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obbert\Desktop\Metingen\"/>
    </mc:Choice>
  </mc:AlternateContent>
  <bookViews>
    <workbookView xWindow="0" yWindow="0" windowWidth="16380" windowHeight="8190" firstSheet="2" activeTab="9"/>
  </bookViews>
  <sheets>
    <sheet name="Kalibratiemetingen" sheetId="1" r:id="rId1"/>
    <sheet name="Grafiek_kalibratiemetingen" sheetId="6" r:id="rId2"/>
    <sheet name="LegePeriodicos" sheetId="3" r:id="rId3"/>
    <sheet name="Impedantiemeter" sheetId="4" r:id="rId4"/>
    <sheet name="PeriodeTest" sheetId="5" r:id="rId5"/>
    <sheet name="DrieMeters" sheetId="11" r:id="rId6"/>
    <sheet name="Gehakas" sheetId="12" r:id="rId7"/>
    <sheet name="Gehakas_nieuw" sheetId="14" r:id="rId8"/>
    <sheet name="SanAgustin22juli" sheetId="16" r:id="rId9"/>
    <sheet name="OudeMeter" sheetId="19" r:id="rId10"/>
    <sheet name="PergaBooster" sheetId="20" r:id="rId11"/>
    <sheet name="Augostometer" sheetId="9" r:id="rId12"/>
    <sheet name="GroteHoogte" sheetId="18" r:id="rId13"/>
  </sheets>
  <definedNames>
    <definedName name="_xlnm._FilterDatabase" localSheetId="1" hidden="1">Grafiek_kalibratiemetingen!$T$2:$U$236</definedName>
  </definedNames>
  <calcPr calcId="171027" iterateDelta="1E-4"/>
</workbook>
</file>

<file path=xl/calcChain.xml><?xml version="1.0" encoding="utf-8"?>
<calcChain xmlns="http://schemas.openxmlformats.org/spreadsheetml/2006/main">
  <c r="H11" i="19" l="1"/>
  <c r="H10" i="19"/>
  <c r="H9" i="19"/>
  <c r="H8" i="19"/>
  <c r="H5" i="19"/>
  <c r="H6" i="19"/>
  <c r="H7" i="19"/>
  <c r="H4" i="19"/>
  <c r="I5" i="18" l="1"/>
  <c r="F5" i="18" s="1"/>
  <c r="I6" i="18"/>
  <c r="I7" i="18"/>
  <c r="F7" i="18" s="1"/>
  <c r="I8" i="18"/>
  <c r="F8" i="18" s="1"/>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4" i="18"/>
  <c r="F4" i="18" s="1"/>
  <c r="F10" i="18" l="1"/>
  <c r="F11" i="18"/>
  <c r="F13" i="18"/>
  <c r="F14" i="18"/>
  <c r="F16" i="18"/>
  <c r="F17" i="18"/>
  <c r="F19" i="18"/>
  <c r="F20" i="18"/>
  <c r="F22" i="18"/>
  <c r="F23" i="18"/>
  <c r="F25" i="18"/>
  <c r="F26" i="18"/>
  <c r="F28" i="18"/>
  <c r="F29" i="18"/>
  <c r="F31" i="18"/>
  <c r="F32" i="18"/>
  <c r="F34" i="18"/>
  <c r="F35" i="18"/>
  <c r="F37" i="18"/>
  <c r="F38" i="18"/>
  <c r="F40" i="18"/>
  <c r="F41" i="18"/>
  <c r="F43" i="18"/>
  <c r="F44" i="18"/>
  <c r="F46" i="18"/>
  <c r="F47" i="18"/>
  <c r="F49" i="18"/>
  <c r="F50" i="18"/>
  <c r="F52" i="18"/>
  <c r="F53" i="18"/>
  <c r="F55" i="18"/>
  <c r="F56" i="18"/>
  <c r="F58" i="18"/>
  <c r="I59" i="18"/>
  <c r="F59" i="18" s="1"/>
  <c r="I60" i="18"/>
  <c r="I61" i="18"/>
  <c r="F61" i="18" s="1"/>
  <c r="I62" i="18"/>
  <c r="F62" i="18" s="1"/>
  <c r="I63" i="18"/>
  <c r="F63" i="18" s="1"/>
  <c r="I64" i="18"/>
  <c r="F64" i="18" s="1"/>
  <c r="G567" i="18"/>
  <c r="G566" i="18"/>
  <c r="G565" i="18"/>
  <c r="G564" i="18"/>
  <c r="G563" i="18"/>
  <c r="G562" i="18"/>
  <c r="G561" i="18"/>
  <c r="G560" i="18"/>
  <c r="G559" i="18"/>
  <c r="G558" i="18"/>
  <c r="G557" i="18"/>
  <c r="G556" i="18"/>
  <c r="G555" i="18"/>
  <c r="G554" i="18"/>
  <c r="G553" i="18"/>
  <c r="G552" i="18"/>
  <c r="G551" i="18"/>
  <c r="G550" i="18"/>
  <c r="G549" i="18"/>
  <c r="G548" i="18"/>
  <c r="G547" i="18"/>
  <c r="G546" i="18"/>
  <c r="G545" i="18"/>
  <c r="G544" i="18"/>
  <c r="G543" i="18"/>
  <c r="G542" i="18"/>
  <c r="G541" i="18"/>
  <c r="G540" i="18"/>
  <c r="G539" i="18"/>
  <c r="G538" i="18"/>
  <c r="G537" i="18"/>
  <c r="G536" i="18"/>
  <c r="G535" i="18"/>
  <c r="G534" i="18"/>
  <c r="G533" i="18"/>
  <c r="G532" i="18"/>
  <c r="G531" i="18"/>
  <c r="G530" i="18"/>
  <c r="G529" i="18"/>
  <c r="G528" i="18"/>
  <c r="G527" i="18"/>
  <c r="G526" i="18"/>
  <c r="G525" i="18"/>
  <c r="G524" i="18"/>
  <c r="G523" i="18"/>
  <c r="G522" i="18"/>
  <c r="G521" i="18"/>
  <c r="G520" i="18"/>
  <c r="G519" i="18"/>
  <c r="G518" i="18"/>
  <c r="G517" i="18"/>
  <c r="G516" i="18"/>
  <c r="G515" i="18"/>
  <c r="G514" i="18"/>
  <c r="G513" i="18"/>
  <c r="G512" i="18"/>
  <c r="G511" i="18"/>
  <c r="G510" i="18"/>
  <c r="G509" i="18"/>
  <c r="G508" i="18"/>
  <c r="G507" i="18"/>
  <c r="G506" i="18"/>
  <c r="G505" i="18"/>
  <c r="G504" i="18"/>
  <c r="G503" i="18"/>
  <c r="G502" i="18"/>
  <c r="G501" i="18"/>
  <c r="G500" i="18"/>
  <c r="G499" i="18"/>
  <c r="G498" i="18"/>
  <c r="G497" i="18"/>
  <c r="G496" i="18"/>
  <c r="G495" i="18"/>
  <c r="G494" i="18"/>
  <c r="G493" i="18"/>
  <c r="G492" i="18"/>
  <c r="G491" i="18"/>
  <c r="G490" i="18"/>
  <c r="G489" i="18"/>
  <c r="G488" i="18"/>
  <c r="G487" i="18"/>
  <c r="G486" i="18"/>
  <c r="G485" i="18"/>
  <c r="G484" i="18"/>
  <c r="I483" i="18"/>
  <c r="G483" i="18"/>
  <c r="I482" i="18"/>
  <c r="G482" i="18"/>
  <c r="I481" i="18"/>
  <c r="G481" i="18"/>
  <c r="I480" i="18"/>
  <c r="G480" i="18"/>
  <c r="I479" i="18"/>
  <c r="G479" i="18"/>
  <c r="I478" i="18"/>
  <c r="G478" i="18"/>
  <c r="I477" i="18"/>
  <c r="G477" i="18"/>
  <c r="I476" i="18"/>
  <c r="G476" i="18"/>
  <c r="I475" i="18"/>
  <c r="G475" i="18"/>
  <c r="I474" i="18"/>
  <c r="G474" i="18"/>
  <c r="I473" i="18"/>
  <c r="G473" i="18"/>
  <c r="I472" i="18"/>
  <c r="G472" i="18"/>
  <c r="I471" i="18"/>
  <c r="G471" i="18"/>
  <c r="I470" i="18"/>
  <c r="G470" i="18"/>
  <c r="I469" i="18"/>
  <c r="G469" i="18"/>
  <c r="I468" i="18"/>
  <c r="G468" i="18"/>
  <c r="I467" i="18"/>
  <c r="G467" i="18"/>
  <c r="I466" i="18"/>
  <c r="G466" i="18"/>
  <c r="I465" i="18"/>
  <c r="G465" i="18"/>
  <c r="I464" i="18"/>
  <c r="G464" i="18"/>
  <c r="I463" i="18"/>
  <c r="G463" i="18"/>
  <c r="I462" i="18"/>
  <c r="G462" i="18"/>
  <c r="I461" i="18"/>
  <c r="G461" i="18"/>
  <c r="I460" i="18"/>
  <c r="G460" i="18"/>
  <c r="I459" i="18"/>
  <c r="G459" i="18"/>
  <c r="I458" i="18"/>
  <c r="G458" i="18"/>
  <c r="I457" i="18"/>
  <c r="G457" i="18"/>
  <c r="I456" i="18"/>
  <c r="G456" i="18"/>
  <c r="I455" i="18"/>
  <c r="G455" i="18"/>
  <c r="I454" i="18"/>
  <c r="G454" i="18"/>
  <c r="I453" i="18"/>
  <c r="G453" i="18"/>
  <c r="I452" i="18"/>
  <c r="G452" i="18"/>
  <c r="I451" i="18"/>
  <c r="G451" i="18"/>
  <c r="I450" i="18"/>
  <c r="G450" i="18"/>
  <c r="I449" i="18"/>
  <c r="G449" i="18"/>
  <c r="I448" i="18"/>
  <c r="G448" i="18"/>
  <c r="I447" i="18"/>
  <c r="G447" i="18"/>
  <c r="I446" i="18"/>
  <c r="G446" i="18"/>
  <c r="I445" i="18"/>
  <c r="G445" i="18"/>
  <c r="I444" i="18"/>
  <c r="G444" i="18"/>
  <c r="I443" i="18"/>
  <c r="G443" i="18"/>
  <c r="I442" i="18"/>
  <c r="G442" i="18"/>
  <c r="I441" i="18"/>
  <c r="G441" i="18"/>
  <c r="I440" i="18"/>
  <c r="G440" i="18"/>
  <c r="I439" i="18"/>
  <c r="G439" i="18"/>
  <c r="I438" i="18"/>
  <c r="G438" i="18"/>
  <c r="I437" i="18"/>
  <c r="G437" i="18"/>
  <c r="I436" i="18"/>
  <c r="G436" i="18"/>
  <c r="I435" i="18"/>
  <c r="G435" i="18"/>
  <c r="I434" i="18"/>
  <c r="G434" i="18"/>
  <c r="I433" i="18"/>
  <c r="G433" i="18"/>
  <c r="I432" i="18"/>
  <c r="G432" i="18"/>
  <c r="I431" i="18"/>
  <c r="G431" i="18"/>
  <c r="I430" i="18"/>
  <c r="G430" i="18"/>
  <c r="I429" i="18"/>
  <c r="G429" i="18"/>
  <c r="I428" i="18"/>
  <c r="G428" i="18"/>
  <c r="I427" i="18"/>
  <c r="G427" i="18"/>
  <c r="I426" i="18"/>
  <c r="G426" i="18"/>
  <c r="I425" i="18"/>
  <c r="G425" i="18"/>
  <c r="I424" i="18"/>
  <c r="G424" i="18"/>
  <c r="I423" i="18"/>
  <c r="G423" i="18"/>
  <c r="I422" i="18"/>
  <c r="G422" i="18"/>
  <c r="I421" i="18"/>
  <c r="G421" i="18"/>
  <c r="I420" i="18"/>
  <c r="G420" i="18"/>
  <c r="I419" i="18"/>
  <c r="G419" i="18"/>
  <c r="I418" i="18"/>
  <c r="G418" i="18"/>
  <c r="I417" i="18"/>
  <c r="G417" i="18"/>
  <c r="I416" i="18"/>
  <c r="G416" i="18"/>
  <c r="I415" i="18"/>
  <c r="G415" i="18"/>
  <c r="I414" i="18"/>
  <c r="G414" i="18"/>
  <c r="I413" i="18"/>
  <c r="G413" i="18"/>
  <c r="I412" i="18"/>
  <c r="G412" i="18"/>
  <c r="I411" i="18"/>
  <c r="G411" i="18"/>
  <c r="I410" i="18"/>
  <c r="G410" i="18"/>
  <c r="I409" i="18"/>
  <c r="G409" i="18"/>
  <c r="I408" i="18"/>
  <c r="G408" i="18"/>
  <c r="I407" i="18"/>
  <c r="G407" i="18"/>
  <c r="I406" i="18"/>
  <c r="G406" i="18"/>
  <c r="I405" i="18"/>
  <c r="G405" i="18"/>
  <c r="I404" i="18"/>
  <c r="G404" i="18"/>
  <c r="I403" i="18"/>
  <c r="G403" i="18"/>
  <c r="I402" i="18"/>
  <c r="G402" i="18"/>
  <c r="I401" i="18"/>
  <c r="G401" i="18"/>
  <c r="I400" i="18"/>
  <c r="G400" i="18"/>
  <c r="I399" i="18"/>
  <c r="G399" i="18"/>
  <c r="I398" i="18"/>
  <c r="G398" i="18"/>
  <c r="I397" i="18"/>
  <c r="G397" i="18"/>
  <c r="I396" i="18"/>
  <c r="G396" i="18"/>
  <c r="I395" i="18"/>
  <c r="G395" i="18"/>
  <c r="I394" i="18"/>
  <c r="G394" i="18"/>
  <c r="I393" i="18"/>
  <c r="G393" i="18"/>
  <c r="I392" i="18"/>
  <c r="G392" i="18"/>
  <c r="I391" i="18"/>
  <c r="G391" i="18"/>
  <c r="I390" i="18"/>
  <c r="G390" i="18"/>
  <c r="I389" i="18"/>
  <c r="G389" i="18"/>
  <c r="I388" i="18"/>
  <c r="G388" i="18"/>
  <c r="I387" i="18"/>
  <c r="G387" i="18"/>
  <c r="I386" i="18"/>
  <c r="G386" i="18"/>
  <c r="I385" i="18"/>
  <c r="G385" i="18"/>
  <c r="I384" i="18"/>
  <c r="G384" i="18"/>
  <c r="I383" i="18"/>
  <c r="G383" i="18"/>
  <c r="I382" i="18"/>
  <c r="G382" i="18"/>
  <c r="I381" i="18"/>
  <c r="G381" i="18"/>
  <c r="I380" i="18"/>
  <c r="G380" i="18"/>
  <c r="I379" i="18"/>
  <c r="G379" i="18"/>
  <c r="I378" i="18"/>
  <c r="G378" i="18"/>
  <c r="I377" i="18"/>
  <c r="G377" i="18"/>
  <c r="I376" i="18"/>
  <c r="G376" i="18"/>
  <c r="I375" i="18"/>
  <c r="G375" i="18"/>
  <c r="I374" i="18"/>
  <c r="G374" i="18"/>
  <c r="I373" i="18"/>
  <c r="G373" i="18"/>
  <c r="I372" i="18"/>
  <c r="G372" i="18"/>
  <c r="I371" i="18"/>
  <c r="G371" i="18"/>
  <c r="I370" i="18"/>
  <c r="G370" i="18"/>
  <c r="I369" i="18"/>
  <c r="G369" i="18"/>
  <c r="I368" i="18"/>
  <c r="G368" i="18"/>
  <c r="I367" i="18"/>
  <c r="G367" i="18"/>
  <c r="I366" i="18"/>
  <c r="G366" i="18"/>
  <c r="I365" i="18"/>
  <c r="G365" i="18"/>
  <c r="I364" i="18"/>
  <c r="G364" i="18"/>
  <c r="I363" i="18"/>
  <c r="G363" i="18"/>
  <c r="I362" i="18"/>
  <c r="G362" i="18"/>
  <c r="I361" i="18"/>
  <c r="G361" i="18"/>
  <c r="I360" i="18"/>
  <c r="G360" i="18"/>
  <c r="I359" i="18"/>
  <c r="G359" i="18"/>
  <c r="I358" i="18"/>
  <c r="G358" i="18"/>
  <c r="I357" i="18"/>
  <c r="G357" i="18"/>
  <c r="I356" i="18"/>
  <c r="G356" i="18"/>
  <c r="I355" i="18"/>
  <c r="G355" i="18"/>
  <c r="I354" i="18"/>
  <c r="G354" i="18"/>
  <c r="I353" i="18"/>
  <c r="G353" i="18"/>
  <c r="I352" i="18"/>
  <c r="G352" i="18"/>
  <c r="I351" i="18"/>
  <c r="G351" i="18"/>
  <c r="I350" i="18"/>
  <c r="G350" i="18"/>
  <c r="I349" i="18"/>
  <c r="G349" i="18"/>
  <c r="I348" i="18"/>
  <c r="G348" i="18"/>
  <c r="I347" i="18"/>
  <c r="G347" i="18"/>
  <c r="I346" i="18"/>
  <c r="G346" i="18"/>
  <c r="I345" i="18"/>
  <c r="G345" i="18"/>
  <c r="I344" i="18"/>
  <c r="G344" i="18"/>
  <c r="I343" i="18"/>
  <c r="G343" i="18"/>
  <c r="I342" i="18"/>
  <c r="G342" i="18"/>
  <c r="I341" i="18"/>
  <c r="G341" i="18"/>
  <c r="I340" i="18"/>
  <c r="G340" i="18"/>
  <c r="I339" i="18"/>
  <c r="G339" i="18"/>
  <c r="I338" i="18"/>
  <c r="G338" i="18"/>
  <c r="I337" i="18"/>
  <c r="G337" i="18"/>
  <c r="I336" i="18"/>
  <c r="G336" i="18"/>
  <c r="I335" i="18"/>
  <c r="G335" i="18"/>
  <c r="I334" i="18"/>
  <c r="G334" i="18"/>
  <c r="I333" i="18"/>
  <c r="G333" i="18"/>
  <c r="I332" i="18"/>
  <c r="G332" i="18"/>
  <c r="I331" i="18"/>
  <c r="G331" i="18"/>
  <c r="I330" i="18"/>
  <c r="G330" i="18"/>
  <c r="I329" i="18"/>
  <c r="G329" i="18"/>
  <c r="I328" i="18"/>
  <c r="G328" i="18"/>
  <c r="I327" i="18"/>
  <c r="G327" i="18"/>
  <c r="I326" i="18"/>
  <c r="G326" i="18"/>
  <c r="I325" i="18"/>
  <c r="G325" i="18"/>
  <c r="I324" i="18"/>
  <c r="G324" i="18"/>
  <c r="I323" i="18"/>
  <c r="G323" i="18"/>
  <c r="I322" i="18"/>
  <c r="G322" i="18"/>
  <c r="I321" i="18"/>
  <c r="G321" i="18"/>
  <c r="I320" i="18"/>
  <c r="G320" i="18"/>
  <c r="I319" i="18"/>
  <c r="G319" i="18"/>
  <c r="I318" i="18"/>
  <c r="G318" i="18"/>
  <c r="I317" i="18"/>
  <c r="G317" i="18"/>
  <c r="I316" i="18"/>
  <c r="G316" i="18"/>
  <c r="I315" i="18"/>
  <c r="G315" i="18"/>
  <c r="I314" i="18"/>
  <c r="G314" i="18"/>
  <c r="I313" i="18"/>
  <c r="G313" i="18"/>
  <c r="I312" i="18"/>
  <c r="G312" i="18"/>
  <c r="I311" i="18"/>
  <c r="G311" i="18"/>
  <c r="I310" i="18"/>
  <c r="G310" i="18"/>
  <c r="I309" i="18"/>
  <c r="G309" i="18"/>
  <c r="I308" i="18"/>
  <c r="G308" i="18"/>
  <c r="I307" i="18"/>
  <c r="G307" i="18"/>
  <c r="I306" i="18"/>
  <c r="G306" i="18"/>
  <c r="I305" i="18"/>
  <c r="G305" i="18"/>
  <c r="I304" i="18"/>
  <c r="G304" i="18"/>
  <c r="I303" i="18"/>
  <c r="G303" i="18"/>
  <c r="I302" i="18"/>
  <c r="G302" i="18"/>
  <c r="I301" i="18"/>
  <c r="G301" i="18"/>
  <c r="I300" i="18"/>
  <c r="G300" i="18"/>
  <c r="I299" i="18"/>
  <c r="G299" i="18"/>
  <c r="I298" i="18"/>
  <c r="G298" i="18"/>
  <c r="I297" i="18"/>
  <c r="G297" i="18"/>
  <c r="I296" i="18"/>
  <c r="G296" i="18"/>
  <c r="I295" i="18"/>
  <c r="G295" i="18"/>
  <c r="I294" i="18"/>
  <c r="G294" i="18"/>
  <c r="I293" i="18"/>
  <c r="G293" i="18"/>
  <c r="I292" i="18"/>
  <c r="G292" i="18"/>
  <c r="I291" i="18"/>
  <c r="G291" i="18"/>
  <c r="I290" i="18"/>
  <c r="G290" i="18"/>
  <c r="I289" i="18"/>
  <c r="G289" i="18"/>
  <c r="I288" i="18"/>
  <c r="G288" i="18"/>
  <c r="I287" i="18"/>
  <c r="G287" i="18"/>
  <c r="I286" i="18"/>
  <c r="G286" i="18"/>
  <c r="I285" i="18"/>
  <c r="G285" i="18"/>
  <c r="I284" i="18"/>
  <c r="G284" i="18"/>
  <c r="I283" i="18"/>
  <c r="G283" i="18"/>
  <c r="I282" i="18"/>
  <c r="G282" i="18"/>
  <c r="I281" i="18"/>
  <c r="G281" i="18"/>
  <c r="I280" i="18"/>
  <c r="G280" i="18"/>
  <c r="I279" i="18"/>
  <c r="G279" i="18"/>
  <c r="I278" i="18"/>
  <c r="G278" i="18"/>
  <c r="I277" i="18"/>
  <c r="G277" i="18"/>
  <c r="I276" i="18"/>
  <c r="G276" i="18"/>
  <c r="I275" i="18"/>
  <c r="G275" i="18"/>
  <c r="I274" i="18"/>
  <c r="G274" i="18"/>
  <c r="I273" i="18"/>
  <c r="G273" i="18"/>
  <c r="I272" i="18"/>
  <c r="G272" i="18"/>
  <c r="I271" i="18"/>
  <c r="G271" i="18"/>
  <c r="I270" i="18"/>
  <c r="G270" i="18"/>
  <c r="I269" i="18"/>
  <c r="G269" i="18"/>
  <c r="I268" i="18"/>
  <c r="G268" i="18"/>
  <c r="I267" i="18"/>
  <c r="G267" i="18"/>
  <c r="I266" i="18"/>
  <c r="G266" i="18"/>
  <c r="I265" i="18"/>
  <c r="G265" i="18"/>
  <c r="I264" i="18"/>
  <c r="G264" i="18"/>
  <c r="I263" i="18"/>
  <c r="G263" i="18"/>
  <c r="I262" i="18"/>
  <c r="G262" i="18"/>
  <c r="I261" i="18"/>
  <c r="G261" i="18"/>
  <c r="I260" i="18"/>
  <c r="G260" i="18"/>
  <c r="I259" i="18"/>
  <c r="G259" i="18"/>
  <c r="I258" i="18"/>
  <c r="G258" i="18"/>
  <c r="I257" i="18"/>
  <c r="G257" i="18"/>
  <c r="I256" i="18"/>
  <c r="G256" i="18"/>
  <c r="I255" i="18"/>
  <c r="G255" i="18"/>
  <c r="I254" i="18"/>
  <c r="G254" i="18"/>
  <c r="I253" i="18"/>
  <c r="G253" i="18"/>
  <c r="I252" i="18"/>
  <c r="G252" i="18"/>
  <c r="I251" i="18"/>
  <c r="G251" i="18"/>
  <c r="I250" i="18"/>
  <c r="G250" i="18"/>
  <c r="I249" i="18"/>
  <c r="G249" i="18"/>
  <c r="I248" i="18"/>
  <c r="G248" i="18"/>
  <c r="I247" i="18"/>
  <c r="G247" i="18"/>
  <c r="I246" i="18"/>
  <c r="G246" i="18"/>
  <c r="I245" i="18"/>
  <c r="G245" i="18"/>
  <c r="I244" i="18"/>
  <c r="G244" i="18"/>
  <c r="I243" i="18"/>
  <c r="G243" i="18"/>
  <c r="I242" i="18"/>
  <c r="G242" i="18"/>
  <c r="I241" i="18"/>
  <c r="G241" i="18"/>
  <c r="I240" i="18"/>
  <c r="G240" i="18"/>
  <c r="I239" i="18"/>
  <c r="G239" i="18"/>
  <c r="I238" i="18"/>
  <c r="G238" i="18"/>
  <c r="I237" i="18"/>
  <c r="G237" i="18"/>
  <c r="I236" i="18"/>
  <c r="G236" i="18"/>
  <c r="I235" i="18"/>
  <c r="G235" i="18"/>
  <c r="I234" i="18"/>
  <c r="G234" i="18"/>
  <c r="I233" i="18"/>
  <c r="G233" i="18"/>
  <c r="I232" i="18"/>
  <c r="G232" i="18"/>
  <c r="I231" i="18"/>
  <c r="G231" i="18"/>
  <c r="I230" i="18"/>
  <c r="G230" i="18"/>
  <c r="I229" i="18"/>
  <c r="G229" i="18"/>
  <c r="I228" i="18"/>
  <c r="G228" i="18"/>
  <c r="I227" i="18"/>
  <c r="G227" i="18"/>
  <c r="I226" i="18"/>
  <c r="G226" i="18"/>
  <c r="I225" i="18"/>
  <c r="G225" i="18"/>
  <c r="I224" i="18"/>
  <c r="G224" i="18"/>
  <c r="I223" i="18"/>
  <c r="G223" i="18"/>
  <c r="I222" i="18"/>
  <c r="G222" i="18"/>
  <c r="I221" i="18"/>
  <c r="G221" i="18"/>
  <c r="I220" i="18"/>
  <c r="G220" i="18"/>
  <c r="I219" i="18"/>
  <c r="G219" i="18"/>
  <c r="I218" i="18"/>
  <c r="G218" i="18"/>
  <c r="I217" i="18"/>
  <c r="G217" i="18"/>
  <c r="I216" i="18"/>
  <c r="G216" i="18"/>
  <c r="I215" i="18"/>
  <c r="G215" i="18"/>
  <c r="I214" i="18"/>
  <c r="G214" i="18"/>
  <c r="I213" i="18"/>
  <c r="G213" i="18"/>
  <c r="I212" i="18"/>
  <c r="G212" i="18"/>
  <c r="I211" i="18"/>
  <c r="G211" i="18"/>
  <c r="I210" i="18"/>
  <c r="G210" i="18"/>
  <c r="I209" i="18"/>
  <c r="G209" i="18"/>
  <c r="I208" i="18"/>
  <c r="G208" i="18"/>
  <c r="I207" i="18"/>
  <c r="G207" i="18"/>
  <c r="I206" i="18"/>
  <c r="G206" i="18"/>
  <c r="I205" i="18"/>
  <c r="G205" i="18"/>
  <c r="I204" i="18"/>
  <c r="G204" i="18"/>
  <c r="I203" i="18"/>
  <c r="G203" i="18"/>
  <c r="I202" i="18"/>
  <c r="G202" i="18"/>
  <c r="I201" i="18"/>
  <c r="G201" i="18"/>
  <c r="I200" i="18"/>
  <c r="G200" i="18"/>
  <c r="I199" i="18"/>
  <c r="G199" i="18"/>
  <c r="I198" i="18"/>
  <c r="G198" i="18"/>
  <c r="I197" i="18"/>
  <c r="G197" i="18"/>
  <c r="I196" i="18"/>
  <c r="G196" i="18"/>
  <c r="I195" i="18"/>
  <c r="G195" i="18"/>
  <c r="I194" i="18"/>
  <c r="G194" i="18"/>
  <c r="I193" i="18"/>
  <c r="G193" i="18"/>
  <c r="I192" i="18"/>
  <c r="G192" i="18"/>
  <c r="I191" i="18"/>
  <c r="G191" i="18"/>
  <c r="I190" i="18"/>
  <c r="G190" i="18"/>
  <c r="I189" i="18"/>
  <c r="G189" i="18"/>
  <c r="I188" i="18"/>
  <c r="G188" i="18"/>
  <c r="I187" i="18"/>
  <c r="G187" i="18"/>
  <c r="I186" i="18"/>
  <c r="G186" i="18"/>
  <c r="I185" i="18"/>
  <c r="G185" i="18"/>
  <c r="I184" i="18"/>
  <c r="G184" i="18"/>
  <c r="I183" i="18"/>
  <c r="G183" i="18"/>
  <c r="I182" i="18"/>
  <c r="G182" i="18"/>
  <c r="I181" i="18"/>
  <c r="G181" i="18"/>
  <c r="I180" i="18"/>
  <c r="G180" i="18"/>
  <c r="I179" i="18"/>
  <c r="G179" i="18"/>
  <c r="I178" i="18"/>
  <c r="G178" i="18"/>
  <c r="I177" i="18"/>
  <c r="G177" i="18"/>
  <c r="I176" i="18"/>
  <c r="G176" i="18"/>
  <c r="I175" i="18"/>
  <c r="G175" i="18"/>
  <c r="I174" i="18"/>
  <c r="G174" i="18"/>
  <c r="I173" i="18"/>
  <c r="G173" i="18"/>
  <c r="I172" i="18"/>
  <c r="G172" i="18"/>
  <c r="I171" i="18"/>
  <c r="G171" i="18"/>
  <c r="I170" i="18"/>
  <c r="G170" i="18"/>
  <c r="I169" i="18"/>
  <c r="G169" i="18"/>
  <c r="I168" i="18"/>
  <c r="G168" i="18"/>
  <c r="I167" i="18"/>
  <c r="G167" i="18"/>
  <c r="I166" i="18"/>
  <c r="G166" i="18"/>
  <c r="I165" i="18"/>
  <c r="G165" i="18"/>
  <c r="I164" i="18"/>
  <c r="G164" i="18"/>
  <c r="I163" i="18"/>
  <c r="G163" i="18"/>
  <c r="I162" i="18"/>
  <c r="G162" i="18"/>
  <c r="I161" i="18"/>
  <c r="G161" i="18"/>
  <c r="I160" i="18"/>
  <c r="G160" i="18"/>
  <c r="I159" i="18"/>
  <c r="G159" i="18"/>
  <c r="I158" i="18"/>
  <c r="G158" i="18"/>
  <c r="I157" i="18"/>
  <c r="G157" i="18"/>
  <c r="I156" i="18"/>
  <c r="G156" i="18"/>
  <c r="I155" i="18"/>
  <c r="G155" i="18"/>
  <c r="I154" i="18"/>
  <c r="G154" i="18"/>
  <c r="I153" i="18"/>
  <c r="G153" i="18"/>
  <c r="I152" i="18"/>
  <c r="G152" i="18"/>
  <c r="I151" i="18"/>
  <c r="G151" i="18"/>
  <c r="I150" i="18"/>
  <c r="G150" i="18"/>
  <c r="I149" i="18"/>
  <c r="G149" i="18"/>
  <c r="I148" i="18"/>
  <c r="G148" i="18"/>
  <c r="I147" i="18"/>
  <c r="G147" i="18"/>
  <c r="I146" i="18"/>
  <c r="G146" i="18"/>
  <c r="I145" i="18"/>
  <c r="G145" i="18"/>
  <c r="I144" i="18"/>
  <c r="G144" i="18"/>
  <c r="I143" i="18"/>
  <c r="G143" i="18"/>
  <c r="I142" i="18"/>
  <c r="G142" i="18"/>
  <c r="I141" i="18"/>
  <c r="G141" i="18"/>
  <c r="I140" i="18"/>
  <c r="G140" i="18"/>
  <c r="I139" i="18"/>
  <c r="G139" i="18"/>
  <c r="I138" i="18"/>
  <c r="G138" i="18"/>
  <c r="I137" i="18"/>
  <c r="G137" i="18"/>
  <c r="I136" i="18"/>
  <c r="G136" i="18"/>
  <c r="I135" i="18"/>
  <c r="G135" i="18"/>
  <c r="I134" i="18"/>
  <c r="G134" i="18"/>
  <c r="I133" i="18"/>
  <c r="G133" i="18"/>
  <c r="I132" i="18"/>
  <c r="G132" i="18"/>
  <c r="I131" i="18"/>
  <c r="G131" i="18"/>
  <c r="I130" i="18"/>
  <c r="G130" i="18"/>
  <c r="I129" i="18"/>
  <c r="G129" i="18"/>
  <c r="I128" i="18"/>
  <c r="G128" i="18"/>
  <c r="I127" i="18"/>
  <c r="G127" i="18"/>
  <c r="I126" i="18"/>
  <c r="G126" i="18"/>
  <c r="I125" i="18"/>
  <c r="G125" i="18"/>
  <c r="I124" i="18"/>
  <c r="G124" i="18"/>
  <c r="I123" i="18"/>
  <c r="G123" i="18"/>
  <c r="I122" i="18"/>
  <c r="G122" i="18"/>
  <c r="I121" i="18"/>
  <c r="G121" i="18"/>
  <c r="I120" i="18"/>
  <c r="G120" i="18"/>
  <c r="I119" i="18"/>
  <c r="G119" i="18"/>
  <c r="I118" i="18"/>
  <c r="G118" i="18"/>
  <c r="I117" i="18"/>
  <c r="G117" i="18"/>
  <c r="I116" i="18"/>
  <c r="G116" i="18"/>
  <c r="I115" i="18"/>
  <c r="G115" i="18"/>
  <c r="I114" i="18"/>
  <c r="G114" i="18"/>
  <c r="I113" i="18"/>
  <c r="G113" i="18"/>
  <c r="I112" i="18"/>
  <c r="G112" i="18"/>
  <c r="I111" i="18"/>
  <c r="G111" i="18"/>
  <c r="I110" i="18"/>
  <c r="G110" i="18"/>
  <c r="I109" i="18"/>
  <c r="G109" i="18"/>
  <c r="I108" i="18"/>
  <c r="G108" i="18"/>
  <c r="I107" i="18"/>
  <c r="G107" i="18"/>
  <c r="I106" i="18"/>
  <c r="G106" i="18"/>
  <c r="I105" i="18"/>
  <c r="G105" i="18"/>
  <c r="I104" i="18"/>
  <c r="G104" i="18"/>
  <c r="I103" i="18"/>
  <c r="G103" i="18"/>
  <c r="I102" i="18"/>
  <c r="G102" i="18"/>
  <c r="I101" i="18"/>
  <c r="G101" i="18"/>
  <c r="I100" i="18"/>
  <c r="G100" i="18"/>
  <c r="I99" i="18"/>
  <c r="G99" i="18"/>
  <c r="I98" i="18"/>
  <c r="G98" i="18"/>
  <c r="I97" i="18"/>
  <c r="F97" i="18" s="1"/>
  <c r="G97" i="18"/>
  <c r="I96" i="18"/>
  <c r="F96" i="18" s="1"/>
  <c r="G96" i="18"/>
  <c r="I95" i="18"/>
  <c r="F95" i="18" s="1"/>
  <c r="G95" i="18"/>
  <c r="I94" i="18"/>
  <c r="F94" i="18" s="1"/>
  <c r="G94" i="18"/>
  <c r="I93" i="18"/>
  <c r="F93" i="18" s="1"/>
  <c r="G93" i="18"/>
  <c r="I92" i="18"/>
  <c r="F92" i="18" s="1"/>
  <c r="G92" i="18"/>
  <c r="I91" i="18"/>
  <c r="F91" i="18" s="1"/>
  <c r="G91" i="18"/>
  <c r="I90" i="18"/>
  <c r="F90" i="18" s="1"/>
  <c r="G90" i="18"/>
  <c r="I89" i="18"/>
  <c r="F89" i="18" s="1"/>
  <c r="G89" i="18"/>
  <c r="I88" i="18"/>
  <c r="F88" i="18" s="1"/>
  <c r="G88" i="18"/>
  <c r="I87" i="18"/>
  <c r="F87" i="18" s="1"/>
  <c r="G87" i="18"/>
  <c r="I86" i="18"/>
  <c r="F86" i="18" s="1"/>
  <c r="G86" i="18"/>
  <c r="I85" i="18"/>
  <c r="F85" i="18" s="1"/>
  <c r="G85" i="18"/>
  <c r="I84" i="18"/>
  <c r="F84" i="18" s="1"/>
  <c r="G84" i="18"/>
  <c r="I83" i="18"/>
  <c r="F83" i="18" s="1"/>
  <c r="G83" i="18"/>
  <c r="I82" i="18"/>
  <c r="F82" i="18" s="1"/>
  <c r="G82" i="18"/>
  <c r="I81" i="18"/>
  <c r="F81" i="18" s="1"/>
  <c r="G81" i="18"/>
  <c r="I80" i="18"/>
  <c r="F80" i="18" s="1"/>
  <c r="G80" i="18"/>
  <c r="I79" i="18"/>
  <c r="F79" i="18" s="1"/>
  <c r="G79" i="18"/>
  <c r="I78" i="18"/>
  <c r="F78" i="18" s="1"/>
  <c r="G78" i="18"/>
  <c r="I77" i="18"/>
  <c r="F77" i="18" s="1"/>
  <c r="G77" i="18"/>
  <c r="I76" i="18"/>
  <c r="F76" i="18" s="1"/>
  <c r="G76" i="18"/>
  <c r="I75" i="18"/>
  <c r="F75" i="18" s="1"/>
  <c r="G75" i="18"/>
  <c r="I74" i="18"/>
  <c r="F74" i="18" s="1"/>
  <c r="G74" i="18"/>
  <c r="I73" i="18"/>
  <c r="F73" i="18" s="1"/>
  <c r="G73" i="18"/>
  <c r="I72" i="18"/>
  <c r="F72" i="18" s="1"/>
  <c r="G72" i="18"/>
  <c r="I71" i="18"/>
  <c r="F71" i="18" s="1"/>
  <c r="G71" i="18"/>
  <c r="I70" i="18"/>
  <c r="F70" i="18" s="1"/>
  <c r="G70" i="18"/>
  <c r="I69" i="18"/>
  <c r="F69" i="18" s="1"/>
  <c r="G69" i="18"/>
  <c r="I68" i="18"/>
  <c r="F68" i="18" s="1"/>
  <c r="G68" i="18"/>
  <c r="I67" i="18"/>
  <c r="F67" i="18" s="1"/>
  <c r="G67" i="18"/>
  <c r="I66" i="18"/>
  <c r="F66" i="18" s="1"/>
  <c r="I65" i="18"/>
  <c r="F65" i="18" s="1"/>
  <c r="G65" i="18"/>
  <c r="Q63" i="18"/>
  <c r="Q62" i="18"/>
  <c r="Q61" i="18"/>
  <c r="Q60" i="18"/>
  <c r="Q59" i="18"/>
  <c r="R58" i="18"/>
  <c r="Q58" i="18"/>
  <c r="R57" i="18"/>
  <c r="Q57" i="18"/>
  <c r="R56" i="18"/>
  <c r="Q56" i="18"/>
  <c r="R55" i="18"/>
  <c r="Q55" i="18"/>
  <c r="R54" i="18"/>
  <c r="Q54" i="18"/>
  <c r="R53" i="18"/>
  <c r="Q53" i="18"/>
  <c r="R52" i="18"/>
  <c r="Q52" i="18"/>
  <c r="R51" i="18"/>
  <c r="Q51" i="18"/>
  <c r="R50" i="18"/>
  <c r="Q50" i="18"/>
  <c r="R49" i="18"/>
  <c r="Q49" i="18"/>
  <c r="R48" i="18"/>
  <c r="Q48" i="18"/>
  <c r="R47" i="18"/>
  <c r="Q47" i="18"/>
  <c r="R46" i="18"/>
  <c r="Q46" i="18"/>
  <c r="R45" i="18"/>
  <c r="Q45" i="18"/>
  <c r="R44" i="18"/>
  <c r="Q44" i="18"/>
  <c r="R43" i="18"/>
  <c r="Q43" i="18"/>
  <c r="R42" i="18"/>
  <c r="Q42" i="18"/>
  <c r="R41" i="18"/>
  <c r="Q41" i="18"/>
  <c r="R40" i="18"/>
  <c r="Q40" i="18"/>
  <c r="R39" i="18"/>
  <c r="Q39" i="18"/>
  <c r="R38" i="18"/>
  <c r="Q38" i="18"/>
  <c r="R37" i="18"/>
  <c r="Q37" i="18"/>
  <c r="R36" i="18"/>
  <c r="Q36" i="18"/>
  <c r="R35" i="18"/>
  <c r="Q35" i="18"/>
  <c r="R34" i="18"/>
  <c r="Q34" i="18"/>
  <c r="R33" i="18"/>
  <c r="Q33" i="18"/>
  <c r="R32" i="18"/>
  <c r="Q32" i="18"/>
  <c r="R31" i="18"/>
  <c r="Q31" i="18"/>
  <c r="R30" i="18"/>
  <c r="Q30" i="18"/>
  <c r="R29" i="18"/>
  <c r="Q29" i="18"/>
  <c r="R28" i="18"/>
  <c r="Q28" i="18"/>
  <c r="R27" i="18"/>
  <c r="Q27" i="18"/>
  <c r="R26" i="18"/>
  <c r="Q26" i="18"/>
  <c r="R25" i="18"/>
  <c r="Q25" i="18"/>
  <c r="R24" i="18"/>
  <c r="Q24" i="18"/>
  <c r="R23" i="18"/>
  <c r="Q23" i="18"/>
  <c r="R22" i="18"/>
  <c r="Q22" i="18"/>
  <c r="R21" i="18"/>
  <c r="Q21" i="18"/>
  <c r="R20" i="18"/>
  <c r="Q20" i="18"/>
  <c r="R19" i="18"/>
  <c r="Q19" i="18"/>
  <c r="R18" i="18"/>
  <c r="Q18" i="18"/>
  <c r="R17" i="18"/>
  <c r="Q17" i="18"/>
  <c r="R16" i="18"/>
  <c r="Q16" i="18"/>
  <c r="R15" i="18"/>
  <c r="Q15" i="18"/>
  <c r="R14" i="18"/>
  <c r="Q14" i="18"/>
  <c r="R13" i="18"/>
  <c r="Q13" i="18"/>
  <c r="R12" i="18"/>
  <c r="Q12" i="18"/>
  <c r="R11" i="18"/>
  <c r="Q11" i="18"/>
  <c r="R10" i="18"/>
  <c r="Q10" i="18"/>
  <c r="R9" i="18"/>
  <c r="Q9" i="18"/>
  <c r="R8" i="18"/>
  <c r="Q8" i="18"/>
  <c r="R7" i="18"/>
  <c r="Q7" i="18"/>
  <c r="R6" i="18"/>
  <c r="Q6" i="18"/>
  <c r="R5" i="18"/>
  <c r="Q5" i="18"/>
  <c r="R4" i="18"/>
  <c r="Q4" i="18"/>
  <c r="P1" i="18"/>
  <c r="O1" i="18"/>
  <c r="N1" i="18"/>
  <c r="M1" i="18"/>
  <c r="L1" i="18"/>
  <c r="K1" i="18"/>
  <c r="J1" i="18"/>
  <c r="H1" i="18"/>
  <c r="E1" i="18"/>
  <c r="D1" i="18"/>
  <c r="C1" i="18"/>
  <c r="B1" i="18"/>
  <c r="A1" i="18"/>
  <c r="X9" i="18" l="1"/>
  <c r="X10" i="18"/>
  <c r="X4" i="18"/>
  <c r="X5" i="18"/>
  <c r="X8" i="18"/>
  <c r="X3" i="18"/>
  <c r="X7" i="18" s="1"/>
  <c r="X6" i="18"/>
  <c r="R63" i="11"/>
  <c r="R62" i="11"/>
  <c r="R61" i="11"/>
  <c r="R60" i="11"/>
  <c r="R59" i="11"/>
  <c r="R58" i="11"/>
  <c r="S58" i="11"/>
  <c r="H25" i="14"/>
  <c r="G25" i="14"/>
  <c r="H24" i="14"/>
  <c r="G24" i="14"/>
  <c r="H23" i="14"/>
  <c r="G23" i="14"/>
  <c r="G22" i="14"/>
  <c r="H22" i="14"/>
  <c r="H21" i="14"/>
  <c r="G21" i="14"/>
  <c r="X12" i="18" l="1"/>
  <c r="X13" i="18"/>
  <c r="G18" i="14"/>
  <c r="H18" i="14"/>
  <c r="G17" i="14"/>
  <c r="H17" i="14"/>
  <c r="G16" i="14"/>
  <c r="H16" i="14"/>
  <c r="G15" i="14"/>
  <c r="H15" i="14"/>
  <c r="G14" i="14"/>
  <c r="H14" i="14"/>
  <c r="G13" i="14"/>
  <c r="H13" i="14"/>
  <c r="G12" i="14"/>
  <c r="H12" i="14"/>
  <c r="G19" i="14"/>
  <c r="H19" i="14"/>
  <c r="G20" i="14"/>
  <c r="H20" i="14"/>
  <c r="X15" i="18" l="1"/>
  <c r="X16" i="18" s="1"/>
  <c r="H6" i="14"/>
  <c r="H7" i="14"/>
  <c r="H8" i="14"/>
  <c r="H9" i="14"/>
  <c r="H10" i="14"/>
  <c r="H11" i="14"/>
  <c r="H5" i="14"/>
  <c r="H4" i="14" s="1"/>
  <c r="G6" i="14"/>
  <c r="G7" i="14"/>
  <c r="G8" i="14"/>
  <c r="G9" i="14"/>
  <c r="G10" i="14"/>
  <c r="G11" i="14"/>
  <c r="G5" i="14"/>
  <c r="G4" i="14" s="1"/>
  <c r="R4" i="12" l="1"/>
  <c r="R5" i="12"/>
  <c r="R6" i="12"/>
  <c r="R7" i="12"/>
  <c r="R8" i="12"/>
  <c r="R9" i="12"/>
  <c r="R10" i="12"/>
  <c r="R11" i="12"/>
  <c r="R12" i="12"/>
  <c r="R13" i="12"/>
  <c r="R14" i="12"/>
  <c r="R15" i="12"/>
  <c r="R16" i="12"/>
  <c r="R17" i="12"/>
  <c r="R18" i="12"/>
  <c r="R19" i="12"/>
  <c r="R20" i="12"/>
  <c r="R21" i="12"/>
  <c r="R22" i="12"/>
  <c r="R3" i="12"/>
  <c r="R57" i="11" l="1"/>
  <c r="S57" i="11"/>
  <c r="R56" i="11"/>
  <c r="S56" i="11"/>
  <c r="R55" i="11"/>
  <c r="S55" i="11"/>
  <c r="R42" i="11"/>
  <c r="S42" i="11"/>
  <c r="R43" i="11"/>
  <c r="S43" i="11"/>
  <c r="R44" i="11"/>
  <c r="S44" i="11"/>
  <c r="R45" i="11"/>
  <c r="S45" i="11"/>
  <c r="R46" i="11"/>
  <c r="S46" i="11"/>
  <c r="R47" i="11"/>
  <c r="S47" i="11"/>
  <c r="R48" i="11"/>
  <c r="S48" i="11"/>
  <c r="R49" i="11"/>
  <c r="S49" i="11"/>
  <c r="R50" i="11"/>
  <c r="S50" i="11"/>
  <c r="R51" i="11"/>
  <c r="S51" i="11"/>
  <c r="R52" i="11"/>
  <c r="S52" i="11"/>
  <c r="R53" i="11"/>
  <c r="S53" i="11"/>
  <c r="R54" i="11"/>
  <c r="S54" i="11"/>
  <c r="R33" i="11"/>
  <c r="S33" i="11"/>
  <c r="R34" i="11"/>
  <c r="S34" i="11"/>
  <c r="R35" i="11"/>
  <c r="S35" i="11"/>
  <c r="R36" i="11"/>
  <c r="S36" i="11"/>
  <c r="R37" i="11"/>
  <c r="S37" i="11"/>
  <c r="R38" i="11"/>
  <c r="S38" i="11"/>
  <c r="R39" i="11"/>
  <c r="S39" i="11"/>
  <c r="R40" i="11"/>
  <c r="S40" i="11"/>
  <c r="R41" i="11"/>
  <c r="S41" i="11"/>
  <c r="R19" i="11" l="1"/>
  <c r="S19" i="11"/>
  <c r="R20" i="11"/>
  <c r="S20" i="11"/>
  <c r="R21" i="11"/>
  <c r="S21" i="11"/>
  <c r="R22" i="11"/>
  <c r="S22" i="11"/>
  <c r="R23" i="11"/>
  <c r="S23" i="11"/>
  <c r="R24" i="11"/>
  <c r="S24" i="11"/>
  <c r="R25" i="11"/>
  <c r="S25" i="11"/>
  <c r="R26" i="11"/>
  <c r="S26" i="11"/>
  <c r="R27" i="11"/>
  <c r="S27" i="11"/>
  <c r="R28" i="11"/>
  <c r="S28" i="11"/>
  <c r="R29" i="11"/>
  <c r="S29" i="11"/>
  <c r="R30" i="11"/>
  <c r="S30" i="11"/>
  <c r="R31" i="11"/>
  <c r="S31" i="11"/>
  <c r="R32" i="11"/>
  <c r="S32" i="11"/>
  <c r="J25" i="11"/>
  <c r="F25" i="11" s="1"/>
  <c r="J26" i="11"/>
  <c r="F26" i="11" s="1"/>
  <c r="R5" i="11" l="1"/>
  <c r="S5" i="11"/>
  <c r="R6" i="11"/>
  <c r="S6" i="11"/>
  <c r="R7" i="11"/>
  <c r="S7" i="11"/>
  <c r="R8" i="11"/>
  <c r="S8" i="11"/>
  <c r="R9" i="11"/>
  <c r="S9" i="11"/>
  <c r="R10" i="11"/>
  <c r="S10" i="11"/>
  <c r="R11" i="11"/>
  <c r="S11" i="11"/>
  <c r="R12" i="11"/>
  <c r="S12" i="11"/>
  <c r="R13" i="11"/>
  <c r="S13" i="11"/>
  <c r="R14" i="11"/>
  <c r="S14" i="11"/>
  <c r="R15" i="11"/>
  <c r="S15" i="11"/>
  <c r="R16" i="11"/>
  <c r="S16" i="11"/>
  <c r="R17" i="11"/>
  <c r="S17" i="11"/>
  <c r="R18" i="11"/>
  <c r="S18" i="11"/>
  <c r="I4" i="9"/>
  <c r="I10" i="9"/>
  <c r="G567" i="11" l="1"/>
  <c r="G566" i="11"/>
  <c r="G565" i="11"/>
  <c r="G564" i="11"/>
  <c r="G563" i="11"/>
  <c r="G562" i="11"/>
  <c r="G561" i="11"/>
  <c r="G560" i="11"/>
  <c r="G559" i="11"/>
  <c r="G558" i="11"/>
  <c r="G557" i="11"/>
  <c r="G556" i="11"/>
  <c r="G555" i="11"/>
  <c r="G554" i="11"/>
  <c r="G553" i="11"/>
  <c r="G552" i="11"/>
  <c r="G551" i="11"/>
  <c r="G550" i="11"/>
  <c r="G549" i="11"/>
  <c r="G548" i="11"/>
  <c r="G547" i="11"/>
  <c r="G546" i="11"/>
  <c r="G545" i="11"/>
  <c r="G544" i="11"/>
  <c r="G543" i="11"/>
  <c r="G542" i="11"/>
  <c r="G541" i="11"/>
  <c r="G540" i="11"/>
  <c r="G539" i="11"/>
  <c r="G538" i="11"/>
  <c r="G537" i="11"/>
  <c r="G536" i="11"/>
  <c r="G535" i="11"/>
  <c r="G534" i="11"/>
  <c r="G533" i="11"/>
  <c r="G532" i="11"/>
  <c r="G531" i="11"/>
  <c r="G530" i="11"/>
  <c r="G529" i="11"/>
  <c r="G528" i="11"/>
  <c r="G527" i="11"/>
  <c r="G526" i="11"/>
  <c r="G525" i="11"/>
  <c r="G524" i="11"/>
  <c r="G523" i="11"/>
  <c r="G522" i="11"/>
  <c r="G521" i="11"/>
  <c r="G520" i="11"/>
  <c r="G519" i="11"/>
  <c r="G518" i="11"/>
  <c r="G517" i="11"/>
  <c r="G516" i="11"/>
  <c r="G515" i="11"/>
  <c r="G514" i="11"/>
  <c r="G513" i="11"/>
  <c r="G512" i="11"/>
  <c r="G511" i="11"/>
  <c r="G510" i="11"/>
  <c r="G509" i="11"/>
  <c r="G508" i="11"/>
  <c r="G507" i="11"/>
  <c r="G506" i="11"/>
  <c r="G505" i="11"/>
  <c r="G504" i="11"/>
  <c r="G503" i="11"/>
  <c r="G502" i="11"/>
  <c r="G501" i="11"/>
  <c r="G500" i="11"/>
  <c r="G499" i="11"/>
  <c r="G498" i="11"/>
  <c r="G497" i="11"/>
  <c r="G496" i="11"/>
  <c r="G495" i="11"/>
  <c r="G494" i="11"/>
  <c r="G493" i="11"/>
  <c r="G492" i="11"/>
  <c r="G491" i="11"/>
  <c r="G490" i="11"/>
  <c r="G489" i="11"/>
  <c r="G488" i="11"/>
  <c r="G487" i="11"/>
  <c r="G486" i="11"/>
  <c r="G485" i="11"/>
  <c r="G484" i="11"/>
  <c r="J483" i="11"/>
  <c r="G483" i="11"/>
  <c r="J482" i="11"/>
  <c r="G482" i="11"/>
  <c r="J481" i="11"/>
  <c r="G481" i="11"/>
  <c r="J480" i="11"/>
  <c r="G480" i="11"/>
  <c r="J479" i="11"/>
  <c r="G479" i="11"/>
  <c r="J478" i="11"/>
  <c r="G478" i="11"/>
  <c r="J477" i="11"/>
  <c r="G477" i="11"/>
  <c r="J476" i="11"/>
  <c r="G476" i="11"/>
  <c r="J475" i="11"/>
  <c r="G475" i="11"/>
  <c r="J474" i="11"/>
  <c r="G474" i="11"/>
  <c r="J473" i="11"/>
  <c r="G473" i="11"/>
  <c r="J472" i="11"/>
  <c r="G472" i="11"/>
  <c r="J471" i="11"/>
  <c r="G471" i="11"/>
  <c r="J470" i="11"/>
  <c r="G470" i="11"/>
  <c r="J469" i="11"/>
  <c r="G469" i="11"/>
  <c r="J468" i="11"/>
  <c r="G468" i="11"/>
  <c r="J467" i="11"/>
  <c r="G467" i="11"/>
  <c r="J466" i="11"/>
  <c r="G466" i="11"/>
  <c r="J465" i="11"/>
  <c r="G465" i="11"/>
  <c r="J464" i="11"/>
  <c r="G464" i="11"/>
  <c r="J463" i="11"/>
  <c r="G463" i="11"/>
  <c r="J462" i="11"/>
  <c r="G462" i="11"/>
  <c r="J461" i="11"/>
  <c r="G461" i="11"/>
  <c r="J460" i="11"/>
  <c r="G460" i="11"/>
  <c r="J459" i="11"/>
  <c r="G459" i="11"/>
  <c r="J458" i="11"/>
  <c r="G458" i="11"/>
  <c r="J457" i="11"/>
  <c r="G457" i="11"/>
  <c r="J456" i="11"/>
  <c r="G456" i="11"/>
  <c r="J455" i="11"/>
  <c r="G455" i="11"/>
  <c r="J454" i="11"/>
  <c r="G454" i="11"/>
  <c r="J453" i="11"/>
  <c r="G453" i="11"/>
  <c r="J452" i="11"/>
  <c r="G452" i="11"/>
  <c r="J451" i="11"/>
  <c r="G451" i="11"/>
  <c r="J450" i="11"/>
  <c r="G450" i="11"/>
  <c r="J449" i="11"/>
  <c r="G449" i="11"/>
  <c r="J448" i="11"/>
  <c r="G448" i="11"/>
  <c r="J447" i="11"/>
  <c r="G447" i="11"/>
  <c r="J446" i="11"/>
  <c r="G446" i="11"/>
  <c r="J445" i="11"/>
  <c r="G445" i="11"/>
  <c r="J444" i="11"/>
  <c r="G444" i="11"/>
  <c r="J443" i="11"/>
  <c r="G443" i="11"/>
  <c r="J442" i="11"/>
  <c r="G442" i="11"/>
  <c r="J441" i="11"/>
  <c r="G441" i="11"/>
  <c r="J440" i="11"/>
  <c r="G440" i="11"/>
  <c r="J439" i="11"/>
  <c r="G439" i="11"/>
  <c r="J438" i="11"/>
  <c r="G438" i="11"/>
  <c r="J437" i="11"/>
  <c r="G437" i="11"/>
  <c r="J436" i="11"/>
  <c r="G436" i="11"/>
  <c r="J435" i="11"/>
  <c r="G435" i="11"/>
  <c r="J434" i="11"/>
  <c r="G434" i="11"/>
  <c r="J433" i="11"/>
  <c r="G433" i="11"/>
  <c r="J432" i="11"/>
  <c r="G432" i="11"/>
  <c r="J431" i="11"/>
  <c r="G431" i="11"/>
  <c r="J430" i="11"/>
  <c r="G430" i="11"/>
  <c r="J429" i="11"/>
  <c r="G429" i="11"/>
  <c r="J428" i="11"/>
  <c r="G428" i="11"/>
  <c r="J427" i="11"/>
  <c r="G427" i="11"/>
  <c r="J426" i="11"/>
  <c r="G426" i="11"/>
  <c r="J425" i="11"/>
  <c r="G425" i="11"/>
  <c r="J424" i="11"/>
  <c r="G424" i="11"/>
  <c r="J423" i="11"/>
  <c r="G423" i="11"/>
  <c r="J422" i="11"/>
  <c r="G422" i="11"/>
  <c r="J421" i="11"/>
  <c r="G421" i="11"/>
  <c r="J420" i="11"/>
  <c r="G420" i="11"/>
  <c r="J419" i="11"/>
  <c r="G419" i="11"/>
  <c r="J418" i="11"/>
  <c r="G418" i="11"/>
  <c r="J417" i="11"/>
  <c r="G417" i="11"/>
  <c r="J416" i="11"/>
  <c r="G416" i="11"/>
  <c r="J415" i="11"/>
  <c r="G415" i="11"/>
  <c r="J414" i="11"/>
  <c r="G414" i="11"/>
  <c r="J413" i="11"/>
  <c r="G413" i="11"/>
  <c r="J412" i="11"/>
  <c r="G412" i="11"/>
  <c r="J411" i="11"/>
  <c r="G411" i="11"/>
  <c r="J410" i="11"/>
  <c r="G410" i="11"/>
  <c r="J409" i="11"/>
  <c r="G409" i="11"/>
  <c r="J408" i="11"/>
  <c r="G408" i="11"/>
  <c r="J407" i="11"/>
  <c r="G407" i="11"/>
  <c r="J406" i="11"/>
  <c r="G406" i="11"/>
  <c r="J405" i="11"/>
  <c r="G405" i="11"/>
  <c r="J404" i="11"/>
  <c r="G404" i="11"/>
  <c r="J403" i="11"/>
  <c r="G403" i="11"/>
  <c r="J402" i="11"/>
  <c r="G402" i="11"/>
  <c r="J401" i="11"/>
  <c r="G401" i="11"/>
  <c r="J400" i="11"/>
  <c r="G400" i="11"/>
  <c r="J399" i="11"/>
  <c r="G399" i="11"/>
  <c r="J398" i="11"/>
  <c r="G398" i="11"/>
  <c r="J397" i="11"/>
  <c r="G397" i="11"/>
  <c r="J396" i="11"/>
  <c r="G396" i="11"/>
  <c r="J395" i="11"/>
  <c r="G395" i="11"/>
  <c r="J394" i="11"/>
  <c r="G394" i="11"/>
  <c r="J393" i="11"/>
  <c r="G393" i="11"/>
  <c r="J392" i="11"/>
  <c r="G392" i="11"/>
  <c r="J391" i="11"/>
  <c r="G391" i="11"/>
  <c r="J390" i="11"/>
  <c r="G390" i="11"/>
  <c r="J389" i="11"/>
  <c r="G389" i="11"/>
  <c r="J388" i="11"/>
  <c r="G388" i="11"/>
  <c r="J387" i="11"/>
  <c r="G387" i="11"/>
  <c r="J386" i="11"/>
  <c r="G386" i="11"/>
  <c r="J385" i="11"/>
  <c r="G385" i="11"/>
  <c r="J384" i="11"/>
  <c r="G384" i="11"/>
  <c r="J383" i="11"/>
  <c r="G383" i="11"/>
  <c r="J382" i="11"/>
  <c r="G382" i="11"/>
  <c r="J381" i="11"/>
  <c r="G381" i="11"/>
  <c r="J380" i="11"/>
  <c r="G380" i="11"/>
  <c r="J379" i="11"/>
  <c r="G379" i="11"/>
  <c r="J378" i="11"/>
  <c r="G378" i="11"/>
  <c r="J377" i="11"/>
  <c r="G377" i="11"/>
  <c r="J376" i="11"/>
  <c r="G376" i="11"/>
  <c r="J375" i="11"/>
  <c r="G375" i="11"/>
  <c r="J374" i="11"/>
  <c r="G374" i="11"/>
  <c r="J373" i="11"/>
  <c r="G373" i="11"/>
  <c r="J372" i="11"/>
  <c r="G372" i="11"/>
  <c r="J371" i="11"/>
  <c r="G371" i="11"/>
  <c r="J370" i="11"/>
  <c r="G370" i="11"/>
  <c r="J369" i="11"/>
  <c r="G369" i="11"/>
  <c r="J368" i="11"/>
  <c r="G368" i="11"/>
  <c r="J367" i="11"/>
  <c r="G367" i="11"/>
  <c r="J366" i="11"/>
  <c r="G366" i="11"/>
  <c r="J365" i="11"/>
  <c r="G365" i="11"/>
  <c r="J364" i="11"/>
  <c r="G364" i="11"/>
  <c r="J363" i="11"/>
  <c r="G363" i="11"/>
  <c r="J362" i="11"/>
  <c r="G362" i="11"/>
  <c r="J361" i="11"/>
  <c r="G361" i="11"/>
  <c r="J360" i="11"/>
  <c r="G360" i="11"/>
  <c r="J359" i="11"/>
  <c r="G359" i="11"/>
  <c r="J358" i="11"/>
  <c r="G358" i="11"/>
  <c r="J357" i="11"/>
  <c r="G357" i="11"/>
  <c r="J356" i="11"/>
  <c r="G356" i="11"/>
  <c r="J355" i="11"/>
  <c r="G355" i="11"/>
  <c r="J354" i="11"/>
  <c r="G354" i="11"/>
  <c r="J353" i="11"/>
  <c r="G353" i="11"/>
  <c r="J352" i="11"/>
  <c r="G352" i="11"/>
  <c r="J351" i="11"/>
  <c r="G351" i="11"/>
  <c r="J350" i="11"/>
  <c r="G350" i="11"/>
  <c r="J349" i="11"/>
  <c r="G349" i="11"/>
  <c r="J348" i="11"/>
  <c r="G348" i="11"/>
  <c r="J347" i="11"/>
  <c r="G347" i="11"/>
  <c r="J346" i="11"/>
  <c r="G346" i="11"/>
  <c r="J345" i="11"/>
  <c r="G345" i="11"/>
  <c r="J344" i="11"/>
  <c r="G344" i="11"/>
  <c r="J343" i="11"/>
  <c r="G343" i="11"/>
  <c r="J342" i="11"/>
  <c r="G342" i="11"/>
  <c r="J341" i="11"/>
  <c r="G341" i="11"/>
  <c r="J340" i="11"/>
  <c r="G340" i="11"/>
  <c r="J339" i="11"/>
  <c r="G339" i="11"/>
  <c r="J338" i="11"/>
  <c r="G338" i="11"/>
  <c r="J337" i="11"/>
  <c r="G337" i="11"/>
  <c r="J336" i="11"/>
  <c r="G336" i="11"/>
  <c r="J335" i="11"/>
  <c r="G335" i="11"/>
  <c r="J334" i="11"/>
  <c r="G334" i="11"/>
  <c r="J333" i="11"/>
  <c r="G333" i="11"/>
  <c r="J332" i="11"/>
  <c r="G332" i="11"/>
  <c r="J331" i="11"/>
  <c r="G331" i="11"/>
  <c r="J330" i="11"/>
  <c r="G330" i="11"/>
  <c r="J329" i="11"/>
  <c r="G329" i="11"/>
  <c r="J328" i="11"/>
  <c r="G328" i="11"/>
  <c r="J327" i="11"/>
  <c r="G327" i="11"/>
  <c r="J326" i="11"/>
  <c r="G326" i="11"/>
  <c r="J325" i="11"/>
  <c r="G325" i="11"/>
  <c r="J324" i="11"/>
  <c r="G324" i="11"/>
  <c r="J323" i="11"/>
  <c r="G323" i="11"/>
  <c r="J322" i="11"/>
  <c r="G322" i="11"/>
  <c r="J321" i="11"/>
  <c r="G321" i="11"/>
  <c r="J320" i="11"/>
  <c r="G320" i="11"/>
  <c r="J319" i="11"/>
  <c r="G319" i="11"/>
  <c r="J318" i="11"/>
  <c r="G318" i="11"/>
  <c r="J317" i="11"/>
  <c r="G317" i="11"/>
  <c r="J316" i="11"/>
  <c r="G316" i="11"/>
  <c r="J315" i="11"/>
  <c r="G315" i="11"/>
  <c r="J314" i="11"/>
  <c r="G314" i="11"/>
  <c r="J313" i="11"/>
  <c r="G313" i="11"/>
  <c r="J312" i="11"/>
  <c r="G312" i="11"/>
  <c r="J311" i="11"/>
  <c r="G311" i="11"/>
  <c r="J310" i="11"/>
  <c r="G310" i="11"/>
  <c r="J309" i="11"/>
  <c r="G309" i="11"/>
  <c r="J308" i="11"/>
  <c r="G308" i="11"/>
  <c r="J307" i="11"/>
  <c r="G307" i="11"/>
  <c r="J306" i="11"/>
  <c r="G306" i="11"/>
  <c r="J305" i="11"/>
  <c r="G305" i="11"/>
  <c r="J304" i="11"/>
  <c r="G304" i="11"/>
  <c r="J303" i="11"/>
  <c r="G303" i="11"/>
  <c r="J302" i="11"/>
  <c r="G302" i="11"/>
  <c r="J301" i="11"/>
  <c r="G301" i="11"/>
  <c r="J300" i="11"/>
  <c r="G300" i="11"/>
  <c r="J299" i="11"/>
  <c r="G299" i="11"/>
  <c r="J298" i="11"/>
  <c r="G298" i="11"/>
  <c r="J297" i="11"/>
  <c r="G297" i="11"/>
  <c r="J296" i="11"/>
  <c r="G296" i="11"/>
  <c r="J295" i="11"/>
  <c r="G295" i="11"/>
  <c r="J294" i="11"/>
  <c r="G294" i="11"/>
  <c r="J293" i="11"/>
  <c r="G293" i="11"/>
  <c r="J292" i="11"/>
  <c r="G292" i="11"/>
  <c r="J291" i="11"/>
  <c r="G291" i="11"/>
  <c r="J290" i="11"/>
  <c r="G290" i="11"/>
  <c r="J289" i="11"/>
  <c r="G289" i="11"/>
  <c r="J288" i="11"/>
  <c r="G288" i="11"/>
  <c r="J287" i="11"/>
  <c r="G287" i="11"/>
  <c r="J286" i="11"/>
  <c r="G286" i="11"/>
  <c r="J285" i="11"/>
  <c r="G285" i="11"/>
  <c r="J284" i="11"/>
  <c r="G284" i="11"/>
  <c r="J283" i="11"/>
  <c r="G283" i="11"/>
  <c r="J282" i="11"/>
  <c r="G282" i="11"/>
  <c r="J281" i="11"/>
  <c r="G281" i="11"/>
  <c r="J280" i="11"/>
  <c r="G280" i="11"/>
  <c r="J279" i="11"/>
  <c r="G279" i="11"/>
  <c r="J278" i="11"/>
  <c r="G278" i="11"/>
  <c r="J277" i="11"/>
  <c r="G277" i="11"/>
  <c r="J276" i="11"/>
  <c r="G276" i="11"/>
  <c r="J275" i="11"/>
  <c r="G275" i="11"/>
  <c r="J274" i="11"/>
  <c r="G274" i="11"/>
  <c r="J273" i="11"/>
  <c r="G273" i="11"/>
  <c r="J272" i="11"/>
  <c r="G272" i="11"/>
  <c r="J271" i="11"/>
  <c r="G271" i="11"/>
  <c r="J270" i="11"/>
  <c r="G270" i="11"/>
  <c r="J269" i="11"/>
  <c r="G269" i="11"/>
  <c r="J268" i="11"/>
  <c r="G268" i="11"/>
  <c r="J267" i="11"/>
  <c r="G267" i="11"/>
  <c r="J266" i="11"/>
  <c r="G266" i="11"/>
  <c r="J265" i="11"/>
  <c r="G265" i="11"/>
  <c r="J264" i="11"/>
  <c r="G264" i="11"/>
  <c r="J263" i="11"/>
  <c r="G263" i="11"/>
  <c r="J262" i="11"/>
  <c r="G262" i="11"/>
  <c r="J261" i="11"/>
  <c r="G261" i="11"/>
  <c r="J260" i="11"/>
  <c r="G260" i="11"/>
  <c r="J259" i="11"/>
  <c r="G259" i="11"/>
  <c r="J258" i="11"/>
  <c r="G258" i="11"/>
  <c r="J257" i="11"/>
  <c r="G257" i="11"/>
  <c r="J256" i="11"/>
  <c r="G256" i="11"/>
  <c r="J255" i="11"/>
  <c r="G255" i="11"/>
  <c r="J254" i="11"/>
  <c r="G254" i="11"/>
  <c r="J253" i="11"/>
  <c r="G253" i="11"/>
  <c r="J252" i="11"/>
  <c r="G252" i="11"/>
  <c r="J251" i="11"/>
  <c r="G251" i="11"/>
  <c r="J250" i="11"/>
  <c r="G250" i="11"/>
  <c r="J249" i="11"/>
  <c r="G249" i="11"/>
  <c r="J248" i="11"/>
  <c r="G248" i="11"/>
  <c r="J247" i="11"/>
  <c r="G247" i="11"/>
  <c r="J246" i="11"/>
  <c r="G246" i="11"/>
  <c r="J245" i="11"/>
  <c r="G245" i="11"/>
  <c r="J244" i="11"/>
  <c r="G244" i="11"/>
  <c r="J243" i="11"/>
  <c r="G243" i="11"/>
  <c r="J242" i="11"/>
  <c r="G242" i="11"/>
  <c r="J241" i="11"/>
  <c r="G241" i="11"/>
  <c r="J240" i="11"/>
  <c r="G240" i="11"/>
  <c r="J239" i="11"/>
  <c r="G239" i="11"/>
  <c r="J238" i="11"/>
  <c r="G238" i="11"/>
  <c r="J237" i="11"/>
  <c r="G237" i="11"/>
  <c r="J236" i="11"/>
  <c r="G236" i="11"/>
  <c r="J235" i="11"/>
  <c r="G235" i="11"/>
  <c r="J234" i="11"/>
  <c r="G234" i="11"/>
  <c r="J233" i="11"/>
  <c r="G233" i="11"/>
  <c r="J232" i="11"/>
  <c r="G232" i="11"/>
  <c r="J231" i="11"/>
  <c r="G231" i="11"/>
  <c r="J230" i="11"/>
  <c r="G230" i="11"/>
  <c r="J229" i="11"/>
  <c r="G229" i="11"/>
  <c r="J228" i="11"/>
  <c r="G228" i="11"/>
  <c r="J227" i="11"/>
  <c r="G227" i="11"/>
  <c r="J226" i="11"/>
  <c r="G226" i="11"/>
  <c r="J225" i="11"/>
  <c r="G225" i="11"/>
  <c r="J224" i="11"/>
  <c r="G224" i="11"/>
  <c r="J223" i="11"/>
  <c r="G223" i="11"/>
  <c r="J222" i="11"/>
  <c r="G222" i="11"/>
  <c r="J221" i="11"/>
  <c r="G221" i="11"/>
  <c r="J220" i="11"/>
  <c r="G220" i="11"/>
  <c r="J219" i="11"/>
  <c r="G219" i="11"/>
  <c r="J218" i="11"/>
  <c r="G218" i="11"/>
  <c r="J217" i="11"/>
  <c r="G217" i="11"/>
  <c r="J216" i="11"/>
  <c r="G216" i="11"/>
  <c r="J215" i="11"/>
  <c r="G215" i="11"/>
  <c r="J214" i="11"/>
  <c r="G214" i="11"/>
  <c r="J213" i="11"/>
  <c r="G213" i="11"/>
  <c r="J212" i="11"/>
  <c r="G212" i="11"/>
  <c r="J211" i="11"/>
  <c r="G211" i="11"/>
  <c r="J210" i="11"/>
  <c r="G210" i="11"/>
  <c r="J209" i="11"/>
  <c r="G209" i="11"/>
  <c r="J208" i="11"/>
  <c r="G208" i="11"/>
  <c r="J207" i="11"/>
  <c r="G207" i="11"/>
  <c r="J206" i="11"/>
  <c r="G206" i="11"/>
  <c r="J205" i="11"/>
  <c r="G205" i="11"/>
  <c r="J204" i="11"/>
  <c r="G204" i="11"/>
  <c r="J203" i="11"/>
  <c r="G203" i="11"/>
  <c r="J202" i="11"/>
  <c r="G202" i="11"/>
  <c r="J201" i="11"/>
  <c r="G201" i="11"/>
  <c r="J200" i="11"/>
  <c r="G200" i="11"/>
  <c r="J199" i="11"/>
  <c r="G199" i="11"/>
  <c r="J198" i="11"/>
  <c r="G198" i="11"/>
  <c r="J197" i="11"/>
  <c r="G197" i="11"/>
  <c r="J196" i="11"/>
  <c r="G196" i="11"/>
  <c r="J195" i="11"/>
  <c r="G195" i="11"/>
  <c r="J194" i="11"/>
  <c r="G194" i="11"/>
  <c r="J193" i="11"/>
  <c r="G193" i="11"/>
  <c r="J192" i="11"/>
  <c r="G192" i="11"/>
  <c r="J191" i="11"/>
  <c r="G191" i="11"/>
  <c r="J190" i="11"/>
  <c r="G190" i="11"/>
  <c r="J189" i="11"/>
  <c r="G189" i="11"/>
  <c r="J188" i="11"/>
  <c r="G188" i="11"/>
  <c r="J187" i="11"/>
  <c r="G187" i="11"/>
  <c r="J186" i="11"/>
  <c r="G186" i="11"/>
  <c r="J185" i="11"/>
  <c r="G185" i="11"/>
  <c r="J184" i="11"/>
  <c r="G184" i="11"/>
  <c r="J183" i="11"/>
  <c r="G183" i="11"/>
  <c r="J182" i="11"/>
  <c r="G182" i="11"/>
  <c r="J181" i="11"/>
  <c r="G181" i="11"/>
  <c r="J180" i="11"/>
  <c r="G180" i="11"/>
  <c r="J179" i="11"/>
  <c r="G179" i="11"/>
  <c r="J178" i="11"/>
  <c r="G178" i="11"/>
  <c r="J177" i="11"/>
  <c r="G177" i="11"/>
  <c r="J176" i="11"/>
  <c r="G176" i="11"/>
  <c r="J175" i="11"/>
  <c r="G175" i="11"/>
  <c r="J174" i="11"/>
  <c r="G174" i="11"/>
  <c r="J173" i="11"/>
  <c r="G173" i="11"/>
  <c r="J172" i="11"/>
  <c r="G172" i="11"/>
  <c r="J171" i="11"/>
  <c r="G171" i="11"/>
  <c r="J170" i="11"/>
  <c r="G170" i="11"/>
  <c r="J169" i="11"/>
  <c r="G169" i="11"/>
  <c r="J168" i="11"/>
  <c r="G168" i="11"/>
  <c r="J167" i="11"/>
  <c r="G167" i="11"/>
  <c r="J166" i="11"/>
  <c r="G166" i="11"/>
  <c r="J165" i="11"/>
  <c r="G165" i="11"/>
  <c r="J164" i="11"/>
  <c r="G164" i="11"/>
  <c r="J163" i="11"/>
  <c r="G163" i="11"/>
  <c r="J162" i="11"/>
  <c r="G162" i="11"/>
  <c r="J161" i="11"/>
  <c r="G161" i="11"/>
  <c r="J160" i="11"/>
  <c r="G160" i="11"/>
  <c r="J159" i="11"/>
  <c r="G159" i="11"/>
  <c r="J158" i="11"/>
  <c r="G158" i="11"/>
  <c r="J157" i="11"/>
  <c r="G157" i="11"/>
  <c r="J156" i="11"/>
  <c r="G156" i="11"/>
  <c r="J155" i="11"/>
  <c r="G155" i="11"/>
  <c r="J154" i="11"/>
  <c r="G154" i="11"/>
  <c r="J153" i="11"/>
  <c r="G153" i="11"/>
  <c r="J152" i="11"/>
  <c r="G152" i="11"/>
  <c r="J151" i="11"/>
  <c r="G151" i="11"/>
  <c r="J150" i="11"/>
  <c r="G150" i="11"/>
  <c r="J149" i="11"/>
  <c r="G149" i="11"/>
  <c r="J148" i="11"/>
  <c r="G148" i="11"/>
  <c r="J147" i="11"/>
  <c r="G147" i="11"/>
  <c r="J146" i="11"/>
  <c r="G146" i="11"/>
  <c r="J145" i="11"/>
  <c r="G145" i="11"/>
  <c r="J144" i="11"/>
  <c r="G144" i="11"/>
  <c r="J143" i="11"/>
  <c r="G143" i="11"/>
  <c r="J142" i="11"/>
  <c r="G142" i="11"/>
  <c r="J141" i="11"/>
  <c r="G141" i="11"/>
  <c r="J140" i="11"/>
  <c r="G140" i="11"/>
  <c r="J139" i="11"/>
  <c r="G139" i="11"/>
  <c r="J138" i="11"/>
  <c r="G138" i="11"/>
  <c r="J137" i="11"/>
  <c r="G137" i="11"/>
  <c r="J136" i="11"/>
  <c r="G136" i="11"/>
  <c r="J135" i="11"/>
  <c r="G135" i="11"/>
  <c r="J134" i="11"/>
  <c r="G134" i="11"/>
  <c r="J133" i="11"/>
  <c r="G133" i="11"/>
  <c r="J132" i="11"/>
  <c r="G132" i="11"/>
  <c r="J131" i="11"/>
  <c r="G131" i="11"/>
  <c r="J130" i="11"/>
  <c r="G130" i="11"/>
  <c r="J129" i="11"/>
  <c r="G129" i="11"/>
  <c r="J128" i="11"/>
  <c r="G128" i="11"/>
  <c r="J127" i="11"/>
  <c r="G127" i="11"/>
  <c r="J126" i="11"/>
  <c r="G126" i="11"/>
  <c r="J125" i="11"/>
  <c r="G125" i="11"/>
  <c r="J124" i="11"/>
  <c r="G124" i="11"/>
  <c r="J123" i="11"/>
  <c r="G123" i="11"/>
  <c r="J122" i="11"/>
  <c r="G122" i="11"/>
  <c r="J121" i="11"/>
  <c r="G121" i="11"/>
  <c r="J120" i="11"/>
  <c r="G120" i="11"/>
  <c r="J119" i="11"/>
  <c r="G119" i="11"/>
  <c r="J118" i="11"/>
  <c r="G118" i="11"/>
  <c r="J117" i="11"/>
  <c r="G117" i="11"/>
  <c r="J116" i="11"/>
  <c r="G116" i="11"/>
  <c r="J115" i="11"/>
  <c r="G115" i="11"/>
  <c r="J114" i="11"/>
  <c r="G114" i="11"/>
  <c r="J113" i="11"/>
  <c r="G113" i="11"/>
  <c r="J112" i="11"/>
  <c r="G112" i="11"/>
  <c r="J111" i="11"/>
  <c r="G111" i="11"/>
  <c r="J110" i="11"/>
  <c r="G110" i="11"/>
  <c r="J109" i="11"/>
  <c r="G109" i="11"/>
  <c r="J108" i="11"/>
  <c r="G108" i="11"/>
  <c r="J107" i="11"/>
  <c r="G107" i="11"/>
  <c r="J106" i="11"/>
  <c r="G106" i="11"/>
  <c r="J105" i="11"/>
  <c r="G105" i="11"/>
  <c r="J104" i="11"/>
  <c r="G104" i="11"/>
  <c r="J103" i="11"/>
  <c r="G103" i="11"/>
  <c r="J102" i="11"/>
  <c r="G102" i="11"/>
  <c r="J101" i="11"/>
  <c r="G101" i="11"/>
  <c r="J100" i="11"/>
  <c r="G100" i="11"/>
  <c r="J99" i="11"/>
  <c r="G99" i="11"/>
  <c r="J98" i="11"/>
  <c r="G98" i="11"/>
  <c r="J97" i="11"/>
  <c r="F97" i="11" s="1"/>
  <c r="G97" i="11"/>
  <c r="J96" i="11"/>
  <c r="F96" i="11" s="1"/>
  <c r="G96" i="11"/>
  <c r="J95" i="11"/>
  <c r="F95" i="11" s="1"/>
  <c r="G95" i="11"/>
  <c r="J94" i="11"/>
  <c r="F94" i="11" s="1"/>
  <c r="G94" i="11"/>
  <c r="J93" i="11"/>
  <c r="F93" i="11" s="1"/>
  <c r="G93" i="11"/>
  <c r="J92" i="11"/>
  <c r="F92" i="11" s="1"/>
  <c r="G92" i="11"/>
  <c r="J91" i="11"/>
  <c r="F91" i="11" s="1"/>
  <c r="G91" i="11"/>
  <c r="J90" i="11"/>
  <c r="F90" i="11" s="1"/>
  <c r="G90" i="11"/>
  <c r="J89" i="11"/>
  <c r="F89" i="11" s="1"/>
  <c r="G89" i="11"/>
  <c r="J88" i="11"/>
  <c r="F88" i="11" s="1"/>
  <c r="G88" i="11"/>
  <c r="J87" i="11"/>
  <c r="F87" i="11" s="1"/>
  <c r="G87" i="11"/>
  <c r="J86" i="11"/>
  <c r="F86" i="11" s="1"/>
  <c r="G86" i="11"/>
  <c r="J85" i="11"/>
  <c r="F85" i="11" s="1"/>
  <c r="G85" i="11"/>
  <c r="J84" i="11"/>
  <c r="F84" i="11" s="1"/>
  <c r="G84" i="11"/>
  <c r="J83" i="11"/>
  <c r="F83" i="11" s="1"/>
  <c r="G83" i="11"/>
  <c r="J82" i="11"/>
  <c r="F82" i="11" s="1"/>
  <c r="G82" i="11"/>
  <c r="J81" i="11"/>
  <c r="F81" i="11" s="1"/>
  <c r="G81" i="11"/>
  <c r="J80" i="11"/>
  <c r="F80" i="11" s="1"/>
  <c r="G80" i="11"/>
  <c r="J79" i="11"/>
  <c r="F79" i="11" s="1"/>
  <c r="G79" i="11"/>
  <c r="J78" i="11"/>
  <c r="F78" i="11" s="1"/>
  <c r="G78" i="11"/>
  <c r="J77" i="11"/>
  <c r="F77" i="11" s="1"/>
  <c r="G77" i="11"/>
  <c r="J76" i="11"/>
  <c r="F76" i="11" s="1"/>
  <c r="G76" i="11"/>
  <c r="J75" i="11"/>
  <c r="F75" i="11" s="1"/>
  <c r="G75" i="11"/>
  <c r="J74" i="11"/>
  <c r="F74" i="11" s="1"/>
  <c r="G74" i="11"/>
  <c r="J73" i="11"/>
  <c r="F73" i="11" s="1"/>
  <c r="G73" i="11"/>
  <c r="J72" i="11"/>
  <c r="F72" i="11" s="1"/>
  <c r="G72" i="11"/>
  <c r="J71" i="11"/>
  <c r="F71" i="11" s="1"/>
  <c r="G71" i="11"/>
  <c r="J70" i="11"/>
  <c r="F70" i="11" s="1"/>
  <c r="G70" i="11"/>
  <c r="J69" i="11"/>
  <c r="F69" i="11" s="1"/>
  <c r="G69" i="11"/>
  <c r="J68" i="11"/>
  <c r="F68" i="11" s="1"/>
  <c r="G68" i="11"/>
  <c r="J67" i="11"/>
  <c r="F67" i="11" s="1"/>
  <c r="G67" i="11"/>
  <c r="J66" i="11"/>
  <c r="F66" i="11" s="1"/>
  <c r="G66" i="11"/>
  <c r="J65" i="11"/>
  <c r="F65" i="11" s="1"/>
  <c r="G65" i="11"/>
  <c r="J64" i="11"/>
  <c r="F64" i="11" s="1"/>
  <c r="G64" i="11"/>
  <c r="J63" i="11"/>
  <c r="J62" i="11"/>
  <c r="F62" i="11" s="1"/>
  <c r="J61" i="11"/>
  <c r="F61" i="11" s="1"/>
  <c r="J60" i="11"/>
  <c r="J59" i="11"/>
  <c r="F59" i="11" s="1"/>
  <c r="J58" i="11"/>
  <c r="F58" i="11" s="1"/>
  <c r="J57" i="11"/>
  <c r="J56" i="11"/>
  <c r="F56" i="11" s="1"/>
  <c r="J55" i="11"/>
  <c r="F55" i="11" s="1"/>
  <c r="J54" i="11"/>
  <c r="J53" i="11"/>
  <c r="F53" i="11" s="1"/>
  <c r="J52" i="11"/>
  <c r="F52" i="11" s="1"/>
  <c r="J51" i="11"/>
  <c r="J50" i="11"/>
  <c r="F50" i="11" s="1"/>
  <c r="J49" i="11"/>
  <c r="F49" i="11" s="1"/>
  <c r="J48" i="11"/>
  <c r="J47" i="11"/>
  <c r="F47" i="11" s="1"/>
  <c r="J46" i="11"/>
  <c r="F46" i="11" s="1"/>
  <c r="J45" i="11"/>
  <c r="J44" i="11"/>
  <c r="F44" i="11" s="1"/>
  <c r="J43" i="11"/>
  <c r="F43" i="11" s="1"/>
  <c r="J42" i="11"/>
  <c r="J41" i="11"/>
  <c r="F41" i="11" s="1"/>
  <c r="J40" i="11"/>
  <c r="F40" i="11" s="1"/>
  <c r="J39" i="11"/>
  <c r="J38" i="11"/>
  <c r="F38" i="11" s="1"/>
  <c r="J37" i="11"/>
  <c r="F37" i="11" s="1"/>
  <c r="J36" i="11"/>
  <c r="J35" i="11"/>
  <c r="F35" i="11" s="1"/>
  <c r="J34" i="11"/>
  <c r="F34" i="11" s="1"/>
  <c r="J33" i="11"/>
  <c r="J32" i="11"/>
  <c r="F32" i="11" s="1"/>
  <c r="J31" i="11"/>
  <c r="F31" i="11" s="1"/>
  <c r="J30" i="11"/>
  <c r="J29" i="11"/>
  <c r="F29" i="11" s="1"/>
  <c r="J28" i="11"/>
  <c r="F28" i="11" s="1"/>
  <c r="J27" i="11"/>
  <c r="J24" i="11"/>
  <c r="J23" i="11"/>
  <c r="F23" i="11" s="1"/>
  <c r="J22" i="11"/>
  <c r="F22" i="11" s="1"/>
  <c r="J21" i="11"/>
  <c r="J20" i="11"/>
  <c r="F20" i="11" s="1"/>
  <c r="J19" i="11"/>
  <c r="F19" i="11" s="1"/>
  <c r="J18" i="11"/>
  <c r="J17" i="11"/>
  <c r="F17" i="11" s="1"/>
  <c r="J16" i="11"/>
  <c r="F16" i="11" s="1"/>
  <c r="J15" i="11"/>
  <c r="J14" i="11"/>
  <c r="F14" i="11" s="1"/>
  <c r="J13" i="11"/>
  <c r="F13" i="11" s="1"/>
  <c r="J12" i="11"/>
  <c r="J11" i="11"/>
  <c r="F11" i="11" s="1"/>
  <c r="J10" i="11"/>
  <c r="F10" i="11" s="1"/>
  <c r="J9" i="11"/>
  <c r="J8" i="11"/>
  <c r="F8" i="11" s="1"/>
  <c r="J7" i="11"/>
  <c r="F7" i="11" s="1"/>
  <c r="J6" i="11"/>
  <c r="J5" i="11"/>
  <c r="F5" i="11" s="1"/>
  <c r="S4" i="11"/>
  <c r="R4" i="11"/>
  <c r="J4" i="11"/>
  <c r="Q1" i="11"/>
  <c r="P1" i="11"/>
  <c r="O1" i="11"/>
  <c r="N1" i="11"/>
  <c r="M1" i="11"/>
  <c r="L1" i="11"/>
  <c r="K1" i="11"/>
  <c r="B1" i="11"/>
  <c r="I1" i="11"/>
  <c r="H1" i="11"/>
  <c r="E1" i="11"/>
  <c r="D1" i="11"/>
  <c r="C1" i="11"/>
  <c r="A1" i="11"/>
  <c r="F4" i="11" l="1"/>
  <c r="Y6" i="11"/>
  <c r="Y8" i="11"/>
  <c r="Y3" i="11"/>
  <c r="Y7" i="11" s="1"/>
  <c r="Y5" i="11"/>
  <c r="Y10" i="11"/>
  <c r="Y4" i="11"/>
  <c r="Y9" i="11"/>
  <c r="R117" i="1"/>
  <c r="Y12" i="11" l="1"/>
  <c r="Y13" i="1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4" i="1"/>
  <c r="S6" i="9"/>
  <c r="S7" i="9"/>
  <c r="S8" i="9"/>
  <c r="S9" i="9"/>
  <c r="S10" i="9"/>
  <c r="S11" i="9"/>
  <c r="S12" i="9"/>
  <c r="S13" i="9"/>
  <c r="S14" i="9"/>
  <c r="S15" i="9"/>
  <c r="S16" i="9"/>
  <c r="S17" i="9"/>
  <c r="R6" i="9"/>
  <c r="R7" i="9"/>
  <c r="R8" i="9"/>
  <c r="R9" i="9"/>
  <c r="R10" i="9"/>
  <c r="R11" i="9"/>
  <c r="R12" i="9"/>
  <c r="R13" i="9"/>
  <c r="R14" i="9"/>
  <c r="R15" i="9"/>
  <c r="R16" i="9"/>
  <c r="R17" i="9"/>
  <c r="S5" i="9"/>
  <c r="R5" i="9"/>
  <c r="O1" i="9"/>
  <c r="S4" i="9"/>
  <c r="R4" i="9"/>
  <c r="F573" i="9"/>
  <c r="F572" i="9"/>
  <c r="F571" i="9"/>
  <c r="F570" i="9"/>
  <c r="F569" i="9"/>
  <c r="F568" i="9"/>
  <c r="F567" i="9"/>
  <c r="F566" i="9"/>
  <c r="F565" i="9"/>
  <c r="F564" i="9"/>
  <c r="F563" i="9"/>
  <c r="F562" i="9"/>
  <c r="F561" i="9"/>
  <c r="F560" i="9"/>
  <c r="F559" i="9"/>
  <c r="F558" i="9"/>
  <c r="F557" i="9"/>
  <c r="F556" i="9"/>
  <c r="F555" i="9"/>
  <c r="F554" i="9"/>
  <c r="F553" i="9"/>
  <c r="F552" i="9"/>
  <c r="F551" i="9"/>
  <c r="F550" i="9"/>
  <c r="F549" i="9"/>
  <c r="F548" i="9"/>
  <c r="F547" i="9"/>
  <c r="F546" i="9"/>
  <c r="F545" i="9"/>
  <c r="F544" i="9"/>
  <c r="F543" i="9"/>
  <c r="F542" i="9"/>
  <c r="F541" i="9"/>
  <c r="F540" i="9"/>
  <c r="F539" i="9"/>
  <c r="F538" i="9"/>
  <c r="F537" i="9"/>
  <c r="F536" i="9"/>
  <c r="F535" i="9"/>
  <c r="F534" i="9"/>
  <c r="F533" i="9"/>
  <c r="F532" i="9"/>
  <c r="F531" i="9"/>
  <c r="F530" i="9"/>
  <c r="F529" i="9"/>
  <c r="F528" i="9"/>
  <c r="F527" i="9"/>
  <c r="F526" i="9"/>
  <c r="F525" i="9"/>
  <c r="F524" i="9"/>
  <c r="F523" i="9"/>
  <c r="F522" i="9"/>
  <c r="F521" i="9"/>
  <c r="F520" i="9"/>
  <c r="F519" i="9"/>
  <c r="F518" i="9"/>
  <c r="F517" i="9"/>
  <c r="F516" i="9"/>
  <c r="F515" i="9"/>
  <c r="F514" i="9"/>
  <c r="F513" i="9"/>
  <c r="F512" i="9"/>
  <c r="F511" i="9"/>
  <c r="F510" i="9"/>
  <c r="F509" i="9"/>
  <c r="F508" i="9"/>
  <c r="F507" i="9"/>
  <c r="F506" i="9"/>
  <c r="F505" i="9"/>
  <c r="F504" i="9"/>
  <c r="F503" i="9"/>
  <c r="F502" i="9"/>
  <c r="F501" i="9"/>
  <c r="F500" i="9"/>
  <c r="F499" i="9"/>
  <c r="F498" i="9"/>
  <c r="F497" i="9"/>
  <c r="F496" i="9"/>
  <c r="F495" i="9"/>
  <c r="F494" i="9"/>
  <c r="F493" i="9"/>
  <c r="F492" i="9"/>
  <c r="F491" i="9"/>
  <c r="F490" i="9"/>
  <c r="I489" i="9"/>
  <c r="F489" i="9"/>
  <c r="I488" i="9"/>
  <c r="F488" i="9"/>
  <c r="I487" i="9"/>
  <c r="F487" i="9"/>
  <c r="I486" i="9"/>
  <c r="F486" i="9"/>
  <c r="I485" i="9"/>
  <c r="F485" i="9"/>
  <c r="I484" i="9"/>
  <c r="F484" i="9"/>
  <c r="I483" i="9"/>
  <c r="F483" i="9"/>
  <c r="I482" i="9"/>
  <c r="F482" i="9"/>
  <c r="I481" i="9"/>
  <c r="F481" i="9"/>
  <c r="I480" i="9"/>
  <c r="F480" i="9"/>
  <c r="I479" i="9"/>
  <c r="F479" i="9"/>
  <c r="I478" i="9"/>
  <c r="F478" i="9"/>
  <c r="I477" i="9"/>
  <c r="F477" i="9"/>
  <c r="I476" i="9"/>
  <c r="F476" i="9"/>
  <c r="I475" i="9"/>
  <c r="F475" i="9"/>
  <c r="I474" i="9"/>
  <c r="F474" i="9"/>
  <c r="I473" i="9"/>
  <c r="F473" i="9"/>
  <c r="I472" i="9"/>
  <c r="F472" i="9"/>
  <c r="I471" i="9"/>
  <c r="F471" i="9"/>
  <c r="I470" i="9"/>
  <c r="F470" i="9"/>
  <c r="I469" i="9"/>
  <c r="F469" i="9"/>
  <c r="I468" i="9"/>
  <c r="F468" i="9"/>
  <c r="I467" i="9"/>
  <c r="F467" i="9"/>
  <c r="I466" i="9"/>
  <c r="F466" i="9"/>
  <c r="I465" i="9"/>
  <c r="F465" i="9"/>
  <c r="I464" i="9"/>
  <c r="F464" i="9"/>
  <c r="I463" i="9"/>
  <c r="F463" i="9"/>
  <c r="I462" i="9"/>
  <c r="F462" i="9"/>
  <c r="I461" i="9"/>
  <c r="F461" i="9"/>
  <c r="I460" i="9"/>
  <c r="F460" i="9"/>
  <c r="I459" i="9"/>
  <c r="F459" i="9"/>
  <c r="I458" i="9"/>
  <c r="F458" i="9"/>
  <c r="I457" i="9"/>
  <c r="F457" i="9"/>
  <c r="I456" i="9"/>
  <c r="F456" i="9"/>
  <c r="I455" i="9"/>
  <c r="F455" i="9"/>
  <c r="I454" i="9"/>
  <c r="F454" i="9"/>
  <c r="I453" i="9"/>
  <c r="F453" i="9"/>
  <c r="I452" i="9"/>
  <c r="F452" i="9"/>
  <c r="I451" i="9"/>
  <c r="F451" i="9"/>
  <c r="I450" i="9"/>
  <c r="F450" i="9"/>
  <c r="I449" i="9"/>
  <c r="F449" i="9"/>
  <c r="I448" i="9"/>
  <c r="F448" i="9"/>
  <c r="I447" i="9"/>
  <c r="F447" i="9"/>
  <c r="I446" i="9"/>
  <c r="F446" i="9"/>
  <c r="I445" i="9"/>
  <c r="F445" i="9"/>
  <c r="I444" i="9"/>
  <c r="F444" i="9"/>
  <c r="I443" i="9"/>
  <c r="F443" i="9"/>
  <c r="I442" i="9"/>
  <c r="F442" i="9"/>
  <c r="I441" i="9"/>
  <c r="F441" i="9"/>
  <c r="I440" i="9"/>
  <c r="F440" i="9"/>
  <c r="I439" i="9"/>
  <c r="F439" i="9"/>
  <c r="I438" i="9"/>
  <c r="F438" i="9"/>
  <c r="I437" i="9"/>
  <c r="F437" i="9"/>
  <c r="I436" i="9"/>
  <c r="F436" i="9"/>
  <c r="I435" i="9"/>
  <c r="F435" i="9"/>
  <c r="I434" i="9"/>
  <c r="F434" i="9"/>
  <c r="I433" i="9"/>
  <c r="F433" i="9"/>
  <c r="I432" i="9"/>
  <c r="F432" i="9"/>
  <c r="I431" i="9"/>
  <c r="F431" i="9"/>
  <c r="I430" i="9"/>
  <c r="F430" i="9"/>
  <c r="I429" i="9"/>
  <c r="F429" i="9"/>
  <c r="I428" i="9"/>
  <c r="F428" i="9"/>
  <c r="I427" i="9"/>
  <c r="F427" i="9"/>
  <c r="I426" i="9"/>
  <c r="F426" i="9"/>
  <c r="I425" i="9"/>
  <c r="F425" i="9"/>
  <c r="I424" i="9"/>
  <c r="F424" i="9"/>
  <c r="I423" i="9"/>
  <c r="F423" i="9"/>
  <c r="I422" i="9"/>
  <c r="F422" i="9"/>
  <c r="I421" i="9"/>
  <c r="F421" i="9"/>
  <c r="I420" i="9"/>
  <c r="F420" i="9"/>
  <c r="I419" i="9"/>
  <c r="F419" i="9"/>
  <c r="I418" i="9"/>
  <c r="F418" i="9"/>
  <c r="I417" i="9"/>
  <c r="F417" i="9"/>
  <c r="I416" i="9"/>
  <c r="F416" i="9"/>
  <c r="I415" i="9"/>
  <c r="F415" i="9"/>
  <c r="I414" i="9"/>
  <c r="F414" i="9"/>
  <c r="I413" i="9"/>
  <c r="F413" i="9"/>
  <c r="I412" i="9"/>
  <c r="F412" i="9"/>
  <c r="I411" i="9"/>
  <c r="F411" i="9"/>
  <c r="I410" i="9"/>
  <c r="F410" i="9"/>
  <c r="I409" i="9"/>
  <c r="F409" i="9"/>
  <c r="I408" i="9"/>
  <c r="F408" i="9"/>
  <c r="I407" i="9"/>
  <c r="F407" i="9"/>
  <c r="I406" i="9"/>
  <c r="F406" i="9"/>
  <c r="I405" i="9"/>
  <c r="F405" i="9"/>
  <c r="I404" i="9"/>
  <c r="F404" i="9"/>
  <c r="I403" i="9"/>
  <c r="F403" i="9"/>
  <c r="I402" i="9"/>
  <c r="F402" i="9"/>
  <c r="I401" i="9"/>
  <c r="F401" i="9"/>
  <c r="I400" i="9"/>
  <c r="F400" i="9"/>
  <c r="I399" i="9"/>
  <c r="F399" i="9"/>
  <c r="I398" i="9"/>
  <c r="F398" i="9"/>
  <c r="I397" i="9"/>
  <c r="F397" i="9"/>
  <c r="I396" i="9"/>
  <c r="F396" i="9"/>
  <c r="I395" i="9"/>
  <c r="F395" i="9"/>
  <c r="I394" i="9"/>
  <c r="F394" i="9"/>
  <c r="I393" i="9"/>
  <c r="F393" i="9"/>
  <c r="I392" i="9"/>
  <c r="F392" i="9"/>
  <c r="I391" i="9"/>
  <c r="F391" i="9"/>
  <c r="I390" i="9"/>
  <c r="F390" i="9"/>
  <c r="I389" i="9"/>
  <c r="F389" i="9"/>
  <c r="I388" i="9"/>
  <c r="F388" i="9"/>
  <c r="I387" i="9"/>
  <c r="F387" i="9"/>
  <c r="I386" i="9"/>
  <c r="F386" i="9"/>
  <c r="I385" i="9"/>
  <c r="F385" i="9"/>
  <c r="I384" i="9"/>
  <c r="F384" i="9"/>
  <c r="I383" i="9"/>
  <c r="F383" i="9"/>
  <c r="I382" i="9"/>
  <c r="F382" i="9"/>
  <c r="I381" i="9"/>
  <c r="F381" i="9"/>
  <c r="I380" i="9"/>
  <c r="F380" i="9"/>
  <c r="I379" i="9"/>
  <c r="F379" i="9"/>
  <c r="I378" i="9"/>
  <c r="F378" i="9"/>
  <c r="I377" i="9"/>
  <c r="F377" i="9"/>
  <c r="I376" i="9"/>
  <c r="F376" i="9"/>
  <c r="I375" i="9"/>
  <c r="F375" i="9"/>
  <c r="I374" i="9"/>
  <c r="F374" i="9"/>
  <c r="I373" i="9"/>
  <c r="F373" i="9"/>
  <c r="I372" i="9"/>
  <c r="F372" i="9"/>
  <c r="I371" i="9"/>
  <c r="F371" i="9"/>
  <c r="I370" i="9"/>
  <c r="F370" i="9"/>
  <c r="I369" i="9"/>
  <c r="F369" i="9"/>
  <c r="I368" i="9"/>
  <c r="F368" i="9"/>
  <c r="I367" i="9"/>
  <c r="F367" i="9"/>
  <c r="I366" i="9"/>
  <c r="F366" i="9"/>
  <c r="I365" i="9"/>
  <c r="F365" i="9"/>
  <c r="I364" i="9"/>
  <c r="F364" i="9"/>
  <c r="I363" i="9"/>
  <c r="F363" i="9"/>
  <c r="I362" i="9"/>
  <c r="F362" i="9"/>
  <c r="I361" i="9"/>
  <c r="F361" i="9"/>
  <c r="I360" i="9"/>
  <c r="F360" i="9"/>
  <c r="I359" i="9"/>
  <c r="F359" i="9"/>
  <c r="I358" i="9"/>
  <c r="F358" i="9"/>
  <c r="I357" i="9"/>
  <c r="F357" i="9"/>
  <c r="I356" i="9"/>
  <c r="F356" i="9"/>
  <c r="I355" i="9"/>
  <c r="F355" i="9"/>
  <c r="I354" i="9"/>
  <c r="F354" i="9"/>
  <c r="I353" i="9"/>
  <c r="F353" i="9"/>
  <c r="I352" i="9"/>
  <c r="F352" i="9"/>
  <c r="I351" i="9"/>
  <c r="F351" i="9"/>
  <c r="I350" i="9"/>
  <c r="F350" i="9"/>
  <c r="I349" i="9"/>
  <c r="F349" i="9"/>
  <c r="I348" i="9"/>
  <c r="F348" i="9"/>
  <c r="I347" i="9"/>
  <c r="F347" i="9"/>
  <c r="I346" i="9"/>
  <c r="F346" i="9"/>
  <c r="I345" i="9"/>
  <c r="F345" i="9"/>
  <c r="I344" i="9"/>
  <c r="F344" i="9"/>
  <c r="I343" i="9"/>
  <c r="F343" i="9"/>
  <c r="I342" i="9"/>
  <c r="F342" i="9"/>
  <c r="I341" i="9"/>
  <c r="F341" i="9"/>
  <c r="I340" i="9"/>
  <c r="F340" i="9"/>
  <c r="I339" i="9"/>
  <c r="F339" i="9"/>
  <c r="I338" i="9"/>
  <c r="F338" i="9"/>
  <c r="I337" i="9"/>
  <c r="F337" i="9"/>
  <c r="I336" i="9"/>
  <c r="F336" i="9"/>
  <c r="I335" i="9"/>
  <c r="F335" i="9"/>
  <c r="I334" i="9"/>
  <c r="F334" i="9"/>
  <c r="I333" i="9"/>
  <c r="F333" i="9"/>
  <c r="I332" i="9"/>
  <c r="F332" i="9"/>
  <c r="I331" i="9"/>
  <c r="F331" i="9"/>
  <c r="I330" i="9"/>
  <c r="F330" i="9"/>
  <c r="I329" i="9"/>
  <c r="F329" i="9"/>
  <c r="I328" i="9"/>
  <c r="F328" i="9"/>
  <c r="I327" i="9"/>
  <c r="F327" i="9"/>
  <c r="I326" i="9"/>
  <c r="F326" i="9"/>
  <c r="I325" i="9"/>
  <c r="F325" i="9"/>
  <c r="I324" i="9"/>
  <c r="F324" i="9"/>
  <c r="I323" i="9"/>
  <c r="F323" i="9"/>
  <c r="I322" i="9"/>
  <c r="F322" i="9"/>
  <c r="I321" i="9"/>
  <c r="F321" i="9"/>
  <c r="I320" i="9"/>
  <c r="F320" i="9"/>
  <c r="I319" i="9"/>
  <c r="F319" i="9"/>
  <c r="I318" i="9"/>
  <c r="F318" i="9"/>
  <c r="I317" i="9"/>
  <c r="F317" i="9"/>
  <c r="I316" i="9"/>
  <c r="F316" i="9"/>
  <c r="I315" i="9"/>
  <c r="F315" i="9"/>
  <c r="I314" i="9"/>
  <c r="F314" i="9"/>
  <c r="I313" i="9"/>
  <c r="F313" i="9"/>
  <c r="I312" i="9"/>
  <c r="F312" i="9"/>
  <c r="I311" i="9"/>
  <c r="F311" i="9"/>
  <c r="I310" i="9"/>
  <c r="F310" i="9"/>
  <c r="I309" i="9"/>
  <c r="F309" i="9"/>
  <c r="I308" i="9"/>
  <c r="F308" i="9"/>
  <c r="I307" i="9"/>
  <c r="F307" i="9"/>
  <c r="I306" i="9"/>
  <c r="F306" i="9"/>
  <c r="I305" i="9"/>
  <c r="F305" i="9"/>
  <c r="I304" i="9"/>
  <c r="F304" i="9"/>
  <c r="I303" i="9"/>
  <c r="F303" i="9"/>
  <c r="I302" i="9"/>
  <c r="F302" i="9"/>
  <c r="I301" i="9"/>
  <c r="F301" i="9"/>
  <c r="I300" i="9"/>
  <c r="F300" i="9"/>
  <c r="I299" i="9"/>
  <c r="F299" i="9"/>
  <c r="I298" i="9"/>
  <c r="F298" i="9"/>
  <c r="I297" i="9"/>
  <c r="F297" i="9"/>
  <c r="I296" i="9"/>
  <c r="F296" i="9"/>
  <c r="I295" i="9"/>
  <c r="F295" i="9"/>
  <c r="I294" i="9"/>
  <c r="F294" i="9"/>
  <c r="I293" i="9"/>
  <c r="F293" i="9"/>
  <c r="I292" i="9"/>
  <c r="F292" i="9"/>
  <c r="I291" i="9"/>
  <c r="F291" i="9"/>
  <c r="I290" i="9"/>
  <c r="F290" i="9"/>
  <c r="I289" i="9"/>
  <c r="F289" i="9"/>
  <c r="I288" i="9"/>
  <c r="F288" i="9"/>
  <c r="I287" i="9"/>
  <c r="F287" i="9"/>
  <c r="I286" i="9"/>
  <c r="F286" i="9"/>
  <c r="I285" i="9"/>
  <c r="F285" i="9"/>
  <c r="I284" i="9"/>
  <c r="F284" i="9"/>
  <c r="I283" i="9"/>
  <c r="F283" i="9"/>
  <c r="I282" i="9"/>
  <c r="F282" i="9"/>
  <c r="I281" i="9"/>
  <c r="F281" i="9"/>
  <c r="I280" i="9"/>
  <c r="F280" i="9"/>
  <c r="I279" i="9"/>
  <c r="F279" i="9"/>
  <c r="I278" i="9"/>
  <c r="F278" i="9"/>
  <c r="I277" i="9"/>
  <c r="F277" i="9"/>
  <c r="I276" i="9"/>
  <c r="F276" i="9"/>
  <c r="I275" i="9"/>
  <c r="F275" i="9"/>
  <c r="I274" i="9"/>
  <c r="F274" i="9"/>
  <c r="I273" i="9"/>
  <c r="F273" i="9"/>
  <c r="I272" i="9"/>
  <c r="F272" i="9"/>
  <c r="I271" i="9"/>
  <c r="F271" i="9"/>
  <c r="I270" i="9"/>
  <c r="F270" i="9"/>
  <c r="I269" i="9"/>
  <c r="F269" i="9"/>
  <c r="I268" i="9"/>
  <c r="F268" i="9"/>
  <c r="I267" i="9"/>
  <c r="F267" i="9"/>
  <c r="I266" i="9"/>
  <c r="F266" i="9"/>
  <c r="I265" i="9"/>
  <c r="F265" i="9"/>
  <c r="I264" i="9"/>
  <c r="F264" i="9"/>
  <c r="I263" i="9"/>
  <c r="F263" i="9"/>
  <c r="I262" i="9"/>
  <c r="F262" i="9"/>
  <c r="I261" i="9"/>
  <c r="F261" i="9"/>
  <c r="I260" i="9"/>
  <c r="F260" i="9"/>
  <c r="I259" i="9"/>
  <c r="F259" i="9"/>
  <c r="I258" i="9"/>
  <c r="F258" i="9"/>
  <c r="I257" i="9"/>
  <c r="F257" i="9"/>
  <c r="I256" i="9"/>
  <c r="F256" i="9"/>
  <c r="I255" i="9"/>
  <c r="F255" i="9"/>
  <c r="I254" i="9"/>
  <c r="F254" i="9"/>
  <c r="I253" i="9"/>
  <c r="F253" i="9"/>
  <c r="I252" i="9"/>
  <c r="F252" i="9"/>
  <c r="I251" i="9"/>
  <c r="F251" i="9"/>
  <c r="I250" i="9"/>
  <c r="F250" i="9"/>
  <c r="I249" i="9"/>
  <c r="F249" i="9"/>
  <c r="I248" i="9"/>
  <c r="F248" i="9"/>
  <c r="I247" i="9"/>
  <c r="F247" i="9"/>
  <c r="I246" i="9"/>
  <c r="F246" i="9"/>
  <c r="I245" i="9"/>
  <c r="F245" i="9"/>
  <c r="I244" i="9"/>
  <c r="F244" i="9"/>
  <c r="I243" i="9"/>
  <c r="F243" i="9"/>
  <c r="I242" i="9"/>
  <c r="F242" i="9"/>
  <c r="I241" i="9"/>
  <c r="F241" i="9"/>
  <c r="I240" i="9"/>
  <c r="F240" i="9"/>
  <c r="I239" i="9"/>
  <c r="F239" i="9"/>
  <c r="I238" i="9"/>
  <c r="F238" i="9"/>
  <c r="I237" i="9"/>
  <c r="F237" i="9"/>
  <c r="I236" i="9"/>
  <c r="F236" i="9"/>
  <c r="I235" i="9"/>
  <c r="F235" i="9"/>
  <c r="I234" i="9"/>
  <c r="F234" i="9"/>
  <c r="I233" i="9"/>
  <c r="F233" i="9"/>
  <c r="I232" i="9"/>
  <c r="F232" i="9"/>
  <c r="I231" i="9"/>
  <c r="F231" i="9"/>
  <c r="I230" i="9"/>
  <c r="F230" i="9"/>
  <c r="I229" i="9"/>
  <c r="F229" i="9"/>
  <c r="I228" i="9"/>
  <c r="F228" i="9"/>
  <c r="I227" i="9"/>
  <c r="F227" i="9"/>
  <c r="I226" i="9"/>
  <c r="F226" i="9"/>
  <c r="I225" i="9"/>
  <c r="F225" i="9"/>
  <c r="I224" i="9"/>
  <c r="F224" i="9"/>
  <c r="I223" i="9"/>
  <c r="F223" i="9"/>
  <c r="I222" i="9"/>
  <c r="F222" i="9"/>
  <c r="I221" i="9"/>
  <c r="F221" i="9"/>
  <c r="I220" i="9"/>
  <c r="F220" i="9"/>
  <c r="I219" i="9"/>
  <c r="F219" i="9"/>
  <c r="I218" i="9"/>
  <c r="F218" i="9"/>
  <c r="I217" i="9"/>
  <c r="F217" i="9"/>
  <c r="I216" i="9"/>
  <c r="F216" i="9"/>
  <c r="I215" i="9"/>
  <c r="F215" i="9"/>
  <c r="I214" i="9"/>
  <c r="F214" i="9"/>
  <c r="I213" i="9"/>
  <c r="F213" i="9"/>
  <c r="I212" i="9"/>
  <c r="F212" i="9"/>
  <c r="I211" i="9"/>
  <c r="F211" i="9"/>
  <c r="I210" i="9"/>
  <c r="F210" i="9"/>
  <c r="I209" i="9"/>
  <c r="F209" i="9"/>
  <c r="I208" i="9"/>
  <c r="F208" i="9"/>
  <c r="I207" i="9"/>
  <c r="F207" i="9"/>
  <c r="I206" i="9"/>
  <c r="F206" i="9"/>
  <c r="I205" i="9"/>
  <c r="F205" i="9"/>
  <c r="I204" i="9"/>
  <c r="F204" i="9"/>
  <c r="I203" i="9"/>
  <c r="F203" i="9"/>
  <c r="I202" i="9"/>
  <c r="F202" i="9"/>
  <c r="I201" i="9"/>
  <c r="F201" i="9"/>
  <c r="I200" i="9"/>
  <c r="F200" i="9"/>
  <c r="I199" i="9"/>
  <c r="F199" i="9"/>
  <c r="I198" i="9"/>
  <c r="F198" i="9"/>
  <c r="I197" i="9"/>
  <c r="F197" i="9"/>
  <c r="I196" i="9"/>
  <c r="F196" i="9"/>
  <c r="I195" i="9"/>
  <c r="F195" i="9"/>
  <c r="I194" i="9"/>
  <c r="F194" i="9"/>
  <c r="I193" i="9"/>
  <c r="F193" i="9"/>
  <c r="I192" i="9"/>
  <c r="F192" i="9"/>
  <c r="I191" i="9"/>
  <c r="F191" i="9"/>
  <c r="I190" i="9"/>
  <c r="F190" i="9"/>
  <c r="I189" i="9"/>
  <c r="F189" i="9"/>
  <c r="I188" i="9"/>
  <c r="F188" i="9"/>
  <c r="I187" i="9"/>
  <c r="F187" i="9"/>
  <c r="I186" i="9"/>
  <c r="F186" i="9"/>
  <c r="I185" i="9"/>
  <c r="F185" i="9"/>
  <c r="I184" i="9"/>
  <c r="F184" i="9"/>
  <c r="I183" i="9"/>
  <c r="F183" i="9"/>
  <c r="I182" i="9"/>
  <c r="F182" i="9"/>
  <c r="I181" i="9"/>
  <c r="F181" i="9"/>
  <c r="I180" i="9"/>
  <c r="F180" i="9"/>
  <c r="I179" i="9"/>
  <c r="F179" i="9"/>
  <c r="I178" i="9"/>
  <c r="F178" i="9"/>
  <c r="I177" i="9"/>
  <c r="F177" i="9"/>
  <c r="I176" i="9"/>
  <c r="F176" i="9"/>
  <c r="I175" i="9"/>
  <c r="F175" i="9"/>
  <c r="I174" i="9"/>
  <c r="F174" i="9"/>
  <c r="I173" i="9"/>
  <c r="F173" i="9"/>
  <c r="I172" i="9"/>
  <c r="F172" i="9"/>
  <c r="I171" i="9"/>
  <c r="F171" i="9"/>
  <c r="I170" i="9"/>
  <c r="F170" i="9"/>
  <c r="I169" i="9"/>
  <c r="F169" i="9"/>
  <c r="I168" i="9"/>
  <c r="F168" i="9"/>
  <c r="I167" i="9"/>
  <c r="F167" i="9"/>
  <c r="I166" i="9"/>
  <c r="F166" i="9"/>
  <c r="I165" i="9"/>
  <c r="F165" i="9"/>
  <c r="I164" i="9"/>
  <c r="F164" i="9"/>
  <c r="I163" i="9"/>
  <c r="F163" i="9"/>
  <c r="I162" i="9"/>
  <c r="F162" i="9"/>
  <c r="I161" i="9"/>
  <c r="F161" i="9"/>
  <c r="I160" i="9"/>
  <c r="F160" i="9"/>
  <c r="I159" i="9"/>
  <c r="F159" i="9"/>
  <c r="I158" i="9"/>
  <c r="F158" i="9"/>
  <c r="I157" i="9"/>
  <c r="F157" i="9"/>
  <c r="I156" i="9"/>
  <c r="F156" i="9"/>
  <c r="I155" i="9"/>
  <c r="F155" i="9"/>
  <c r="I154" i="9"/>
  <c r="F154" i="9"/>
  <c r="I153" i="9"/>
  <c r="F153" i="9"/>
  <c r="I152" i="9"/>
  <c r="F152" i="9"/>
  <c r="I151" i="9"/>
  <c r="F151" i="9"/>
  <c r="I150" i="9"/>
  <c r="F150" i="9"/>
  <c r="I149" i="9"/>
  <c r="F149" i="9"/>
  <c r="I148" i="9"/>
  <c r="F148" i="9"/>
  <c r="I147" i="9"/>
  <c r="F147" i="9"/>
  <c r="I146" i="9"/>
  <c r="F146" i="9"/>
  <c r="I145" i="9"/>
  <c r="F145" i="9"/>
  <c r="I144" i="9"/>
  <c r="F144" i="9"/>
  <c r="I143" i="9"/>
  <c r="F143" i="9"/>
  <c r="I142" i="9"/>
  <c r="F142" i="9"/>
  <c r="I141" i="9"/>
  <c r="F141" i="9"/>
  <c r="I140" i="9"/>
  <c r="F140" i="9"/>
  <c r="I139" i="9"/>
  <c r="F139" i="9"/>
  <c r="I138" i="9"/>
  <c r="F138" i="9"/>
  <c r="I137" i="9"/>
  <c r="F137" i="9"/>
  <c r="I136" i="9"/>
  <c r="F136" i="9"/>
  <c r="I135" i="9"/>
  <c r="F135" i="9"/>
  <c r="I134" i="9"/>
  <c r="F134" i="9"/>
  <c r="I133" i="9"/>
  <c r="F133" i="9"/>
  <c r="I132" i="9"/>
  <c r="F132" i="9"/>
  <c r="I131" i="9"/>
  <c r="F131" i="9"/>
  <c r="I130" i="9"/>
  <c r="F130" i="9"/>
  <c r="I129" i="9"/>
  <c r="F129" i="9"/>
  <c r="I128" i="9"/>
  <c r="F128" i="9"/>
  <c r="I127" i="9"/>
  <c r="F127" i="9"/>
  <c r="I126" i="9"/>
  <c r="F126" i="9"/>
  <c r="I125" i="9"/>
  <c r="F125" i="9"/>
  <c r="I124" i="9"/>
  <c r="F124" i="9"/>
  <c r="I123" i="9"/>
  <c r="F123" i="9"/>
  <c r="I122" i="9"/>
  <c r="F122" i="9"/>
  <c r="I121" i="9"/>
  <c r="F121" i="9"/>
  <c r="I120" i="9"/>
  <c r="F120" i="9"/>
  <c r="I119" i="9"/>
  <c r="F119" i="9"/>
  <c r="I118" i="9"/>
  <c r="F118" i="9"/>
  <c r="I117" i="9"/>
  <c r="F117" i="9"/>
  <c r="I116" i="9"/>
  <c r="F116" i="9"/>
  <c r="I115" i="9"/>
  <c r="F115" i="9"/>
  <c r="I114" i="9"/>
  <c r="F114" i="9"/>
  <c r="I113" i="9"/>
  <c r="F113" i="9"/>
  <c r="I112" i="9"/>
  <c r="F112" i="9"/>
  <c r="I111" i="9"/>
  <c r="F111" i="9"/>
  <c r="I110" i="9"/>
  <c r="F110" i="9"/>
  <c r="I109" i="9"/>
  <c r="F109" i="9"/>
  <c r="I108" i="9"/>
  <c r="F108" i="9"/>
  <c r="I107" i="9"/>
  <c r="F107" i="9"/>
  <c r="I106" i="9"/>
  <c r="F106" i="9"/>
  <c r="I105" i="9"/>
  <c r="F105" i="9"/>
  <c r="I104" i="9"/>
  <c r="F104" i="9"/>
  <c r="I103" i="9"/>
  <c r="E103" i="9" s="1"/>
  <c r="F103" i="9"/>
  <c r="I102" i="9"/>
  <c r="E102" i="9" s="1"/>
  <c r="F102" i="9"/>
  <c r="I101" i="9"/>
  <c r="E101" i="9" s="1"/>
  <c r="F101" i="9"/>
  <c r="I100" i="9"/>
  <c r="F100" i="9"/>
  <c r="E100" i="9"/>
  <c r="I99" i="9"/>
  <c r="E99" i="9" s="1"/>
  <c r="F99" i="9"/>
  <c r="I98" i="9"/>
  <c r="E98" i="9" s="1"/>
  <c r="F98" i="9"/>
  <c r="I97" i="9"/>
  <c r="E97" i="9" s="1"/>
  <c r="F97" i="9"/>
  <c r="I96" i="9"/>
  <c r="E96" i="9" s="1"/>
  <c r="F96" i="9"/>
  <c r="I95" i="9"/>
  <c r="E95" i="9" s="1"/>
  <c r="F95" i="9"/>
  <c r="I94" i="9"/>
  <c r="E94" i="9" s="1"/>
  <c r="F94" i="9"/>
  <c r="I93" i="9"/>
  <c r="E93" i="9" s="1"/>
  <c r="F93" i="9"/>
  <c r="I92" i="9"/>
  <c r="F92" i="9"/>
  <c r="I91" i="9"/>
  <c r="F91" i="9"/>
  <c r="I90" i="9"/>
  <c r="E90" i="9" s="1"/>
  <c r="F90" i="9"/>
  <c r="I89" i="9"/>
  <c r="E89" i="9" s="1"/>
  <c r="F89" i="9"/>
  <c r="I88" i="9"/>
  <c r="E88" i="9" s="1"/>
  <c r="F88" i="9"/>
  <c r="I87" i="9"/>
  <c r="E87" i="9" s="1"/>
  <c r="F87" i="9"/>
  <c r="I86" i="9"/>
  <c r="E86" i="9" s="1"/>
  <c r="F86" i="9"/>
  <c r="I85" i="9"/>
  <c r="E85" i="9" s="1"/>
  <c r="F85" i="9"/>
  <c r="I84" i="9"/>
  <c r="F84" i="9"/>
  <c r="I83" i="9"/>
  <c r="F83" i="9"/>
  <c r="I82" i="9"/>
  <c r="E82" i="9" s="1"/>
  <c r="F82" i="9"/>
  <c r="I81" i="9"/>
  <c r="E81" i="9" s="1"/>
  <c r="F81" i="9"/>
  <c r="I80" i="9"/>
  <c r="E80" i="9" s="1"/>
  <c r="F80" i="9"/>
  <c r="I79" i="9"/>
  <c r="E79" i="9" s="1"/>
  <c r="F79" i="9"/>
  <c r="I78" i="9"/>
  <c r="E78" i="9" s="1"/>
  <c r="F78" i="9"/>
  <c r="I77" i="9"/>
  <c r="E77" i="9" s="1"/>
  <c r="F77" i="9"/>
  <c r="I76" i="9"/>
  <c r="F76" i="9"/>
  <c r="I75" i="9"/>
  <c r="F75" i="9"/>
  <c r="I74" i="9"/>
  <c r="E74" i="9" s="1"/>
  <c r="F74" i="9"/>
  <c r="I73" i="9"/>
  <c r="E73" i="9" s="1"/>
  <c r="F73" i="9"/>
  <c r="I72" i="9"/>
  <c r="E72" i="9" s="1"/>
  <c r="F72" i="9"/>
  <c r="I71" i="9"/>
  <c r="E71" i="9" s="1"/>
  <c r="F71" i="9"/>
  <c r="I70" i="9"/>
  <c r="E70" i="9" s="1"/>
  <c r="F70" i="9"/>
  <c r="I69" i="9"/>
  <c r="E69" i="9" s="1"/>
  <c r="F69" i="9"/>
  <c r="I68" i="9"/>
  <c r="F68" i="9"/>
  <c r="I67" i="9"/>
  <c r="F67" i="9"/>
  <c r="I66" i="9"/>
  <c r="E66" i="9" s="1"/>
  <c r="F66" i="9"/>
  <c r="I65" i="9"/>
  <c r="E65" i="9" s="1"/>
  <c r="F65" i="9"/>
  <c r="I64" i="9"/>
  <c r="E64" i="9" s="1"/>
  <c r="F64" i="9"/>
  <c r="I63" i="9"/>
  <c r="E63" i="9" s="1"/>
  <c r="F63" i="9"/>
  <c r="I62" i="9"/>
  <c r="E62" i="9" s="1"/>
  <c r="F62" i="9"/>
  <c r="I61" i="9"/>
  <c r="E61" i="9" s="1"/>
  <c r="F61" i="9"/>
  <c r="I60" i="9"/>
  <c r="F60" i="9"/>
  <c r="I59" i="9"/>
  <c r="F59" i="9"/>
  <c r="I58" i="9"/>
  <c r="E58" i="9" s="1"/>
  <c r="F58" i="9"/>
  <c r="I57" i="9"/>
  <c r="E57" i="9" s="1"/>
  <c r="F57" i="9"/>
  <c r="I56" i="9"/>
  <c r="E56" i="9" s="1"/>
  <c r="F56" i="9"/>
  <c r="I55" i="9"/>
  <c r="E55" i="9" s="1"/>
  <c r="F55" i="9"/>
  <c r="I54" i="9"/>
  <c r="E54" i="9" s="1"/>
  <c r="F54" i="9"/>
  <c r="I53" i="9"/>
  <c r="E53" i="9" s="1"/>
  <c r="F53" i="9"/>
  <c r="I52" i="9"/>
  <c r="F52" i="9"/>
  <c r="I51" i="9"/>
  <c r="F51" i="9"/>
  <c r="I50" i="9"/>
  <c r="F50" i="9"/>
  <c r="E50" i="9"/>
  <c r="I49" i="9"/>
  <c r="E49" i="9" s="1"/>
  <c r="F49" i="9"/>
  <c r="I48" i="9"/>
  <c r="E48" i="9" s="1"/>
  <c r="F48" i="9"/>
  <c r="I47" i="9"/>
  <c r="E47" i="9" s="1"/>
  <c r="F47" i="9"/>
  <c r="I46" i="9"/>
  <c r="E46" i="9" s="1"/>
  <c r="F46" i="9"/>
  <c r="I45" i="9"/>
  <c r="E45" i="9" s="1"/>
  <c r="F45" i="9"/>
  <c r="I44" i="9"/>
  <c r="F44" i="9"/>
  <c r="I43" i="9"/>
  <c r="F43" i="9"/>
  <c r="E43" i="9"/>
  <c r="I42" i="9"/>
  <c r="E42" i="9" s="1"/>
  <c r="F42" i="9"/>
  <c r="I41" i="9"/>
  <c r="E41" i="9" s="1"/>
  <c r="F41" i="9"/>
  <c r="I40" i="9"/>
  <c r="E40" i="9" s="1"/>
  <c r="F40" i="9"/>
  <c r="I39" i="9"/>
  <c r="E39" i="9" s="1"/>
  <c r="F39" i="9"/>
  <c r="I38" i="9"/>
  <c r="E38" i="9" s="1"/>
  <c r="F38" i="9"/>
  <c r="I37" i="9"/>
  <c r="E37" i="9" s="1"/>
  <c r="F37" i="9"/>
  <c r="I36" i="9"/>
  <c r="F36" i="9"/>
  <c r="I35" i="9"/>
  <c r="F35" i="9"/>
  <c r="I34" i="9"/>
  <c r="E34" i="9" s="1"/>
  <c r="F34" i="9"/>
  <c r="I33" i="9"/>
  <c r="E33" i="9" s="1"/>
  <c r="F33" i="9"/>
  <c r="I32" i="9"/>
  <c r="E32" i="9" s="1"/>
  <c r="F32" i="9"/>
  <c r="I31" i="9"/>
  <c r="E31" i="9" s="1"/>
  <c r="D1" i="9" s="1"/>
  <c r="F31" i="9"/>
  <c r="I30" i="9"/>
  <c r="F30" i="9"/>
  <c r="I29" i="9"/>
  <c r="E29" i="9" s="1"/>
  <c r="F29" i="9"/>
  <c r="I28" i="9"/>
  <c r="E28" i="9" s="1"/>
  <c r="F28" i="9"/>
  <c r="I27" i="9"/>
  <c r="E27" i="9" s="1"/>
  <c r="F27" i="9"/>
  <c r="I26" i="9"/>
  <c r="E26" i="9" s="1"/>
  <c r="F26" i="9"/>
  <c r="I25" i="9"/>
  <c r="E25" i="9" s="1"/>
  <c r="F25" i="9"/>
  <c r="I24" i="9"/>
  <c r="E24" i="9" s="1"/>
  <c r="F24" i="9"/>
  <c r="I23" i="9"/>
  <c r="F23" i="9"/>
  <c r="I22" i="9"/>
  <c r="F22" i="9"/>
  <c r="I21" i="9"/>
  <c r="E21" i="9" s="1"/>
  <c r="F21" i="9"/>
  <c r="I20" i="9"/>
  <c r="E20" i="9" s="1"/>
  <c r="F20" i="9"/>
  <c r="I19" i="9"/>
  <c r="E19" i="9" s="1"/>
  <c r="F19" i="9"/>
  <c r="I18" i="9"/>
  <c r="E18" i="9" s="1"/>
  <c r="F18" i="9"/>
  <c r="I17" i="9"/>
  <c r="E17" i="9" s="1"/>
  <c r="F17" i="9"/>
  <c r="I16" i="9"/>
  <c r="E16" i="9" s="1"/>
  <c r="F16" i="9"/>
  <c r="I15" i="9"/>
  <c r="F15" i="9"/>
  <c r="I14" i="9"/>
  <c r="I13" i="9"/>
  <c r="I12" i="9"/>
  <c r="I11" i="9"/>
  <c r="I9" i="9"/>
  <c r="I8" i="9"/>
  <c r="I7" i="9"/>
  <c r="I6" i="9"/>
  <c r="I5" i="9"/>
  <c r="Q1" i="9"/>
  <c r="P1" i="9"/>
  <c r="N1" i="9"/>
  <c r="M1" i="9"/>
  <c r="L1" i="9"/>
  <c r="K1" i="9"/>
  <c r="J1" i="9"/>
  <c r="H1" i="9"/>
  <c r="G1" i="9"/>
  <c r="C1" i="9"/>
  <c r="B1" i="9"/>
  <c r="A1" i="9"/>
  <c r="E67" i="9" l="1"/>
  <c r="E83" i="9"/>
  <c r="Y15" i="11"/>
  <c r="Y16" i="11" s="1"/>
  <c r="Y4" i="9"/>
  <c r="U5" i="1"/>
  <c r="Y3" i="9"/>
  <c r="Y7" i="9" s="1"/>
  <c r="Y5" i="9"/>
  <c r="Y6" i="9"/>
  <c r="Y8" i="9"/>
  <c r="Y9" i="9"/>
  <c r="Y10" i="9"/>
  <c r="E51" i="9"/>
  <c r="E30" i="9"/>
  <c r="E52" i="9"/>
  <c r="E60" i="9"/>
  <c r="E68" i="9"/>
  <c r="E15" i="9"/>
  <c r="E84" i="9"/>
  <c r="E44" i="9"/>
  <c r="E91" i="9"/>
  <c r="E22" i="9"/>
  <c r="E35" i="9"/>
  <c r="E75" i="9"/>
  <c r="E92" i="9"/>
  <c r="E23" i="9"/>
  <c r="E36" i="9"/>
  <c r="E59" i="9"/>
  <c r="E76" i="9"/>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31" i="1"/>
  <c r="Y13" i="9" l="1"/>
  <c r="Y12" i="9"/>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E31" i="1" s="1"/>
  <c r="I30" i="1"/>
  <c r="I29" i="1"/>
  <c r="I28" i="1"/>
  <c r="I27" i="1"/>
  <c r="I26" i="1"/>
  <c r="I25" i="1"/>
  <c r="I24" i="1"/>
  <c r="I23" i="1"/>
  <c r="I22" i="1"/>
  <c r="I21" i="1"/>
  <c r="I20" i="1"/>
  <c r="I19" i="1"/>
  <c r="I18" i="1"/>
  <c r="I17" i="1"/>
  <c r="I16" i="1"/>
  <c r="I15" i="1"/>
  <c r="I14" i="1"/>
  <c r="I13" i="1"/>
  <c r="I5" i="1"/>
  <c r="I6" i="1"/>
  <c r="I7" i="1"/>
  <c r="I8" i="1"/>
  <c r="I9" i="1"/>
  <c r="I10" i="1"/>
  <c r="I11" i="1"/>
  <c r="I12" i="1"/>
  <c r="I4" i="1"/>
  <c r="U11" i="1" s="1"/>
  <c r="B1" i="1"/>
  <c r="U6" i="1" l="1"/>
  <c r="U7" i="1"/>
  <c r="U4" i="1"/>
  <c r="U8" i="1" s="1"/>
  <c r="U9" i="1"/>
  <c r="U14" i="1" s="1"/>
  <c r="U10" i="1"/>
  <c r="Y15" i="9"/>
  <c r="Y16" i="9" s="1"/>
  <c r="D31" i="1"/>
  <c r="E80" i="1"/>
  <c r="E77" i="1"/>
  <c r="E43" i="1"/>
  <c r="E41" i="1"/>
  <c r="X227" i="6"/>
  <c r="X228" i="6"/>
  <c r="X229" i="6"/>
  <c r="X230" i="6"/>
  <c r="X231" i="6"/>
  <c r="X232" i="6"/>
  <c r="X233" i="6"/>
  <c r="X234" i="6"/>
  <c r="X235" i="6"/>
  <c r="X236" i="6"/>
  <c r="W227" i="6"/>
  <c r="W228" i="6"/>
  <c r="W229" i="6"/>
  <c r="W230" i="6"/>
  <c r="W231" i="6"/>
  <c r="W232" i="6"/>
  <c r="W233" i="6"/>
  <c r="W234" i="6"/>
  <c r="W235" i="6"/>
  <c r="W236" i="6"/>
  <c r="W237" i="6"/>
  <c r="W238" i="6"/>
  <c r="V227" i="6"/>
  <c r="U14" i="6"/>
  <c r="X14" i="6" s="1"/>
  <c r="U13" i="6"/>
  <c r="X13" i="6" s="1"/>
  <c r="U81" i="6"/>
  <c r="X81" i="6" s="1"/>
  <c r="U3" i="6"/>
  <c r="X3" i="6" s="1"/>
  <c r="U10" i="6"/>
  <c r="X10" i="6" s="1"/>
  <c r="U71" i="6"/>
  <c r="X71" i="6" s="1"/>
  <c r="U22" i="6"/>
  <c r="X22" i="6" s="1"/>
  <c r="U6" i="6"/>
  <c r="X6" i="6" s="1"/>
  <c r="U60" i="6"/>
  <c r="X60" i="6" s="1"/>
  <c r="U8" i="6"/>
  <c r="X8" i="6" s="1"/>
  <c r="U5" i="6"/>
  <c r="X5" i="6" s="1"/>
  <c r="U7" i="6"/>
  <c r="X7" i="6" s="1"/>
  <c r="U78" i="6"/>
  <c r="X78" i="6" s="1"/>
  <c r="U69" i="6"/>
  <c r="X69" i="6" s="1"/>
  <c r="U52" i="6"/>
  <c r="X52" i="6" s="1"/>
  <c r="U226" i="6"/>
  <c r="X226" i="6" s="1"/>
  <c r="U38" i="6"/>
  <c r="X38" i="6" s="1"/>
  <c r="U24" i="6"/>
  <c r="X24" i="6" s="1"/>
  <c r="U51" i="6"/>
  <c r="X51" i="6" s="1"/>
  <c r="U50" i="6"/>
  <c r="X50" i="6" s="1"/>
  <c r="U72" i="6"/>
  <c r="X72" i="6" s="1"/>
  <c r="U43" i="6"/>
  <c r="X43" i="6" s="1"/>
  <c r="U15" i="6"/>
  <c r="X15" i="6" s="1"/>
  <c r="U75" i="6"/>
  <c r="X75" i="6" s="1"/>
  <c r="U19" i="6"/>
  <c r="X19" i="6" s="1"/>
  <c r="U89" i="6"/>
  <c r="X89" i="6" s="1"/>
  <c r="U41" i="6"/>
  <c r="X41" i="6" s="1"/>
  <c r="U88" i="6"/>
  <c r="X88" i="6" s="1"/>
  <c r="U39" i="6"/>
  <c r="X39" i="6" s="1"/>
  <c r="U67" i="6"/>
  <c r="X67" i="6" s="1"/>
  <c r="U36" i="6"/>
  <c r="X36" i="6" s="1"/>
  <c r="U27" i="6"/>
  <c r="X27" i="6" s="1"/>
  <c r="U20" i="6"/>
  <c r="X20" i="6" s="1"/>
  <c r="U80" i="6"/>
  <c r="X80" i="6" s="1"/>
  <c r="U47" i="6"/>
  <c r="X47" i="6" s="1"/>
  <c r="U45" i="6"/>
  <c r="X45" i="6" s="1"/>
  <c r="U34" i="6"/>
  <c r="X34" i="6" s="1"/>
  <c r="U77" i="6"/>
  <c r="X77" i="6" s="1"/>
  <c r="U74" i="6"/>
  <c r="X74" i="6" s="1"/>
  <c r="U54" i="6"/>
  <c r="X54" i="6" s="1"/>
  <c r="U58" i="6"/>
  <c r="X58" i="6" s="1"/>
  <c r="U26" i="6"/>
  <c r="X26" i="6" s="1"/>
  <c r="U57" i="6"/>
  <c r="X57" i="6" s="1"/>
  <c r="U53" i="6"/>
  <c r="X53" i="6" s="1"/>
  <c r="U42" i="6"/>
  <c r="X42" i="6" s="1"/>
  <c r="U56" i="6"/>
  <c r="X56" i="6" s="1"/>
  <c r="U49" i="6"/>
  <c r="X49" i="6" s="1"/>
  <c r="U31" i="6"/>
  <c r="X31" i="6" s="1"/>
  <c r="U48" i="6"/>
  <c r="X48" i="6" s="1"/>
  <c r="U44" i="6"/>
  <c r="X44" i="6" s="1"/>
  <c r="U21" i="6"/>
  <c r="X21" i="6" s="1"/>
  <c r="U61" i="6"/>
  <c r="X61" i="6" s="1"/>
  <c r="U62" i="6"/>
  <c r="X62" i="6" s="1"/>
  <c r="U79" i="6"/>
  <c r="X79" i="6" s="1"/>
  <c r="U25" i="6"/>
  <c r="X25" i="6" s="1"/>
  <c r="U9" i="6"/>
  <c r="X9" i="6" s="1"/>
  <c r="U59" i="6"/>
  <c r="X59" i="6" s="1"/>
  <c r="U16" i="6"/>
  <c r="X16" i="6" s="1"/>
  <c r="U55" i="6"/>
  <c r="X55" i="6" s="1"/>
  <c r="U73" i="6"/>
  <c r="X73" i="6" s="1"/>
  <c r="U40" i="6"/>
  <c r="X40" i="6" s="1"/>
  <c r="U91" i="6"/>
  <c r="X91" i="6" s="1"/>
  <c r="U32" i="6"/>
  <c r="X32" i="6" s="1"/>
  <c r="U63" i="6"/>
  <c r="X63" i="6" s="1"/>
  <c r="U90" i="6"/>
  <c r="X90" i="6" s="1"/>
  <c r="U11" i="6"/>
  <c r="X11" i="6" s="1"/>
  <c r="U23" i="6"/>
  <c r="X23" i="6" s="1"/>
  <c r="U46" i="6"/>
  <c r="X46" i="6" s="1"/>
  <c r="U12" i="6"/>
  <c r="X12" i="6" s="1"/>
  <c r="U4" i="6"/>
  <c r="X4" i="6" s="1"/>
  <c r="U33" i="6"/>
  <c r="X33" i="6" s="1"/>
  <c r="U64" i="6"/>
  <c r="X64" i="6" s="1"/>
  <c r="U65" i="6"/>
  <c r="X65" i="6" s="1"/>
  <c r="U66" i="6"/>
  <c r="X66" i="6" s="1"/>
  <c r="U35" i="6"/>
  <c r="X35" i="6" s="1"/>
  <c r="U37" i="6"/>
  <c r="X37" i="6" s="1"/>
  <c r="U17" i="6"/>
  <c r="X17" i="6" s="1"/>
  <c r="U18" i="6"/>
  <c r="X18" i="6" s="1"/>
  <c r="U92" i="6"/>
  <c r="U93" i="6"/>
  <c r="X93" i="6" s="1"/>
  <c r="U94" i="6"/>
  <c r="X94" i="6" s="1"/>
  <c r="U95" i="6"/>
  <c r="X95" i="6" s="1"/>
  <c r="U96" i="6"/>
  <c r="X96" i="6" s="1"/>
  <c r="U97" i="6"/>
  <c r="X97" i="6" s="1"/>
  <c r="U98" i="6"/>
  <c r="X98" i="6" s="1"/>
  <c r="U99" i="6"/>
  <c r="X99" i="6" s="1"/>
  <c r="U100" i="6"/>
  <c r="X100" i="6" s="1"/>
  <c r="U101" i="6"/>
  <c r="X101" i="6" s="1"/>
  <c r="U102" i="6"/>
  <c r="X102" i="6" s="1"/>
  <c r="U103" i="6"/>
  <c r="X103" i="6" s="1"/>
  <c r="U104" i="6"/>
  <c r="X104" i="6" s="1"/>
  <c r="U105" i="6"/>
  <c r="X105" i="6" s="1"/>
  <c r="U106" i="6"/>
  <c r="X106" i="6" s="1"/>
  <c r="U107" i="6"/>
  <c r="X107" i="6" s="1"/>
  <c r="U108" i="6"/>
  <c r="X108" i="6" s="1"/>
  <c r="U109" i="6"/>
  <c r="X109" i="6" s="1"/>
  <c r="U110" i="6"/>
  <c r="X110" i="6" s="1"/>
  <c r="U111" i="6"/>
  <c r="X111" i="6" s="1"/>
  <c r="U112" i="6"/>
  <c r="X112" i="6" s="1"/>
  <c r="U113" i="6"/>
  <c r="X113" i="6" s="1"/>
  <c r="U114" i="6"/>
  <c r="X114" i="6" s="1"/>
  <c r="U115" i="6"/>
  <c r="X115" i="6" s="1"/>
  <c r="U116" i="6"/>
  <c r="X116" i="6" s="1"/>
  <c r="U117" i="6"/>
  <c r="X117" i="6" s="1"/>
  <c r="U118" i="6"/>
  <c r="X118" i="6" s="1"/>
  <c r="U119" i="6"/>
  <c r="X119" i="6" s="1"/>
  <c r="U120" i="6"/>
  <c r="X120" i="6" s="1"/>
  <c r="U121" i="6"/>
  <c r="X121" i="6" s="1"/>
  <c r="U122" i="6"/>
  <c r="X122" i="6" s="1"/>
  <c r="U123" i="6"/>
  <c r="X123" i="6" s="1"/>
  <c r="U124" i="6"/>
  <c r="X124" i="6" s="1"/>
  <c r="U125" i="6"/>
  <c r="X125" i="6" s="1"/>
  <c r="U126" i="6"/>
  <c r="X126" i="6" s="1"/>
  <c r="U127" i="6"/>
  <c r="X127" i="6" s="1"/>
  <c r="U128" i="6"/>
  <c r="X128" i="6" s="1"/>
  <c r="U129" i="6"/>
  <c r="X129" i="6" s="1"/>
  <c r="U130" i="6"/>
  <c r="X130" i="6" s="1"/>
  <c r="U131" i="6"/>
  <c r="X131" i="6" s="1"/>
  <c r="U132" i="6"/>
  <c r="X132" i="6" s="1"/>
  <c r="U133" i="6"/>
  <c r="X133" i="6" s="1"/>
  <c r="U134" i="6"/>
  <c r="X134" i="6" s="1"/>
  <c r="U135" i="6"/>
  <c r="X135" i="6" s="1"/>
  <c r="U136" i="6"/>
  <c r="X136" i="6" s="1"/>
  <c r="U137" i="6"/>
  <c r="X137" i="6" s="1"/>
  <c r="U138" i="6"/>
  <c r="X138" i="6" s="1"/>
  <c r="U139" i="6"/>
  <c r="X139" i="6" s="1"/>
  <c r="U140" i="6"/>
  <c r="X140" i="6" s="1"/>
  <c r="U141" i="6"/>
  <c r="X141" i="6" s="1"/>
  <c r="U142" i="6"/>
  <c r="X142" i="6" s="1"/>
  <c r="U143" i="6"/>
  <c r="X143" i="6" s="1"/>
  <c r="U144" i="6"/>
  <c r="X144" i="6" s="1"/>
  <c r="U145" i="6"/>
  <c r="X145" i="6" s="1"/>
  <c r="U146" i="6"/>
  <c r="X146" i="6" s="1"/>
  <c r="U147" i="6"/>
  <c r="X147" i="6" s="1"/>
  <c r="U148" i="6"/>
  <c r="X148" i="6" s="1"/>
  <c r="U149" i="6"/>
  <c r="X149" i="6" s="1"/>
  <c r="U150" i="6"/>
  <c r="X150" i="6" s="1"/>
  <c r="U151" i="6"/>
  <c r="X151" i="6" s="1"/>
  <c r="U152" i="6"/>
  <c r="X152" i="6" s="1"/>
  <c r="U153" i="6"/>
  <c r="X153" i="6" s="1"/>
  <c r="U154" i="6"/>
  <c r="X154" i="6" s="1"/>
  <c r="U155" i="6"/>
  <c r="X155" i="6" s="1"/>
  <c r="U156" i="6"/>
  <c r="X156" i="6" s="1"/>
  <c r="U157" i="6"/>
  <c r="X157" i="6" s="1"/>
  <c r="U158" i="6"/>
  <c r="X158" i="6" s="1"/>
  <c r="U159" i="6"/>
  <c r="X159" i="6" s="1"/>
  <c r="U160" i="6"/>
  <c r="X160" i="6" s="1"/>
  <c r="U161" i="6"/>
  <c r="X161" i="6" s="1"/>
  <c r="U162" i="6"/>
  <c r="X162" i="6" s="1"/>
  <c r="U163" i="6"/>
  <c r="X163" i="6" s="1"/>
  <c r="U164" i="6"/>
  <c r="X164" i="6" s="1"/>
  <c r="U165" i="6"/>
  <c r="X165" i="6" s="1"/>
  <c r="U166" i="6"/>
  <c r="X166" i="6" s="1"/>
  <c r="U167" i="6"/>
  <c r="X167" i="6" s="1"/>
  <c r="U168" i="6"/>
  <c r="X168" i="6" s="1"/>
  <c r="U169" i="6"/>
  <c r="X169" i="6" s="1"/>
  <c r="U170" i="6"/>
  <c r="X170" i="6" s="1"/>
  <c r="U171" i="6"/>
  <c r="X171" i="6" s="1"/>
  <c r="U172" i="6"/>
  <c r="X172" i="6" s="1"/>
  <c r="U173" i="6"/>
  <c r="X173" i="6" s="1"/>
  <c r="U174" i="6"/>
  <c r="X174" i="6" s="1"/>
  <c r="U175" i="6"/>
  <c r="X175" i="6" s="1"/>
  <c r="U176" i="6"/>
  <c r="X176" i="6" s="1"/>
  <c r="U177" i="6"/>
  <c r="X177" i="6" s="1"/>
  <c r="U178" i="6"/>
  <c r="X178" i="6" s="1"/>
  <c r="U179" i="6"/>
  <c r="X179" i="6" s="1"/>
  <c r="U180" i="6"/>
  <c r="X180" i="6" s="1"/>
  <c r="U181" i="6"/>
  <c r="X181" i="6" s="1"/>
  <c r="U182" i="6"/>
  <c r="X182" i="6" s="1"/>
  <c r="U183" i="6"/>
  <c r="X183" i="6" s="1"/>
  <c r="U184" i="6"/>
  <c r="X184" i="6" s="1"/>
  <c r="U185" i="6"/>
  <c r="X185" i="6" s="1"/>
  <c r="U186" i="6"/>
  <c r="X186" i="6" s="1"/>
  <c r="U187" i="6"/>
  <c r="X187" i="6" s="1"/>
  <c r="U188" i="6"/>
  <c r="X188" i="6" s="1"/>
  <c r="U189" i="6"/>
  <c r="X189" i="6" s="1"/>
  <c r="U190" i="6"/>
  <c r="X190" i="6" s="1"/>
  <c r="U191" i="6"/>
  <c r="X191" i="6" s="1"/>
  <c r="U192" i="6"/>
  <c r="X192" i="6" s="1"/>
  <c r="U193" i="6"/>
  <c r="X193" i="6" s="1"/>
  <c r="U194" i="6"/>
  <c r="X194" i="6" s="1"/>
  <c r="U195" i="6"/>
  <c r="X195" i="6" s="1"/>
  <c r="U196" i="6"/>
  <c r="X196" i="6" s="1"/>
  <c r="U197" i="6"/>
  <c r="X197" i="6" s="1"/>
  <c r="U198" i="6"/>
  <c r="X198" i="6" s="1"/>
  <c r="U199" i="6"/>
  <c r="X199" i="6" s="1"/>
  <c r="U200" i="6"/>
  <c r="X200" i="6" s="1"/>
  <c r="U201" i="6"/>
  <c r="X201" i="6" s="1"/>
  <c r="U202" i="6"/>
  <c r="X202" i="6" s="1"/>
  <c r="U203" i="6"/>
  <c r="X203" i="6" s="1"/>
  <c r="U204" i="6"/>
  <c r="X204" i="6" s="1"/>
  <c r="U205" i="6"/>
  <c r="X205" i="6" s="1"/>
  <c r="U206" i="6"/>
  <c r="X206" i="6" s="1"/>
  <c r="U207" i="6"/>
  <c r="X207" i="6" s="1"/>
  <c r="U208" i="6"/>
  <c r="X208" i="6" s="1"/>
  <c r="U209" i="6"/>
  <c r="X209" i="6" s="1"/>
  <c r="U210" i="6"/>
  <c r="X210" i="6" s="1"/>
  <c r="U211" i="6"/>
  <c r="X211" i="6" s="1"/>
  <c r="U212" i="6"/>
  <c r="X212" i="6" s="1"/>
  <c r="U213" i="6"/>
  <c r="X213" i="6" s="1"/>
  <c r="U214" i="6"/>
  <c r="X214" i="6" s="1"/>
  <c r="U215" i="6"/>
  <c r="X215" i="6" s="1"/>
  <c r="U216" i="6"/>
  <c r="X216" i="6" s="1"/>
  <c r="U217" i="6"/>
  <c r="X217" i="6" s="1"/>
  <c r="U218" i="6"/>
  <c r="X218" i="6" s="1"/>
  <c r="U219" i="6"/>
  <c r="X219" i="6" s="1"/>
  <c r="U220" i="6"/>
  <c r="X220" i="6" s="1"/>
  <c r="U221" i="6"/>
  <c r="X221" i="6" s="1"/>
  <c r="U222" i="6"/>
  <c r="X222" i="6" s="1"/>
  <c r="U223" i="6"/>
  <c r="X223" i="6" s="1"/>
  <c r="U224" i="6"/>
  <c r="X224" i="6" s="1"/>
  <c r="U225" i="6"/>
  <c r="X225" i="6" s="1"/>
  <c r="T14" i="6"/>
  <c r="T13" i="6"/>
  <c r="V13" i="6" s="1"/>
  <c r="T81" i="6"/>
  <c r="V81" i="6" s="1"/>
  <c r="T3" i="6"/>
  <c r="V3" i="6" s="1"/>
  <c r="T10" i="6"/>
  <c r="T71" i="6"/>
  <c r="V71" i="6" s="1"/>
  <c r="T22" i="6"/>
  <c r="T6" i="6"/>
  <c r="T60" i="6"/>
  <c r="T8" i="6"/>
  <c r="V8" i="6" s="1"/>
  <c r="T5" i="6"/>
  <c r="V5" i="6" s="1"/>
  <c r="T7" i="6"/>
  <c r="T78" i="6"/>
  <c r="T69" i="6"/>
  <c r="V69" i="6" s="1"/>
  <c r="T52" i="6"/>
  <c r="T226" i="6"/>
  <c r="T38" i="6"/>
  <c r="T24" i="6"/>
  <c r="V24" i="6" s="1"/>
  <c r="T51" i="6"/>
  <c r="V51" i="6" s="1"/>
  <c r="T50" i="6"/>
  <c r="T72" i="6"/>
  <c r="T43" i="6"/>
  <c r="V43" i="6" s="1"/>
  <c r="T15" i="6"/>
  <c r="T75" i="6"/>
  <c r="T19" i="6"/>
  <c r="T89" i="6"/>
  <c r="V89" i="6" s="1"/>
  <c r="Z89" i="6" s="1"/>
  <c r="T41" i="6"/>
  <c r="V41" i="6" s="1"/>
  <c r="T88" i="6"/>
  <c r="T39" i="6"/>
  <c r="T67" i="6"/>
  <c r="V67" i="6" s="1"/>
  <c r="T36" i="6"/>
  <c r="T27" i="6"/>
  <c r="T20" i="6"/>
  <c r="T80" i="6"/>
  <c r="V80" i="6" s="1"/>
  <c r="T47" i="6"/>
  <c r="V47" i="6" s="1"/>
  <c r="T45" i="6"/>
  <c r="T34" i="6"/>
  <c r="T77" i="6"/>
  <c r="V77" i="6" s="1"/>
  <c r="T74" i="6"/>
  <c r="T54" i="6"/>
  <c r="T58" i="6"/>
  <c r="T26" i="6"/>
  <c r="V26" i="6" s="1"/>
  <c r="T57" i="6"/>
  <c r="V57" i="6" s="1"/>
  <c r="T53" i="6"/>
  <c r="T42" i="6"/>
  <c r="T56" i="6"/>
  <c r="V56" i="6" s="1"/>
  <c r="T49" i="6"/>
  <c r="T31" i="6"/>
  <c r="T48" i="6"/>
  <c r="T44" i="6"/>
  <c r="V44" i="6" s="1"/>
  <c r="T21" i="6"/>
  <c r="V21" i="6" s="1"/>
  <c r="T61" i="6"/>
  <c r="T62" i="6"/>
  <c r="T79" i="6"/>
  <c r="V79" i="6" s="1"/>
  <c r="T25" i="6"/>
  <c r="T9" i="6"/>
  <c r="T59" i="6"/>
  <c r="T16" i="6"/>
  <c r="V16" i="6" s="1"/>
  <c r="T55" i="6"/>
  <c r="V55" i="6" s="1"/>
  <c r="T73" i="6"/>
  <c r="T40" i="6"/>
  <c r="T91" i="6"/>
  <c r="V91" i="6" s="1"/>
  <c r="Z91" i="6" s="1"/>
  <c r="T32" i="6"/>
  <c r="T63" i="6"/>
  <c r="T90" i="6"/>
  <c r="T11" i="6"/>
  <c r="T23" i="6"/>
  <c r="V23" i="6" s="1"/>
  <c r="T46" i="6"/>
  <c r="T12" i="6"/>
  <c r="T4" i="6"/>
  <c r="V4" i="6" s="1"/>
  <c r="T33" i="6"/>
  <c r="T64" i="6"/>
  <c r="T65" i="6"/>
  <c r="T66" i="6"/>
  <c r="T35" i="6"/>
  <c r="V35" i="6" s="1"/>
  <c r="T37" i="6"/>
  <c r="T17" i="6"/>
  <c r="T18" i="6"/>
  <c r="V18" i="6" s="1"/>
  <c r="T92" i="6"/>
  <c r="T93" i="6"/>
  <c r="T94" i="6"/>
  <c r="T95" i="6"/>
  <c r="T96" i="6"/>
  <c r="V96" i="6" s="1"/>
  <c r="T97" i="6"/>
  <c r="T98" i="6"/>
  <c r="T99" i="6"/>
  <c r="V99" i="6" s="1"/>
  <c r="T100" i="6"/>
  <c r="T101" i="6"/>
  <c r="T102" i="6"/>
  <c r="T103" i="6"/>
  <c r="T104" i="6"/>
  <c r="V104" i="6" s="1"/>
  <c r="T105" i="6"/>
  <c r="T106" i="6"/>
  <c r="T107" i="6"/>
  <c r="V107" i="6" s="1"/>
  <c r="T108" i="6"/>
  <c r="T109" i="6"/>
  <c r="T110" i="6"/>
  <c r="T111" i="6"/>
  <c r="T112" i="6"/>
  <c r="T113" i="6"/>
  <c r="T114" i="6"/>
  <c r="T115" i="6"/>
  <c r="T116" i="6"/>
  <c r="T117" i="6"/>
  <c r="T118" i="6"/>
  <c r="T119" i="6"/>
  <c r="T120" i="6"/>
  <c r="T121" i="6"/>
  <c r="T122" i="6"/>
  <c r="T123" i="6"/>
  <c r="T124" i="6"/>
  <c r="T125" i="6"/>
  <c r="T126" i="6"/>
  <c r="T127" i="6"/>
  <c r="T128" i="6"/>
  <c r="T129" i="6"/>
  <c r="T130" i="6"/>
  <c r="T131" i="6"/>
  <c r="T132" i="6"/>
  <c r="T133" i="6"/>
  <c r="T134" i="6"/>
  <c r="T135" i="6"/>
  <c r="T136" i="6"/>
  <c r="T137" i="6"/>
  <c r="T138" i="6"/>
  <c r="T139" i="6"/>
  <c r="T140" i="6"/>
  <c r="T141" i="6"/>
  <c r="T142" i="6"/>
  <c r="T143" i="6"/>
  <c r="T144" i="6"/>
  <c r="T145" i="6"/>
  <c r="T146" i="6"/>
  <c r="T147" i="6"/>
  <c r="T148" i="6"/>
  <c r="T149" i="6"/>
  <c r="T150" i="6"/>
  <c r="T151" i="6"/>
  <c r="T152" i="6"/>
  <c r="T153" i="6"/>
  <c r="T154" i="6"/>
  <c r="T155" i="6"/>
  <c r="T156" i="6"/>
  <c r="T157" i="6"/>
  <c r="T158" i="6"/>
  <c r="T159" i="6"/>
  <c r="T160" i="6"/>
  <c r="T161" i="6"/>
  <c r="T162" i="6"/>
  <c r="T163" i="6"/>
  <c r="T164" i="6"/>
  <c r="T165" i="6"/>
  <c r="T166" i="6"/>
  <c r="T167" i="6"/>
  <c r="T168" i="6"/>
  <c r="T169" i="6"/>
  <c r="T170" i="6"/>
  <c r="T171" i="6"/>
  <c r="T172" i="6"/>
  <c r="T173" i="6"/>
  <c r="T174" i="6"/>
  <c r="T175" i="6"/>
  <c r="T176" i="6"/>
  <c r="T177" i="6"/>
  <c r="T178" i="6"/>
  <c r="T179" i="6"/>
  <c r="T180" i="6"/>
  <c r="T181" i="6"/>
  <c r="T182" i="6"/>
  <c r="T183" i="6"/>
  <c r="T184" i="6"/>
  <c r="T185" i="6"/>
  <c r="T186" i="6"/>
  <c r="T187" i="6"/>
  <c r="T188" i="6"/>
  <c r="T189" i="6"/>
  <c r="T190" i="6"/>
  <c r="T191" i="6"/>
  <c r="T192" i="6"/>
  <c r="T193" i="6"/>
  <c r="T194" i="6"/>
  <c r="T195" i="6"/>
  <c r="T196" i="6"/>
  <c r="T197" i="6"/>
  <c r="T198" i="6"/>
  <c r="T199" i="6"/>
  <c r="T200" i="6"/>
  <c r="T201" i="6"/>
  <c r="T202" i="6"/>
  <c r="T203" i="6"/>
  <c r="T204" i="6"/>
  <c r="T205" i="6"/>
  <c r="T206" i="6"/>
  <c r="T207" i="6"/>
  <c r="T208" i="6"/>
  <c r="T209" i="6"/>
  <c r="T210" i="6"/>
  <c r="T211" i="6"/>
  <c r="T212" i="6"/>
  <c r="T213" i="6"/>
  <c r="T214" i="6"/>
  <c r="T215" i="6"/>
  <c r="T216" i="6"/>
  <c r="T217" i="6"/>
  <c r="T218" i="6"/>
  <c r="T219" i="6"/>
  <c r="T220" i="6"/>
  <c r="T221" i="6"/>
  <c r="T222" i="6"/>
  <c r="T223" i="6"/>
  <c r="T224" i="6"/>
  <c r="T225" i="6"/>
  <c r="U82" i="6"/>
  <c r="X82" i="6" s="1"/>
  <c r="U70" i="6"/>
  <c r="X70" i="6" s="1"/>
  <c r="U29" i="6"/>
  <c r="X29" i="6" s="1"/>
  <c r="U83" i="6"/>
  <c r="X83" i="6" s="1"/>
  <c r="U86" i="6"/>
  <c r="X86" i="6" s="1"/>
  <c r="U76" i="6"/>
  <c r="X76" i="6" s="1"/>
  <c r="U28" i="6"/>
  <c r="X28" i="6" s="1"/>
  <c r="U84" i="6"/>
  <c r="X84" i="6" s="1"/>
  <c r="U68" i="6"/>
  <c r="X68" i="6" s="1"/>
  <c r="U30" i="6"/>
  <c r="X30" i="6" s="1"/>
  <c r="U85" i="6"/>
  <c r="X85" i="6" s="1"/>
  <c r="U87" i="6"/>
  <c r="X87" i="6" s="1"/>
  <c r="T82" i="6"/>
  <c r="T70" i="6"/>
  <c r="T29" i="6"/>
  <c r="T83" i="6"/>
  <c r="T86" i="6"/>
  <c r="T76" i="6"/>
  <c r="T28" i="6"/>
  <c r="T84" i="6"/>
  <c r="T68" i="6"/>
  <c r="T30" i="6"/>
  <c r="T85" i="6"/>
  <c r="T87" i="6"/>
  <c r="V115" i="6" l="1"/>
  <c r="W202" i="6"/>
  <c r="W186" i="6"/>
  <c r="W170" i="6"/>
  <c r="W154" i="6"/>
  <c r="W130" i="6"/>
  <c r="W122" i="6"/>
  <c r="W114" i="6"/>
  <c r="W106" i="6"/>
  <c r="W98" i="6"/>
  <c r="W17" i="6"/>
  <c r="W12" i="6"/>
  <c r="W40" i="6"/>
  <c r="W62" i="6"/>
  <c r="W42" i="6"/>
  <c r="W34" i="6"/>
  <c r="W39" i="6"/>
  <c r="W72" i="6"/>
  <c r="W78" i="6"/>
  <c r="W210" i="6"/>
  <c r="W146" i="6"/>
  <c r="W178" i="6"/>
  <c r="W138" i="6"/>
  <c r="W218" i="6"/>
  <c r="W194" i="6"/>
  <c r="W162" i="6"/>
  <c r="V215" i="6"/>
  <c r="V183" i="6"/>
  <c r="V159" i="6"/>
  <c r="Z159" i="6" s="1"/>
  <c r="V135" i="6"/>
  <c r="Z135" i="6" s="1"/>
  <c r="V119" i="6"/>
  <c r="Z119" i="6" s="1"/>
  <c r="V111" i="6"/>
  <c r="V95" i="6"/>
  <c r="V11" i="6"/>
  <c r="V223" i="6"/>
  <c r="V199" i="6"/>
  <c r="V175" i="6"/>
  <c r="Z175" i="6" s="1"/>
  <c r="V143" i="6"/>
  <c r="Z143" i="6" s="1"/>
  <c r="V103" i="6"/>
  <c r="V207" i="6"/>
  <c r="V191" i="6"/>
  <c r="V167" i="6"/>
  <c r="Z167" i="6" s="1"/>
  <c r="V151" i="6"/>
  <c r="Z151" i="6" s="1"/>
  <c r="V127" i="6"/>
  <c r="Z127" i="6" s="1"/>
  <c r="V66" i="6"/>
  <c r="V70" i="6"/>
  <c r="V108" i="6"/>
  <c r="V100" i="6"/>
  <c r="V33" i="6"/>
  <c r="V32" i="6"/>
  <c r="V25" i="6"/>
  <c r="V49" i="6"/>
  <c r="V74" i="6"/>
  <c r="V36" i="6"/>
  <c r="V15" i="6"/>
  <c r="V52" i="6"/>
  <c r="W22" i="6"/>
  <c r="W14" i="6"/>
  <c r="V110" i="6"/>
  <c r="V102" i="6"/>
  <c r="V94" i="6"/>
  <c r="V65" i="6"/>
  <c r="V90" i="6"/>
  <c r="Z90" i="6" s="1"/>
  <c r="V59" i="6"/>
  <c r="V48" i="6"/>
  <c r="V58" i="6"/>
  <c r="V20" i="6"/>
  <c r="V19" i="6"/>
  <c r="V38" i="6"/>
  <c r="W60" i="6"/>
  <c r="W207" i="6"/>
  <c r="W76" i="6"/>
  <c r="W143" i="6"/>
  <c r="W10" i="6"/>
  <c r="W95" i="6"/>
  <c r="W83" i="6"/>
  <c r="W225" i="6"/>
  <c r="W209" i="6"/>
  <c r="W193" i="6"/>
  <c r="W177" i="6"/>
  <c r="W161" i="6"/>
  <c r="W137" i="6"/>
  <c r="W121" i="6"/>
  <c r="W105" i="6"/>
  <c r="W37" i="6"/>
  <c r="W46" i="6"/>
  <c r="W73" i="6"/>
  <c r="W61" i="6"/>
  <c r="W45" i="6"/>
  <c r="W88" i="6"/>
  <c r="W50" i="6"/>
  <c r="W7" i="6"/>
  <c r="W87" i="6"/>
  <c r="W217" i="6"/>
  <c r="W201" i="6"/>
  <c r="W185" i="6"/>
  <c r="W169" i="6"/>
  <c r="W153" i="6"/>
  <c r="W145" i="6"/>
  <c r="W129" i="6"/>
  <c r="W113" i="6"/>
  <c r="W97" i="6"/>
  <c r="W53" i="6"/>
  <c r="W38" i="6"/>
  <c r="W183" i="6"/>
  <c r="W119" i="6"/>
  <c r="W54" i="6"/>
  <c r="V68" i="6"/>
  <c r="W68" i="6"/>
  <c r="V222" i="6"/>
  <c r="W222" i="6"/>
  <c r="V214" i="6"/>
  <c r="W214" i="6"/>
  <c r="V206" i="6"/>
  <c r="W206" i="6"/>
  <c r="V198" i="6"/>
  <c r="W198" i="6"/>
  <c r="V190" i="6"/>
  <c r="W190" i="6"/>
  <c r="V182" i="6"/>
  <c r="W182" i="6"/>
  <c r="V174" i="6"/>
  <c r="Z174" i="6" s="1"/>
  <c r="W174" i="6"/>
  <c r="V166" i="6"/>
  <c r="Z166" i="6" s="1"/>
  <c r="W166" i="6"/>
  <c r="V158" i="6"/>
  <c r="Z158" i="6" s="1"/>
  <c r="W158" i="6"/>
  <c r="V150" i="6"/>
  <c r="Z150" i="6" s="1"/>
  <c r="W150" i="6"/>
  <c r="V142" i="6"/>
  <c r="Z142" i="6" s="1"/>
  <c r="W142" i="6"/>
  <c r="V134" i="6"/>
  <c r="Z134" i="6" s="1"/>
  <c r="W134" i="6"/>
  <c r="V126" i="6"/>
  <c r="Z126" i="6" s="1"/>
  <c r="W126" i="6"/>
  <c r="V118" i="6"/>
  <c r="Z118" i="6" s="1"/>
  <c r="W118" i="6"/>
  <c r="W175" i="6"/>
  <c r="W111" i="6"/>
  <c r="V30" i="6"/>
  <c r="V82" i="6"/>
  <c r="W82" i="6"/>
  <c r="W84" i="6"/>
  <c r="V221" i="6"/>
  <c r="W221" i="6"/>
  <c r="V213" i="6"/>
  <c r="W213" i="6"/>
  <c r="V205" i="6"/>
  <c r="W205" i="6"/>
  <c r="V197" i="6"/>
  <c r="W197" i="6"/>
  <c r="V189" i="6"/>
  <c r="W189" i="6"/>
  <c r="V181" i="6"/>
  <c r="W181" i="6"/>
  <c r="V173" i="6"/>
  <c r="Z173" i="6" s="1"/>
  <c r="W173" i="6"/>
  <c r="W27" i="6"/>
  <c r="W75" i="6"/>
  <c r="W167" i="6"/>
  <c r="W103" i="6"/>
  <c r="V85" i="6"/>
  <c r="W85" i="6"/>
  <c r="W28" i="6"/>
  <c r="V220" i="6"/>
  <c r="W220" i="6"/>
  <c r="V212" i="6"/>
  <c r="W212" i="6"/>
  <c r="V204" i="6"/>
  <c r="W204" i="6"/>
  <c r="V196" i="6"/>
  <c r="W196" i="6"/>
  <c r="V188" i="6"/>
  <c r="W188" i="6"/>
  <c r="V180" i="6"/>
  <c r="W180" i="6"/>
  <c r="V172" i="6"/>
  <c r="Z172" i="6" s="1"/>
  <c r="W172" i="6"/>
  <c r="V164" i="6"/>
  <c r="Z164" i="6" s="1"/>
  <c r="W164" i="6"/>
  <c r="V156" i="6"/>
  <c r="Z156" i="6" s="1"/>
  <c r="W156" i="6"/>
  <c r="V148" i="6"/>
  <c r="Z148" i="6" s="1"/>
  <c r="W148" i="6"/>
  <c r="V140" i="6"/>
  <c r="Z140" i="6" s="1"/>
  <c r="W140" i="6"/>
  <c r="V132" i="6"/>
  <c r="Z132" i="6" s="1"/>
  <c r="W132" i="6"/>
  <c r="V124" i="6"/>
  <c r="Z124" i="6" s="1"/>
  <c r="W124" i="6"/>
  <c r="V116" i="6"/>
  <c r="Z116" i="6" s="1"/>
  <c r="W116" i="6"/>
  <c r="W223" i="6"/>
  <c r="W159" i="6"/>
  <c r="W30" i="6"/>
  <c r="V219" i="6"/>
  <c r="W219" i="6"/>
  <c r="V211" i="6"/>
  <c r="W211" i="6"/>
  <c r="V203" i="6"/>
  <c r="W203" i="6"/>
  <c r="V195" i="6"/>
  <c r="W195" i="6"/>
  <c r="V187" i="6"/>
  <c r="W187" i="6"/>
  <c r="V179" i="6"/>
  <c r="W179" i="6"/>
  <c r="V171" i="6"/>
  <c r="Z171" i="6" s="1"/>
  <c r="W171" i="6"/>
  <c r="V163" i="6"/>
  <c r="Z163" i="6" s="1"/>
  <c r="W163" i="6"/>
  <c r="V155" i="6"/>
  <c r="Z155" i="6" s="1"/>
  <c r="W155" i="6"/>
  <c r="V147" i="6"/>
  <c r="Z147" i="6" s="1"/>
  <c r="W147" i="6"/>
  <c r="V139" i="6"/>
  <c r="Z139" i="6" s="1"/>
  <c r="W139" i="6"/>
  <c r="V131" i="6"/>
  <c r="Z131" i="6" s="1"/>
  <c r="W131" i="6"/>
  <c r="V123" i="6"/>
  <c r="Z123" i="6" s="1"/>
  <c r="W123" i="6"/>
  <c r="W215" i="6"/>
  <c r="W151" i="6"/>
  <c r="W86" i="6"/>
  <c r="W199" i="6"/>
  <c r="W135" i="6"/>
  <c r="W70" i="6"/>
  <c r="W6" i="6"/>
  <c r="V29" i="6"/>
  <c r="W29" i="6"/>
  <c r="V224" i="6"/>
  <c r="W224" i="6"/>
  <c r="V216" i="6"/>
  <c r="W216" i="6"/>
  <c r="V208" i="6"/>
  <c r="W208" i="6"/>
  <c r="V200" i="6"/>
  <c r="W200" i="6"/>
  <c r="V192" i="6"/>
  <c r="W192" i="6"/>
  <c r="V184" i="6"/>
  <c r="W184" i="6"/>
  <c r="V176" i="6"/>
  <c r="W176" i="6"/>
  <c r="V168" i="6"/>
  <c r="Z168" i="6" s="1"/>
  <c r="W168" i="6"/>
  <c r="V160" i="6"/>
  <c r="Z160" i="6" s="1"/>
  <c r="W160" i="6"/>
  <c r="V152" i="6"/>
  <c r="Z152" i="6" s="1"/>
  <c r="W152" i="6"/>
  <c r="V144" i="6"/>
  <c r="Z144" i="6" s="1"/>
  <c r="W144" i="6"/>
  <c r="V136" i="6"/>
  <c r="Z136" i="6" s="1"/>
  <c r="W136" i="6"/>
  <c r="V128" i="6"/>
  <c r="Z128" i="6" s="1"/>
  <c r="W128" i="6"/>
  <c r="V120" i="6"/>
  <c r="Z120" i="6" s="1"/>
  <c r="W120" i="6"/>
  <c r="V112" i="6"/>
  <c r="W112" i="6"/>
  <c r="W191" i="6"/>
  <c r="W127" i="6"/>
  <c r="W108" i="6"/>
  <c r="W100" i="6"/>
  <c r="W91" i="6"/>
  <c r="W67" i="6"/>
  <c r="W59" i="6"/>
  <c r="W51" i="6"/>
  <c r="W43" i="6"/>
  <c r="W35" i="6"/>
  <c r="W19" i="6"/>
  <c r="W11" i="6"/>
  <c r="V165" i="6"/>
  <c r="Z165" i="6" s="1"/>
  <c r="V157" i="6"/>
  <c r="Z157" i="6" s="1"/>
  <c r="V149" i="6"/>
  <c r="Z149" i="6" s="1"/>
  <c r="V141" i="6"/>
  <c r="Z141" i="6" s="1"/>
  <c r="V133" i="6"/>
  <c r="Z133" i="6" s="1"/>
  <c r="V125" i="6"/>
  <c r="Z125" i="6" s="1"/>
  <c r="V117" i="6"/>
  <c r="Z117" i="6" s="1"/>
  <c r="V109" i="6"/>
  <c r="V101" i="6"/>
  <c r="V93" i="6"/>
  <c r="V64" i="6"/>
  <c r="V63" i="6"/>
  <c r="V9" i="6"/>
  <c r="V31" i="6"/>
  <c r="V54" i="6"/>
  <c r="V27" i="6"/>
  <c r="V75" i="6"/>
  <c r="V226" i="6"/>
  <c r="V6" i="6"/>
  <c r="W115" i="6"/>
  <c r="W107" i="6"/>
  <c r="W99" i="6"/>
  <c r="W90" i="6"/>
  <c r="W74" i="6"/>
  <c r="W66" i="6"/>
  <c r="W58" i="6"/>
  <c r="W26" i="6"/>
  <c r="W18" i="6"/>
  <c r="W226" i="6"/>
  <c r="W89" i="6"/>
  <c r="W81" i="6"/>
  <c r="W65" i="6"/>
  <c r="W57" i="6"/>
  <c r="W49" i="6"/>
  <c r="W41" i="6"/>
  <c r="W33" i="6"/>
  <c r="W25" i="6"/>
  <c r="W9" i="6"/>
  <c r="W80" i="6"/>
  <c r="W64" i="6"/>
  <c r="W56" i="6"/>
  <c r="W48" i="6"/>
  <c r="W32" i="6"/>
  <c r="W24" i="6"/>
  <c r="W16" i="6"/>
  <c r="W8" i="6"/>
  <c r="W104" i="6"/>
  <c r="W96" i="6"/>
  <c r="W79" i="6"/>
  <c r="W71" i="6"/>
  <c r="W63" i="6"/>
  <c r="W55" i="6"/>
  <c r="W47" i="6"/>
  <c r="W31" i="6"/>
  <c r="W23" i="6"/>
  <c r="W15" i="6"/>
  <c r="W110" i="6"/>
  <c r="W102" i="6"/>
  <c r="W94" i="6"/>
  <c r="W77" i="6"/>
  <c r="W69" i="6"/>
  <c r="W21" i="6"/>
  <c r="W13" i="6"/>
  <c r="W5" i="6"/>
  <c r="W165" i="6"/>
  <c r="W157" i="6"/>
  <c r="W149" i="6"/>
  <c r="W141" i="6"/>
  <c r="W133" i="6"/>
  <c r="W125" i="6"/>
  <c r="W117" i="6"/>
  <c r="W109" i="6"/>
  <c r="W101" i="6"/>
  <c r="W93" i="6"/>
  <c r="W52" i="6"/>
  <c r="W44" i="6"/>
  <c r="W36" i="6"/>
  <c r="W20" i="6"/>
  <c r="W4" i="6"/>
  <c r="W92" i="6"/>
  <c r="V92" i="6"/>
  <c r="X92" i="6"/>
  <c r="V60" i="6"/>
  <c r="V22" i="6"/>
  <c r="V14" i="6"/>
  <c r="V218" i="6"/>
  <c r="V210" i="6"/>
  <c r="V202" i="6"/>
  <c r="V194" i="6"/>
  <c r="V186" i="6"/>
  <c r="V178" i="6"/>
  <c r="V170" i="6"/>
  <c r="Z170" i="6" s="1"/>
  <c r="V162" i="6"/>
  <c r="Z162" i="6" s="1"/>
  <c r="V154" i="6"/>
  <c r="Z154" i="6" s="1"/>
  <c r="V146" i="6"/>
  <c r="Z146" i="6" s="1"/>
  <c r="V138" i="6"/>
  <c r="Z138" i="6" s="1"/>
  <c r="V130" i="6"/>
  <c r="Z130" i="6" s="1"/>
  <c r="V122" i="6"/>
  <c r="Z122" i="6" s="1"/>
  <c r="V114" i="6"/>
  <c r="V106" i="6"/>
  <c r="V98" i="6"/>
  <c r="V17" i="6"/>
  <c r="V12" i="6"/>
  <c r="V40" i="6"/>
  <c r="V62" i="6"/>
  <c r="V42" i="6"/>
  <c r="V34" i="6"/>
  <c r="V39" i="6"/>
  <c r="V72" i="6"/>
  <c r="V78" i="6"/>
  <c r="V10" i="6"/>
  <c r="V83" i="6"/>
  <c r="V225" i="6"/>
  <c r="V217" i="6"/>
  <c r="V209" i="6"/>
  <c r="V201" i="6"/>
  <c r="V193" i="6"/>
  <c r="V185" i="6"/>
  <c r="V177" i="6"/>
  <c r="V169" i="6"/>
  <c r="Z169" i="6" s="1"/>
  <c r="V161" i="6"/>
  <c r="Z161" i="6" s="1"/>
  <c r="V153" i="6"/>
  <c r="Z153" i="6" s="1"/>
  <c r="V145" i="6"/>
  <c r="Z145" i="6" s="1"/>
  <c r="V137" i="6"/>
  <c r="Z137" i="6" s="1"/>
  <c r="V129" i="6"/>
  <c r="Z129" i="6" s="1"/>
  <c r="V121" i="6"/>
  <c r="Z121" i="6" s="1"/>
  <c r="V113" i="6"/>
  <c r="V105" i="6"/>
  <c r="V97" i="6"/>
  <c r="V37" i="6"/>
  <c r="V46" i="6"/>
  <c r="V73" i="6"/>
  <c r="V61" i="6"/>
  <c r="V53" i="6"/>
  <c r="V45" i="6"/>
  <c r="V88" i="6"/>
  <c r="Z88" i="6" s="1"/>
  <c r="V50" i="6"/>
  <c r="V7" i="6"/>
  <c r="V86" i="6"/>
  <c r="V87" i="6"/>
  <c r="V84" i="6"/>
  <c r="V28" i="6"/>
  <c r="V76" i="6"/>
  <c r="W3" i="6"/>
  <c r="G9" i="5"/>
  <c r="H9" i="5" s="1"/>
  <c r="G8" i="5"/>
  <c r="H8" i="5" s="1"/>
  <c r="G7" i="5"/>
  <c r="G6" i="5"/>
  <c r="H6" i="5" s="1"/>
  <c r="G5" i="5"/>
  <c r="H5" i="5" s="1"/>
  <c r="F31" i="4"/>
  <c r="E31" i="4"/>
  <c r="G31" i="4" s="1"/>
  <c r="I31" i="4" s="1"/>
  <c r="F30" i="4"/>
  <c r="E30" i="4"/>
  <c r="G30" i="4" s="1"/>
  <c r="F29" i="4"/>
  <c r="G29" i="4" s="1"/>
  <c r="E29" i="4"/>
  <c r="F28" i="4"/>
  <c r="E28" i="4"/>
  <c r="G28" i="4" s="1"/>
  <c r="F27" i="4"/>
  <c r="E27" i="4"/>
  <c r="F26" i="4"/>
  <c r="E26" i="4"/>
  <c r="G26" i="4" s="1"/>
  <c r="F25" i="4"/>
  <c r="E25" i="4"/>
  <c r="F24" i="4"/>
  <c r="E24" i="4"/>
  <c r="G24" i="4" s="1"/>
  <c r="I24" i="4" s="1"/>
  <c r="F23" i="4"/>
  <c r="E23" i="4"/>
  <c r="G23" i="4" s="1"/>
  <c r="I23" i="4" s="1"/>
  <c r="F22" i="4"/>
  <c r="E22" i="4"/>
  <c r="G22" i="4" s="1"/>
  <c r="F21" i="4"/>
  <c r="E21" i="4"/>
  <c r="F20" i="4"/>
  <c r="E20" i="4"/>
  <c r="G20" i="4" s="1"/>
  <c r="F19" i="4"/>
  <c r="G19" i="4" s="1"/>
  <c r="E19" i="4"/>
  <c r="F18" i="4"/>
  <c r="E18" i="4"/>
  <c r="G18" i="4" s="1"/>
  <c r="F17" i="4"/>
  <c r="E17" i="4"/>
  <c r="G17" i="4" s="1"/>
  <c r="F16" i="4"/>
  <c r="E16" i="4"/>
  <c r="G16" i="4" s="1"/>
  <c r="I16" i="4" s="1"/>
  <c r="F15" i="4"/>
  <c r="E15" i="4"/>
  <c r="G15" i="4" s="1"/>
  <c r="I15" i="4" s="1"/>
  <c r="G14" i="4"/>
  <c r="H14" i="4" s="1"/>
  <c r="F14" i="4"/>
  <c r="E14" i="4"/>
  <c r="F13" i="4"/>
  <c r="G13" i="4" s="1"/>
  <c r="E13" i="4"/>
  <c r="F12" i="4"/>
  <c r="E12" i="4"/>
  <c r="G12" i="4" s="1"/>
  <c r="F11" i="4"/>
  <c r="E11" i="4"/>
  <c r="F10" i="4"/>
  <c r="E10" i="4"/>
  <c r="G10" i="4" s="1"/>
  <c r="F9" i="4"/>
  <c r="E9" i="4"/>
  <c r="F8" i="4"/>
  <c r="E8" i="4"/>
  <c r="G8" i="4" s="1"/>
  <c r="I8" i="4" s="1"/>
  <c r="G7" i="4"/>
  <c r="I7" i="4" s="1"/>
  <c r="F7" i="4"/>
  <c r="E7" i="4"/>
  <c r="F6" i="4"/>
  <c r="E6" i="4"/>
  <c r="G6" i="4" s="1"/>
  <c r="F5" i="4"/>
  <c r="E5" i="4"/>
  <c r="F4" i="4"/>
  <c r="E4" i="4"/>
  <c r="G4" i="4" s="1"/>
  <c r="Q1" i="1"/>
  <c r="P1" i="1"/>
  <c r="O1" i="1"/>
  <c r="N1" i="1"/>
  <c r="M1" i="1"/>
  <c r="L1" i="1"/>
  <c r="K1" i="1"/>
  <c r="D1" i="1"/>
  <c r="C1" i="1"/>
  <c r="J1" i="1"/>
  <c r="H1" i="1"/>
  <c r="G1" i="1"/>
  <c r="A1" i="1"/>
  <c r="H30" i="4" l="1"/>
  <c r="I30" i="4"/>
  <c r="H6" i="4"/>
  <c r="I6" i="4"/>
  <c r="H22" i="4"/>
  <c r="I22" i="4"/>
  <c r="G9" i="4"/>
  <c r="G25" i="4"/>
  <c r="H7" i="5"/>
  <c r="G5" i="4"/>
  <c r="G11" i="4"/>
  <c r="I14" i="4"/>
  <c r="G21" i="4"/>
  <c r="G27" i="4"/>
  <c r="R8" i="6"/>
  <c r="R2" i="6"/>
  <c r="R3" i="6"/>
  <c r="R4" i="6"/>
  <c r="R7" i="6"/>
  <c r="R6" i="6"/>
  <c r="R1" i="6"/>
  <c r="R5" i="6" s="1"/>
  <c r="I11" i="4"/>
  <c r="H11" i="4"/>
  <c r="I27" i="4"/>
  <c r="H27" i="4"/>
  <c r="I12" i="4"/>
  <c r="H12" i="4"/>
  <c r="I18" i="4"/>
  <c r="H18" i="4"/>
  <c r="I28" i="4"/>
  <c r="H28" i="4"/>
  <c r="I5" i="4"/>
  <c r="H5" i="4"/>
  <c r="I9" i="4"/>
  <c r="H9" i="4"/>
  <c r="I25" i="4"/>
  <c r="H25" i="4"/>
  <c r="I17" i="4"/>
  <c r="H17" i="4"/>
  <c r="I13" i="4"/>
  <c r="H13" i="4"/>
  <c r="I19" i="4"/>
  <c r="H19" i="4"/>
  <c r="I29" i="4"/>
  <c r="H29" i="4"/>
  <c r="I4" i="4"/>
  <c r="H4" i="4"/>
  <c r="I10" i="4"/>
  <c r="H10" i="4"/>
  <c r="I20" i="4"/>
  <c r="H20" i="4"/>
  <c r="I26" i="4"/>
  <c r="H26" i="4"/>
  <c r="I21" i="4"/>
  <c r="H21" i="4"/>
  <c r="H8" i="4"/>
  <c r="H16" i="4"/>
  <c r="H24" i="4"/>
  <c r="H7" i="4"/>
  <c r="H15" i="4"/>
  <c r="H23" i="4"/>
  <c r="H31" i="4"/>
  <c r="R11" i="6" l="1"/>
  <c r="R10" i="6"/>
  <c r="R13" i="6" l="1"/>
  <c r="Z113" i="6" l="1"/>
  <c r="R14" i="6"/>
  <c r="F94" i="1" s="1"/>
  <c r="E94" i="1" s="1"/>
  <c r="G36" i="18" l="1"/>
  <c r="F36" i="18" s="1"/>
  <c r="Z115" i="6"/>
  <c r="G9" i="11"/>
  <c r="F9" i="11" s="1"/>
  <c r="G36" i="11"/>
  <c r="F36" i="11" s="1"/>
  <c r="G60" i="11"/>
  <c r="F60" i="11" s="1"/>
  <c r="G30" i="18"/>
  <c r="F30" i="18" s="1"/>
  <c r="G9" i="18"/>
  <c r="F9" i="18" s="1"/>
  <c r="Z111" i="6"/>
  <c r="G57" i="11"/>
  <c r="F57" i="11" s="1"/>
  <c r="F13" i="9"/>
  <c r="E13" i="9" s="1"/>
  <c r="G48" i="11"/>
  <c r="F48" i="11" s="1"/>
  <c r="G21" i="11"/>
  <c r="F21" i="11" s="1"/>
  <c r="G12" i="11"/>
  <c r="F12" i="11" s="1"/>
  <c r="G24" i="18"/>
  <c r="F24" i="18" s="1"/>
  <c r="G6" i="18"/>
  <c r="F6" i="18" s="1"/>
  <c r="F14" i="9"/>
  <c r="E14" i="9" s="1"/>
  <c r="G63" i="11"/>
  <c r="F63" i="11" s="1"/>
  <c r="G18" i="18"/>
  <c r="F18" i="18" s="1"/>
  <c r="G33" i="18"/>
  <c r="F33" i="18" s="1"/>
  <c r="G33" i="11"/>
  <c r="F33" i="11" s="1"/>
  <c r="G48" i="18"/>
  <c r="F48" i="18" s="1"/>
  <c r="G6" i="11"/>
  <c r="F6" i="11" s="1"/>
  <c r="G27" i="18"/>
  <c r="F27" i="18" s="1"/>
  <c r="G51" i="11"/>
  <c r="F51" i="11" s="1"/>
  <c r="G30" i="11"/>
  <c r="F30" i="11" s="1"/>
  <c r="G54" i="11"/>
  <c r="F54" i="11" s="1"/>
  <c r="F11" i="9"/>
  <c r="E11" i="9" s="1"/>
  <c r="G27" i="11"/>
  <c r="F27" i="11" s="1"/>
  <c r="G63" i="18"/>
  <c r="G12" i="18"/>
  <c r="F12" i="18" s="1"/>
  <c r="F12" i="9"/>
  <c r="E12" i="9" s="1"/>
  <c r="G15" i="11"/>
  <c r="F15" i="11" s="1"/>
  <c r="G42" i="11"/>
  <c r="F42" i="11" s="1"/>
  <c r="G57" i="18"/>
  <c r="F57" i="18" s="1"/>
  <c r="G42" i="18"/>
  <c r="F42" i="18" s="1"/>
  <c r="G21" i="18"/>
  <c r="F21" i="18" s="1"/>
  <c r="F10" i="9"/>
  <c r="E10" i="9" s="1"/>
  <c r="G45" i="11"/>
  <c r="F45" i="11" s="1"/>
  <c r="G39" i="11"/>
  <c r="F39" i="11" s="1"/>
  <c r="G51" i="18"/>
  <c r="F51" i="18" s="1"/>
  <c r="G60" i="18"/>
  <c r="F60" i="18" s="1"/>
  <c r="G15" i="18"/>
  <c r="F15" i="18" s="1"/>
  <c r="F4" i="9"/>
  <c r="E4" i="9" s="1"/>
  <c r="G24" i="11"/>
  <c r="F24" i="11" s="1"/>
  <c r="G18" i="11"/>
  <c r="F18" i="11" s="1"/>
  <c r="G45" i="18"/>
  <c r="F45" i="18" s="1"/>
  <c r="G54" i="18"/>
  <c r="F54" i="18" s="1"/>
  <c r="G39" i="18"/>
  <c r="F39" i="18" s="1"/>
  <c r="F117" i="1"/>
  <c r="E117" i="1" s="1"/>
  <c r="F116" i="1"/>
  <c r="E116" i="1" s="1"/>
  <c r="Z112" i="6"/>
  <c r="Z114" i="6"/>
  <c r="Z110" i="6"/>
  <c r="F9" i="9"/>
  <c r="E9" i="9" s="1"/>
  <c r="F113" i="1"/>
  <c r="E113" i="1" s="1"/>
  <c r="F115" i="1"/>
  <c r="E115" i="1" s="1"/>
  <c r="F112" i="1"/>
  <c r="E112" i="1" s="1"/>
  <c r="F114" i="1"/>
  <c r="E114" i="1" s="1"/>
  <c r="F8" i="9"/>
  <c r="E8" i="9" s="1"/>
  <c r="Z109" i="6"/>
  <c r="Z108" i="6"/>
  <c r="F6" i="9"/>
  <c r="E6" i="9" s="1"/>
  <c r="F110" i="1"/>
  <c r="E110" i="1" s="1"/>
  <c r="F111" i="1"/>
  <c r="E111" i="1" s="1"/>
  <c r="F7" i="9"/>
  <c r="E7" i="9" s="1"/>
  <c r="Z107" i="6"/>
  <c r="Z104" i="6"/>
  <c r="Z103" i="6"/>
  <c r="Z102" i="6"/>
  <c r="Z106" i="6"/>
  <c r="Z105" i="6"/>
  <c r="F109" i="1"/>
  <c r="E109" i="1" s="1"/>
  <c r="F108" i="1"/>
  <c r="E108" i="1" s="1"/>
  <c r="F107" i="1"/>
  <c r="E107" i="1" s="1"/>
  <c r="F106" i="1"/>
  <c r="E106" i="1" s="1"/>
  <c r="F105" i="1"/>
  <c r="E105" i="1" s="1"/>
  <c r="F104" i="1"/>
  <c r="E104" i="1" s="1"/>
  <c r="Z101" i="6"/>
  <c r="Z100" i="6"/>
  <c r="F102" i="1"/>
  <c r="E102" i="1" s="1"/>
  <c r="F103" i="1"/>
  <c r="E103" i="1" s="1"/>
  <c r="F101" i="1"/>
  <c r="E101" i="1" s="1"/>
  <c r="Z99" i="6"/>
  <c r="Z98" i="6"/>
  <c r="F100" i="1"/>
  <c r="E100" i="1" s="1"/>
  <c r="Z97" i="6"/>
  <c r="F99" i="1"/>
  <c r="E99" i="1" s="1"/>
  <c r="Z96" i="6"/>
  <c r="F98" i="1"/>
  <c r="E98" i="1" s="1"/>
  <c r="F5" i="9"/>
  <c r="E5" i="9" s="1"/>
  <c r="Z95" i="6"/>
  <c r="Z92" i="6"/>
  <c r="F95" i="1"/>
  <c r="E95" i="1" s="1"/>
  <c r="Z33" i="6"/>
  <c r="AA33" i="6" s="1"/>
  <c r="F97" i="1"/>
  <c r="E97" i="1" s="1"/>
  <c r="Z77" i="6"/>
  <c r="AA77" i="6" s="1"/>
  <c r="Z3" i="6"/>
  <c r="AA3" i="6" s="1"/>
  <c r="Z45" i="6"/>
  <c r="AA45" i="6" s="1"/>
  <c r="F44" i="1"/>
  <c r="E44" i="1" s="1"/>
  <c r="Z66" i="6"/>
  <c r="AA66" i="6" s="1"/>
  <c r="F4" i="1"/>
  <c r="E4" i="1" s="1"/>
  <c r="Z61" i="6"/>
  <c r="AA61" i="6" s="1"/>
  <c r="F48" i="1"/>
  <c r="E48" i="1" s="1"/>
  <c r="F96" i="1"/>
  <c r="E96" i="1" s="1"/>
  <c r="Z35" i="6"/>
  <c r="AA35" i="6" s="1"/>
  <c r="Z10" i="6"/>
  <c r="AA10" i="6" s="1"/>
  <c r="F59" i="1"/>
  <c r="E59" i="1" s="1"/>
  <c r="Z94" i="6"/>
  <c r="Z76" i="6"/>
  <c r="AA76" i="6" s="1"/>
  <c r="Z39" i="6"/>
  <c r="AA39" i="6" s="1"/>
  <c r="F50" i="1"/>
  <c r="E50" i="1" s="1"/>
  <c r="F42" i="1"/>
  <c r="E42" i="1" s="1"/>
  <c r="Z27" i="6"/>
  <c r="AA27" i="6" s="1"/>
  <c r="F38" i="1"/>
  <c r="E38" i="1" s="1"/>
  <c r="F22" i="1"/>
  <c r="E22" i="1" s="1"/>
  <c r="Z17" i="6"/>
  <c r="AA17" i="6" s="1"/>
  <c r="F37" i="1"/>
  <c r="E37" i="1" s="1"/>
  <c r="F62" i="1"/>
  <c r="E62" i="1" s="1"/>
  <c r="F58" i="1"/>
  <c r="E58" i="1" s="1"/>
  <c r="Z84" i="6"/>
  <c r="AA84" i="6" s="1"/>
  <c r="F86" i="1"/>
  <c r="E86" i="1" s="1"/>
  <c r="F63" i="1"/>
  <c r="E63" i="1" s="1"/>
  <c r="F25" i="1"/>
  <c r="E25" i="1" s="1"/>
  <c r="F47" i="1"/>
  <c r="E47" i="1" s="1"/>
  <c r="F57" i="1"/>
  <c r="E57" i="1" s="1"/>
  <c r="F20" i="1"/>
  <c r="E20" i="1" s="1"/>
  <c r="Z40" i="6"/>
  <c r="AA40" i="6" s="1"/>
  <c r="Z60" i="6"/>
  <c r="AA60" i="6" s="1"/>
  <c r="F77" i="1"/>
  <c r="F8" i="1"/>
  <c r="E8" i="1" s="1"/>
  <c r="Z93" i="6"/>
  <c r="F92" i="1"/>
  <c r="E92" i="1" s="1"/>
  <c r="F73" i="1"/>
  <c r="E73" i="1" s="1"/>
  <c r="F82" i="1"/>
  <c r="E82" i="1" s="1"/>
  <c r="F72" i="1"/>
  <c r="E72" i="1" s="1"/>
  <c r="Z86" i="6"/>
  <c r="AA86" i="6" s="1"/>
  <c r="Z16" i="6"/>
  <c r="AA16" i="6" s="1"/>
  <c r="Z48" i="6"/>
  <c r="AA48" i="6" s="1"/>
  <c r="Z20" i="6"/>
  <c r="AA20" i="6" s="1"/>
  <c r="F79" i="1"/>
  <c r="E79" i="1" s="1"/>
  <c r="F36" i="1"/>
  <c r="E36" i="1" s="1"/>
  <c r="F27" i="1"/>
  <c r="E27" i="1" s="1"/>
  <c r="F51" i="1"/>
  <c r="E51" i="1" s="1"/>
  <c r="F83" i="1"/>
  <c r="E83" i="1" s="1"/>
  <c r="F49" i="1"/>
  <c r="E49" i="1" s="1"/>
  <c r="F34" i="1"/>
  <c r="E34" i="1" s="1"/>
  <c r="F40" i="1"/>
  <c r="E40" i="1" s="1"/>
  <c r="F16" i="1"/>
  <c r="E16" i="1" s="1"/>
  <c r="F39" i="1"/>
  <c r="E39" i="1" s="1"/>
  <c r="F54" i="1"/>
  <c r="E54" i="1" s="1"/>
  <c r="F93" i="1"/>
  <c r="E93" i="1" s="1"/>
  <c r="F43" i="1"/>
  <c r="F41" i="1"/>
  <c r="F89" i="1"/>
  <c r="E89" i="1" s="1"/>
  <c r="F15" i="1"/>
  <c r="E15" i="1" s="1"/>
  <c r="F88" i="1"/>
  <c r="E88" i="1" s="1"/>
  <c r="F87" i="1"/>
  <c r="E87" i="1" s="1"/>
  <c r="F28" i="1"/>
  <c r="E28" i="1" s="1"/>
  <c r="F11" i="1"/>
  <c r="E11" i="1" s="1"/>
  <c r="F13" i="1"/>
  <c r="E13" i="1" s="1"/>
  <c r="F75" i="1"/>
  <c r="E75" i="1" s="1"/>
  <c r="Z78" i="6"/>
  <c r="AA78" i="6" s="1"/>
  <c r="Z8" i="6"/>
  <c r="AA8" i="6" s="1"/>
  <c r="Z6" i="6"/>
  <c r="AA6" i="6" s="1"/>
  <c r="Z7" i="6"/>
  <c r="AA7" i="6" s="1"/>
  <c r="F61" i="1"/>
  <c r="E61" i="1" s="1"/>
  <c r="F85" i="1"/>
  <c r="E85" i="1" s="1"/>
  <c r="F52" i="1"/>
  <c r="E52" i="1" s="1"/>
  <c r="F35" i="1"/>
  <c r="E35" i="1" s="1"/>
  <c r="F9" i="1"/>
  <c r="E9" i="1" s="1"/>
  <c r="F90" i="1"/>
  <c r="E90" i="1" s="1"/>
  <c r="F32" i="1"/>
  <c r="E32" i="1" s="1"/>
  <c r="F81" i="1"/>
  <c r="E81" i="1" s="1"/>
  <c r="F30" i="1"/>
  <c r="E30" i="1" s="1"/>
  <c r="F80" i="1"/>
  <c r="F71" i="1"/>
  <c r="E71" i="1" s="1"/>
  <c r="Z47" i="6"/>
  <c r="AA47" i="6" s="1"/>
  <c r="Z73" i="6"/>
  <c r="AA73" i="6" s="1"/>
  <c r="Z37" i="6"/>
  <c r="AA37" i="6" s="1"/>
  <c r="F78" i="1"/>
  <c r="E78" i="1" s="1"/>
  <c r="F69" i="1"/>
  <c r="E69" i="1" s="1"/>
  <c r="F26" i="1"/>
  <c r="E26" i="1" s="1"/>
  <c r="F84" i="1"/>
  <c r="E84" i="1" s="1"/>
  <c r="F91" i="1"/>
  <c r="E91" i="1" s="1"/>
  <c r="F74" i="1"/>
  <c r="E74" i="1" s="1"/>
  <c r="F23" i="1"/>
  <c r="E23" i="1" s="1"/>
  <c r="F65" i="1"/>
  <c r="E65" i="1" s="1"/>
  <c r="F14" i="1"/>
  <c r="E14" i="1" s="1"/>
  <c r="F64" i="1"/>
  <c r="E64" i="1" s="1"/>
  <c r="F53" i="1"/>
  <c r="E53" i="1" s="1"/>
  <c r="F19" i="1"/>
  <c r="E19" i="1" s="1"/>
  <c r="F18" i="1"/>
  <c r="E18" i="1" s="1"/>
  <c r="F67" i="1"/>
  <c r="E67" i="1" s="1"/>
  <c r="F7" i="1"/>
  <c r="E7" i="1" s="1"/>
  <c r="F5" i="1"/>
  <c r="E5" i="1" s="1"/>
  <c r="F29" i="1"/>
  <c r="E29" i="1" s="1"/>
  <c r="F12" i="1"/>
  <c r="E12" i="1" s="1"/>
  <c r="F76" i="1"/>
  <c r="E76" i="1" s="1"/>
  <c r="F66" i="1"/>
  <c r="E66" i="1" s="1"/>
  <c r="F6" i="1"/>
  <c r="E6" i="1" s="1"/>
  <c r="Z62" i="6"/>
  <c r="AA62" i="6" s="1"/>
  <c r="Z43" i="6"/>
  <c r="AA43" i="6" s="1"/>
  <c r="Z14" i="6"/>
  <c r="AA14" i="6" s="1"/>
  <c r="Z54" i="6"/>
  <c r="AA54" i="6" s="1"/>
  <c r="F21" i="1"/>
  <c r="E21" i="1" s="1"/>
  <c r="F60" i="1"/>
  <c r="E60" i="1" s="1"/>
  <c r="F45" i="1"/>
  <c r="E45" i="1" s="1"/>
  <c r="F10" i="1"/>
  <c r="E10" i="1" s="1"/>
  <c r="F68" i="1"/>
  <c r="E68" i="1" s="1"/>
  <c r="F24" i="1"/>
  <c r="E24" i="1" s="1"/>
  <c r="F33" i="1"/>
  <c r="E33" i="1" s="1"/>
  <c r="F56" i="1"/>
  <c r="E56" i="1" s="1"/>
  <c r="F17" i="1"/>
  <c r="E17" i="1" s="1"/>
  <c r="F55" i="1"/>
  <c r="E55" i="1" s="1"/>
  <c r="F46" i="1"/>
  <c r="E46" i="1" s="1"/>
  <c r="F70" i="1"/>
  <c r="E70" i="1" s="1"/>
  <c r="Z53" i="6"/>
  <c r="AA53" i="6" s="1"/>
  <c r="Z82" i="6"/>
  <c r="AA82" i="6" s="1"/>
  <c r="Z52" i="6"/>
  <c r="AA52" i="6" s="1"/>
  <c r="Z11" i="6"/>
  <c r="AA11" i="6" s="1"/>
  <c r="Z68" i="6"/>
  <c r="AA68" i="6" s="1"/>
  <c r="Z70" i="6"/>
  <c r="AA70" i="6" s="1"/>
  <c r="Z56" i="6"/>
  <c r="AA56" i="6" s="1"/>
  <c r="Z30" i="6"/>
  <c r="AA30" i="6" s="1"/>
  <c r="Z18" i="6"/>
  <c r="AA18" i="6" s="1"/>
  <c r="Z80" i="6"/>
  <c r="AA80" i="6" s="1"/>
  <c r="Z12" i="6"/>
  <c r="AA12" i="6" s="1"/>
  <c r="Z81" i="6"/>
  <c r="AA81" i="6" s="1"/>
  <c r="Z31" i="6"/>
  <c r="AA31" i="6" s="1"/>
  <c r="Z87" i="6"/>
  <c r="AA87" i="6" s="1"/>
  <c r="Z85" i="6"/>
  <c r="AA85" i="6" s="1"/>
  <c r="Z36" i="6"/>
  <c r="AA36" i="6" s="1"/>
  <c r="Z63" i="6"/>
  <c r="AA63" i="6" s="1"/>
  <c r="Z65" i="6"/>
  <c r="AA65" i="6" s="1"/>
  <c r="Z38" i="6"/>
  <c r="AA38" i="6" s="1"/>
  <c r="Z21" i="6"/>
  <c r="AA21" i="6" s="1"/>
  <c r="Z34" i="6"/>
  <c r="AA34" i="6" s="1"/>
  <c r="Z4" i="6"/>
  <c r="AA4" i="6" s="1"/>
  <c r="Z25" i="6"/>
  <c r="AA25" i="6" s="1"/>
  <c r="Z24" i="6"/>
  <c r="AA24" i="6" s="1"/>
  <c r="Z71" i="6"/>
  <c r="AA71" i="6" s="1"/>
  <c r="Z28" i="6"/>
  <c r="AA28" i="6" s="1"/>
  <c r="Z42" i="6"/>
  <c r="AA42" i="6" s="1"/>
  <c r="Z64" i="6"/>
  <c r="AA64" i="6" s="1"/>
  <c r="Z5" i="6"/>
  <c r="AA5" i="6" s="1"/>
  <c r="Z79" i="6"/>
  <c r="AA79" i="6" s="1"/>
  <c r="Z83" i="6"/>
  <c r="AA83" i="6" s="1"/>
  <c r="Z50" i="6"/>
  <c r="AA50" i="6" s="1"/>
  <c r="Z32" i="6"/>
  <c r="AA32" i="6" s="1"/>
  <c r="Z51" i="6"/>
  <c r="AA51" i="6" s="1"/>
  <c r="Z9" i="6"/>
  <c r="AA9" i="6" s="1"/>
  <c r="Z58" i="6"/>
  <c r="AA58" i="6" s="1"/>
  <c r="Z49" i="6"/>
  <c r="AA49" i="6" s="1"/>
  <c r="Z46" i="6"/>
  <c r="AA46" i="6" s="1"/>
  <c r="Z29" i="6"/>
  <c r="AA29" i="6" s="1"/>
  <c r="Z26" i="6"/>
  <c r="AA26" i="6" s="1"/>
  <c r="Z69" i="6"/>
  <c r="AA69" i="6" s="1"/>
  <c r="Z13" i="6"/>
  <c r="AA13" i="6" s="1"/>
  <c r="Z74" i="6"/>
  <c r="AA74" i="6" s="1"/>
  <c r="Z22" i="6"/>
  <c r="AA22" i="6" s="1"/>
  <c r="Z55" i="6"/>
  <c r="AA55" i="6" s="1"/>
  <c r="Z59" i="6"/>
  <c r="AA59" i="6" s="1"/>
  <c r="Z57" i="6"/>
  <c r="AA57" i="6" s="1"/>
  <c r="Z41" i="6"/>
  <c r="AA41" i="6" s="1"/>
  <c r="Z19" i="6"/>
  <c r="AA19" i="6" s="1"/>
  <c r="Z15" i="6"/>
  <c r="AA15" i="6" s="1"/>
  <c r="Z72" i="6"/>
  <c r="AA72" i="6" s="1"/>
  <c r="Z44" i="6"/>
  <c r="AA44" i="6" s="1"/>
  <c r="Z75" i="6"/>
  <c r="AA75" i="6" s="1"/>
  <c r="Z23" i="6"/>
  <c r="AA23" i="6" s="1"/>
  <c r="Z67" i="6"/>
  <c r="AA67" i="6" s="1"/>
  <c r="AC6" i="6" l="1"/>
  <c r="AC2" i="6"/>
  <c r="AC4" i="6"/>
  <c r="AC5" i="6"/>
  <c r="AC3" i="6"/>
  <c r="U13" i="1"/>
  <c r="U16" i="1" s="1"/>
  <c r="U17" i="1" s="1"/>
</calcChain>
</file>

<file path=xl/sharedStrings.xml><?xml version="1.0" encoding="utf-8"?>
<sst xmlns="http://schemas.openxmlformats.org/spreadsheetml/2006/main" count="1631" uniqueCount="197">
  <si>
    <t>Sample nummer</t>
  </si>
  <si>
    <t>Gehaka humidity</t>
  </si>
  <si>
    <t>Gehaka  temp</t>
  </si>
  <si>
    <t>Gebruikte meter</t>
  </si>
  <si>
    <t>Lege cycli</t>
  </si>
  <si>
    <t>Sample cycli</t>
  </si>
  <si>
    <t>Temperatuur (°C)</t>
  </si>
  <si>
    <t>Plaats</t>
  </si>
  <si>
    <t>Hoogte (m)</t>
  </si>
  <si>
    <t>Geïsoleerde platen</t>
  </si>
  <si>
    <t>oro/pergamino</t>
  </si>
  <si>
    <t>datum</t>
  </si>
  <si>
    <t>weer</t>
  </si>
  <si>
    <t>extra</t>
  </si>
  <si>
    <t>Jaén</t>
  </si>
  <si>
    <t>nee</t>
  </si>
  <si>
    <t>oro</t>
  </si>
  <si>
    <t>zonnig</t>
  </si>
  <si>
    <t>niet gemeten met gehaka</t>
  </si>
  <si>
    <t>avond</t>
  </si>
  <si>
    <t>eerste volledig juiste</t>
  </si>
  <si>
    <t>3.0-2</t>
  </si>
  <si>
    <t>3,0-4</t>
  </si>
  <si>
    <t>3.0-4</t>
  </si>
  <si>
    <t>net genoeg bonen</t>
  </si>
  <si>
    <t>lege cycli niet zeker</t>
  </si>
  <si>
    <t>overvol gedaan</t>
  </si>
  <si>
    <t>13/07/2016</t>
  </si>
  <si>
    <t>zonnig, ochtend</t>
  </si>
  <si>
    <t>te weinig bonen voor gehaka</t>
  </si>
  <si>
    <t>zonnig, namiddag</t>
  </si>
  <si>
    <t>meting meerdere keren uitgevoerd</t>
  </si>
  <si>
    <t>onmiddellijk na elkaar</t>
  </si>
  <si>
    <t>Periodicos lege meters</t>
  </si>
  <si>
    <t>opmerking</t>
  </si>
  <si>
    <t>opmerking 2</t>
  </si>
  <si>
    <t>3,0-7</t>
  </si>
  <si>
    <t>battery 4,8v</t>
  </si>
  <si>
    <t>op 08/07 heeft het heel veel geregend.</t>
  </si>
  <si>
    <t>3,0-18</t>
  </si>
  <si>
    <t>knoppen zijn belachelijk slecht</t>
  </si>
  <si>
    <t>3,0-12</t>
  </si>
  <si>
    <t>batterij net vervangen, werkte niet meer</t>
  </si>
  <si>
    <t>3,0-3</t>
  </si>
  <si>
    <t>3,0-8</t>
  </si>
  <si>
    <t>3,0-1</t>
  </si>
  <si>
    <t>dat consistency</t>
  </si>
  <si>
    <t>3,0-10</t>
  </si>
  <si>
    <t>3,0-11</t>
  </si>
  <si>
    <t>3,0-14</t>
  </si>
  <si>
    <t>3,0-13</t>
  </si>
  <si>
    <t>3,0-5</t>
  </si>
  <si>
    <t>3,0-6</t>
  </si>
  <si>
    <t>geeft heel wisselende waarden tussen 21k en 23k, stabiliseert na een tijd naar 21k</t>
  </si>
  <si>
    <t>3,0-16</t>
  </si>
  <si>
    <t>staat oude/andere software op</t>
  </si>
  <si>
    <t>2,3-1</t>
  </si>
  <si>
    <t>staat oude/andere software op, batterij 6,4V</t>
  </si>
  <si>
    <t>3,0-17</t>
  </si>
  <si>
    <t>3,0-15</t>
  </si>
  <si>
    <t>Uitleg:</t>
  </si>
  <si>
    <t>nxt pk A</t>
  </si>
  <si>
    <t>nxt pk B</t>
  </si>
  <si>
    <t>Periode A</t>
  </si>
  <si>
    <t>Periode B</t>
  </si>
  <si>
    <t>Gemiddele periode</t>
  </si>
  <si>
    <t>Faseverschil 1 (°)</t>
  </si>
  <si>
    <t>Faseverschil 2 (°)</t>
  </si>
  <si>
    <t>Gain resistance</t>
  </si>
  <si>
    <t>Shunt resistance</t>
  </si>
  <si>
    <t>9V/12V</t>
  </si>
  <si>
    <t>AWG of humidity</t>
  </si>
  <si>
    <t>freq awg</t>
  </si>
  <si>
    <t>9V</t>
  </si>
  <si>
    <t>AWG</t>
  </si>
  <si>
    <t>Hier worden een aantal materialen in de humidity sensor gestoken, om te kijken of het aantal periodicos veranderen. Dit blijkt het geval te zijn. Wel moet in het achterhoofd gehouden worden dat de lege meting eraf getrokken wordt, en dat een verschil van 700 flanken overeen komt met een verschil van ongeveer 1% humidity</t>
  </si>
  <si>
    <t>gemiddeld</t>
  </si>
  <si>
    <t>afwijking in percent tov leeg</t>
  </si>
  <si>
    <t>andere plastic</t>
  </si>
  <si>
    <t>roze plastic</t>
  </si>
  <si>
    <t>hout</t>
  </si>
  <si>
    <t>schroevendraaier</t>
  </si>
  <si>
    <t>leeg</t>
  </si>
  <si>
    <t>Voorspelling</t>
  </si>
  <si>
    <t>vanaf hier 3,0-4</t>
  </si>
  <si>
    <t>const_a</t>
  </si>
  <si>
    <t>const_b</t>
  </si>
  <si>
    <t>"-sum(hum*cycl)"</t>
  </si>
  <si>
    <t>cycls</t>
  </si>
  <si>
    <t>aantal geldige samples</t>
  </si>
  <si>
    <t>true</t>
  </si>
  <si>
    <t>hum*cycls</t>
  </si>
  <si>
    <t>hum</t>
  </si>
  <si>
    <t>controle</t>
  </si>
  <si>
    <t>hum_avg</t>
  </si>
  <si>
    <t>cycl_avg</t>
  </si>
  <si>
    <t>sum_cycl</t>
  </si>
  <si>
    <t>sum_hum</t>
  </si>
  <si>
    <t>cycl²</t>
  </si>
  <si>
    <t>sum_cycl²</t>
  </si>
  <si>
    <t>teller_a</t>
  </si>
  <si>
    <t>noemer_a</t>
  </si>
  <si>
    <t>voorspelling</t>
  </si>
  <si>
    <t>fout</t>
  </si>
  <si>
    <t>maxfout</t>
  </si>
  <si>
    <t>minfout</t>
  </si>
  <si>
    <t>avgfout</t>
  </si>
  <si>
    <t>Error</t>
  </si>
  <si>
    <t>Complete</t>
  </si>
  <si>
    <t>stddev</t>
  </si>
  <si>
    <t>stddev2</t>
  </si>
  <si>
    <t>waarden buiten avg + 0,5stddev worden gemarkeerd</t>
  </si>
  <si>
    <t>142g afwegen voor gehaka</t>
  </si>
  <si>
    <t>meting opnieuw gedaan wegens te grote fout</t>
  </si>
  <si>
    <t>geen idee wat er mis is met deze sample</t>
  </si>
  <si>
    <t>cycls²</t>
  </si>
  <si>
    <t>papier</t>
  </si>
  <si>
    <t>papier voegt 59 cycli toe, verwaarloosbaar dus</t>
  </si>
  <si>
    <t>meting om te zien of papier goed is voor platen te isoleren</t>
  </si>
  <si>
    <t xml:space="preserve">een streepje plastic voegt 8 toe. </t>
  </si>
  <si>
    <t>plakband</t>
  </si>
  <si>
    <t>ja</t>
  </si>
  <si>
    <t>isolatie dmv papier</t>
  </si>
  <si>
    <t>gehaka had het ook moeilijk: hum tss 10,9 en 11,2</t>
  </si>
  <si>
    <t>opnieuw samplenummer dat serieus afwijkt qua cyclos</t>
  </si>
  <si>
    <t>ochtend</t>
  </si>
  <si>
    <t>augosto</t>
  </si>
  <si>
    <t>Gehaka 12071123001009</t>
  </si>
  <si>
    <t>Gehaka Augosto 12071123001010</t>
  </si>
  <si>
    <t>Hum</t>
  </si>
  <si>
    <t>Temp</t>
  </si>
  <si>
    <t>Sample number</t>
  </si>
  <si>
    <t>Date</t>
  </si>
  <si>
    <t>San Agustin</t>
  </si>
  <si>
    <t>nummerloos1</t>
  </si>
  <si>
    <t>uit grote bak, redelijk warm</t>
  </si>
  <si>
    <t>monster zoals sol y café</t>
  </si>
  <si>
    <t>grote afwijkingen overal, kan ook te wijten zijn aan andere gehaka. Staat andere software op, heeft backlight, toont geen temperatuur etc.</t>
  </si>
  <si>
    <t>Gehaka kapot 14071675001013</t>
  </si>
  <si>
    <t>Gehaka patron 12050202001006</t>
  </si>
  <si>
    <t>zelfde sample meerdere keren gemeten. Patron doet raar</t>
  </si>
  <si>
    <t>de gehaka kapot staat op twee decimalen precisie, moet wel twee keer zelfde sample meten</t>
  </si>
  <si>
    <t>FoutPatrAug</t>
  </si>
  <si>
    <t>Gehaka nieuw februari 14071675031011</t>
  </si>
  <si>
    <t>ook getest met stopcontact/batterij, geen verschil. Gehakas werken prima als ze goed gekalibreerd zijn.</t>
  </si>
  <si>
    <t>zelfde samples 1 dag later</t>
  </si>
  <si>
    <t>Gehaka San Agustin 14071675001012</t>
  </si>
  <si>
    <t>na tijdje wachten, uit plastic zakje</t>
  </si>
  <si>
    <t>20190 leeg 304</t>
  </si>
  <si>
    <t>net uit pakje, zonder te laten gewennen</t>
  </si>
  <si>
    <t>na gewennen</t>
  </si>
  <si>
    <t>Update: ligt deels aan gehaka maar grootste deel aan andere omgeving. Cycles zijn leeg al 700 minder, zal wss ook invloed hebben op cycles bij meting.</t>
  </si>
  <si>
    <t>blijft ongeveer stabiel, nooit meer dan 100 afwijking</t>
  </si>
  <si>
    <t>na nog meer gewennen</t>
  </si>
  <si>
    <t>er zijn boeren die hier binnenkomen aan 30% vochtigheid.</t>
  </si>
  <si>
    <t>Boeren zijn over het algemeen enthousiast en willen de 300-400 soles neertellen voor ons device</t>
  </si>
  <si>
    <t>Ik denk dat het belangrijk is dat we correct kunnen zeggen of pergamino op hoogte meer dan pakweg 18% is of niet</t>
  </si>
  <si>
    <t>na tijdje</t>
  </si>
  <si>
    <t>Pk A uitg instr µs</t>
  </si>
  <si>
    <t>Pk B shunt µs</t>
  </si>
  <si>
    <t>Pk is telkens waar de piek van dat kanaal voorkomt. (in microseconden). Zo kan de faseverschuiving bepaald worden. Deze waarden zijn gemeten met de picoscope. Van elk kanaal worden 2 opeenvolgende pieken bepaald. Hieruit wordt de periode tweemaal berekend, de gemiddelde periode en ook tweemaal het faseverschil. De in te stellen parameters op de PCB worden ook meegegeven, de gebruikte toestellen en frequentie.</t>
  </si>
  <si>
    <t>namiddag</t>
  </si>
  <si>
    <t xml:space="preserve">heel vreemd, lege cycli wijken hard af. Misschien omdat ventilator aan staat, voor de rest niks verschillend hier. </t>
  </si>
  <si>
    <t>Gehaka 14071675001013</t>
  </si>
  <si>
    <t>temperatuursensor kapot? :p meting opnieuw gedaan, gaf 11°C erna</t>
  </si>
  <si>
    <t>weegschaal is slechts op 1g nauwkeurig</t>
  </si>
  <si>
    <t>gebruikte gehaka humsen is die die zogezegd kapot was</t>
  </si>
  <si>
    <t>zegt 2x na elkaar 7,9% hum (2625 cycli), daarna batterij vervangen</t>
  </si>
  <si>
    <t>opeenvolgende metingen: 15,1 ; 13,9 ; 13,1; 10,6; 15,2; 12,9; 13,0; 12,8; 12,6; 12,9 zeer slechte repeatability</t>
  </si>
  <si>
    <t>eerste meting opnieuw na uur laten openstaan, verandert niet veel</t>
  </si>
  <si>
    <t>José del alto</t>
  </si>
  <si>
    <t>triumpho sector buenas aires</t>
  </si>
  <si>
    <t>middag</t>
  </si>
  <si>
    <t>gemidd</t>
  </si>
  <si>
    <t xml:space="preserve">Oude meter gevonden met calibratiecoefficienten! Geeft wel battery voltage 0,0V </t>
  </si>
  <si>
    <t>Oude meter</t>
  </si>
  <si>
    <t>Sample nr</t>
  </si>
  <si>
    <t>Oude meter cycli</t>
  </si>
  <si>
    <t>Oude meter temp</t>
  </si>
  <si>
    <t xml:space="preserve">Gehaka </t>
  </si>
  <si>
    <t>Gehaka temp</t>
  </si>
  <si>
    <t>warm, recht uit de zon</t>
  </si>
  <si>
    <t>PergaBooster</t>
  </si>
  <si>
    <t>Cycli</t>
  </si>
  <si>
    <t>Pergamino</t>
  </si>
  <si>
    <t>Gehaka</t>
  </si>
  <si>
    <t>Temp nog niet gekalibreerd</t>
  </si>
  <si>
    <t>Oro</t>
  </si>
  <si>
    <t>Gebruikte humsen</t>
  </si>
  <si>
    <t>temp gekalibreerd, na afkoelen</t>
  </si>
  <si>
    <t>oude JT</t>
  </si>
  <si>
    <t>Humsen leeg/hum</t>
  </si>
  <si>
    <t>superwarm</t>
  </si>
  <si>
    <t>humsen leeg/hum</t>
  </si>
  <si>
    <t>Na gebruik van pilador is de café oro zeer warm.</t>
  </si>
  <si>
    <t>na afkoelen</t>
  </si>
  <si>
    <t>achtereenvolgende metingen, lijkt zich te stabiliseren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</si>
</sst>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
    <numFmt numFmtId="165" formatCode="m/d/yyyy"/>
  </numFmts>
  <fonts count="7" x14ac:knownFonts="1">
    <font>
      <sz val="11"/>
      <color rgb="FF000000"/>
      <name val="Calibri"/>
      <family val="2"/>
      <charset val="1"/>
    </font>
    <font>
      <b/>
      <sz val="11"/>
      <color rgb="FF000000"/>
      <name val="Calibri"/>
      <family val="2"/>
      <charset val="1"/>
    </font>
    <font>
      <i/>
      <sz val="11"/>
      <color rgb="FF7F7F7F"/>
      <name val="Calibri"/>
      <family val="2"/>
      <charset val="1"/>
    </font>
    <font>
      <b/>
      <sz val="11"/>
      <color rgb="FF000000"/>
      <name val="Calibri"/>
      <family val="2"/>
    </font>
    <font>
      <sz val="11"/>
      <color rgb="FF000000"/>
      <name val="Calibri"/>
      <family val="2"/>
    </font>
    <font>
      <sz val="11"/>
      <name val="Calibri"/>
      <family val="2"/>
    </font>
    <font>
      <b/>
      <sz val="11"/>
      <name val="Calibri"/>
      <family val="2"/>
    </font>
  </fonts>
  <fills count="8">
    <fill>
      <patternFill patternType="none"/>
    </fill>
    <fill>
      <patternFill patternType="gray125"/>
    </fill>
    <fill>
      <patternFill patternType="solid">
        <fgColor rgb="FFFFD966"/>
        <bgColor rgb="FFFFE699"/>
      </patternFill>
    </fill>
    <fill>
      <patternFill patternType="solid">
        <fgColor rgb="FFFFE699"/>
        <bgColor rgb="FFFFD966"/>
      </patternFill>
    </fill>
    <fill>
      <patternFill patternType="solid">
        <fgColor theme="9" tint="0.79998168889431442"/>
        <bgColor rgb="FFFFD966"/>
      </patternFill>
    </fill>
    <fill>
      <patternFill patternType="solid">
        <fgColor theme="5" tint="0.39997558519241921"/>
        <bgColor rgb="FFFFD966"/>
      </patternFill>
    </fill>
    <fill>
      <patternFill patternType="solid">
        <fgColor theme="7" tint="0.59999389629810485"/>
        <bgColor indexed="64"/>
      </patternFill>
    </fill>
    <fill>
      <patternFill patternType="solid">
        <fgColor theme="7" tint="0.39997558519241921"/>
        <bgColor indexed="64"/>
      </patternFill>
    </fill>
  </fills>
  <borders count="12">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medium">
        <color auto="1"/>
      </right>
      <top style="medium">
        <color auto="1"/>
      </top>
      <bottom/>
      <diagonal/>
    </border>
    <border>
      <left style="medium">
        <color auto="1"/>
      </left>
      <right/>
      <top/>
      <bottom/>
      <diagonal/>
    </border>
    <border>
      <left/>
      <right/>
      <top/>
      <bottom style="thin">
        <color auto="1"/>
      </bottom>
      <diagonal/>
    </border>
    <border>
      <left style="medium">
        <color indexed="64"/>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diagonal/>
    </border>
  </borders>
  <cellStyleXfs count="2">
    <xf numFmtId="0" fontId="0" fillId="0" borderId="0"/>
    <xf numFmtId="0" fontId="1" fillId="0" borderId="0" applyBorder="0" applyProtection="0"/>
  </cellStyleXfs>
  <cellXfs count="96">
    <xf numFmtId="0" fontId="0" fillId="0" borderId="0" xfId="0"/>
    <xf numFmtId="0" fontId="2" fillId="0" borderId="0" xfId="1" applyFont="1" applyBorder="1" applyAlignment="1" applyProtection="1"/>
    <xf numFmtId="0" fontId="2" fillId="2" borderId="0" xfId="1" applyFont="1" applyFill="1" applyBorder="1" applyAlignment="1" applyProtection="1"/>
    <xf numFmtId="0" fontId="2" fillId="3" borderId="0" xfId="1" applyFont="1" applyFill="1" applyBorder="1" applyAlignment="1" applyProtection="1"/>
    <xf numFmtId="164" fontId="2" fillId="0" borderId="0" xfId="1" applyNumberFormat="1" applyFont="1" applyBorder="1" applyAlignment="1" applyProtection="1"/>
    <xf numFmtId="0" fontId="0" fillId="2" borderId="0" xfId="0" applyFont="1" applyFill="1"/>
    <xf numFmtId="0" fontId="0" fillId="3" borderId="0" xfId="0" applyFont="1" applyFill="1"/>
    <xf numFmtId="164" fontId="0" fillId="0" borderId="0" xfId="0" applyNumberFormat="1"/>
    <xf numFmtId="0" fontId="1" fillId="0" borderId="0" xfId="0" applyFont="1"/>
    <xf numFmtId="0" fontId="1" fillId="2" borderId="0" xfId="0" applyFont="1" applyFill="1"/>
    <xf numFmtId="0" fontId="1" fillId="3" borderId="0" xfId="0" applyFont="1" applyFill="1"/>
    <xf numFmtId="164" fontId="1" fillId="0" borderId="0" xfId="0" applyNumberFormat="1" applyFont="1"/>
    <xf numFmtId="0" fontId="0" fillId="2" borderId="0" xfId="0" applyFill="1"/>
    <xf numFmtId="0" fontId="0" fillId="3" borderId="0" xfId="0" applyFill="1"/>
    <xf numFmtId="165" fontId="0" fillId="0" borderId="0" xfId="0" applyNumberFormat="1"/>
    <xf numFmtId="0" fontId="0" fillId="0" borderId="0" xfId="0" applyFont="1"/>
    <xf numFmtId="165" fontId="1" fillId="0" borderId="0" xfId="0" applyNumberFormat="1" applyFont="1"/>
    <xf numFmtId="0" fontId="3" fillId="0" borderId="0" xfId="0" applyFont="1"/>
    <xf numFmtId="0" fontId="4" fillId="0" borderId="0" xfId="0" applyFont="1"/>
    <xf numFmtId="0" fontId="1" fillId="3" borderId="2" xfId="0" applyFont="1" applyFill="1" applyBorder="1" applyAlignment="1">
      <alignment wrapText="1"/>
    </xf>
    <xf numFmtId="0" fontId="1" fillId="0" borderId="1" xfId="0" applyFont="1" applyBorder="1" applyAlignment="1">
      <alignment wrapText="1"/>
    </xf>
    <xf numFmtId="0" fontId="1" fillId="2" borderId="2" xfId="0" applyFont="1" applyFill="1" applyBorder="1" applyAlignment="1">
      <alignment wrapText="1"/>
    </xf>
    <xf numFmtId="0" fontId="1" fillId="4" borderId="2" xfId="0" applyFont="1" applyFill="1" applyBorder="1" applyAlignment="1">
      <alignment wrapText="1"/>
    </xf>
    <xf numFmtId="0" fontId="1" fillId="0" borderId="2" xfId="0" applyFont="1" applyBorder="1" applyAlignment="1">
      <alignment wrapText="1"/>
    </xf>
    <xf numFmtId="2" fontId="2" fillId="4" borderId="0" xfId="1" applyNumberFormat="1" applyFont="1" applyFill="1" applyBorder="1" applyAlignment="1" applyProtection="1"/>
    <xf numFmtId="0" fontId="1" fillId="5" borderId="2" xfId="0" applyFont="1" applyFill="1" applyBorder="1" applyAlignment="1">
      <alignment wrapText="1"/>
    </xf>
    <xf numFmtId="2" fontId="2" fillId="3" borderId="0" xfId="1" applyNumberFormat="1" applyFont="1" applyFill="1" applyBorder="1" applyAlignment="1" applyProtection="1"/>
    <xf numFmtId="2" fontId="0" fillId="0" borderId="0" xfId="0" applyNumberFormat="1"/>
    <xf numFmtId="0" fontId="5" fillId="0" borderId="0" xfId="1" applyFont="1" applyBorder="1" applyAlignment="1" applyProtection="1"/>
    <xf numFmtId="0" fontId="5" fillId="0" borderId="0" xfId="0" applyFont="1"/>
    <xf numFmtId="0" fontId="5" fillId="3" borderId="0" xfId="0" applyFont="1" applyFill="1"/>
    <xf numFmtId="0" fontId="5" fillId="2" borderId="0" xfId="0" applyFont="1" applyFill="1"/>
    <xf numFmtId="164" fontId="5" fillId="0" borderId="0" xfId="0" applyNumberFormat="1" applyFont="1"/>
    <xf numFmtId="0" fontId="6" fillId="0" borderId="0" xfId="0" applyFont="1"/>
    <xf numFmtId="0" fontId="6" fillId="3" borderId="0" xfId="0" applyFont="1" applyFill="1"/>
    <xf numFmtId="0" fontId="6" fillId="2" borderId="0" xfId="0" applyFont="1" applyFill="1"/>
    <xf numFmtId="164" fontId="6" fillId="0" borderId="0" xfId="0" applyNumberFormat="1" applyFont="1"/>
    <xf numFmtId="2" fontId="5" fillId="0" borderId="0" xfId="0" applyNumberFormat="1" applyFont="1"/>
    <xf numFmtId="0" fontId="5" fillId="3" borderId="0" xfId="1" applyFont="1" applyFill="1" applyBorder="1" applyAlignment="1" applyProtection="1"/>
    <xf numFmtId="2" fontId="5" fillId="3" borderId="0" xfId="1" applyNumberFormat="1" applyFont="1" applyFill="1" applyBorder="1" applyAlignment="1" applyProtection="1"/>
    <xf numFmtId="2" fontId="5" fillId="4" borderId="0" xfId="1" applyNumberFormat="1" applyFont="1" applyFill="1" applyBorder="1" applyAlignment="1" applyProtection="1"/>
    <xf numFmtId="0" fontId="5" fillId="2" borderId="0" xfId="1" applyFont="1" applyFill="1" applyBorder="1" applyAlignment="1" applyProtection="1"/>
    <xf numFmtId="164" fontId="5" fillId="0" borderId="0" xfId="1" applyNumberFormat="1" applyFont="1" applyBorder="1" applyAlignment="1" applyProtection="1"/>
    <xf numFmtId="0" fontId="3" fillId="0" borderId="2" xfId="0" applyFont="1" applyBorder="1"/>
    <xf numFmtId="0" fontId="3" fillId="0" borderId="3" xfId="0" applyFont="1" applyBorder="1"/>
    <xf numFmtId="0" fontId="1" fillId="0" borderId="3" xfId="0" applyFont="1" applyFill="1" applyBorder="1" applyAlignment="1">
      <alignment wrapText="1"/>
    </xf>
    <xf numFmtId="0" fontId="1" fillId="0" borderId="2" xfId="0" applyFont="1" applyFill="1" applyBorder="1" applyAlignment="1">
      <alignment wrapText="1"/>
    </xf>
    <xf numFmtId="0" fontId="3" fillId="0" borderId="7" xfId="0" applyFont="1" applyBorder="1"/>
    <xf numFmtId="0" fontId="0" fillId="0" borderId="4" xfId="0" applyBorder="1"/>
    <xf numFmtId="0" fontId="3" fillId="0" borderId="5" xfId="0" applyFont="1" applyBorder="1"/>
    <xf numFmtId="0" fontId="4" fillId="0" borderId="8" xfId="0" applyFont="1" applyBorder="1"/>
    <xf numFmtId="0" fontId="0" fillId="0" borderId="8" xfId="0" applyBorder="1"/>
    <xf numFmtId="0" fontId="0" fillId="0" borderId="5" xfId="0" applyBorder="1"/>
    <xf numFmtId="0" fontId="3" fillId="0" borderId="9" xfId="0" applyFont="1" applyBorder="1"/>
    <xf numFmtId="0" fontId="0" fillId="0" borderId="10" xfId="0" applyBorder="1"/>
    <xf numFmtId="14" fontId="0" fillId="0" borderId="0" xfId="0" applyNumberFormat="1"/>
    <xf numFmtId="0" fontId="0" fillId="0" borderId="6" xfId="0" applyBorder="1"/>
    <xf numFmtId="0" fontId="0" fillId="3" borderId="6" xfId="0" applyFill="1" applyBorder="1"/>
    <xf numFmtId="2" fontId="2" fillId="3" borderId="6" xfId="1" applyNumberFormat="1" applyFont="1" applyFill="1" applyBorder="1" applyAlignment="1" applyProtection="1"/>
    <xf numFmtId="2" fontId="2" fillId="4" borderId="6" xfId="1" applyNumberFormat="1" applyFont="1" applyFill="1" applyBorder="1" applyAlignment="1" applyProtection="1"/>
    <xf numFmtId="0" fontId="0" fillId="2" borderId="6" xfId="0" applyFill="1" applyBorder="1"/>
    <xf numFmtId="0" fontId="2" fillId="2" borderId="6" xfId="1" applyFont="1" applyFill="1" applyBorder="1" applyAlignment="1" applyProtection="1"/>
    <xf numFmtId="14" fontId="0" fillId="0" borderId="6" xfId="0" applyNumberFormat="1" applyBorder="1"/>
    <xf numFmtId="0" fontId="3" fillId="6" borderId="0" xfId="0" applyFont="1" applyFill="1"/>
    <xf numFmtId="0" fontId="3" fillId="7" borderId="0" xfId="0" applyFont="1" applyFill="1" applyAlignment="1">
      <alignment horizontal="center"/>
    </xf>
    <xf numFmtId="0" fontId="3" fillId="7" borderId="0" xfId="0" applyFont="1" applyFill="1" applyAlignment="1">
      <alignment horizontal="center"/>
    </xf>
    <xf numFmtId="0" fontId="3" fillId="7" borderId="0" xfId="0" applyFont="1" applyFill="1" applyAlignment="1"/>
    <xf numFmtId="0" fontId="3" fillId="7" borderId="0" xfId="0" applyFont="1" applyFill="1" applyAlignment="1">
      <alignment horizontal="center"/>
    </xf>
    <xf numFmtId="0" fontId="0" fillId="0" borderId="11" xfId="0" applyBorder="1"/>
    <xf numFmtId="0" fontId="0" fillId="0" borderId="0" xfId="0" applyFill="1" applyBorder="1"/>
    <xf numFmtId="0" fontId="5" fillId="0" borderId="6" xfId="1" applyFont="1" applyBorder="1" applyAlignment="1" applyProtection="1"/>
    <xf numFmtId="0" fontId="5" fillId="0" borderId="6" xfId="0" applyFont="1" applyBorder="1"/>
    <xf numFmtId="164" fontId="5" fillId="0" borderId="6" xfId="0" applyNumberFormat="1" applyFont="1" applyBorder="1"/>
    <xf numFmtId="1" fontId="5" fillId="0" borderId="0" xfId="0" applyNumberFormat="1" applyFont="1"/>
    <xf numFmtId="0" fontId="5" fillId="0" borderId="11" xfId="0" applyFont="1" applyBorder="1"/>
    <xf numFmtId="0" fontId="5" fillId="0" borderId="11" xfId="1" applyFont="1" applyBorder="1" applyAlignment="1" applyProtection="1"/>
    <xf numFmtId="0" fontId="5" fillId="3" borderId="11" xfId="0" applyFont="1" applyFill="1" applyBorder="1"/>
    <xf numFmtId="2" fontId="5" fillId="3" borderId="11" xfId="1" applyNumberFormat="1" applyFont="1" applyFill="1" applyBorder="1" applyAlignment="1" applyProtection="1"/>
    <xf numFmtId="2" fontId="5" fillId="4" borderId="11" xfId="1" applyNumberFormat="1" applyFont="1" applyFill="1" applyBorder="1" applyAlignment="1" applyProtection="1"/>
    <xf numFmtId="0" fontId="5" fillId="2" borderId="11" xfId="0" applyFont="1" applyFill="1" applyBorder="1"/>
    <xf numFmtId="0" fontId="5" fillId="2" borderId="11" xfId="1" applyFont="1" applyFill="1" applyBorder="1" applyAlignment="1" applyProtection="1"/>
    <xf numFmtId="164" fontId="5" fillId="0" borderId="11" xfId="1" applyNumberFormat="1" applyFont="1" applyBorder="1" applyAlignment="1" applyProtection="1"/>
    <xf numFmtId="0" fontId="5" fillId="2" borderId="6" xfId="1" applyFont="1" applyFill="1" applyBorder="1" applyAlignment="1" applyProtection="1"/>
    <xf numFmtId="164" fontId="5" fillId="0" borderId="6" xfId="1" applyNumberFormat="1" applyFont="1" applyBorder="1" applyAlignment="1" applyProtection="1"/>
    <xf numFmtId="0" fontId="0" fillId="0" borderId="0" xfId="0" applyBorder="1"/>
    <xf numFmtId="0" fontId="0" fillId="3" borderId="0" xfId="0" applyFill="1" applyBorder="1"/>
    <xf numFmtId="0" fontId="0" fillId="2" borderId="0" xfId="0" applyFill="1" applyBorder="1"/>
    <xf numFmtId="0" fontId="5" fillId="0" borderId="0" xfId="0" applyFont="1" applyBorder="1"/>
    <xf numFmtId="0" fontId="5" fillId="0" borderId="0" xfId="0" applyFont="1" applyFill="1" applyBorder="1"/>
    <xf numFmtId="0" fontId="0" fillId="0" borderId="6" xfId="0" applyBorder="1" applyAlignment="1">
      <alignment horizontal="center" wrapText="1"/>
    </xf>
    <xf numFmtId="0" fontId="0" fillId="0" borderId="6" xfId="0" applyBorder="1" applyAlignment="1">
      <alignment horizontal="center"/>
    </xf>
    <xf numFmtId="0" fontId="0" fillId="0" borderId="0" xfId="0" applyFont="1" applyBorder="1" applyAlignment="1">
      <alignment horizontal="left" vertical="center" wrapText="1"/>
    </xf>
    <xf numFmtId="0" fontId="0" fillId="0" borderId="0" xfId="0" applyFont="1" applyBorder="1" applyAlignment="1">
      <alignment horizontal="left" wrapText="1"/>
    </xf>
    <xf numFmtId="0" fontId="3" fillId="7" borderId="0" xfId="0" applyFont="1" applyFill="1" applyAlignment="1">
      <alignment horizontal="center"/>
    </xf>
    <xf numFmtId="0" fontId="0" fillId="0" borderId="0" xfId="0" applyAlignment="1"/>
    <xf numFmtId="0" fontId="3" fillId="0" borderId="0" xfId="0" applyFont="1" applyAlignment="1">
      <alignment horizontal="center"/>
    </xf>
  </cellXfs>
  <cellStyles count="2">
    <cellStyle name="Normal" xfId="0" builtinId="0"/>
    <cellStyle name="TableStyleLight1" xfId="1"/>
  </cellStyles>
  <dxfs count="50">
    <dxf>
      <font>
        <b/>
        <i val="0"/>
      </font>
      <numFmt numFmtId="2" formatCode="0.00"/>
      <fill>
        <patternFill>
          <bgColor theme="5" tint="0.39994506668294322"/>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ont>
        <b/>
        <i val="0"/>
      </font>
      <numFmt numFmtId="2" formatCode="0.00"/>
      <fill>
        <patternFill>
          <bgColor theme="5" tint="0.39994506668294322"/>
        </patternFill>
      </fill>
    </dxf>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39994506668294322"/>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ill>
        <patternFill>
          <bgColor theme="7" tint="0.59996337778862885"/>
        </patternFill>
      </fill>
    </dxf>
    <dxf>
      <fill>
        <patternFill patternType="none">
          <bgColor auto="1"/>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ont>
        <b/>
        <i val="0"/>
      </font>
      <numFmt numFmtId="2" formatCode="0.00"/>
      <fill>
        <patternFill>
          <bgColor theme="5" tint="0.39994506668294322"/>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
      <fill>
        <patternFill>
          <bgColor theme="9"/>
        </patternFill>
      </fill>
    </dxf>
    <dxf>
      <fill>
        <patternFill>
          <bgColor rgb="FFC00000"/>
        </patternFill>
      </fill>
    </dxf>
    <dxf>
      <font>
        <b/>
        <i val="0"/>
      </font>
      <numFmt numFmtId="2" formatCode="0.00"/>
      <fill>
        <patternFill>
          <bgColor theme="5" tint="0.39994506668294322"/>
        </patternFill>
      </fill>
    </dxf>
    <dxf>
      <font>
        <b val="0"/>
        <i val="0"/>
      </font>
      <fill>
        <patternFill patternType="none">
          <bgColor auto="1"/>
        </patternFill>
      </fill>
    </dxf>
    <dxf>
      <fill>
        <patternFill>
          <bgColor theme="5" tint="0.59996337778862885"/>
        </patternFill>
      </fill>
    </dxf>
    <dxf>
      <fill>
        <patternFill patternType="none">
          <bgColor auto="1"/>
        </patternFill>
      </fill>
    </dxf>
    <dxf>
      <fill>
        <patternFill>
          <bgColor theme="9" tint="0.59996337778862885"/>
        </patternFill>
      </fill>
    </dxf>
    <dxf>
      <fill>
        <patternFill>
          <bgColor theme="7" tint="0.59996337778862885"/>
        </patternFill>
      </fill>
    </dxf>
    <dxf>
      <fill>
        <patternFill>
          <bgColor theme="7" tint="0.3999450666829432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D966"/>
      <rgbColor rgb="FF3366FF"/>
      <rgbColor rgb="FF33CCCC"/>
      <rgbColor rgb="FF99CC00"/>
      <rgbColor rgb="FFFFCC00"/>
      <rgbColor rgb="FFFF9900"/>
      <rgbColor rgb="FFFF6600"/>
      <rgbColor rgb="FF595959"/>
      <rgbColor rgb="FF7F7F7F"/>
      <rgbColor rgb="FF003366"/>
      <rgbColor rgb="FF339966"/>
      <rgbColor rgb="FF003300"/>
      <rgbColor rgb="FF333300"/>
      <rgbColor rgb="FF993300"/>
      <rgbColor rgb="FF993366"/>
      <rgbColor rgb="FF333399"/>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
          <c:order val="1"/>
          <c:spPr>
            <a:ln w="25400" cap="rnd">
              <a:noFill/>
            </a:ln>
            <a:effectLst>
              <a:glow rad="25400">
                <a:schemeClr val="accent2">
                  <a:satMod val="175000"/>
                  <a:alpha val="14000"/>
                </a:schemeClr>
              </a:glow>
            </a:effectLst>
          </c:spPr>
          <c:marker>
            <c:symbol val="circle"/>
            <c:size val="3"/>
            <c:spPr>
              <a:solidFill>
                <a:schemeClr val="accent2">
                  <a:lumMod val="60000"/>
                  <a:lumOff val="40000"/>
                </a:schemeClr>
              </a:solidFill>
              <a:ln>
                <a:noFill/>
              </a:ln>
              <a:effectLst>
                <a:glow rad="25400">
                  <a:schemeClr val="accent2">
                    <a:satMod val="175000"/>
                    <a:alpha val="14000"/>
                  </a:schemeClr>
                </a:glow>
              </a:effectLst>
            </c:spPr>
          </c:marker>
          <c:trendline>
            <c:spPr>
              <a:ln w="25400" cap="rnd">
                <a:solidFill>
                  <a:srgbClr val="00B0F0">
                    <a:alpha val="50000"/>
                  </a:srgbClr>
                </a:solidFill>
              </a:ln>
              <a:effectLst/>
            </c:spPr>
            <c:trendlineType val="linear"/>
            <c:dispRSqr val="1"/>
            <c:dispEq val="1"/>
            <c:trendlineLbl>
              <c:layout>
                <c:manualLayout>
                  <c:x val="5.1492832626690896E-2"/>
                  <c:y val="0.1335194802777312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trendline>
            <c:spPr>
              <a:ln w="25400" cap="rnd">
                <a:solidFill>
                  <a:srgbClr val="FFFF00">
                    <a:alpha val="50000"/>
                  </a:srgbClr>
                </a:solidFill>
              </a:ln>
              <a:effectLst/>
            </c:spPr>
            <c:trendlineType val="poly"/>
            <c:order val="2"/>
            <c:dispRSqr val="1"/>
            <c:dispEq val="1"/>
            <c:trendlineLbl>
              <c:layout>
                <c:manualLayout>
                  <c:x val="-0.11569301433474662"/>
                  <c:y val="-2.126847296892530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xVal>
            <c:numRef>
              <c:f>Kalibratiemetingen!$C$28:$C$97</c:f>
              <c:numCache>
                <c:formatCode>General</c:formatCode>
                <c:ptCount val="70"/>
                <c:pt idx="0">
                  <c:v>5479</c:v>
                </c:pt>
                <c:pt idx="1">
                  <c:v>5222</c:v>
                </c:pt>
                <c:pt idx="2">
                  <c:v>4905</c:v>
                </c:pt>
                <c:pt idx="4">
                  <c:v>4857</c:v>
                </c:pt>
                <c:pt idx="5">
                  <c:v>4007</c:v>
                </c:pt>
                <c:pt idx="6">
                  <c:v>5068</c:v>
                </c:pt>
                <c:pt idx="7">
                  <c:v>5386</c:v>
                </c:pt>
                <c:pt idx="8">
                  <c:v>5589</c:v>
                </c:pt>
                <c:pt idx="9">
                  <c:v>4876</c:v>
                </c:pt>
                <c:pt idx="10">
                  <c:v>3899</c:v>
                </c:pt>
                <c:pt idx="11">
                  <c:v>5294</c:v>
                </c:pt>
                <c:pt idx="12">
                  <c:v>4076</c:v>
                </c:pt>
                <c:pt idx="13">
                  <c:v>5007</c:v>
                </c:pt>
                <c:pt idx="14">
                  <c:v>4731</c:v>
                </c:pt>
                <c:pt idx="15">
                  <c:v>5010</c:v>
                </c:pt>
                <c:pt idx="16">
                  <c:v>4788</c:v>
                </c:pt>
                <c:pt idx="17">
                  <c:v>4985</c:v>
                </c:pt>
                <c:pt idx="18">
                  <c:v>4590</c:v>
                </c:pt>
                <c:pt idx="19">
                  <c:v>4106</c:v>
                </c:pt>
                <c:pt idx="20">
                  <c:v>3902</c:v>
                </c:pt>
                <c:pt idx="21">
                  <c:v>5646</c:v>
                </c:pt>
                <c:pt idx="22">
                  <c:v>4844</c:v>
                </c:pt>
                <c:pt idx="23">
                  <c:v>5110</c:v>
                </c:pt>
                <c:pt idx="24">
                  <c:v>4960</c:v>
                </c:pt>
                <c:pt idx="25">
                  <c:v>5283</c:v>
                </c:pt>
                <c:pt idx="26">
                  <c:v>5348</c:v>
                </c:pt>
                <c:pt idx="27">
                  <c:v>5216</c:v>
                </c:pt>
                <c:pt idx="28">
                  <c:v>5427</c:v>
                </c:pt>
                <c:pt idx="29">
                  <c:v>4691</c:v>
                </c:pt>
                <c:pt idx="30">
                  <c:v>5522</c:v>
                </c:pt>
                <c:pt idx="31">
                  <c:v>5260</c:v>
                </c:pt>
                <c:pt idx="32">
                  <c:v>5089</c:v>
                </c:pt>
                <c:pt idx="33">
                  <c:v>4814</c:v>
                </c:pt>
                <c:pt idx="34">
                  <c:v>5037</c:v>
                </c:pt>
                <c:pt idx="35">
                  <c:v>4731</c:v>
                </c:pt>
                <c:pt idx="36">
                  <c:v>5212</c:v>
                </c:pt>
                <c:pt idx="37">
                  <c:v>5180</c:v>
                </c:pt>
                <c:pt idx="38">
                  <c:v>4255</c:v>
                </c:pt>
                <c:pt idx="39">
                  <c:v>5477</c:v>
                </c:pt>
                <c:pt idx="40">
                  <c:v>5282</c:v>
                </c:pt>
                <c:pt idx="41">
                  <c:v>5525</c:v>
                </c:pt>
                <c:pt idx="42">
                  <c:v>4643</c:v>
                </c:pt>
                <c:pt idx="43">
                  <c:v>3469</c:v>
                </c:pt>
                <c:pt idx="44">
                  <c:v>5365</c:v>
                </c:pt>
                <c:pt idx="45">
                  <c:v>3842</c:v>
                </c:pt>
                <c:pt idx="46">
                  <c:v>5114</c:v>
                </c:pt>
                <c:pt idx="47">
                  <c:v>5420</c:v>
                </c:pt>
                <c:pt idx="48">
                  <c:v>4795</c:v>
                </c:pt>
                <c:pt idx="49">
                  <c:v>4823</c:v>
                </c:pt>
                <c:pt idx="50">
                  <c:v>4628</c:v>
                </c:pt>
                <c:pt idx="51">
                  <c:v>5260</c:v>
                </c:pt>
                <c:pt idx="52">
                  <c:v>4844</c:v>
                </c:pt>
                <c:pt idx="53">
                  <c:v>3045</c:v>
                </c:pt>
                <c:pt idx="54">
                  <c:v>4323</c:v>
                </c:pt>
                <c:pt idx="55">
                  <c:v>4994</c:v>
                </c:pt>
                <c:pt idx="56">
                  <c:v>3347</c:v>
                </c:pt>
                <c:pt idx="57">
                  <c:v>2721</c:v>
                </c:pt>
                <c:pt idx="58">
                  <c:v>4369</c:v>
                </c:pt>
                <c:pt idx="59">
                  <c:v>5078</c:v>
                </c:pt>
                <c:pt idx="60">
                  <c:v>5183</c:v>
                </c:pt>
                <c:pt idx="61">
                  <c:v>5123</c:v>
                </c:pt>
                <c:pt idx="62">
                  <c:v>4657</c:v>
                </c:pt>
                <c:pt idx="63">
                  <c:v>4885</c:v>
                </c:pt>
                <c:pt idx="64">
                  <c:v>3995</c:v>
                </c:pt>
                <c:pt idx="65">
                  <c:v>4108</c:v>
                </c:pt>
                <c:pt idx="66">
                  <c:v>4878</c:v>
                </c:pt>
                <c:pt idx="67">
                  <c:v>4673</c:v>
                </c:pt>
                <c:pt idx="68">
                  <c:v>4147</c:v>
                </c:pt>
                <c:pt idx="69">
                  <c:v>4097</c:v>
                </c:pt>
              </c:numCache>
            </c:numRef>
          </c:xVal>
          <c:yVal>
            <c:numRef>
              <c:f>Kalibratiemetingen!$G$28:$G$97</c:f>
              <c:numCache>
                <c:formatCode>General</c:formatCode>
                <c:ptCount val="70"/>
                <c:pt idx="0">
                  <c:v>14.1</c:v>
                </c:pt>
                <c:pt idx="1">
                  <c:v>13.7</c:v>
                </c:pt>
                <c:pt idx="2">
                  <c:v>13.1</c:v>
                </c:pt>
                <c:pt idx="3">
                  <c:v>14.3</c:v>
                </c:pt>
                <c:pt idx="4">
                  <c:v>12.6</c:v>
                </c:pt>
                <c:pt idx="5">
                  <c:v>11.8</c:v>
                </c:pt>
                <c:pt idx="6">
                  <c:v>13.1</c:v>
                </c:pt>
                <c:pt idx="7">
                  <c:v>13.1</c:v>
                </c:pt>
                <c:pt idx="8">
                  <c:v>13.9</c:v>
                </c:pt>
                <c:pt idx="9">
                  <c:v>12.8</c:v>
                </c:pt>
                <c:pt idx="10">
                  <c:v>11.4</c:v>
                </c:pt>
                <c:pt idx="11">
                  <c:v>13.9</c:v>
                </c:pt>
                <c:pt idx="12">
                  <c:v>11.6</c:v>
                </c:pt>
                <c:pt idx="14">
                  <c:v>12.7</c:v>
                </c:pt>
                <c:pt idx="16">
                  <c:v>12.6</c:v>
                </c:pt>
                <c:pt idx="17">
                  <c:v>13.6</c:v>
                </c:pt>
                <c:pt idx="18">
                  <c:v>12.5</c:v>
                </c:pt>
                <c:pt idx="19">
                  <c:v>12</c:v>
                </c:pt>
                <c:pt idx="20">
                  <c:v>11.6</c:v>
                </c:pt>
                <c:pt idx="21">
                  <c:v>14.5</c:v>
                </c:pt>
                <c:pt idx="22">
                  <c:v>12.9</c:v>
                </c:pt>
                <c:pt idx="23">
                  <c:v>12.9</c:v>
                </c:pt>
                <c:pt idx="24">
                  <c:v>12.5</c:v>
                </c:pt>
                <c:pt idx="25">
                  <c:v>14</c:v>
                </c:pt>
                <c:pt idx="26">
                  <c:v>13.9</c:v>
                </c:pt>
                <c:pt idx="27">
                  <c:v>13.2</c:v>
                </c:pt>
                <c:pt idx="28">
                  <c:v>13.3</c:v>
                </c:pt>
                <c:pt idx="29">
                  <c:v>12</c:v>
                </c:pt>
                <c:pt idx="30">
                  <c:v>13.3</c:v>
                </c:pt>
                <c:pt idx="31">
                  <c:v>13.2</c:v>
                </c:pt>
                <c:pt idx="32">
                  <c:v>12.8</c:v>
                </c:pt>
                <c:pt idx="33">
                  <c:v>13.2</c:v>
                </c:pt>
                <c:pt idx="34">
                  <c:v>13</c:v>
                </c:pt>
                <c:pt idx="35">
                  <c:v>12.3</c:v>
                </c:pt>
                <c:pt idx="36">
                  <c:v>13</c:v>
                </c:pt>
                <c:pt idx="37">
                  <c:v>12.9</c:v>
                </c:pt>
                <c:pt idx="38">
                  <c:v>11.7</c:v>
                </c:pt>
                <c:pt idx="39">
                  <c:v>13.5</c:v>
                </c:pt>
                <c:pt idx="40">
                  <c:v>13.5</c:v>
                </c:pt>
                <c:pt idx="41">
                  <c:v>14.4</c:v>
                </c:pt>
                <c:pt idx="42">
                  <c:v>11.9</c:v>
                </c:pt>
                <c:pt idx="43">
                  <c:v>10.9</c:v>
                </c:pt>
                <c:pt idx="44">
                  <c:v>13.3</c:v>
                </c:pt>
                <c:pt idx="45">
                  <c:v>11.4</c:v>
                </c:pt>
                <c:pt idx="46">
                  <c:v>13.2</c:v>
                </c:pt>
                <c:pt idx="47">
                  <c:v>13.9</c:v>
                </c:pt>
                <c:pt idx="48">
                  <c:v>12.7</c:v>
                </c:pt>
                <c:pt idx="50">
                  <c:v>12.3</c:v>
                </c:pt>
                <c:pt idx="51">
                  <c:v>13.5</c:v>
                </c:pt>
                <c:pt idx="53">
                  <c:v>11</c:v>
                </c:pt>
                <c:pt idx="54">
                  <c:v>11.8</c:v>
                </c:pt>
                <c:pt idx="55">
                  <c:v>12.9</c:v>
                </c:pt>
                <c:pt idx="56">
                  <c:v>11.1</c:v>
                </c:pt>
                <c:pt idx="57">
                  <c:v>10.6</c:v>
                </c:pt>
                <c:pt idx="58">
                  <c:v>12.3</c:v>
                </c:pt>
                <c:pt idx="59">
                  <c:v>13.5</c:v>
                </c:pt>
                <c:pt idx="60">
                  <c:v>13.6</c:v>
                </c:pt>
                <c:pt idx="61">
                  <c:v>13.6</c:v>
                </c:pt>
                <c:pt idx="62">
                  <c:v>12.5</c:v>
                </c:pt>
                <c:pt idx="63">
                  <c:v>12.6</c:v>
                </c:pt>
                <c:pt idx="64">
                  <c:v>11.5</c:v>
                </c:pt>
                <c:pt idx="65">
                  <c:v>11.6</c:v>
                </c:pt>
                <c:pt idx="66">
                  <c:v>13.3</c:v>
                </c:pt>
                <c:pt idx="67">
                  <c:v>12.3</c:v>
                </c:pt>
                <c:pt idx="68">
                  <c:v>11.6</c:v>
                </c:pt>
                <c:pt idx="69">
                  <c:v>12.1</c:v>
                </c:pt>
              </c:numCache>
            </c:numRef>
          </c:yVal>
          <c:smooth val="0"/>
          <c:extLst>
            <c:ext xmlns:c15="http://schemas.microsoft.com/office/drawing/2012/chart" uri="{02D57815-91ED-43cb-92C2-25804820EDAC}">
              <c15:filteredSeriesTitle>
                <c15:tx>
                  <c:v>GehakaVSCycli</c:v>
                </c15:tx>
              </c15:filteredSeriesTitle>
            </c:ext>
            <c:ext xmlns:c16="http://schemas.microsoft.com/office/drawing/2014/chart" uri="{C3380CC4-5D6E-409C-BE32-E72D297353CC}">
              <c16:uniqueId val="{00000001-0370-4C05-9E5B-1988AA54D049}"/>
            </c:ext>
          </c:extLst>
        </c:ser>
        <c:dLbls>
          <c:showLegendKey val="0"/>
          <c:showVal val="0"/>
          <c:showCatName val="0"/>
          <c:showSerName val="0"/>
          <c:showPercent val="0"/>
          <c:showBubbleSize val="0"/>
        </c:dLbls>
        <c:axId val="376711448"/>
        <c:axId val="376706856"/>
        <c:extLst>
          <c:ext xmlns:c15="http://schemas.microsoft.com/office/drawing/2012/chart" uri="{02D57815-91ED-43cb-92C2-25804820EDAC}">
            <c15:filteredScatterSeries>
              <c15:ser>
                <c:idx val="0"/>
                <c:order val="0"/>
                <c:spPr>
                  <a:ln w="25400" cap="rnd">
                    <a:noFill/>
                  </a:ln>
                  <a:effectLst/>
                </c:spPr>
                <c:marker>
                  <c:symbol val="circle"/>
                  <c:size val="3"/>
                  <c:spPr>
                    <a:solidFill>
                      <a:schemeClr val="accent1">
                        <a:lumMod val="60000"/>
                        <a:lumOff val="40000"/>
                      </a:schemeClr>
                    </a:solidFill>
                    <a:ln>
                      <a:noFill/>
                    </a:ln>
                    <a:effectLst/>
                  </c:spPr>
                </c:marker>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xVal>
                  <c:numRef>
                    <c:extLst>
                      <c:ext uri="{02D57815-91ED-43cb-92C2-25804820EDAC}">
                        <c15:formulaRef>
                          <c15:sqref>Kalibratiemetingen!$G$4:$G$50000</c15:sqref>
                        </c15:formulaRef>
                      </c:ext>
                    </c:extLst>
                    <c:numCache>
                      <c:formatCode>General</c:formatCode>
                      <c:ptCount val="49997"/>
                      <c:pt idx="0">
                        <c:v>17.8</c:v>
                      </c:pt>
                      <c:pt idx="1">
                        <c:v>14.6</c:v>
                      </c:pt>
                      <c:pt idx="2">
                        <c:v>13.7</c:v>
                      </c:pt>
                      <c:pt idx="3">
                        <c:v>12</c:v>
                      </c:pt>
                      <c:pt idx="4">
                        <c:v>14.6</c:v>
                      </c:pt>
                      <c:pt idx="5">
                        <c:v>16.100000000000001</c:v>
                      </c:pt>
                      <c:pt idx="6">
                        <c:v>13.9</c:v>
                      </c:pt>
                      <c:pt idx="7">
                        <c:v>12</c:v>
                      </c:pt>
                      <c:pt idx="8">
                        <c:v>14.8</c:v>
                      </c:pt>
                      <c:pt idx="9">
                        <c:v>13.7</c:v>
                      </c:pt>
                      <c:pt idx="10">
                        <c:v>12.1</c:v>
                      </c:pt>
                      <c:pt idx="11">
                        <c:v>15.1</c:v>
                      </c:pt>
                      <c:pt idx="12">
                        <c:v>11.2</c:v>
                      </c:pt>
                      <c:pt idx="13">
                        <c:v>11.2</c:v>
                      </c:pt>
                      <c:pt idx="14">
                        <c:v>14.5</c:v>
                      </c:pt>
                      <c:pt idx="15">
                        <c:v>9.8000000000000007</c:v>
                      </c:pt>
                      <c:pt idx="16">
                        <c:v>11</c:v>
                      </c:pt>
                      <c:pt idx="17">
                        <c:v>13.8</c:v>
                      </c:pt>
                      <c:pt idx="18">
                        <c:v>11.8</c:v>
                      </c:pt>
                      <c:pt idx="19">
                        <c:v>10.8</c:v>
                      </c:pt>
                      <c:pt idx="20">
                        <c:v>13.4</c:v>
                      </c:pt>
                      <c:pt idx="21">
                        <c:v>10.8</c:v>
                      </c:pt>
                      <c:pt idx="22">
                        <c:v>10.8</c:v>
                      </c:pt>
                      <c:pt idx="23">
                        <c:v>10.8</c:v>
                      </c:pt>
                      <c:pt idx="24">
                        <c:v>14.1</c:v>
                      </c:pt>
                      <c:pt idx="25">
                        <c:v>13.7</c:v>
                      </c:pt>
                      <c:pt idx="26">
                        <c:v>13.1</c:v>
                      </c:pt>
                      <c:pt idx="27">
                        <c:v>14.3</c:v>
                      </c:pt>
                      <c:pt idx="28">
                        <c:v>12.6</c:v>
                      </c:pt>
                      <c:pt idx="29">
                        <c:v>11.8</c:v>
                      </c:pt>
                      <c:pt idx="30">
                        <c:v>13.1</c:v>
                      </c:pt>
                      <c:pt idx="31">
                        <c:v>13.1</c:v>
                      </c:pt>
                      <c:pt idx="32">
                        <c:v>13.9</c:v>
                      </c:pt>
                      <c:pt idx="33">
                        <c:v>12.8</c:v>
                      </c:pt>
                      <c:pt idx="34">
                        <c:v>11.4</c:v>
                      </c:pt>
                      <c:pt idx="35">
                        <c:v>13.9</c:v>
                      </c:pt>
                      <c:pt idx="36">
                        <c:v>11.6</c:v>
                      </c:pt>
                      <c:pt idx="38">
                        <c:v>12.7</c:v>
                      </c:pt>
                      <c:pt idx="40">
                        <c:v>12.6</c:v>
                      </c:pt>
                      <c:pt idx="41">
                        <c:v>13.6</c:v>
                      </c:pt>
                      <c:pt idx="42">
                        <c:v>12.5</c:v>
                      </c:pt>
                      <c:pt idx="43">
                        <c:v>12</c:v>
                      </c:pt>
                      <c:pt idx="44">
                        <c:v>11.6</c:v>
                      </c:pt>
                      <c:pt idx="45">
                        <c:v>14.5</c:v>
                      </c:pt>
                      <c:pt idx="46">
                        <c:v>12.9</c:v>
                      </c:pt>
                      <c:pt idx="47">
                        <c:v>12.9</c:v>
                      </c:pt>
                      <c:pt idx="48">
                        <c:v>12.5</c:v>
                      </c:pt>
                      <c:pt idx="49">
                        <c:v>14</c:v>
                      </c:pt>
                      <c:pt idx="50">
                        <c:v>13.9</c:v>
                      </c:pt>
                      <c:pt idx="51">
                        <c:v>13.2</c:v>
                      </c:pt>
                      <c:pt idx="52">
                        <c:v>13.3</c:v>
                      </c:pt>
                      <c:pt idx="53">
                        <c:v>12</c:v>
                      </c:pt>
                      <c:pt idx="54">
                        <c:v>13.3</c:v>
                      </c:pt>
                      <c:pt idx="55">
                        <c:v>13.2</c:v>
                      </c:pt>
                      <c:pt idx="56">
                        <c:v>12.8</c:v>
                      </c:pt>
                      <c:pt idx="57">
                        <c:v>13.2</c:v>
                      </c:pt>
                      <c:pt idx="58">
                        <c:v>13</c:v>
                      </c:pt>
                      <c:pt idx="59">
                        <c:v>12.3</c:v>
                      </c:pt>
                      <c:pt idx="60">
                        <c:v>13</c:v>
                      </c:pt>
                      <c:pt idx="61">
                        <c:v>12.9</c:v>
                      </c:pt>
                      <c:pt idx="62">
                        <c:v>11.7</c:v>
                      </c:pt>
                      <c:pt idx="63">
                        <c:v>13.5</c:v>
                      </c:pt>
                      <c:pt idx="64">
                        <c:v>13.5</c:v>
                      </c:pt>
                      <c:pt idx="65">
                        <c:v>14.4</c:v>
                      </c:pt>
                      <c:pt idx="66">
                        <c:v>11.9</c:v>
                      </c:pt>
                      <c:pt idx="67">
                        <c:v>10.9</c:v>
                      </c:pt>
                      <c:pt idx="68">
                        <c:v>13.3</c:v>
                      </c:pt>
                      <c:pt idx="69">
                        <c:v>11.4</c:v>
                      </c:pt>
                      <c:pt idx="70">
                        <c:v>13.2</c:v>
                      </c:pt>
                      <c:pt idx="71">
                        <c:v>13.9</c:v>
                      </c:pt>
                      <c:pt idx="72">
                        <c:v>12.7</c:v>
                      </c:pt>
                      <c:pt idx="74">
                        <c:v>12.3</c:v>
                      </c:pt>
                      <c:pt idx="75">
                        <c:v>13.5</c:v>
                      </c:pt>
                      <c:pt idx="77">
                        <c:v>11</c:v>
                      </c:pt>
                      <c:pt idx="78">
                        <c:v>11.8</c:v>
                      </c:pt>
                      <c:pt idx="79">
                        <c:v>12.9</c:v>
                      </c:pt>
                      <c:pt idx="80">
                        <c:v>11.1</c:v>
                      </c:pt>
                      <c:pt idx="81">
                        <c:v>10.6</c:v>
                      </c:pt>
                      <c:pt idx="82">
                        <c:v>12.3</c:v>
                      </c:pt>
                      <c:pt idx="83">
                        <c:v>13.5</c:v>
                      </c:pt>
                      <c:pt idx="84">
                        <c:v>13.6</c:v>
                      </c:pt>
                      <c:pt idx="85">
                        <c:v>13.6</c:v>
                      </c:pt>
                      <c:pt idx="86">
                        <c:v>12.5</c:v>
                      </c:pt>
                      <c:pt idx="87">
                        <c:v>12.6</c:v>
                      </c:pt>
                      <c:pt idx="88">
                        <c:v>11.5</c:v>
                      </c:pt>
                      <c:pt idx="89">
                        <c:v>11.6</c:v>
                      </c:pt>
                      <c:pt idx="90">
                        <c:v>13.3</c:v>
                      </c:pt>
                      <c:pt idx="91">
                        <c:v>12.3</c:v>
                      </c:pt>
                      <c:pt idx="92">
                        <c:v>11.6</c:v>
                      </c:pt>
                      <c:pt idx="93">
                        <c:v>12.1</c:v>
                      </c:pt>
                      <c:pt idx="94">
                        <c:v>15.6</c:v>
                      </c:pt>
                      <c:pt idx="95">
                        <c:v>15.6</c:v>
                      </c:pt>
                      <c:pt idx="96">
                        <c:v>15.6</c:v>
                      </c:pt>
                      <c:pt idx="97">
                        <c:v>15.6</c:v>
                      </c:pt>
                      <c:pt idx="98">
                        <c:v>12.2</c:v>
                      </c:pt>
                      <c:pt idx="99">
                        <c:v>12.2</c:v>
                      </c:pt>
                      <c:pt idx="100">
                        <c:v>11.1</c:v>
                      </c:pt>
                      <c:pt idx="101">
                        <c:v>11.1</c:v>
                      </c:pt>
                      <c:pt idx="102">
                        <c:v>11.1</c:v>
                      </c:pt>
                      <c:pt idx="103">
                        <c:v>11.1</c:v>
                      </c:pt>
                      <c:pt idx="104">
                        <c:v>11.1</c:v>
                      </c:pt>
                      <c:pt idx="105">
                        <c:v>11.1</c:v>
                      </c:pt>
                      <c:pt idx="106">
                        <c:v>13.3</c:v>
                      </c:pt>
                      <c:pt idx="107">
                        <c:v>15.9</c:v>
                      </c:pt>
                      <c:pt idx="108">
                        <c:v>15.8</c:v>
                      </c:pt>
                      <c:pt idx="109">
                        <c:v>15.8</c:v>
                      </c:pt>
                      <c:pt idx="110">
                        <c:v>15.8</c:v>
                      </c:pt>
                      <c:pt idx="111">
                        <c:v>15.8</c:v>
                      </c:pt>
                      <c:pt idx="112">
                        <c:v>15.8</c:v>
                      </c:pt>
                      <c:pt idx="113">
                        <c:v>15.8</c:v>
                      </c:pt>
                    </c:numCache>
                  </c:numRef>
                </c:xVal>
                <c:yVal>
                  <c:numRef>
                    <c:extLst>
                      <c:ext uri="{02D57815-91ED-43cb-92C2-25804820EDAC}">
                        <c15:formulaRef>
                          <c15:sqref>Kalibratiemetingen!$C$4:$C$50000</c15:sqref>
                        </c15:formulaRef>
                      </c:ext>
                    </c:extLst>
                    <c:numCache>
                      <c:formatCode>General</c:formatCode>
                      <c:ptCount val="49997"/>
                      <c:pt idx="0">
                        <c:v>6274</c:v>
                      </c:pt>
                      <c:pt idx="1">
                        <c:v>5635</c:v>
                      </c:pt>
                      <c:pt idx="2">
                        <c:v>4577</c:v>
                      </c:pt>
                      <c:pt idx="3">
                        <c:v>3728</c:v>
                      </c:pt>
                      <c:pt idx="4">
                        <c:v>5617</c:v>
                      </c:pt>
                      <c:pt idx="5">
                        <c:v>5908</c:v>
                      </c:pt>
                      <c:pt idx="6">
                        <c:v>5081</c:v>
                      </c:pt>
                      <c:pt idx="7">
                        <c:v>3935</c:v>
                      </c:pt>
                      <c:pt idx="8">
                        <c:v>5546</c:v>
                      </c:pt>
                      <c:pt idx="9">
                        <c:v>5379</c:v>
                      </c:pt>
                      <c:pt idx="10">
                        <c:v>4834</c:v>
                      </c:pt>
                      <c:pt idx="11">
                        <c:v>5908</c:v>
                      </c:pt>
                      <c:pt idx="12">
                        <c:v>3614</c:v>
                      </c:pt>
                      <c:pt idx="13">
                        <c:v>3713</c:v>
                      </c:pt>
                      <c:pt idx="14">
                        <c:v>4436</c:v>
                      </c:pt>
                      <c:pt idx="15">
                        <c:v>1680</c:v>
                      </c:pt>
                      <c:pt idx="16">
                        <c:v>3546</c:v>
                      </c:pt>
                      <c:pt idx="17">
                        <c:v>5720</c:v>
                      </c:pt>
                      <c:pt idx="18">
                        <c:v>4329</c:v>
                      </c:pt>
                      <c:pt idx="19">
                        <c:v>3097</c:v>
                      </c:pt>
                      <c:pt idx="20">
                        <c:v>5232</c:v>
                      </c:pt>
                      <c:pt idx="21">
                        <c:v>2723</c:v>
                      </c:pt>
                      <c:pt idx="22">
                        <c:v>3339</c:v>
                      </c:pt>
                      <c:pt idx="23">
                        <c:v>3076</c:v>
                      </c:pt>
                      <c:pt idx="24">
                        <c:v>5479</c:v>
                      </c:pt>
                      <c:pt idx="25">
                        <c:v>5222</c:v>
                      </c:pt>
                      <c:pt idx="26">
                        <c:v>4905</c:v>
                      </c:pt>
                      <c:pt idx="28">
                        <c:v>4857</c:v>
                      </c:pt>
                      <c:pt idx="29">
                        <c:v>4007</c:v>
                      </c:pt>
                      <c:pt idx="30">
                        <c:v>5068</c:v>
                      </c:pt>
                      <c:pt idx="31">
                        <c:v>5386</c:v>
                      </c:pt>
                      <c:pt idx="32">
                        <c:v>5589</c:v>
                      </c:pt>
                      <c:pt idx="33">
                        <c:v>4876</c:v>
                      </c:pt>
                      <c:pt idx="34">
                        <c:v>3899</c:v>
                      </c:pt>
                      <c:pt idx="35">
                        <c:v>5294</c:v>
                      </c:pt>
                      <c:pt idx="36">
                        <c:v>4076</c:v>
                      </c:pt>
                      <c:pt idx="37">
                        <c:v>5007</c:v>
                      </c:pt>
                      <c:pt idx="38">
                        <c:v>4731</c:v>
                      </c:pt>
                      <c:pt idx="39">
                        <c:v>5010</c:v>
                      </c:pt>
                      <c:pt idx="40">
                        <c:v>4788</c:v>
                      </c:pt>
                      <c:pt idx="41">
                        <c:v>4985</c:v>
                      </c:pt>
                      <c:pt idx="42">
                        <c:v>4590</c:v>
                      </c:pt>
                      <c:pt idx="43">
                        <c:v>4106</c:v>
                      </c:pt>
                      <c:pt idx="44">
                        <c:v>3902</c:v>
                      </c:pt>
                      <c:pt idx="45">
                        <c:v>5646</c:v>
                      </c:pt>
                      <c:pt idx="46">
                        <c:v>4844</c:v>
                      </c:pt>
                      <c:pt idx="47">
                        <c:v>5110</c:v>
                      </c:pt>
                      <c:pt idx="48">
                        <c:v>4960</c:v>
                      </c:pt>
                      <c:pt idx="49">
                        <c:v>5283</c:v>
                      </c:pt>
                      <c:pt idx="50">
                        <c:v>5348</c:v>
                      </c:pt>
                      <c:pt idx="51">
                        <c:v>5216</c:v>
                      </c:pt>
                      <c:pt idx="52">
                        <c:v>5427</c:v>
                      </c:pt>
                      <c:pt idx="53">
                        <c:v>4691</c:v>
                      </c:pt>
                      <c:pt idx="54">
                        <c:v>5522</c:v>
                      </c:pt>
                      <c:pt idx="55">
                        <c:v>5260</c:v>
                      </c:pt>
                      <c:pt idx="56">
                        <c:v>5089</c:v>
                      </c:pt>
                      <c:pt idx="57">
                        <c:v>4814</c:v>
                      </c:pt>
                      <c:pt idx="58">
                        <c:v>5037</c:v>
                      </c:pt>
                      <c:pt idx="59">
                        <c:v>4731</c:v>
                      </c:pt>
                      <c:pt idx="60">
                        <c:v>5212</c:v>
                      </c:pt>
                      <c:pt idx="61">
                        <c:v>5180</c:v>
                      </c:pt>
                      <c:pt idx="62">
                        <c:v>4255</c:v>
                      </c:pt>
                      <c:pt idx="63">
                        <c:v>5477</c:v>
                      </c:pt>
                      <c:pt idx="64">
                        <c:v>5282</c:v>
                      </c:pt>
                      <c:pt idx="65">
                        <c:v>5525</c:v>
                      </c:pt>
                      <c:pt idx="66">
                        <c:v>4643</c:v>
                      </c:pt>
                      <c:pt idx="67">
                        <c:v>3469</c:v>
                      </c:pt>
                      <c:pt idx="68">
                        <c:v>5365</c:v>
                      </c:pt>
                      <c:pt idx="69">
                        <c:v>3842</c:v>
                      </c:pt>
                      <c:pt idx="70">
                        <c:v>5114</c:v>
                      </c:pt>
                      <c:pt idx="71">
                        <c:v>5420</c:v>
                      </c:pt>
                      <c:pt idx="72">
                        <c:v>4795</c:v>
                      </c:pt>
                      <c:pt idx="73">
                        <c:v>4823</c:v>
                      </c:pt>
                      <c:pt idx="74">
                        <c:v>4628</c:v>
                      </c:pt>
                      <c:pt idx="75">
                        <c:v>5260</c:v>
                      </c:pt>
                      <c:pt idx="76">
                        <c:v>4844</c:v>
                      </c:pt>
                      <c:pt idx="77">
                        <c:v>3045</c:v>
                      </c:pt>
                      <c:pt idx="78">
                        <c:v>4323</c:v>
                      </c:pt>
                      <c:pt idx="79">
                        <c:v>4994</c:v>
                      </c:pt>
                      <c:pt idx="80">
                        <c:v>3347</c:v>
                      </c:pt>
                      <c:pt idx="81">
                        <c:v>2721</c:v>
                      </c:pt>
                      <c:pt idx="82">
                        <c:v>4369</c:v>
                      </c:pt>
                      <c:pt idx="83">
                        <c:v>5078</c:v>
                      </c:pt>
                      <c:pt idx="84">
                        <c:v>5183</c:v>
                      </c:pt>
                      <c:pt idx="85">
                        <c:v>5123</c:v>
                      </c:pt>
                      <c:pt idx="86">
                        <c:v>4657</c:v>
                      </c:pt>
                      <c:pt idx="87">
                        <c:v>4885</c:v>
                      </c:pt>
                      <c:pt idx="88">
                        <c:v>3995</c:v>
                      </c:pt>
                      <c:pt idx="89">
                        <c:v>4108</c:v>
                      </c:pt>
                      <c:pt idx="90">
                        <c:v>4878</c:v>
                      </c:pt>
                      <c:pt idx="91">
                        <c:v>4673</c:v>
                      </c:pt>
                      <c:pt idx="92">
                        <c:v>4147</c:v>
                      </c:pt>
                      <c:pt idx="93">
                        <c:v>4097</c:v>
                      </c:pt>
                      <c:pt idx="94">
                        <c:v>5529</c:v>
                      </c:pt>
                      <c:pt idx="95">
                        <c:v>5622</c:v>
                      </c:pt>
                      <c:pt idx="96">
                        <c:v>5539</c:v>
                      </c:pt>
                      <c:pt idx="97">
                        <c:v>5526</c:v>
                      </c:pt>
                      <c:pt idx="98">
                        <c:v>4579</c:v>
                      </c:pt>
                      <c:pt idx="99">
                        <c:v>3844</c:v>
                      </c:pt>
                      <c:pt idx="100">
                        <c:v>3203</c:v>
                      </c:pt>
                      <c:pt idx="101">
                        <c:v>2225</c:v>
                      </c:pt>
                      <c:pt idx="102">
                        <c:v>2853</c:v>
                      </c:pt>
                      <c:pt idx="103">
                        <c:v>2915</c:v>
                      </c:pt>
                      <c:pt idx="104">
                        <c:v>3072</c:v>
                      </c:pt>
                      <c:pt idx="105">
                        <c:v>3376</c:v>
                      </c:pt>
                      <c:pt idx="106">
                        <c:v>4890</c:v>
                      </c:pt>
                      <c:pt idx="107">
                        <c:v>5706</c:v>
                      </c:pt>
                      <c:pt idx="108">
                        <c:v>5666</c:v>
                      </c:pt>
                      <c:pt idx="109">
                        <c:v>4763</c:v>
                      </c:pt>
                      <c:pt idx="110">
                        <c:v>4626</c:v>
                      </c:pt>
                      <c:pt idx="111">
                        <c:v>4891</c:v>
                      </c:pt>
                      <c:pt idx="112">
                        <c:v>4849</c:v>
                      </c:pt>
                      <c:pt idx="113">
                        <c:v>5505</c:v>
                      </c:pt>
                    </c:numCache>
                  </c:numRef>
                </c:yVal>
                <c:smooth val="0"/>
                <c:extLst>
                  <c:ext xmlns:c16="http://schemas.microsoft.com/office/drawing/2014/chart" uri="{C3380CC4-5D6E-409C-BE32-E72D297353CC}">
                    <c16:uniqueId val="{00000000-0370-4C05-9E5B-1988AA54D049}"/>
                  </c:ext>
                </c:extLst>
              </c15:ser>
            </c15:filteredScatterSeries>
          </c:ext>
        </c:extLst>
      </c:scatterChart>
      <c:valAx>
        <c:axId val="376711448"/>
        <c:scaling>
          <c:orientation val="minMax"/>
          <c:min val="2000"/>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BE" sz="1400"/>
                  <a:t>Cyclos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BE"/>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crossAx val="376706856"/>
        <c:crosses val="autoZero"/>
        <c:crossBetween val="midCat"/>
      </c:valAx>
      <c:valAx>
        <c:axId val="376706856"/>
        <c:scaling>
          <c:orientation val="minMax"/>
          <c:min val="8"/>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BE" sz="1400"/>
                  <a:t>Gehaka humidity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BE"/>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crossAx val="376711448"/>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28851202806646"/>
          <c:y val="4.5503132898999599E-2"/>
          <c:w val="0.87267040962937747"/>
          <c:h val="0.89783411655808321"/>
        </c:manualLayout>
      </c:layout>
      <c:scatterChart>
        <c:scatterStyle val="lineMarker"/>
        <c:varyColors val="0"/>
        <c:ser>
          <c:idx val="0"/>
          <c:order val="0"/>
          <c:spPr>
            <a:ln w="19080">
              <a:noFill/>
            </a:ln>
          </c:spPr>
          <c:marker>
            <c:symbol val="diamond"/>
            <c:size val="2"/>
          </c:marker>
          <c:trendline>
            <c:trendlineType val="linear"/>
            <c:dispRSqr val="0"/>
            <c:dispEq val="0"/>
          </c:trendline>
          <c:trendline>
            <c:trendlineType val="linear"/>
            <c:dispRSqr val="0"/>
            <c:dispEq val="0"/>
          </c:trendline>
          <c:trendline>
            <c:trendlineType val="linear"/>
            <c:dispRSqr val="1"/>
            <c:dispEq val="1"/>
            <c:trendlineLbl>
              <c:numFmt formatCode="General" sourceLinked="0"/>
            </c:trendlineLbl>
          </c:trendline>
          <c:xVal>
            <c:numRef>
              <c:f>Kalibratiemetingen!$G$14:$G$50000</c:f>
              <c:numCache>
                <c:formatCode>General</c:formatCode>
                <c:ptCount val="49987"/>
                <c:pt idx="0">
                  <c:v>12.1</c:v>
                </c:pt>
                <c:pt idx="1">
                  <c:v>15.1</c:v>
                </c:pt>
                <c:pt idx="2">
                  <c:v>11.2</c:v>
                </c:pt>
                <c:pt idx="3">
                  <c:v>11.2</c:v>
                </c:pt>
                <c:pt idx="4">
                  <c:v>14.5</c:v>
                </c:pt>
                <c:pt idx="5">
                  <c:v>9.8000000000000007</c:v>
                </c:pt>
                <c:pt idx="6">
                  <c:v>11</c:v>
                </c:pt>
                <c:pt idx="7">
                  <c:v>13.8</c:v>
                </c:pt>
                <c:pt idx="8">
                  <c:v>11.8</c:v>
                </c:pt>
                <c:pt idx="9">
                  <c:v>10.8</c:v>
                </c:pt>
                <c:pt idx="10">
                  <c:v>13.4</c:v>
                </c:pt>
                <c:pt idx="11">
                  <c:v>10.8</c:v>
                </c:pt>
                <c:pt idx="12">
                  <c:v>10.8</c:v>
                </c:pt>
                <c:pt idx="13">
                  <c:v>10.8</c:v>
                </c:pt>
                <c:pt idx="14">
                  <c:v>14.1</c:v>
                </c:pt>
                <c:pt idx="15">
                  <c:v>13.7</c:v>
                </c:pt>
                <c:pt idx="16">
                  <c:v>13.1</c:v>
                </c:pt>
                <c:pt idx="17">
                  <c:v>14.3</c:v>
                </c:pt>
                <c:pt idx="18">
                  <c:v>12.6</c:v>
                </c:pt>
                <c:pt idx="19">
                  <c:v>11.8</c:v>
                </c:pt>
                <c:pt idx="20">
                  <c:v>13.1</c:v>
                </c:pt>
                <c:pt idx="21">
                  <c:v>13.1</c:v>
                </c:pt>
                <c:pt idx="22">
                  <c:v>13.9</c:v>
                </c:pt>
                <c:pt idx="23">
                  <c:v>12.8</c:v>
                </c:pt>
                <c:pt idx="24">
                  <c:v>11.4</c:v>
                </c:pt>
                <c:pt idx="25">
                  <c:v>13.9</c:v>
                </c:pt>
                <c:pt idx="26">
                  <c:v>11.6</c:v>
                </c:pt>
                <c:pt idx="28">
                  <c:v>12.7</c:v>
                </c:pt>
                <c:pt idx="30">
                  <c:v>12.6</c:v>
                </c:pt>
                <c:pt idx="31">
                  <c:v>13.6</c:v>
                </c:pt>
                <c:pt idx="32">
                  <c:v>12.5</c:v>
                </c:pt>
                <c:pt idx="33">
                  <c:v>12</c:v>
                </c:pt>
                <c:pt idx="34">
                  <c:v>11.6</c:v>
                </c:pt>
                <c:pt idx="35">
                  <c:v>14.5</c:v>
                </c:pt>
                <c:pt idx="36">
                  <c:v>12.9</c:v>
                </c:pt>
                <c:pt idx="37">
                  <c:v>12.9</c:v>
                </c:pt>
                <c:pt idx="38">
                  <c:v>12.5</c:v>
                </c:pt>
                <c:pt idx="39">
                  <c:v>14</c:v>
                </c:pt>
                <c:pt idx="40">
                  <c:v>13.9</c:v>
                </c:pt>
                <c:pt idx="41">
                  <c:v>13.2</c:v>
                </c:pt>
                <c:pt idx="42">
                  <c:v>13.3</c:v>
                </c:pt>
                <c:pt idx="43">
                  <c:v>12</c:v>
                </c:pt>
                <c:pt idx="44">
                  <c:v>13.3</c:v>
                </c:pt>
                <c:pt idx="45">
                  <c:v>13.2</c:v>
                </c:pt>
                <c:pt idx="46">
                  <c:v>12.8</c:v>
                </c:pt>
                <c:pt idx="47">
                  <c:v>13.2</c:v>
                </c:pt>
                <c:pt idx="48">
                  <c:v>13</c:v>
                </c:pt>
                <c:pt idx="49">
                  <c:v>12.3</c:v>
                </c:pt>
                <c:pt idx="50">
                  <c:v>13</c:v>
                </c:pt>
                <c:pt idx="51">
                  <c:v>12.9</c:v>
                </c:pt>
                <c:pt idx="52">
                  <c:v>11.7</c:v>
                </c:pt>
                <c:pt idx="53">
                  <c:v>13.5</c:v>
                </c:pt>
                <c:pt idx="54">
                  <c:v>13.5</c:v>
                </c:pt>
                <c:pt idx="55">
                  <c:v>14.4</c:v>
                </c:pt>
                <c:pt idx="56">
                  <c:v>11.9</c:v>
                </c:pt>
                <c:pt idx="57">
                  <c:v>10.9</c:v>
                </c:pt>
                <c:pt idx="58">
                  <c:v>13.3</c:v>
                </c:pt>
                <c:pt idx="59">
                  <c:v>11.4</c:v>
                </c:pt>
                <c:pt idx="60">
                  <c:v>13.2</c:v>
                </c:pt>
                <c:pt idx="61">
                  <c:v>13.9</c:v>
                </c:pt>
                <c:pt idx="62">
                  <c:v>12.7</c:v>
                </c:pt>
                <c:pt idx="64">
                  <c:v>12.3</c:v>
                </c:pt>
                <c:pt idx="65">
                  <c:v>13.5</c:v>
                </c:pt>
                <c:pt idx="67">
                  <c:v>11</c:v>
                </c:pt>
                <c:pt idx="68">
                  <c:v>11.8</c:v>
                </c:pt>
                <c:pt idx="69">
                  <c:v>12.9</c:v>
                </c:pt>
                <c:pt idx="70">
                  <c:v>11.1</c:v>
                </c:pt>
                <c:pt idx="71">
                  <c:v>10.6</c:v>
                </c:pt>
                <c:pt idx="72">
                  <c:v>12.3</c:v>
                </c:pt>
                <c:pt idx="73">
                  <c:v>13.5</c:v>
                </c:pt>
                <c:pt idx="74">
                  <c:v>13.6</c:v>
                </c:pt>
                <c:pt idx="75">
                  <c:v>13.6</c:v>
                </c:pt>
                <c:pt idx="76">
                  <c:v>12.5</c:v>
                </c:pt>
                <c:pt idx="77">
                  <c:v>12.6</c:v>
                </c:pt>
                <c:pt idx="78">
                  <c:v>11.5</c:v>
                </c:pt>
                <c:pt idx="79">
                  <c:v>11.6</c:v>
                </c:pt>
                <c:pt idx="80">
                  <c:v>13.3</c:v>
                </c:pt>
                <c:pt idx="81">
                  <c:v>12.3</c:v>
                </c:pt>
                <c:pt idx="82">
                  <c:v>11.6</c:v>
                </c:pt>
                <c:pt idx="83">
                  <c:v>12.1</c:v>
                </c:pt>
                <c:pt idx="84">
                  <c:v>15.6</c:v>
                </c:pt>
                <c:pt idx="85">
                  <c:v>15.6</c:v>
                </c:pt>
                <c:pt idx="86">
                  <c:v>15.6</c:v>
                </c:pt>
                <c:pt idx="87">
                  <c:v>15.6</c:v>
                </c:pt>
                <c:pt idx="88">
                  <c:v>12.2</c:v>
                </c:pt>
                <c:pt idx="89">
                  <c:v>12.2</c:v>
                </c:pt>
                <c:pt idx="90">
                  <c:v>11.1</c:v>
                </c:pt>
                <c:pt idx="91">
                  <c:v>11.1</c:v>
                </c:pt>
                <c:pt idx="92">
                  <c:v>11.1</c:v>
                </c:pt>
                <c:pt idx="93">
                  <c:v>11.1</c:v>
                </c:pt>
                <c:pt idx="94">
                  <c:v>11.1</c:v>
                </c:pt>
                <c:pt idx="95">
                  <c:v>11.1</c:v>
                </c:pt>
                <c:pt idx="96">
                  <c:v>13.3</c:v>
                </c:pt>
                <c:pt idx="97">
                  <c:v>15.9</c:v>
                </c:pt>
                <c:pt idx="98">
                  <c:v>15.8</c:v>
                </c:pt>
                <c:pt idx="99">
                  <c:v>15.8</c:v>
                </c:pt>
                <c:pt idx="100">
                  <c:v>15.8</c:v>
                </c:pt>
                <c:pt idx="101">
                  <c:v>15.8</c:v>
                </c:pt>
                <c:pt idx="102">
                  <c:v>15.8</c:v>
                </c:pt>
                <c:pt idx="103">
                  <c:v>15.8</c:v>
                </c:pt>
              </c:numCache>
            </c:numRef>
          </c:xVal>
          <c:yVal>
            <c:numRef>
              <c:f>Kalibratiemetingen!$C$14:$C$50000</c:f>
              <c:numCache>
                <c:formatCode>General</c:formatCode>
                <c:ptCount val="49987"/>
                <c:pt idx="0">
                  <c:v>4834</c:v>
                </c:pt>
                <c:pt idx="1">
                  <c:v>5908</c:v>
                </c:pt>
                <c:pt idx="2">
                  <c:v>3614</c:v>
                </c:pt>
                <c:pt idx="3">
                  <c:v>3713</c:v>
                </c:pt>
                <c:pt idx="4">
                  <c:v>4436</c:v>
                </c:pt>
                <c:pt idx="5">
                  <c:v>1680</c:v>
                </c:pt>
                <c:pt idx="6">
                  <c:v>3546</c:v>
                </c:pt>
                <c:pt idx="7">
                  <c:v>5720</c:v>
                </c:pt>
                <c:pt idx="8">
                  <c:v>4329</c:v>
                </c:pt>
                <c:pt idx="9">
                  <c:v>3097</c:v>
                </c:pt>
                <c:pt idx="10">
                  <c:v>5232</c:v>
                </c:pt>
                <c:pt idx="11">
                  <c:v>2723</c:v>
                </c:pt>
                <c:pt idx="12">
                  <c:v>3339</c:v>
                </c:pt>
                <c:pt idx="13">
                  <c:v>3076</c:v>
                </c:pt>
                <c:pt idx="14">
                  <c:v>5479</c:v>
                </c:pt>
                <c:pt idx="15">
                  <c:v>5222</c:v>
                </c:pt>
                <c:pt idx="16">
                  <c:v>4905</c:v>
                </c:pt>
                <c:pt idx="18">
                  <c:v>4857</c:v>
                </c:pt>
                <c:pt idx="19">
                  <c:v>4007</c:v>
                </c:pt>
                <c:pt idx="20">
                  <c:v>5068</c:v>
                </c:pt>
                <c:pt idx="21">
                  <c:v>5386</c:v>
                </c:pt>
                <c:pt idx="22">
                  <c:v>5589</c:v>
                </c:pt>
                <c:pt idx="23">
                  <c:v>4876</c:v>
                </c:pt>
                <c:pt idx="24">
                  <c:v>3899</c:v>
                </c:pt>
                <c:pt idx="25">
                  <c:v>5294</c:v>
                </c:pt>
                <c:pt idx="26">
                  <c:v>4076</c:v>
                </c:pt>
                <c:pt idx="27">
                  <c:v>5007</c:v>
                </c:pt>
                <c:pt idx="28">
                  <c:v>4731</c:v>
                </c:pt>
                <c:pt idx="29">
                  <c:v>5010</c:v>
                </c:pt>
                <c:pt idx="30">
                  <c:v>4788</c:v>
                </c:pt>
                <c:pt idx="31">
                  <c:v>4985</c:v>
                </c:pt>
                <c:pt idx="32">
                  <c:v>4590</c:v>
                </c:pt>
                <c:pt idx="33">
                  <c:v>4106</c:v>
                </c:pt>
                <c:pt idx="34">
                  <c:v>3902</c:v>
                </c:pt>
                <c:pt idx="35">
                  <c:v>5646</c:v>
                </c:pt>
                <c:pt idx="36">
                  <c:v>4844</c:v>
                </c:pt>
                <c:pt idx="37">
                  <c:v>5110</c:v>
                </c:pt>
                <c:pt idx="38">
                  <c:v>4960</c:v>
                </c:pt>
                <c:pt idx="39">
                  <c:v>5283</c:v>
                </c:pt>
                <c:pt idx="40">
                  <c:v>5348</c:v>
                </c:pt>
                <c:pt idx="41">
                  <c:v>5216</c:v>
                </c:pt>
                <c:pt idx="42">
                  <c:v>5427</c:v>
                </c:pt>
                <c:pt idx="43">
                  <c:v>4691</c:v>
                </c:pt>
                <c:pt idx="44">
                  <c:v>5522</c:v>
                </c:pt>
                <c:pt idx="45">
                  <c:v>5260</c:v>
                </c:pt>
                <c:pt idx="46">
                  <c:v>5089</c:v>
                </c:pt>
                <c:pt idx="47">
                  <c:v>4814</c:v>
                </c:pt>
                <c:pt idx="48">
                  <c:v>5037</c:v>
                </c:pt>
                <c:pt idx="49">
                  <c:v>4731</c:v>
                </c:pt>
                <c:pt idx="50">
                  <c:v>5212</c:v>
                </c:pt>
                <c:pt idx="51">
                  <c:v>5180</c:v>
                </c:pt>
                <c:pt idx="52">
                  <c:v>4255</c:v>
                </c:pt>
                <c:pt idx="53">
                  <c:v>5477</c:v>
                </c:pt>
                <c:pt idx="54">
                  <c:v>5282</c:v>
                </c:pt>
                <c:pt idx="55">
                  <c:v>5525</c:v>
                </c:pt>
                <c:pt idx="56">
                  <c:v>4643</c:v>
                </c:pt>
                <c:pt idx="57">
                  <c:v>3469</c:v>
                </c:pt>
                <c:pt idx="58">
                  <c:v>5365</c:v>
                </c:pt>
                <c:pt idx="59">
                  <c:v>3842</c:v>
                </c:pt>
                <c:pt idx="60">
                  <c:v>5114</c:v>
                </c:pt>
                <c:pt idx="61">
                  <c:v>5420</c:v>
                </c:pt>
                <c:pt idx="62">
                  <c:v>4795</c:v>
                </c:pt>
                <c:pt idx="63">
                  <c:v>4823</c:v>
                </c:pt>
                <c:pt idx="64">
                  <c:v>4628</c:v>
                </c:pt>
                <c:pt idx="65">
                  <c:v>5260</c:v>
                </c:pt>
                <c:pt idx="66">
                  <c:v>4844</c:v>
                </c:pt>
                <c:pt idx="67">
                  <c:v>3045</c:v>
                </c:pt>
                <c:pt idx="68">
                  <c:v>4323</c:v>
                </c:pt>
                <c:pt idx="69">
                  <c:v>4994</c:v>
                </c:pt>
                <c:pt idx="70">
                  <c:v>3347</c:v>
                </c:pt>
                <c:pt idx="71">
                  <c:v>2721</c:v>
                </c:pt>
                <c:pt idx="72">
                  <c:v>4369</c:v>
                </c:pt>
                <c:pt idx="73">
                  <c:v>5078</c:v>
                </c:pt>
                <c:pt idx="74">
                  <c:v>5183</c:v>
                </c:pt>
                <c:pt idx="75">
                  <c:v>5123</c:v>
                </c:pt>
                <c:pt idx="76">
                  <c:v>4657</c:v>
                </c:pt>
                <c:pt idx="77">
                  <c:v>4885</c:v>
                </c:pt>
                <c:pt idx="78">
                  <c:v>3995</c:v>
                </c:pt>
                <c:pt idx="79">
                  <c:v>4108</c:v>
                </c:pt>
                <c:pt idx="80">
                  <c:v>4878</c:v>
                </c:pt>
                <c:pt idx="81">
                  <c:v>4673</c:v>
                </c:pt>
                <c:pt idx="82">
                  <c:v>4147</c:v>
                </c:pt>
                <c:pt idx="83">
                  <c:v>4097</c:v>
                </c:pt>
                <c:pt idx="84">
                  <c:v>5529</c:v>
                </c:pt>
                <c:pt idx="85">
                  <c:v>5622</c:v>
                </c:pt>
                <c:pt idx="86">
                  <c:v>5539</c:v>
                </c:pt>
                <c:pt idx="87">
                  <c:v>5526</c:v>
                </c:pt>
                <c:pt idx="88">
                  <c:v>4579</c:v>
                </c:pt>
                <c:pt idx="89">
                  <c:v>3844</c:v>
                </c:pt>
                <c:pt idx="90">
                  <c:v>3203</c:v>
                </c:pt>
                <c:pt idx="91">
                  <c:v>2225</c:v>
                </c:pt>
                <c:pt idx="92">
                  <c:v>2853</c:v>
                </c:pt>
                <c:pt idx="93">
                  <c:v>2915</c:v>
                </c:pt>
                <c:pt idx="94">
                  <c:v>3072</c:v>
                </c:pt>
                <c:pt idx="95">
                  <c:v>3376</c:v>
                </c:pt>
                <c:pt idx="96">
                  <c:v>4890</c:v>
                </c:pt>
                <c:pt idx="97">
                  <c:v>5706</c:v>
                </c:pt>
                <c:pt idx="98">
                  <c:v>5666</c:v>
                </c:pt>
                <c:pt idx="99">
                  <c:v>4763</c:v>
                </c:pt>
                <c:pt idx="100">
                  <c:v>4626</c:v>
                </c:pt>
                <c:pt idx="101">
                  <c:v>4891</c:v>
                </c:pt>
                <c:pt idx="102">
                  <c:v>4849</c:v>
                </c:pt>
                <c:pt idx="103">
                  <c:v>5505</c:v>
                </c:pt>
              </c:numCache>
            </c:numRef>
          </c:yVal>
          <c:smooth val="1"/>
          <c:extLst>
            <c:ext xmlns:c16="http://schemas.microsoft.com/office/drawing/2014/chart" uri="{C3380CC4-5D6E-409C-BE32-E72D297353CC}">
              <c16:uniqueId val="{00000000-C499-4FA2-BA38-6D010BEA16BA}"/>
            </c:ext>
          </c:extLst>
        </c:ser>
        <c:dLbls>
          <c:showLegendKey val="0"/>
          <c:showVal val="0"/>
          <c:showCatName val="0"/>
          <c:showSerName val="0"/>
          <c:showPercent val="0"/>
          <c:showBubbleSize val="0"/>
        </c:dLbls>
        <c:axId val="78681514"/>
        <c:axId val="52783859"/>
      </c:scatterChart>
      <c:valAx>
        <c:axId val="78681514"/>
        <c:scaling>
          <c:orientation val="minMax"/>
          <c:min val="8"/>
        </c:scaling>
        <c:delete val="0"/>
        <c:axPos val="b"/>
        <c:majorGridlines>
          <c:spPr>
            <a:ln w="9360">
              <a:solidFill>
                <a:srgbClr val="595959"/>
              </a:solidFill>
              <a:round/>
            </a:ln>
          </c:spPr>
        </c:majorGridlines>
        <c:title>
          <c:tx>
            <c:rich>
              <a:bodyPr/>
              <a:lstStyle/>
              <a:p>
                <a:pPr>
                  <a:defRPr/>
                </a:pPr>
                <a:r>
                  <a:rPr lang="nl-BE" sz="1200" b="1">
                    <a:solidFill>
                      <a:srgbClr val="FFFFFF"/>
                    </a:solidFill>
                    <a:latin typeface="Calibri"/>
                  </a:rPr>
                  <a:t>Gehaka humidity</a:t>
                </a:r>
              </a:p>
            </c:rich>
          </c:tx>
          <c:overlay val="1"/>
        </c:title>
        <c:numFmt formatCode="General" sourceLinked="1"/>
        <c:majorTickMark val="none"/>
        <c:minorTickMark val="none"/>
        <c:tickLblPos val="nextTo"/>
        <c:spPr>
          <a:ln w="9360">
            <a:noFill/>
          </a:ln>
        </c:spPr>
        <c:crossAx val="52783859"/>
        <c:crossesAt val="0"/>
        <c:crossBetween val="midCat"/>
      </c:valAx>
      <c:valAx>
        <c:axId val="52783859"/>
        <c:scaling>
          <c:orientation val="minMax"/>
          <c:min val="1000"/>
        </c:scaling>
        <c:delete val="0"/>
        <c:axPos val="l"/>
        <c:majorGridlines>
          <c:spPr>
            <a:ln w="9360">
              <a:solidFill>
                <a:srgbClr val="595959"/>
              </a:solidFill>
              <a:round/>
            </a:ln>
          </c:spPr>
        </c:majorGridlines>
        <c:title>
          <c:tx>
            <c:rich>
              <a:bodyPr/>
              <a:lstStyle/>
              <a:p>
                <a:pPr>
                  <a:defRPr/>
                </a:pPr>
                <a:r>
                  <a:rPr lang="nl-BE" sz="1200" b="1">
                    <a:solidFill>
                      <a:srgbClr val="FFFFFF"/>
                    </a:solidFill>
                    <a:latin typeface="Calibri"/>
                  </a:rPr>
                  <a:t>Periodicos</a:t>
                </a:r>
              </a:p>
            </c:rich>
          </c:tx>
          <c:overlay val="1"/>
        </c:title>
        <c:numFmt formatCode="General" sourceLinked="1"/>
        <c:majorTickMark val="none"/>
        <c:minorTickMark val="none"/>
        <c:tickLblPos val="nextTo"/>
        <c:spPr>
          <a:ln w="9360">
            <a:solidFill>
              <a:srgbClr val="808080"/>
            </a:solidFill>
            <a:round/>
          </a:ln>
        </c:spPr>
        <c:crossAx val="78681514"/>
        <c:crossesAt val="0"/>
        <c:crossBetween val="midCat"/>
      </c:valAx>
      <c:spPr>
        <a:noFill/>
        <a:ln>
          <a:noFill/>
        </a:ln>
      </c:spPr>
    </c:plotArea>
    <c:plotVisOnly val="1"/>
    <c:dispBlanksAs val="zero"/>
    <c:showDLblsOverMax val="1"/>
  </c:chart>
  <c:spPr>
    <a:solidFill>
      <a:srgbClr val="404040"/>
    </a:solidFill>
    <a:ln w="9360">
      <a:solidFill>
        <a:srgbClr val="D9D9D9"/>
      </a:solidFill>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manualLayout>
          <c:layoutTarget val="inner"/>
          <c:xMode val="edge"/>
          <c:yMode val="edge"/>
          <c:x val="4.4685827699099456E-2"/>
          <c:y val="0.12988917306052858"/>
          <c:w val="0.90688072118193708"/>
          <c:h val="0.71640789146880934"/>
        </c:manualLayout>
      </c:layout>
      <c:scatterChart>
        <c:scatterStyle val="lineMarker"/>
        <c:varyColors val="0"/>
        <c:ser>
          <c:idx val="0"/>
          <c:order val="0"/>
          <c:tx>
            <c:v>Geleend</c:v>
          </c:tx>
          <c:spPr>
            <a:ln w="19050" cap="rnd">
              <a:noFill/>
              <a:round/>
            </a:ln>
            <a:effectLst/>
          </c:spPr>
          <c:marker>
            <c:symbol val="circle"/>
            <c:size val="5"/>
            <c:spPr>
              <a:solidFill>
                <a:schemeClr val="accent6"/>
              </a:solidFill>
              <a:ln w="9525">
                <a:solidFill>
                  <a:schemeClr val="accent6"/>
                </a:solidFill>
              </a:ln>
              <a:effectLst/>
            </c:spPr>
          </c:marker>
          <c:xVal>
            <c:numRef>
              <c:f>Gehakas!$C$3:$C$18</c:f>
              <c:numCache>
                <c:formatCode>General</c:formatCode>
                <c:ptCount val="16"/>
                <c:pt idx="0">
                  <c:v>10.9</c:v>
                </c:pt>
                <c:pt idx="1">
                  <c:v>11.9</c:v>
                </c:pt>
                <c:pt idx="2">
                  <c:v>14.1</c:v>
                </c:pt>
                <c:pt idx="3">
                  <c:v>11.7</c:v>
                </c:pt>
                <c:pt idx="4">
                  <c:v>12</c:v>
                </c:pt>
                <c:pt idx="5">
                  <c:v>13</c:v>
                </c:pt>
                <c:pt idx="6">
                  <c:v>13.6</c:v>
                </c:pt>
                <c:pt idx="7">
                  <c:v>12.1</c:v>
                </c:pt>
                <c:pt idx="8">
                  <c:v>13.9</c:v>
                </c:pt>
                <c:pt idx="9">
                  <c:v>12.2</c:v>
                </c:pt>
                <c:pt idx="10">
                  <c:v>13.8</c:v>
                </c:pt>
                <c:pt idx="11">
                  <c:v>13.8</c:v>
                </c:pt>
                <c:pt idx="12">
                  <c:v>13.8</c:v>
                </c:pt>
                <c:pt idx="13">
                  <c:v>13.8</c:v>
                </c:pt>
                <c:pt idx="14">
                  <c:v>13.8</c:v>
                </c:pt>
                <c:pt idx="15">
                  <c:v>13.8</c:v>
                </c:pt>
              </c:numCache>
            </c:numRef>
          </c:xVal>
          <c:yVal>
            <c:numRef>
              <c:f>Gehakas!$E$3:$E$18</c:f>
              <c:numCache>
                <c:formatCode>General</c:formatCode>
                <c:ptCount val="16"/>
                <c:pt idx="0">
                  <c:v>11</c:v>
                </c:pt>
                <c:pt idx="1">
                  <c:v>12</c:v>
                </c:pt>
                <c:pt idx="2">
                  <c:v>14.5</c:v>
                </c:pt>
                <c:pt idx="3">
                  <c:v>11.7</c:v>
                </c:pt>
                <c:pt idx="4">
                  <c:v>11.9</c:v>
                </c:pt>
                <c:pt idx="5">
                  <c:v>12.9</c:v>
                </c:pt>
                <c:pt idx="6">
                  <c:v>13.4</c:v>
                </c:pt>
                <c:pt idx="7">
                  <c:v>12.1</c:v>
                </c:pt>
              </c:numCache>
            </c:numRef>
          </c:yVal>
          <c:smooth val="0"/>
          <c:extLst>
            <c:ext xmlns:c16="http://schemas.microsoft.com/office/drawing/2014/chart" uri="{C3380CC4-5D6E-409C-BE32-E72D297353CC}">
              <c16:uniqueId val="{00000000-8087-4214-92F7-18434133F0A0}"/>
            </c:ext>
          </c:extLst>
        </c:ser>
        <c:ser>
          <c:idx val="1"/>
          <c:order val="1"/>
          <c:tx>
            <c:v>Kapot</c:v>
          </c:tx>
          <c:spPr>
            <a:ln w="19050" cap="rnd">
              <a:noFill/>
              <a:round/>
            </a:ln>
            <a:effectLst/>
          </c:spPr>
          <c:marker>
            <c:symbol val="circle"/>
            <c:size val="5"/>
            <c:spPr>
              <a:solidFill>
                <a:schemeClr val="accent5"/>
              </a:solidFill>
              <a:ln w="9525">
                <a:solidFill>
                  <a:schemeClr val="accent5"/>
                </a:solidFill>
              </a:ln>
              <a:effectLst/>
            </c:spPr>
          </c:marker>
          <c:xVal>
            <c:numRef>
              <c:f>Gehakas!$C$3:$C$18</c:f>
              <c:numCache>
                <c:formatCode>General</c:formatCode>
                <c:ptCount val="16"/>
                <c:pt idx="0">
                  <c:v>10.9</c:v>
                </c:pt>
                <c:pt idx="1">
                  <c:v>11.9</c:v>
                </c:pt>
                <c:pt idx="2">
                  <c:v>14.1</c:v>
                </c:pt>
                <c:pt idx="3">
                  <c:v>11.7</c:v>
                </c:pt>
                <c:pt idx="4">
                  <c:v>12</c:v>
                </c:pt>
                <c:pt idx="5">
                  <c:v>13</c:v>
                </c:pt>
                <c:pt idx="6">
                  <c:v>13.6</c:v>
                </c:pt>
                <c:pt idx="7">
                  <c:v>12.1</c:v>
                </c:pt>
                <c:pt idx="8">
                  <c:v>13.9</c:v>
                </c:pt>
                <c:pt idx="9">
                  <c:v>12.2</c:v>
                </c:pt>
                <c:pt idx="10">
                  <c:v>13.8</c:v>
                </c:pt>
                <c:pt idx="11">
                  <c:v>13.8</c:v>
                </c:pt>
                <c:pt idx="12">
                  <c:v>13.8</c:v>
                </c:pt>
                <c:pt idx="13">
                  <c:v>13.8</c:v>
                </c:pt>
                <c:pt idx="14">
                  <c:v>13.8</c:v>
                </c:pt>
                <c:pt idx="15">
                  <c:v>13.8</c:v>
                </c:pt>
              </c:numCache>
            </c:numRef>
          </c:xVal>
          <c:yVal>
            <c:numRef>
              <c:f>Gehakas!$G$3:$G$18</c:f>
              <c:numCache>
                <c:formatCode>General</c:formatCode>
                <c:ptCount val="16"/>
                <c:pt idx="8">
                  <c:v>13.3</c:v>
                </c:pt>
                <c:pt idx="9">
                  <c:v>11.36</c:v>
                </c:pt>
                <c:pt idx="10">
                  <c:v>13.18</c:v>
                </c:pt>
                <c:pt idx="11">
                  <c:v>13.25</c:v>
                </c:pt>
                <c:pt idx="12">
                  <c:v>13.24</c:v>
                </c:pt>
                <c:pt idx="13">
                  <c:v>13.26</c:v>
                </c:pt>
                <c:pt idx="14">
                  <c:v>13.24</c:v>
                </c:pt>
                <c:pt idx="15">
                  <c:v>13.25</c:v>
                </c:pt>
              </c:numCache>
            </c:numRef>
          </c:yVal>
          <c:smooth val="0"/>
          <c:extLst>
            <c:ext xmlns:c16="http://schemas.microsoft.com/office/drawing/2014/chart" uri="{C3380CC4-5D6E-409C-BE32-E72D297353CC}">
              <c16:uniqueId val="{00000001-8087-4214-92F7-18434133F0A0}"/>
            </c:ext>
          </c:extLst>
        </c:ser>
        <c:ser>
          <c:idx val="2"/>
          <c:order val="2"/>
          <c:tx>
            <c:v>Patron</c:v>
          </c:tx>
          <c:spPr>
            <a:ln w="19050" cap="rnd">
              <a:noFill/>
              <a:round/>
            </a:ln>
            <a:effectLst/>
          </c:spPr>
          <c:marker>
            <c:symbol val="circle"/>
            <c:size val="5"/>
            <c:spPr>
              <a:solidFill>
                <a:schemeClr val="accent4"/>
              </a:solidFill>
              <a:ln w="9525">
                <a:solidFill>
                  <a:schemeClr val="accent4"/>
                </a:solidFill>
              </a:ln>
              <a:effectLst/>
            </c:spPr>
          </c:marker>
          <c:xVal>
            <c:numRef>
              <c:f>Gehakas!$C$3:$C$18</c:f>
              <c:numCache>
                <c:formatCode>General</c:formatCode>
                <c:ptCount val="16"/>
                <c:pt idx="0">
                  <c:v>10.9</c:v>
                </c:pt>
                <c:pt idx="1">
                  <c:v>11.9</c:v>
                </c:pt>
                <c:pt idx="2">
                  <c:v>14.1</c:v>
                </c:pt>
                <c:pt idx="3">
                  <c:v>11.7</c:v>
                </c:pt>
                <c:pt idx="4">
                  <c:v>12</c:v>
                </c:pt>
                <c:pt idx="5">
                  <c:v>13</c:v>
                </c:pt>
                <c:pt idx="6">
                  <c:v>13.6</c:v>
                </c:pt>
                <c:pt idx="7">
                  <c:v>12.1</c:v>
                </c:pt>
                <c:pt idx="8">
                  <c:v>13.9</c:v>
                </c:pt>
                <c:pt idx="9">
                  <c:v>12.2</c:v>
                </c:pt>
                <c:pt idx="10">
                  <c:v>13.8</c:v>
                </c:pt>
                <c:pt idx="11">
                  <c:v>13.8</c:v>
                </c:pt>
                <c:pt idx="12">
                  <c:v>13.8</c:v>
                </c:pt>
                <c:pt idx="13">
                  <c:v>13.8</c:v>
                </c:pt>
                <c:pt idx="14">
                  <c:v>13.8</c:v>
                </c:pt>
                <c:pt idx="15">
                  <c:v>13.8</c:v>
                </c:pt>
              </c:numCache>
            </c:numRef>
          </c:xVal>
          <c:yVal>
            <c:numRef>
              <c:f>Gehakas!$H$3:$H$18</c:f>
              <c:numCache>
                <c:formatCode>General</c:formatCode>
                <c:ptCount val="16"/>
                <c:pt idx="8">
                  <c:v>12.9</c:v>
                </c:pt>
                <c:pt idx="9">
                  <c:v>11.1</c:v>
                </c:pt>
                <c:pt idx="10">
                  <c:v>12.8</c:v>
                </c:pt>
                <c:pt idx="11">
                  <c:v>12.7</c:v>
                </c:pt>
                <c:pt idx="12">
                  <c:v>12.5</c:v>
                </c:pt>
                <c:pt idx="13">
                  <c:v>12.7</c:v>
                </c:pt>
                <c:pt idx="14">
                  <c:v>12.6</c:v>
                </c:pt>
                <c:pt idx="15">
                  <c:v>12.7</c:v>
                </c:pt>
              </c:numCache>
            </c:numRef>
          </c:yVal>
          <c:smooth val="0"/>
          <c:extLst>
            <c:ext xmlns:c16="http://schemas.microsoft.com/office/drawing/2014/chart" uri="{C3380CC4-5D6E-409C-BE32-E72D297353CC}">
              <c16:uniqueId val="{00000002-8087-4214-92F7-18434133F0A0}"/>
            </c:ext>
          </c:extLst>
        </c:ser>
        <c:dLbls>
          <c:showLegendKey val="0"/>
          <c:showVal val="0"/>
          <c:showCatName val="0"/>
          <c:showSerName val="0"/>
          <c:showPercent val="0"/>
          <c:showBubbleSize val="0"/>
        </c:dLbls>
        <c:axId val="482873768"/>
        <c:axId val="482876392"/>
      </c:scatterChart>
      <c:valAx>
        <c:axId val="482873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482876392"/>
        <c:crosses val="autoZero"/>
        <c:crossBetween val="midCat"/>
      </c:valAx>
      <c:valAx>
        <c:axId val="482876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48287376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trendlineLbl>
          </c:trendline>
          <c:xVal>
            <c:numRef>
              <c:f>Augostometer!$C$4:$C$14</c:f>
              <c:numCache>
                <c:formatCode>General</c:formatCode>
                <c:ptCount val="10"/>
                <c:pt idx="0">
                  <c:v>7956</c:v>
                </c:pt>
                <c:pt idx="1">
                  <c:v>3801</c:v>
                </c:pt>
                <c:pt idx="2">
                  <c:v>5873</c:v>
                </c:pt>
                <c:pt idx="3">
                  <c:v>6606</c:v>
                </c:pt>
                <c:pt idx="4">
                  <c:v>6595</c:v>
                </c:pt>
                <c:pt idx="5">
                  <c:v>5957</c:v>
                </c:pt>
                <c:pt idx="6">
                  <c:v>6115</c:v>
                </c:pt>
                <c:pt idx="7">
                  <c:v>3331</c:v>
                </c:pt>
                <c:pt idx="8">
                  <c:v>4878</c:v>
                </c:pt>
                <c:pt idx="9">
                  <c:v>5988</c:v>
                </c:pt>
              </c:numCache>
            </c:numRef>
          </c:xVal>
          <c:yVal>
            <c:numRef>
              <c:f>Augostometer!$G$4:$G$14</c:f>
              <c:numCache>
                <c:formatCode>General</c:formatCode>
                <c:ptCount val="10"/>
                <c:pt idx="0">
                  <c:v>15.6</c:v>
                </c:pt>
                <c:pt idx="1">
                  <c:v>11.1</c:v>
                </c:pt>
                <c:pt idx="2">
                  <c:v>13.3</c:v>
                </c:pt>
                <c:pt idx="3">
                  <c:v>15.9</c:v>
                </c:pt>
                <c:pt idx="4">
                  <c:v>15.8</c:v>
                </c:pt>
                <c:pt idx="5">
                  <c:v>13.8</c:v>
                </c:pt>
                <c:pt idx="6">
                  <c:v>13.8</c:v>
                </c:pt>
                <c:pt idx="7">
                  <c:v>10.9</c:v>
                </c:pt>
                <c:pt idx="8">
                  <c:v>11.9</c:v>
                </c:pt>
                <c:pt idx="9">
                  <c:v>14.1</c:v>
                </c:pt>
              </c:numCache>
            </c:numRef>
          </c:yVal>
          <c:smooth val="0"/>
          <c:extLst>
            <c:ext xmlns:c16="http://schemas.microsoft.com/office/drawing/2014/chart" uri="{C3380CC4-5D6E-409C-BE32-E72D297353CC}">
              <c16:uniqueId val="{00000000-8ED4-44C6-AE6B-79B919DCC338}"/>
            </c:ext>
          </c:extLst>
        </c:ser>
        <c:dLbls>
          <c:showLegendKey val="0"/>
          <c:showVal val="0"/>
          <c:showCatName val="0"/>
          <c:showSerName val="0"/>
          <c:showPercent val="0"/>
          <c:showBubbleSize val="0"/>
        </c:dLbls>
        <c:axId val="420114696"/>
        <c:axId val="420115024"/>
      </c:scatterChart>
      <c:valAx>
        <c:axId val="420114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420115024"/>
        <c:crosses val="autoZero"/>
        <c:crossBetween val="midCat"/>
      </c:valAx>
      <c:valAx>
        <c:axId val="42011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4201146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161925</xdr:colOff>
      <xdr:row>31</xdr:row>
      <xdr:rowOff>3810</xdr:rowOff>
    </xdr:to>
    <xdr:graphicFrame macro="">
      <xdr:nvGraphicFramePr>
        <xdr:cNvPr id="3" name="Grafiek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0</xdr:colOff>
      <xdr:row>26</xdr:row>
      <xdr:rowOff>0</xdr:rowOff>
    </xdr:from>
    <xdr:to>
      <xdr:col>19</xdr:col>
      <xdr:colOff>112740</xdr:colOff>
      <xdr:row>49</xdr:row>
      <xdr:rowOff>112740</xdr:rowOff>
    </xdr:to>
    <xdr:graphicFrame macro="">
      <xdr:nvGraphicFramePr>
        <xdr:cNvPr id="4" name="Grafiek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428625</xdr:colOff>
      <xdr:row>15</xdr:row>
      <xdr:rowOff>76199</xdr:rowOff>
    </xdr:from>
    <xdr:to>
      <xdr:col>20</xdr:col>
      <xdr:colOff>333375</xdr:colOff>
      <xdr:row>34</xdr:row>
      <xdr:rowOff>180974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495300</xdr:colOff>
      <xdr:row>20</xdr:row>
      <xdr:rowOff>95250</xdr:rowOff>
    </xdr:from>
    <xdr:to>
      <xdr:col>20</xdr:col>
      <xdr:colOff>466725</xdr:colOff>
      <xdr:row>34</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3"/>
  <sheetViews>
    <sheetView zoomScaleNormal="100" workbookViewId="0">
      <selection activeCell="A118" sqref="A118"/>
    </sheetView>
  </sheetViews>
  <sheetFormatPr defaultRowHeight="15" x14ac:dyDescent="0.25"/>
  <cols>
    <col min="1" max="1" width="10.85546875" customWidth="1"/>
    <col min="2" max="2" width="9.5703125"/>
    <col min="3" max="3" width="8.28515625" customWidth="1"/>
    <col min="4" max="5" width="8.85546875" customWidth="1"/>
    <col min="6" max="6" width="12.28515625" bestFit="1" customWidth="1"/>
    <col min="9" max="9" width="6" customWidth="1"/>
    <col min="11" max="11" width="6.28515625"/>
    <col min="12" max="12" width="11.140625"/>
    <col min="13" max="13" width="10.7109375"/>
    <col min="14" max="14" width="8.5703125"/>
    <col min="15" max="15" width="10.7109375"/>
    <col min="16" max="16" width="16.7109375" bestFit="1" customWidth="1"/>
    <col min="17" max="17" width="44.5703125" bestFit="1" customWidth="1"/>
    <col min="18" max="18" width="8.5703125"/>
    <col min="19" max="19" width="9" bestFit="1" customWidth="1"/>
    <col min="20" max="20" width="21.5703125" bestFit="1" customWidth="1"/>
    <col min="21" max="21" width="12" customWidth="1"/>
    <col min="22" max="1028" width="8.5703125"/>
  </cols>
  <sheetData>
    <row r="1" spans="1:21" x14ac:dyDescent="0.25">
      <c r="A1">
        <f>COUNT(A$4:A$65000)</f>
        <v>111</v>
      </c>
      <c r="B1">
        <f>COUNT(B$4:B$65000)</f>
        <v>113</v>
      </c>
      <c r="C1">
        <f>COUNT(C$4:C$65000)</f>
        <v>113</v>
      </c>
      <c r="D1">
        <f>COUNT(D$4:D$65000)</f>
        <v>113</v>
      </c>
      <c r="G1">
        <f>COUNT(G$4:G$65000)</f>
        <v>110</v>
      </c>
      <c r="H1">
        <f>COUNT(H$4:H$65000)</f>
        <v>98</v>
      </c>
      <c r="J1">
        <f t="shared" ref="J1:Q1" si="0">COUNT(J$4:J$65000)</f>
        <v>0</v>
      </c>
      <c r="K1">
        <f t="shared" si="0"/>
        <v>0</v>
      </c>
      <c r="L1">
        <f t="shared" si="0"/>
        <v>114</v>
      </c>
      <c r="M1">
        <f t="shared" si="0"/>
        <v>0</v>
      </c>
      <c r="N1">
        <f t="shared" si="0"/>
        <v>0</v>
      </c>
      <c r="O1">
        <f t="shared" si="0"/>
        <v>88</v>
      </c>
      <c r="P1">
        <f t="shared" si="0"/>
        <v>0</v>
      </c>
      <c r="Q1">
        <f t="shared" si="0"/>
        <v>0</v>
      </c>
    </row>
    <row r="2" spans="1:21" ht="32.25" customHeight="1" x14ac:dyDescent="0.25">
      <c r="E2" s="89" t="s">
        <v>111</v>
      </c>
      <c r="F2" s="89"/>
      <c r="G2" s="89"/>
      <c r="H2" s="89"/>
      <c r="I2" s="89"/>
      <c r="N2" s="90" t="s">
        <v>112</v>
      </c>
      <c r="O2" s="90"/>
      <c r="P2" s="90"/>
    </row>
    <row r="3" spans="1:21" ht="45" customHeight="1" thickBot="1" x14ac:dyDescent="0.3">
      <c r="A3" s="20" t="s">
        <v>0</v>
      </c>
      <c r="B3" s="19" t="s">
        <v>4</v>
      </c>
      <c r="C3" s="19" t="s">
        <v>5</v>
      </c>
      <c r="D3" s="19" t="s">
        <v>6</v>
      </c>
      <c r="E3" s="25" t="s">
        <v>107</v>
      </c>
      <c r="F3" s="22" t="s">
        <v>83</v>
      </c>
      <c r="G3" s="21" t="s">
        <v>1</v>
      </c>
      <c r="H3" s="21" t="s">
        <v>2</v>
      </c>
      <c r="I3" s="21" t="s">
        <v>108</v>
      </c>
      <c r="J3" s="23" t="s">
        <v>3</v>
      </c>
      <c r="K3" s="23" t="s">
        <v>7</v>
      </c>
      <c r="L3" s="23" t="s">
        <v>8</v>
      </c>
      <c r="M3" s="23" t="s">
        <v>9</v>
      </c>
      <c r="N3" s="23" t="s">
        <v>10</v>
      </c>
      <c r="O3" s="23" t="s">
        <v>11</v>
      </c>
      <c r="P3" s="23" t="s">
        <v>12</v>
      </c>
      <c r="Q3" s="23" t="s">
        <v>13</v>
      </c>
      <c r="R3" s="46" t="s">
        <v>91</v>
      </c>
      <c r="S3" s="45" t="s">
        <v>115</v>
      </c>
    </row>
    <row r="4" spans="1:21" x14ac:dyDescent="0.25">
      <c r="A4" s="1">
        <v>8703</v>
      </c>
      <c r="B4" s="3">
        <v>21629</v>
      </c>
      <c r="C4" s="3">
        <v>6274</v>
      </c>
      <c r="D4" s="3">
        <v>30</v>
      </c>
      <c r="E4" s="26">
        <f>IF(I4,G4-F4,TRIM(""))</f>
        <v>2.4932182440782462</v>
      </c>
      <c r="F4" s="24">
        <f>IF(Kalibratiemetingen!C4&gt;0,Grafiek_kalibratiemetingen!$R$13*Kalibratiemetingen!C4+Grafiek_kalibratiemetingen!$R$14,TRIM(""))</f>
        <v>15.306781755921754</v>
      </c>
      <c r="G4" s="2">
        <v>17.8</v>
      </c>
      <c r="H4" s="2"/>
      <c r="I4" s="2">
        <f>IF(IF(Kalibratiemetingen!C4&gt;0,1,0)+IF(Kalibratiemetingen!G4&gt;0,1,0)=2,1,0)</f>
        <v>1</v>
      </c>
      <c r="J4" s="1"/>
      <c r="K4" s="1" t="s">
        <v>14</v>
      </c>
      <c r="L4" s="1">
        <v>729</v>
      </c>
      <c r="M4" s="1" t="s">
        <v>15</v>
      </c>
      <c r="N4" s="1" t="s">
        <v>16</v>
      </c>
      <c r="O4" s="4">
        <v>42551</v>
      </c>
      <c r="P4" s="1" t="s">
        <v>17</v>
      </c>
      <c r="Q4" s="1" t="s">
        <v>18</v>
      </c>
      <c r="R4">
        <f>G4*C4</f>
        <v>111677.20000000001</v>
      </c>
      <c r="S4">
        <f>C4*C4</f>
        <v>39363076</v>
      </c>
      <c r="T4" s="47" t="s">
        <v>89</v>
      </c>
      <c r="U4" s="48">
        <f>COUNTIF(I4:I50003,"=1")</f>
        <v>109</v>
      </c>
    </row>
    <row r="5" spans="1:21" x14ac:dyDescent="0.25">
      <c r="A5" s="1">
        <v>8705</v>
      </c>
      <c r="B5" s="3">
        <v>21696</v>
      </c>
      <c r="C5" s="3">
        <v>5635</v>
      </c>
      <c r="D5" s="3">
        <v>31</v>
      </c>
      <c r="E5" s="26">
        <f t="shared" ref="E5:E68" si="1">IF(I5,G5-F5,TRIM(""))</f>
        <v>0.20410249245238354</v>
      </c>
      <c r="F5" s="24">
        <f>IF(Kalibratiemetingen!C5&gt;0,Grafiek_kalibratiemetingen!$R$13*Kalibratiemetingen!C5+Grafiek_kalibratiemetingen!$R$14,TRIM(""))</f>
        <v>14.395897507547616</v>
      </c>
      <c r="G5" s="2">
        <v>14.6</v>
      </c>
      <c r="H5" s="2"/>
      <c r="I5" s="2">
        <f>IF(IF(Kalibratiemetingen!C5&gt;0,1,0)+IF(Kalibratiemetingen!G5&gt;0,1,0)=2,1,0)</f>
        <v>1</v>
      </c>
      <c r="J5" s="1"/>
      <c r="K5" s="1" t="s">
        <v>14</v>
      </c>
      <c r="L5" s="1">
        <v>729</v>
      </c>
      <c r="M5" s="1" t="s">
        <v>15</v>
      </c>
      <c r="N5" s="1" t="s">
        <v>16</v>
      </c>
      <c r="O5" s="4">
        <v>42551</v>
      </c>
      <c r="P5" s="1" t="s">
        <v>17</v>
      </c>
      <c r="Q5" s="1" t="s">
        <v>18</v>
      </c>
      <c r="R5">
        <f t="shared" ref="R5:R68" si="2">G5*C5</f>
        <v>82271</v>
      </c>
      <c r="S5">
        <f t="shared" ref="S5:S68" si="3">C5*C5</f>
        <v>31753225</v>
      </c>
      <c r="T5" s="49" t="s">
        <v>87</v>
      </c>
      <c r="U5" s="50">
        <f>-SUM(R4:R50003)</f>
        <v>-6690606.5000000019</v>
      </c>
    </row>
    <row r="6" spans="1:21" x14ac:dyDescent="0.25">
      <c r="A6" s="1">
        <v>8667</v>
      </c>
      <c r="B6" s="3">
        <v>21709</v>
      </c>
      <c r="C6" s="3">
        <v>4577</v>
      </c>
      <c r="D6" s="3">
        <v>31</v>
      </c>
      <c r="E6" s="26">
        <f t="shared" si="1"/>
        <v>0.81226451871190974</v>
      </c>
      <c r="F6" s="24">
        <f>IF(Kalibratiemetingen!C6&gt;0,Grafiek_kalibratiemetingen!$R$13*Kalibratiemetingen!C6+Grafiek_kalibratiemetingen!$R$14,TRIM(""))</f>
        <v>12.88773548128809</v>
      </c>
      <c r="G6" s="2">
        <v>13.7</v>
      </c>
      <c r="H6" s="2"/>
      <c r="I6" s="2">
        <f>IF(IF(Kalibratiemetingen!C6&gt;0,1,0)+IF(Kalibratiemetingen!G6&gt;0,1,0)=2,1,0)</f>
        <v>1</v>
      </c>
      <c r="J6" s="1"/>
      <c r="K6" s="1" t="s">
        <v>14</v>
      </c>
      <c r="L6" s="1">
        <v>729</v>
      </c>
      <c r="M6" s="1" t="s">
        <v>15</v>
      </c>
      <c r="N6" s="1" t="s">
        <v>16</v>
      </c>
      <c r="O6" s="4">
        <v>42551</v>
      </c>
      <c r="P6" s="1" t="s">
        <v>17</v>
      </c>
      <c r="Q6" s="1" t="s">
        <v>18</v>
      </c>
      <c r="R6">
        <f t="shared" si="2"/>
        <v>62704.899999999994</v>
      </c>
      <c r="S6">
        <f t="shared" si="3"/>
        <v>20948929</v>
      </c>
      <c r="T6" s="49" t="s">
        <v>94</v>
      </c>
      <c r="U6" s="51">
        <f>AVERAGEIF(I4:I50003,"=1",G4:G50003)</f>
        <v>12.979816513761453</v>
      </c>
    </row>
    <row r="7" spans="1:21" x14ac:dyDescent="0.25">
      <c r="A7" s="1">
        <v>8708</v>
      </c>
      <c r="B7" s="3">
        <v>21719</v>
      </c>
      <c r="C7" s="3">
        <v>3728</v>
      </c>
      <c r="D7" s="3">
        <v>31</v>
      </c>
      <c r="E7" s="26">
        <f t="shared" si="1"/>
        <v>0.32250039800712571</v>
      </c>
      <c r="F7" s="24">
        <f>IF(Kalibratiemetingen!C7&gt;0,Grafiek_kalibratiemetingen!$R$13*Kalibratiemetingen!C7+Grafiek_kalibratiemetingen!$R$14,TRIM(""))</f>
        <v>11.677499601992874</v>
      </c>
      <c r="G7" s="2">
        <v>12</v>
      </c>
      <c r="H7" s="2"/>
      <c r="I7" s="2">
        <f>IF(IF(Kalibratiemetingen!C7&gt;0,1,0)+IF(Kalibratiemetingen!G7&gt;0,1,0)=2,1,0)</f>
        <v>1</v>
      </c>
      <c r="J7" s="1"/>
      <c r="K7" s="1" t="s">
        <v>14</v>
      </c>
      <c r="L7" s="1">
        <v>729</v>
      </c>
      <c r="M7" s="1" t="s">
        <v>15</v>
      </c>
      <c r="N7" s="1" t="s">
        <v>16</v>
      </c>
      <c r="O7" s="4">
        <v>42551</v>
      </c>
      <c r="P7" s="1" t="s">
        <v>17</v>
      </c>
      <c r="Q7" s="1" t="s">
        <v>18</v>
      </c>
      <c r="R7">
        <f t="shared" si="2"/>
        <v>44736</v>
      </c>
      <c r="S7">
        <f t="shared" si="3"/>
        <v>13897984</v>
      </c>
      <c r="T7" s="49" t="s">
        <v>95</v>
      </c>
      <c r="U7" s="51">
        <f>AVERAGEIF(I4:I50003,"=1",C4:C50003)</f>
        <v>4641.5963302752298</v>
      </c>
    </row>
    <row r="8" spans="1:21" x14ac:dyDescent="0.25">
      <c r="A8" s="1">
        <v>8717</v>
      </c>
      <c r="B8" s="3">
        <v>21686</v>
      </c>
      <c r="C8" s="3">
        <v>5617</v>
      </c>
      <c r="D8" s="3">
        <v>33</v>
      </c>
      <c r="E8" s="26">
        <f t="shared" si="1"/>
        <v>0.22976120367419206</v>
      </c>
      <c r="F8" s="24">
        <f>IF(Kalibratiemetingen!C8&gt;0,Grafiek_kalibratiemetingen!$R$13*Kalibratiemetingen!C8+Grafiek_kalibratiemetingen!$R$14,TRIM(""))</f>
        <v>14.370238796325808</v>
      </c>
      <c r="G8" s="2">
        <v>14.6</v>
      </c>
      <c r="H8" s="2"/>
      <c r="I8" s="2">
        <f>IF(IF(Kalibratiemetingen!C8&gt;0,1,0)+IF(Kalibratiemetingen!G8&gt;0,1,0)=2,1,0)</f>
        <v>1</v>
      </c>
      <c r="J8" s="1"/>
      <c r="K8" s="1" t="s">
        <v>14</v>
      </c>
      <c r="L8" s="1">
        <v>729</v>
      </c>
      <c r="M8" s="1" t="s">
        <v>15</v>
      </c>
      <c r="N8" s="1" t="s">
        <v>16</v>
      </c>
      <c r="O8" s="4">
        <v>42551</v>
      </c>
      <c r="P8" s="1" t="s">
        <v>17</v>
      </c>
      <c r="Q8" s="1" t="s">
        <v>18</v>
      </c>
      <c r="R8">
        <f t="shared" si="2"/>
        <v>82008.2</v>
      </c>
      <c r="S8">
        <f t="shared" si="3"/>
        <v>31550689</v>
      </c>
      <c r="T8" s="49" t="s">
        <v>93</v>
      </c>
      <c r="U8" s="51">
        <f>SUMIF(I4:I50003,"=1",C4:C50003)/U4</f>
        <v>4641.5963302752298</v>
      </c>
    </row>
    <row r="9" spans="1:21" x14ac:dyDescent="0.25">
      <c r="A9" s="1"/>
      <c r="B9" s="3">
        <v>21647</v>
      </c>
      <c r="C9" s="3">
        <v>5908</v>
      </c>
      <c r="D9" s="3">
        <v>33</v>
      </c>
      <c r="E9" s="26">
        <f t="shared" si="1"/>
        <v>1.3149453722549858</v>
      </c>
      <c r="F9" s="24">
        <f>IF(Kalibratiemetingen!C9&gt;0,Grafiek_kalibratiemetingen!$R$13*Kalibratiemetingen!C9+Grafiek_kalibratiemetingen!$R$14,TRIM(""))</f>
        <v>14.785054627745016</v>
      </c>
      <c r="G9" s="2">
        <v>16.100000000000001</v>
      </c>
      <c r="H9" s="2"/>
      <c r="I9" s="2">
        <f>IF(IF(Kalibratiemetingen!C9&gt;0,1,0)+IF(Kalibratiemetingen!G9&gt;0,1,0)=2,1,0)</f>
        <v>1</v>
      </c>
      <c r="J9" s="1"/>
      <c r="K9" s="1" t="s">
        <v>14</v>
      </c>
      <c r="L9" s="1">
        <v>729</v>
      </c>
      <c r="M9" s="1" t="s">
        <v>15</v>
      </c>
      <c r="N9" s="1" t="s">
        <v>16</v>
      </c>
      <c r="O9" s="4">
        <v>42551</v>
      </c>
      <c r="P9" s="1" t="s">
        <v>17</v>
      </c>
      <c r="Q9" s="1" t="s">
        <v>18</v>
      </c>
      <c r="R9">
        <f t="shared" si="2"/>
        <v>95118.8</v>
      </c>
      <c r="S9">
        <f t="shared" si="3"/>
        <v>34904464</v>
      </c>
      <c r="T9" s="49" t="s">
        <v>96</v>
      </c>
      <c r="U9" s="51">
        <f>SUMIF(I4:I50003,"=1",C4:C50003)</f>
        <v>505934</v>
      </c>
    </row>
    <row r="10" spans="1:21" x14ac:dyDescent="0.25">
      <c r="A10" s="1"/>
      <c r="B10" s="3">
        <v>21646</v>
      </c>
      <c r="C10" s="3">
        <v>5081</v>
      </c>
      <c r="D10" s="3">
        <v>32</v>
      </c>
      <c r="E10" s="26">
        <f t="shared" si="1"/>
        <v>0.29382060450132386</v>
      </c>
      <c r="F10" s="24">
        <f>IF(Kalibratiemetingen!C10&gt;0,Grafiek_kalibratiemetingen!$R$13*Kalibratiemetingen!C10+Grafiek_kalibratiemetingen!$R$14,TRIM(""))</f>
        <v>13.606179395498676</v>
      </c>
      <c r="G10" s="2">
        <v>13.9</v>
      </c>
      <c r="H10" s="2"/>
      <c r="I10" s="2">
        <f>IF(IF(Kalibratiemetingen!C10&gt;0,1,0)+IF(Kalibratiemetingen!G10&gt;0,1,0)=2,1,0)</f>
        <v>1</v>
      </c>
      <c r="J10" s="1"/>
      <c r="K10" s="1" t="s">
        <v>14</v>
      </c>
      <c r="L10" s="1">
        <v>729</v>
      </c>
      <c r="M10" s="1" t="s">
        <v>15</v>
      </c>
      <c r="N10" s="1" t="s">
        <v>16</v>
      </c>
      <c r="O10" s="4">
        <v>42551</v>
      </c>
      <c r="P10" s="1" t="s">
        <v>17</v>
      </c>
      <c r="Q10" s="1" t="s">
        <v>18</v>
      </c>
      <c r="R10">
        <f t="shared" si="2"/>
        <v>70625.900000000009</v>
      </c>
      <c r="S10">
        <f t="shared" si="3"/>
        <v>25816561</v>
      </c>
      <c r="T10" s="49" t="s">
        <v>97</v>
      </c>
      <c r="U10" s="51">
        <f>SUMIF(I4:I50003,"=1",G4:G50003)</f>
        <v>1414.7999999999984</v>
      </c>
    </row>
    <row r="11" spans="1:21" x14ac:dyDescent="0.25">
      <c r="A11" s="1">
        <v>8723</v>
      </c>
      <c r="B11" s="3">
        <v>21682</v>
      </c>
      <c r="C11" s="3">
        <v>3935</v>
      </c>
      <c r="D11" s="3">
        <v>33</v>
      </c>
      <c r="E11" s="26">
        <f t="shared" si="1"/>
        <v>2.7425218956349084E-2</v>
      </c>
      <c r="F11" s="24">
        <f>IF(Kalibratiemetingen!C11&gt;0,Grafiek_kalibratiemetingen!$R$13*Kalibratiemetingen!C11+Grafiek_kalibratiemetingen!$R$14,TRIM(""))</f>
        <v>11.972574781043651</v>
      </c>
      <c r="G11" s="2">
        <v>12</v>
      </c>
      <c r="H11" s="2"/>
      <c r="I11" s="2">
        <f>IF(IF(Kalibratiemetingen!C11&gt;0,1,0)+IF(Kalibratiemetingen!G11&gt;0,1,0)=2,1,0)</f>
        <v>1</v>
      </c>
      <c r="J11" s="1"/>
      <c r="K11" s="1" t="s">
        <v>14</v>
      </c>
      <c r="L11" s="1">
        <v>729</v>
      </c>
      <c r="M11" s="1" t="s">
        <v>15</v>
      </c>
      <c r="N11" s="1" t="s">
        <v>16</v>
      </c>
      <c r="O11" s="4">
        <v>42551</v>
      </c>
      <c r="P11" s="1" t="s">
        <v>17</v>
      </c>
      <c r="Q11" s="1" t="s">
        <v>18</v>
      </c>
      <c r="R11">
        <f t="shared" si="2"/>
        <v>47220</v>
      </c>
      <c r="S11">
        <f t="shared" si="3"/>
        <v>15484225</v>
      </c>
      <c r="T11" s="49" t="s">
        <v>99</v>
      </c>
      <c r="U11" s="51">
        <f>SUMIF(I4:I50003,"=1",S4:S500003)</f>
        <v>2435102116</v>
      </c>
    </row>
    <row r="12" spans="1:21" x14ac:dyDescent="0.25">
      <c r="A12" s="1">
        <v>8649</v>
      </c>
      <c r="B12" s="3">
        <v>21538</v>
      </c>
      <c r="C12" s="3">
        <v>5546</v>
      </c>
      <c r="D12" s="3">
        <v>31</v>
      </c>
      <c r="E12" s="26">
        <f t="shared" si="1"/>
        <v>0.53097056460465097</v>
      </c>
      <c r="F12" s="24">
        <f>IF(Kalibratiemetingen!C12&gt;0,Grafiek_kalibratiemetingen!$R$13*Kalibratiemetingen!C12+Grafiek_kalibratiemetingen!$R$14,TRIM(""))</f>
        <v>14.26902943539535</v>
      </c>
      <c r="G12" s="2">
        <v>14.8</v>
      </c>
      <c r="H12" s="2"/>
      <c r="I12" s="2">
        <f>IF(IF(Kalibratiemetingen!C12&gt;0,1,0)+IF(Kalibratiemetingen!G12&gt;0,1,0)=2,1,0)</f>
        <v>1</v>
      </c>
      <c r="J12" s="1"/>
      <c r="K12" s="1" t="s">
        <v>14</v>
      </c>
      <c r="L12" s="1">
        <v>729</v>
      </c>
      <c r="M12" s="1" t="s">
        <v>15</v>
      </c>
      <c r="N12" s="1" t="s">
        <v>16</v>
      </c>
      <c r="O12" s="4">
        <v>42551</v>
      </c>
      <c r="P12" s="1" t="s">
        <v>17</v>
      </c>
      <c r="Q12" s="1" t="s">
        <v>18</v>
      </c>
      <c r="R12">
        <f t="shared" si="2"/>
        <v>82080.800000000003</v>
      </c>
      <c r="S12">
        <f t="shared" si="3"/>
        <v>30758116</v>
      </c>
      <c r="T12" s="52"/>
      <c r="U12" s="51"/>
    </row>
    <row r="13" spans="1:21" x14ac:dyDescent="0.25">
      <c r="A13" s="1">
        <v>8647</v>
      </c>
      <c r="B13" s="3">
        <v>21548</v>
      </c>
      <c r="C13" s="3">
        <v>5379</v>
      </c>
      <c r="D13" s="3">
        <v>31</v>
      </c>
      <c r="E13" s="26">
        <f t="shared" si="1"/>
        <v>-0.33097361461525487</v>
      </c>
      <c r="F13" s="24">
        <f>IF(Kalibratiemetingen!C13&gt;0,Grafiek_kalibratiemetingen!$R$13*Kalibratiemetingen!C13+Grafiek_kalibratiemetingen!$R$14,TRIM(""))</f>
        <v>14.030973614615254</v>
      </c>
      <c r="G13" s="2">
        <v>13.7</v>
      </c>
      <c r="H13" s="2"/>
      <c r="I13" s="2">
        <f>IF(IF(Kalibratiemetingen!C13&gt;0,1,0)+IF(Kalibratiemetingen!G13&gt;0,1,0)=2,1,0)</f>
        <v>1</v>
      </c>
      <c r="J13" s="1"/>
      <c r="K13" s="1" t="s">
        <v>14</v>
      </c>
      <c r="L13" s="1">
        <v>729</v>
      </c>
      <c r="M13" s="1" t="s">
        <v>15</v>
      </c>
      <c r="N13" s="1" t="s">
        <v>16</v>
      </c>
      <c r="O13" s="4">
        <v>42551</v>
      </c>
      <c r="P13" s="1" t="s">
        <v>17</v>
      </c>
      <c r="Q13" s="1" t="s">
        <v>18</v>
      </c>
      <c r="R13">
        <f t="shared" si="2"/>
        <v>73692.3</v>
      </c>
      <c r="S13">
        <f t="shared" si="3"/>
        <v>28933641</v>
      </c>
      <c r="T13" s="49" t="s">
        <v>100</v>
      </c>
      <c r="U13" s="51">
        <f>U5+U6*U9</f>
        <v>-123676.01192661561</v>
      </c>
    </row>
    <row r="14" spans="1:21" x14ac:dyDescent="0.25">
      <c r="A14" s="1">
        <v>123</v>
      </c>
      <c r="B14" s="3">
        <v>21572</v>
      </c>
      <c r="C14" s="3">
        <v>4834</v>
      </c>
      <c r="D14" s="3">
        <v>31</v>
      </c>
      <c r="E14" s="26">
        <f t="shared" si="1"/>
        <v>-1.1540848581772192</v>
      </c>
      <c r="F14" s="24">
        <f>IF(Kalibratiemetingen!C14&gt;0,Grafiek_kalibratiemetingen!$R$13*Kalibratiemetingen!C14+Grafiek_kalibratiemetingen!$R$14,TRIM(""))</f>
        <v>13.254084858177219</v>
      </c>
      <c r="G14" s="2">
        <v>12.1</v>
      </c>
      <c r="H14" s="2"/>
      <c r="I14" s="2">
        <f>IF(IF(Kalibratiemetingen!C14&gt;0,1,0)+IF(Kalibratiemetingen!G14&gt;0,1,0)=2,1,0)</f>
        <v>1</v>
      </c>
      <c r="J14" s="1"/>
      <c r="K14" s="1" t="s">
        <v>14</v>
      </c>
      <c r="L14" s="1">
        <v>729</v>
      </c>
      <c r="M14" s="1" t="s">
        <v>15</v>
      </c>
      <c r="N14" s="1" t="s">
        <v>16</v>
      </c>
      <c r="O14" s="4">
        <v>42551</v>
      </c>
      <c r="P14" s="1" t="s">
        <v>19</v>
      </c>
      <c r="Q14" s="1" t="s">
        <v>18</v>
      </c>
      <c r="R14">
        <f t="shared" si="2"/>
        <v>58491.4</v>
      </c>
      <c r="S14">
        <f t="shared" si="3"/>
        <v>23367556</v>
      </c>
      <c r="T14" s="49" t="s">
        <v>101</v>
      </c>
      <c r="U14" s="51">
        <f>-U11+(U9*U9)/U4</f>
        <v>-86760718.238532066</v>
      </c>
    </row>
    <row r="15" spans="1:21" x14ac:dyDescent="0.25">
      <c r="A15">
        <v>121</v>
      </c>
      <c r="B15" s="6">
        <v>21521</v>
      </c>
      <c r="C15" s="6">
        <v>5908</v>
      </c>
      <c r="D15" s="6">
        <v>31</v>
      </c>
      <c r="E15" s="26">
        <f t="shared" si="1"/>
        <v>0.31494537225498398</v>
      </c>
      <c r="F15" s="24">
        <f>IF(Kalibratiemetingen!C15&gt;0,Grafiek_kalibratiemetingen!$R$13*Kalibratiemetingen!C15+Grafiek_kalibratiemetingen!$R$14,TRIM(""))</f>
        <v>14.785054627745016</v>
      </c>
      <c r="G15" s="5">
        <v>15.1</v>
      </c>
      <c r="H15" s="5"/>
      <c r="I15" s="2">
        <f>IF(IF(Kalibratiemetingen!C15&gt;0,1,0)+IF(Kalibratiemetingen!G15&gt;0,1,0)=2,1,0)</f>
        <v>1</v>
      </c>
      <c r="K15" t="s">
        <v>14</v>
      </c>
      <c r="L15">
        <v>729</v>
      </c>
      <c r="M15" t="s">
        <v>15</v>
      </c>
      <c r="N15" t="s">
        <v>16</v>
      </c>
      <c r="O15" s="7">
        <v>42551</v>
      </c>
      <c r="P15" t="s">
        <v>19</v>
      </c>
      <c r="Q15" t="s">
        <v>20</v>
      </c>
      <c r="R15">
        <f t="shared" si="2"/>
        <v>89210.8</v>
      </c>
      <c r="S15">
        <f t="shared" si="3"/>
        <v>34904464</v>
      </c>
      <c r="T15" s="52"/>
      <c r="U15" s="51"/>
    </row>
    <row r="16" spans="1:21" x14ac:dyDescent="0.25">
      <c r="A16">
        <v>8892</v>
      </c>
      <c r="B16" s="6">
        <v>22250</v>
      </c>
      <c r="C16" s="6">
        <v>3614</v>
      </c>
      <c r="D16" s="6">
        <v>25</v>
      </c>
      <c r="E16" s="26">
        <f t="shared" si="1"/>
        <v>-0.31499443092143231</v>
      </c>
      <c r="F16" s="24">
        <f>IF(Kalibratiemetingen!C16&gt;0,Grafiek_kalibratiemetingen!$R$13*Kalibratiemetingen!C16+Grafiek_kalibratiemetingen!$R$14,TRIM(""))</f>
        <v>11.514994430921432</v>
      </c>
      <c r="G16" s="5">
        <v>11.2</v>
      </c>
      <c r="H16" s="5">
        <v>31.3</v>
      </c>
      <c r="I16" s="2">
        <f>IF(IF(Kalibratiemetingen!C16&gt;0,1,0)+IF(Kalibratiemetingen!G16&gt;0,1,0)=2,1,0)</f>
        <v>1</v>
      </c>
      <c r="J16" t="s">
        <v>21</v>
      </c>
      <c r="K16" t="s">
        <v>14</v>
      </c>
      <c r="L16">
        <v>729</v>
      </c>
      <c r="M16" t="s">
        <v>15</v>
      </c>
      <c r="N16" t="s">
        <v>16</v>
      </c>
      <c r="O16" s="7">
        <v>42556</v>
      </c>
      <c r="P16" t="s">
        <v>17</v>
      </c>
      <c r="R16">
        <f t="shared" si="2"/>
        <v>40476.799999999996</v>
      </c>
      <c r="S16">
        <f t="shared" si="3"/>
        <v>13060996</v>
      </c>
      <c r="T16" s="49" t="s">
        <v>85</v>
      </c>
      <c r="U16" s="51">
        <f>U13/U14</f>
        <v>1.4254839567670703E-3</v>
      </c>
    </row>
    <row r="17" spans="1:21" ht="15.75" thickBot="1" x14ac:dyDescent="0.3">
      <c r="A17">
        <v>175</v>
      </c>
      <c r="B17" s="6">
        <v>22353</v>
      </c>
      <c r="C17" s="6">
        <v>3713</v>
      </c>
      <c r="D17" s="6">
        <v>26</v>
      </c>
      <c r="E17" s="26">
        <f t="shared" si="1"/>
        <v>-0.45611734264137027</v>
      </c>
      <c r="F17" s="24">
        <f>IF(Kalibratiemetingen!C17&gt;0,Grafiek_kalibratiemetingen!$R$13*Kalibratiemetingen!C17+Grafiek_kalibratiemetingen!$R$14,TRIM(""))</f>
        <v>11.65611734264137</v>
      </c>
      <c r="G17" s="5">
        <v>11.2</v>
      </c>
      <c r="H17" s="5">
        <v>31.3</v>
      </c>
      <c r="I17" s="2">
        <f>IF(IF(Kalibratiemetingen!C17&gt;0,1,0)+IF(Kalibratiemetingen!G17&gt;0,1,0)=2,1,0)</f>
        <v>1</v>
      </c>
      <c r="J17" t="s">
        <v>21</v>
      </c>
      <c r="K17" t="s">
        <v>14</v>
      </c>
      <c r="L17">
        <v>729</v>
      </c>
      <c r="M17" t="s">
        <v>15</v>
      </c>
      <c r="N17" t="s">
        <v>16</v>
      </c>
      <c r="O17" s="7">
        <v>42556</v>
      </c>
      <c r="P17" t="s">
        <v>17</v>
      </c>
      <c r="R17">
        <f t="shared" si="2"/>
        <v>41585.599999999999</v>
      </c>
      <c r="S17">
        <f t="shared" si="3"/>
        <v>13786369</v>
      </c>
      <c r="T17" s="53" t="s">
        <v>86</v>
      </c>
      <c r="U17" s="54">
        <f>U6-U16*U7</f>
        <v>6.3632954111652049</v>
      </c>
    </row>
    <row r="18" spans="1:21" x14ac:dyDescent="0.25">
      <c r="A18" s="8">
        <v>212</v>
      </c>
      <c r="B18" s="10">
        <v>22372</v>
      </c>
      <c r="C18" s="10">
        <v>4436</v>
      </c>
      <c r="D18" s="10">
        <v>26</v>
      </c>
      <c r="E18" s="26">
        <f t="shared" si="1"/>
        <v>1.8132577566160624</v>
      </c>
      <c r="F18" s="24">
        <f>IF(Kalibratiemetingen!C18&gt;0,Grafiek_kalibratiemetingen!$R$13*Kalibratiemetingen!C18+Grafiek_kalibratiemetingen!$R$14,TRIM(""))</f>
        <v>12.686742243383938</v>
      </c>
      <c r="G18" s="9">
        <v>14.5</v>
      </c>
      <c r="H18" s="9">
        <v>31.5</v>
      </c>
      <c r="I18" s="2">
        <f>IF(IF(Kalibratiemetingen!C18&gt;0,1,0)+IF(Kalibratiemetingen!G18&gt;0,1,0)=2,1,0)</f>
        <v>1</v>
      </c>
      <c r="J18" s="8" t="s">
        <v>21</v>
      </c>
      <c r="K18" s="8" t="s">
        <v>14</v>
      </c>
      <c r="L18" s="8">
        <v>729</v>
      </c>
      <c r="M18" s="8" t="s">
        <v>15</v>
      </c>
      <c r="N18" s="8" t="s">
        <v>16</v>
      </c>
      <c r="O18" s="11">
        <v>42556</v>
      </c>
      <c r="P18" s="8" t="s">
        <v>17</v>
      </c>
      <c r="R18">
        <f t="shared" si="2"/>
        <v>64322</v>
      </c>
      <c r="S18">
        <f t="shared" si="3"/>
        <v>19678096</v>
      </c>
    </row>
    <row r="19" spans="1:21" x14ac:dyDescent="0.25">
      <c r="A19">
        <v>173</v>
      </c>
      <c r="B19" s="13">
        <v>22366</v>
      </c>
      <c r="C19" s="13">
        <v>1680</v>
      </c>
      <c r="D19" s="13">
        <v>26</v>
      </c>
      <c r="E19" s="26">
        <f t="shared" si="1"/>
        <v>1.0418915414660201</v>
      </c>
      <c r="F19" s="24">
        <f>IF(Kalibratiemetingen!C19&gt;0,Grafiek_kalibratiemetingen!$R$13*Kalibratiemetingen!C19+Grafiek_kalibratiemetingen!$R$14,TRIM(""))</f>
        <v>8.7581084585339806</v>
      </c>
      <c r="G19" s="12">
        <v>9.8000000000000007</v>
      </c>
      <c r="H19" s="12">
        <v>31.4</v>
      </c>
      <c r="I19" s="2">
        <f>IF(IF(Kalibratiemetingen!C19&gt;0,1,0)+IF(Kalibratiemetingen!G19&gt;0,1,0)=2,1,0)</f>
        <v>1</v>
      </c>
      <c r="J19" t="s">
        <v>21</v>
      </c>
      <c r="K19" t="s">
        <v>14</v>
      </c>
      <c r="L19">
        <v>729</v>
      </c>
      <c r="M19" t="s">
        <v>15</v>
      </c>
      <c r="N19" t="s">
        <v>16</v>
      </c>
      <c r="O19" s="7">
        <v>42556</v>
      </c>
      <c r="P19" t="s">
        <v>17</v>
      </c>
      <c r="R19">
        <f t="shared" si="2"/>
        <v>16464</v>
      </c>
      <c r="S19">
        <f t="shared" si="3"/>
        <v>2822400</v>
      </c>
    </row>
    <row r="20" spans="1:21" x14ac:dyDescent="0.25">
      <c r="A20">
        <v>174</v>
      </c>
      <c r="B20" s="13">
        <v>22367</v>
      </c>
      <c r="C20" s="13">
        <v>3546</v>
      </c>
      <c r="D20" s="13">
        <v>26</v>
      </c>
      <c r="E20" s="26">
        <f t="shared" si="1"/>
        <v>-0.41806152186127221</v>
      </c>
      <c r="F20" s="24">
        <f>IF(Kalibratiemetingen!C20&gt;0,Grafiek_kalibratiemetingen!$R$13*Kalibratiemetingen!C20+Grafiek_kalibratiemetingen!$R$14,TRIM(""))</f>
        <v>11.418061521861272</v>
      </c>
      <c r="G20" s="12">
        <v>11</v>
      </c>
      <c r="H20" s="12">
        <v>31.3</v>
      </c>
      <c r="I20" s="2">
        <f>IF(IF(Kalibratiemetingen!C20&gt;0,1,0)+IF(Kalibratiemetingen!G20&gt;0,1,0)=2,1,0)</f>
        <v>1</v>
      </c>
      <c r="J20" t="s">
        <v>21</v>
      </c>
      <c r="K20" t="s">
        <v>14</v>
      </c>
      <c r="L20">
        <v>729</v>
      </c>
      <c r="M20" t="s">
        <v>15</v>
      </c>
      <c r="N20" t="s">
        <v>16</v>
      </c>
      <c r="O20" s="7">
        <v>42556</v>
      </c>
      <c r="P20" t="s">
        <v>17</v>
      </c>
      <c r="R20">
        <f t="shared" si="2"/>
        <v>39006</v>
      </c>
      <c r="S20">
        <f t="shared" si="3"/>
        <v>12574116</v>
      </c>
    </row>
    <row r="21" spans="1:21" x14ac:dyDescent="0.25">
      <c r="A21">
        <v>8894</v>
      </c>
      <c r="B21" s="13">
        <v>22306</v>
      </c>
      <c r="C21" s="13">
        <v>5720</v>
      </c>
      <c r="D21" s="13">
        <v>26</v>
      </c>
      <c r="E21" s="26">
        <f t="shared" si="1"/>
        <v>-0.71706364387281241</v>
      </c>
      <c r="F21" s="24">
        <f>IF(Kalibratiemetingen!C21&gt;0,Grafiek_kalibratiemetingen!$R$13*Kalibratiemetingen!C21+Grafiek_kalibratiemetingen!$R$14,TRIM(""))</f>
        <v>14.517063643872813</v>
      </c>
      <c r="G21" s="12">
        <v>13.8</v>
      </c>
      <c r="H21" s="12">
        <v>31.8</v>
      </c>
      <c r="I21" s="2">
        <f>IF(IF(Kalibratiemetingen!C21&gt;0,1,0)+IF(Kalibratiemetingen!G21&gt;0,1,0)=2,1,0)</f>
        <v>1</v>
      </c>
      <c r="J21" t="s">
        <v>21</v>
      </c>
      <c r="K21" t="s">
        <v>14</v>
      </c>
      <c r="L21">
        <v>729</v>
      </c>
      <c r="M21" t="s">
        <v>15</v>
      </c>
      <c r="N21" t="s">
        <v>16</v>
      </c>
      <c r="O21" s="7">
        <v>42556</v>
      </c>
      <c r="P21" t="s">
        <v>17</v>
      </c>
      <c r="R21">
        <f t="shared" si="2"/>
        <v>78936</v>
      </c>
      <c r="S21">
        <f t="shared" si="3"/>
        <v>32718400</v>
      </c>
    </row>
    <row r="22" spans="1:21" x14ac:dyDescent="0.25">
      <c r="A22">
        <v>8895</v>
      </c>
      <c r="B22" s="13">
        <v>22306</v>
      </c>
      <c r="C22" s="13">
        <v>4329</v>
      </c>
      <c r="D22" s="13">
        <v>26</v>
      </c>
      <c r="E22" s="26">
        <f t="shared" si="1"/>
        <v>-0.73421546000986382</v>
      </c>
      <c r="F22" s="24">
        <f>IF(Kalibratiemetingen!C22&gt;0,Grafiek_kalibratiemetingen!$R$13*Kalibratiemetingen!C22+Grafiek_kalibratiemetingen!$R$14,TRIM(""))</f>
        <v>12.534215460009865</v>
      </c>
      <c r="G22" s="12">
        <v>11.8</v>
      </c>
      <c r="H22" s="12">
        <v>31.7</v>
      </c>
      <c r="I22" s="2">
        <f>IF(IF(Kalibratiemetingen!C22&gt;0,1,0)+IF(Kalibratiemetingen!G22&gt;0,1,0)=2,1,0)</f>
        <v>1</v>
      </c>
      <c r="J22" t="s">
        <v>21</v>
      </c>
      <c r="K22" t="s">
        <v>14</v>
      </c>
      <c r="L22">
        <v>729</v>
      </c>
      <c r="M22" t="s">
        <v>15</v>
      </c>
      <c r="N22" t="s">
        <v>16</v>
      </c>
      <c r="O22" s="7">
        <v>42556</v>
      </c>
      <c r="P22" t="s">
        <v>17</v>
      </c>
      <c r="R22">
        <f t="shared" si="2"/>
        <v>51082.200000000004</v>
      </c>
      <c r="S22">
        <f t="shared" si="3"/>
        <v>18740241</v>
      </c>
    </row>
    <row r="23" spans="1:21" x14ac:dyDescent="0.25">
      <c r="A23">
        <v>8840</v>
      </c>
      <c r="B23" s="13">
        <v>22203</v>
      </c>
      <c r="C23" s="13">
        <v>3097</v>
      </c>
      <c r="D23" s="13">
        <v>25</v>
      </c>
      <c r="E23" s="26">
        <f t="shared" si="1"/>
        <v>2.1980774727127894E-2</v>
      </c>
      <c r="F23" s="24">
        <f>IF(Kalibratiemetingen!C23&gt;0,Grafiek_kalibratiemetingen!$R$13*Kalibratiemetingen!C23+Grafiek_kalibratiemetingen!$R$14,TRIM(""))</f>
        <v>10.778019225272873</v>
      </c>
      <c r="G23" s="12">
        <v>10.8</v>
      </c>
      <c r="H23" s="12">
        <v>31.6</v>
      </c>
      <c r="I23" s="2">
        <f>IF(IF(Kalibratiemetingen!C23&gt;0,1,0)+IF(Kalibratiemetingen!G23&gt;0,1,0)=2,1,0)</f>
        <v>1</v>
      </c>
      <c r="J23" t="s">
        <v>21</v>
      </c>
      <c r="K23" t="s">
        <v>14</v>
      </c>
      <c r="L23">
        <v>729</v>
      </c>
      <c r="M23" t="s">
        <v>15</v>
      </c>
      <c r="N23" t="s">
        <v>16</v>
      </c>
      <c r="O23" s="7">
        <v>42556</v>
      </c>
      <c r="P23" t="s">
        <v>19</v>
      </c>
      <c r="R23">
        <f t="shared" si="2"/>
        <v>33447.600000000006</v>
      </c>
      <c r="S23">
        <f t="shared" si="3"/>
        <v>9591409</v>
      </c>
    </row>
    <row r="24" spans="1:21" x14ac:dyDescent="0.25">
      <c r="A24">
        <v>8850</v>
      </c>
      <c r="B24" s="13">
        <v>22217</v>
      </c>
      <c r="C24" s="13">
        <v>5232</v>
      </c>
      <c r="D24" s="13">
        <v>25</v>
      </c>
      <c r="E24" s="26">
        <f t="shared" si="1"/>
        <v>-0.42142747297049965</v>
      </c>
      <c r="F24" s="24">
        <f>IF(Kalibratiemetingen!C24&gt;0,Grafiek_kalibratiemetingen!$R$13*Kalibratiemetingen!C24+Grafiek_kalibratiemetingen!$R$14,TRIM(""))</f>
        <v>13.8214274729705</v>
      </c>
      <c r="G24" s="12">
        <v>13.4</v>
      </c>
      <c r="H24" s="12">
        <v>31.4</v>
      </c>
      <c r="I24" s="2">
        <f>IF(IF(Kalibratiemetingen!C24&gt;0,1,0)+IF(Kalibratiemetingen!G24&gt;0,1,0)=2,1,0)</f>
        <v>1</v>
      </c>
      <c r="J24" t="s">
        <v>21</v>
      </c>
      <c r="K24" t="s">
        <v>14</v>
      </c>
      <c r="L24">
        <v>729</v>
      </c>
      <c r="M24" t="s">
        <v>15</v>
      </c>
      <c r="N24" t="s">
        <v>16</v>
      </c>
      <c r="O24" s="7">
        <v>42556</v>
      </c>
      <c r="P24" t="s">
        <v>19</v>
      </c>
      <c r="R24">
        <f t="shared" si="2"/>
        <v>70108.800000000003</v>
      </c>
      <c r="S24">
        <f t="shared" si="3"/>
        <v>27373824</v>
      </c>
    </row>
    <row r="25" spans="1:21" x14ac:dyDescent="0.25">
      <c r="A25">
        <v>8852</v>
      </c>
      <c r="B25" s="13">
        <v>22215</v>
      </c>
      <c r="C25" s="13">
        <v>2723</v>
      </c>
      <c r="D25" s="13">
        <v>25</v>
      </c>
      <c r="E25" s="26">
        <f t="shared" si="1"/>
        <v>0.55511177455800009</v>
      </c>
      <c r="F25" s="24">
        <f>IF(Kalibratiemetingen!C25&gt;0,Grafiek_kalibratiemetingen!$R$13*Kalibratiemetingen!C25+Grafiek_kalibratiemetingen!$R$14,TRIM(""))</f>
        <v>10.244888225442001</v>
      </c>
      <c r="G25" s="12">
        <v>10.8</v>
      </c>
      <c r="H25" s="12">
        <v>31.5</v>
      </c>
      <c r="I25" s="2">
        <f>IF(IF(Kalibratiemetingen!C25&gt;0,1,0)+IF(Kalibratiemetingen!G25&gt;0,1,0)=2,1,0)</f>
        <v>1</v>
      </c>
      <c r="J25" t="s">
        <v>21</v>
      </c>
      <c r="K25" t="s">
        <v>14</v>
      </c>
      <c r="L25">
        <v>729</v>
      </c>
      <c r="M25" t="s">
        <v>15</v>
      </c>
      <c r="N25" t="s">
        <v>16</v>
      </c>
      <c r="O25" s="7">
        <v>42556</v>
      </c>
      <c r="P25" t="s">
        <v>19</v>
      </c>
      <c r="R25">
        <f t="shared" si="2"/>
        <v>29408.400000000001</v>
      </c>
      <c r="S25">
        <f t="shared" si="3"/>
        <v>7414729</v>
      </c>
    </row>
    <row r="26" spans="1:21" x14ac:dyDescent="0.25">
      <c r="A26">
        <v>8851</v>
      </c>
      <c r="B26" s="13">
        <v>22216</v>
      </c>
      <c r="C26" s="13">
        <v>3339</v>
      </c>
      <c r="D26" s="13">
        <v>26</v>
      </c>
      <c r="E26" s="26">
        <f t="shared" si="1"/>
        <v>-0.32298634281049488</v>
      </c>
      <c r="F26" s="24">
        <f>IF(Kalibratiemetingen!C26&gt;0,Grafiek_kalibratiemetingen!$R$13*Kalibratiemetingen!C26+Grafiek_kalibratiemetingen!$R$14,TRIM(""))</f>
        <v>11.122986342810496</v>
      </c>
      <c r="G26" s="12">
        <v>10.8</v>
      </c>
      <c r="H26" s="12">
        <v>31.5</v>
      </c>
      <c r="I26" s="2">
        <f>IF(IF(Kalibratiemetingen!C26&gt;0,1,0)+IF(Kalibratiemetingen!G26&gt;0,1,0)=2,1,0)</f>
        <v>1</v>
      </c>
      <c r="J26" t="s">
        <v>21</v>
      </c>
      <c r="K26" t="s">
        <v>14</v>
      </c>
      <c r="L26">
        <v>729</v>
      </c>
      <c r="M26" t="s">
        <v>15</v>
      </c>
      <c r="N26" t="s">
        <v>16</v>
      </c>
      <c r="O26" s="7">
        <v>42556</v>
      </c>
      <c r="P26" t="s">
        <v>19</v>
      </c>
      <c r="R26">
        <f t="shared" si="2"/>
        <v>36061.200000000004</v>
      </c>
      <c r="S26">
        <f t="shared" si="3"/>
        <v>11148921</v>
      </c>
    </row>
    <row r="27" spans="1:21" x14ac:dyDescent="0.25">
      <c r="A27">
        <v>8858</v>
      </c>
      <c r="B27" s="13">
        <v>22212</v>
      </c>
      <c r="C27" s="13">
        <v>3076</v>
      </c>
      <c r="D27" s="13">
        <v>26</v>
      </c>
      <c r="E27" s="26">
        <f t="shared" si="1"/>
        <v>5.191593781923487E-2</v>
      </c>
      <c r="F27" s="24">
        <f>IF(Kalibratiemetingen!C27&gt;0,Grafiek_kalibratiemetingen!$R$13*Kalibratiemetingen!C27+Grafiek_kalibratiemetingen!$R$14,TRIM(""))</f>
        <v>10.748084062180766</v>
      </c>
      <c r="G27" s="12">
        <v>10.8</v>
      </c>
      <c r="H27" s="12">
        <v>31.6</v>
      </c>
      <c r="I27" s="2">
        <f>IF(IF(Kalibratiemetingen!C27&gt;0,1,0)+IF(Kalibratiemetingen!G27&gt;0,1,0)=2,1,0)</f>
        <v>1</v>
      </c>
      <c r="J27" t="s">
        <v>21</v>
      </c>
      <c r="K27" t="s">
        <v>14</v>
      </c>
      <c r="L27">
        <v>729</v>
      </c>
      <c r="M27" t="s">
        <v>15</v>
      </c>
      <c r="N27" t="s">
        <v>16</v>
      </c>
      <c r="O27" s="7">
        <v>42556</v>
      </c>
      <c r="P27" t="s">
        <v>19</v>
      </c>
      <c r="R27">
        <f t="shared" si="2"/>
        <v>33220.800000000003</v>
      </c>
      <c r="S27">
        <f t="shared" si="3"/>
        <v>9461776</v>
      </c>
    </row>
    <row r="28" spans="1:21" x14ac:dyDescent="0.25">
      <c r="A28">
        <v>9200</v>
      </c>
      <c r="B28" s="13">
        <v>21798</v>
      </c>
      <c r="C28" s="13">
        <v>5479</v>
      </c>
      <c r="D28" s="13">
        <v>29</v>
      </c>
      <c r="E28" s="26">
        <f t="shared" si="1"/>
        <v>-7.352201029195804E-2</v>
      </c>
      <c r="F28" s="24">
        <f>IF(Kalibratiemetingen!C28&gt;0,Grafiek_kalibratiemetingen!$R$13*Kalibratiemetingen!C28+Grafiek_kalibratiemetingen!$R$14,TRIM(""))</f>
        <v>14.173522010291958</v>
      </c>
      <c r="G28" s="12">
        <v>14.1</v>
      </c>
      <c r="H28" s="12">
        <v>28.7</v>
      </c>
      <c r="I28" s="2">
        <f>IF(IF(Kalibratiemetingen!C28&gt;0,1,0)+IF(Kalibratiemetingen!G28&gt;0,1,0)=2,1,0)</f>
        <v>1</v>
      </c>
      <c r="J28" t="s">
        <v>22</v>
      </c>
      <c r="K28" t="s">
        <v>14</v>
      </c>
      <c r="L28">
        <v>729</v>
      </c>
      <c r="M28" t="s">
        <v>15</v>
      </c>
      <c r="N28" t="s">
        <v>16</v>
      </c>
      <c r="O28" s="7">
        <v>42562</v>
      </c>
      <c r="P28" t="s">
        <v>17</v>
      </c>
      <c r="Q28" t="s">
        <v>84</v>
      </c>
      <c r="R28">
        <f t="shared" si="2"/>
        <v>77253.899999999994</v>
      </c>
      <c r="S28">
        <f t="shared" si="3"/>
        <v>30019441</v>
      </c>
    </row>
    <row r="29" spans="1:21" x14ac:dyDescent="0.25">
      <c r="A29">
        <v>9201</v>
      </c>
      <c r="B29" s="13">
        <v>21874</v>
      </c>
      <c r="C29" s="13">
        <v>5222</v>
      </c>
      <c r="D29" s="13">
        <v>29</v>
      </c>
      <c r="E29" s="26">
        <f t="shared" si="1"/>
        <v>-0.10717263340282912</v>
      </c>
      <c r="F29" s="24">
        <f>IF(Kalibratiemetingen!C29&gt;0,Grafiek_kalibratiemetingen!$R$13*Kalibratiemetingen!C29+Grafiek_kalibratiemetingen!$R$14,TRIM(""))</f>
        <v>13.807172633402828</v>
      </c>
      <c r="G29" s="12">
        <v>13.7</v>
      </c>
      <c r="H29" s="12">
        <v>29</v>
      </c>
      <c r="I29" s="2">
        <f>IF(IF(Kalibratiemetingen!C29&gt;0,1,0)+IF(Kalibratiemetingen!G29&gt;0,1,0)=2,1,0)</f>
        <v>1</v>
      </c>
      <c r="J29" t="s">
        <v>22</v>
      </c>
      <c r="K29" t="s">
        <v>14</v>
      </c>
      <c r="L29">
        <v>729</v>
      </c>
      <c r="M29" t="s">
        <v>15</v>
      </c>
      <c r="N29" t="s">
        <v>16</v>
      </c>
      <c r="O29" s="7">
        <v>42562</v>
      </c>
      <c r="P29" t="s">
        <v>17</v>
      </c>
      <c r="R29">
        <f t="shared" si="2"/>
        <v>71541.399999999994</v>
      </c>
      <c r="S29">
        <f t="shared" si="3"/>
        <v>27269284</v>
      </c>
    </row>
    <row r="30" spans="1:21" x14ac:dyDescent="0.25">
      <c r="A30">
        <v>9199</v>
      </c>
      <c r="B30" s="13">
        <v>21900</v>
      </c>
      <c r="C30" s="13">
        <v>4905</v>
      </c>
      <c r="D30" s="13">
        <v>29</v>
      </c>
      <c r="E30" s="26">
        <f t="shared" si="1"/>
        <v>-0.2552942191076788</v>
      </c>
      <c r="F30" s="24">
        <f>IF(Kalibratiemetingen!C30&gt;0,Grafiek_kalibratiemetingen!$R$13*Kalibratiemetingen!C30+Grafiek_kalibratiemetingen!$R$14,TRIM(""))</f>
        <v>13.355294219107678</v>
      </c>
      <c r="G30" s="12">
        <v>13.1</v>
      </c>
      <c r="H30" s="12">
        <v>28.5</v>
      </c>
      <c r="I30" s="2">
        <f>IF(IF(Kalibratiemetingen!C30&gt;0,1,0)+IF(Kalibratiemetingen!G30&gt;0,1,0)=2,1,0)</f>
        <v>1</v>
      </c>
      <c r="J30" t="s">
        <v>22</v>
      </c>
      <c r="K30" t="s">
        <v>14</v>
      </c>
      <c r="L30">
        <v>729</v>
      </c>
      <c r="M30" t="s">
        <v>15</v>
      </c>
      <c r="N30" t="s">
        <v>16</v>
      </c>
      <c r="O30" s="7">
        <v>42562</v>
      </c>
      <c r="P30" t="s">
        <v>17</v>
      </c>
      <c r="R30">
        <f t="shared" si="2"/>
        <v>64255.5</v>
      </c>
      <c r="S30">
        <f t="shared" si="3"/>
        <v>24059025</v>
      </c>
    </row>
    <row r="31" spans="1:21" x14ac:dyDescent="0.25">
      <c r="C31" s="13"/>
      <c r="D31" s="27" t="str">
        <f>E31</f>
        <v/>
      </c>
      <c r="E31" s="26" t="str">
        <f t="shared" si="1"/>
        <v/>
      </c>
      <c r="F31" s="24" t="str">
        <f>IF(Kalibratiemetingen!C31&gt;0,Grafiek_kalibratiemetingen!$R$13*Kalibratiemetingen!C31+Grafiek_kalibratiemetingen!$R$14,TRIM(""))</f>
        <v/>
      </c>
      <c r="G31" s="12">
        <v>14.3</v>
      </c>
      <c r="H31" s="12">
        <v>28.5</v>
      </c>
      <c r="I31" s="2">
        <f>IF(IF(Kalibratiemetingen!C31&gt;0,1,0)+IF(Kalibratiemetingen!G31&gt;0,1,0)=2,1,0)</f>
        <v>0</v>
      </c>
      <c r="J31" t="s">
        <v>22</v>
      </c>
      <c r="K31" t="s">
        <v>14</v>
      </c>
      <c r="L31">
        <v>729</v>
      </c>
      <c r="M31" t="s">
        <v>15</v>
      </c>
      <c r="N31" t="s">
        <v>16</v>
      </c>
      <c r="O31" s="7">
        <v>42562</v>
      </c>
      <c r="P31" t="s">
        <v>17</v>
      </c>
      <c r="R31">
        <f t="shared" si="2"/>
        <v>0</v>
      </c>
      <c r="S31">
        <f t="shared" si="3"/>
        <v>0</v>
      </c>
    </row>
    <row r="32" spans="1:21" x14ac:dyDescent="0.25">
      <c r="A32">
        <v>9192</v>
      </c>
      <c r="B32" s="13">
        <v>21962</v>
      </c>
      <c r="C32" s="13">
        <v>4857</v>
      </c>
      <c r="D32" s="13">
        <v>30</v>
      </c>
      <c r="E32" s="26">
        <f t="shared" si="1"/>
        <v>-0.68687098918286082</v>
      </c>
      <c r="F32" s="24">
        <f>IF(Kalibratiemetingen!C32&gt;0,Grafiek_kalibratiemetingen!$R$13*Kalibratiemetingen!C32+Grafiek_kalibratiemetingen!$R$14,TRIM(""))</f>
        <v>13.28687098918286</v>
      </c>
      <c r="G32" s="12">
        <v>12.6</v>
      </c>
      <c r="H32" s="12">
        <v>28.1</v>
      </c>
      <c r="I32" s="2">
        <f>IF(IF(Kalibratiemetingen!C32&gt;0,1,0)+IF(Kalibratiemetingen!G32&gt;0,1,0)=2,1,0)</f>
        <v>1</v>
      </c>
      <c r="J32" t="s">
        <v>22</v>
      </c>
      <c r="K32" t="s">
        <v>14</v>
      </c>
      <c r="L32">
        <v>729</v>
      </c>
      <c r="M32" t="s">
        <v>15</v>
      </c>
      <c r="N32" t="s">
        <v>16</v>
      </c>
      <c r="O32" s="7">
        <v>42562</v>
      </c>
      <c r="P32" t="s">
        <v>17</v>
      </c>
      <c r="R32">
        <f t="shared" si="2"/>
        <v>61198.2</v>
      </c>
      <c r="S32">
        <f t="shared" si="3"/>
        <v>23590449</v>
      </c>
    </row>
    <row r="33" spans="1:19" x14ac:dyDescent="0.25">
      <c r="A33">
        <v>9165</v>
      </c>
      <c r="B33" s="13">
        <v>21987</v>
      </c>
      <c r="C33" s="13">
        <v>4007</v>
      </c>
      <c r="D33" s="13">
        <v>30</v>
      </c>
      <c r="E33" s="26">
        <f t="shared" si="1"/>
        <v>-0.27520962593087717</v>
      </c>
      <c r="F33" s="24">
        <f>IF(Kalibratiemetingen!C33&gt;0,Grafiek_kalibratiemetingen!$R$13*Kalibratiemetingen!C33+Grafiek_kalibratiemetingen!$R$14,TRIM(""))</f>
        <v>12.075209625930878</v>
      </c>
      <c r="G33" s="12">
        <v>11.8</v>
      </c>
      <c r="H33" s="12">
        <v>27.8</v>
      </c>
      <c r="I33" s="2">
        <f>IF(IF(Kalibratiemetingen!C33&gt;0,1,0)+IF(Kalibratiemetingen!G33&gt;0,1,0)=2,1,0)</f>
        <v>1</v>
      </c>
      <c r="J33" t="s">
        <v>22</v>
      </c>
      <c r="K33" t="s">
        <v>14</v>
      </c>
      <c r="L33">
        <v>729</v>
      </c>
      <c r="M33" t="s">
        <v>15</v>
      </c>
      <c r="N33" t="s">
        <v>16</v>
      </c>
      <c r="O33" s="7">
        <v>42562</v>
      </c>
      <c r="P33" t="s">
        <v>17</v>
      </c>
      <c r="R33">
        <f t="shared" si="2"/>
        <v>47282.600000000006</v>
      </c>
      <c r="S33">
        <f t="shared" si="3"/>
        <v>16056049</v>
      </c>
    </row>
    <row r="34" spans="1:19" x14ac:dyDescent="0.25">
      <c r="A34">
        <v>9162</v>
      </c>
      <c r="B34" s="13">
        <v>22004</v>
      </c>
      <c r="C34" s="13">
        <v>5068</v>
      </c>
      <c r="D34" s="13">
        <v>30</v>
      </c>
      <c r="E34" s="26">
        <f t="shared" si="1"/>
        <v>-0.48764810406070502</v>
      </c>
      <c r="F34" s="24">
        <f>IF(Kalibratiemetingen!C34&gt;0,Grafiek_kalibratiemetingen!$R$13*Kalibratiemetingen!C34+Grafiek_kalibratiemetingen!$R$14,TRIM(""))</f>
        <v>13.587648104060705</v>
      </c>
      <c r="G34" s="12">
        <v>13.1</v>
      </c>
      <c r="H34" s="12">
        <v>27.5</v>
      </c>
      <c r="I34" s="2">
        <f>IF(IF(Kalibratiemetingen!C34&gt;0,1,0)+IF(Kalibratiemetingen!G34&gt;0,1,0)=2,1,0)</f>
        <v>1</v>
      </c>
      <c r="J34" t="s">
        <v>22</v>
      </c>
      <c r="K34" t="s">
        <v>14</v>
      </c>
      <c r="L34">
        <v>729</v>
      </c>
      <c r="M34" t="s">
        <v>15</v>
      </c>
      <c r="N34" t="s">
        <v>16</v>
      </c>
      <c r="O34" s="7">
        <v>42562</v>
      </c>
      <c r="P34" t="s">
        <v>17</v>
      </c>
      <c r="R34">
        <f t="shared" si="2"/>
        <v>66390.8</v>
      </c>
      <c r="S34">
        <f t="shared" si="3"/>
        <v>25684624</v>
      </c>
    </row>
    <row r="35" spans="1:19" x14ac:dyDescent="0.25">
      <c r="A35">
        <v>9163</v>
      </c>
      <c r="B35" s="13">
        <v>22009</v>
      </c>
      <c r="C35" s="13">
        <v>5386</v>
      </c>
      <c r="D35" s="13">
        <v>30</v>
      </c>
      <c r="E35" s="26">
        <f t="shared" si="1"/>
        <v>-0.9409520023126241</v>
      </c>
      <c r="F35" s="24">
        <f>IF(Kalibratiemetingen!C35&gt;0,Grafiek_kalibratiemetingen!$R$13*Kalibratiemetingen!C35+Grafiek_kalibratiemetingen!$R$14,TRIM(""))</f>
        <v>14.040952002312624</v>
      </c>
      <c r="G35" s="12">
        <v>13.1</v>
      </c>
      <c r="H35" s="12">
        <v>27.6</v>
      </c>
      <c r="I35" s="2">
        <f>IF(IF(Kalibratiemetingen!C35&gt;0,1,0)+IF(Kalibratiemetingen!G35&gt;0,1,0)=2,1,0)</f>
        <v>1</v>
      </c>
      <c r="J35" t="s">
        <v>23</v>
      </c>
      <c r="K35" t="s">
        <v>14</v>
      </c>
      <c r="L35">
        <v>729</v>
      </c>
      <c r="M35" t="s">
        <v>15</v>
      </c>
      <c r="N35" t="s">
        <v>16</v>
      </c>
      <c r="O35" s="7">
        <v>42562</v>
      </c>
      <c r="P35" t="s">
        <v>17</v>
      </c>
      <c r="R35">
        <f t="shared" si="2"/>
        <v>70556.599999999991</v>
      </c>
      <c r="S35">
        <f t="shared" si="3"/>
        <v>29008996</v>
      </c>
    </row>
    <row r="36" spans="1:19" x14ac:dyDescent="0.25">
      <c r="A36">
        <v>9164</v>
      </c>
      <c r="B36" s="13">
        <v>22016</v>
      </c>
      <c r="C36" s="13">
        <v>5589</v>
      </c>
      <c r="D36" s="13">
        <v>30</v>
      </c>
      <c r="E36" s="26">
        <f t="shared" si="1"/>
        <v>-0.43032524553633245</v>
      </c>
      <c r="F36" s="24">
        <f>IF(Kalibratiemetingen!C36&gt;0,Grafiek_kalibratiemetingen!$R$13*Kalibratiemetingen!C36+Grafiek_kalibratiemetingen!$R$14,TRIM(""))</f>
        <v>14.330325245536333</v>
      </c>
      <c r="G36" s="12">
        <v>13.9</v>
      </c>
      <c r="H36" s="12">
        <v>27.5</v>
      </c>
      <c r="I36" s="2">
        <f>IF(IF(Kalibratiemetingen!C36&gt;0,1,0)+IF(Kalibratiemetingen!G36&gt;0,1,0)=2,1,0)</f>
        <v>1</v>
      </c>
      <c r="J36" t="s">
        <v>23</v>
      </c>
      <c r="K36" t="s">
        <v>14</v>
      </c>
      <c r="L36">
        <v>729</v>
      </c>
      <c r="M36" t="s">
        <v>15</v>
      </c>
      <c r="N36" t="s">
        <v>16</v>
      </c>
      <c r="O36" s="7">
        <v>42562</v>
      </c>
      <c r="P36" t="s">
        <v>17</v>
      </c>
      <c r="R36">
        <f t="shared" si="2"/>
        <v>77687.100000000006</v>
      </c>
      <c r="S36">
        <f t="shared" si="3"/>
        <v>31236921</v>
      </c>
    </row>
    <row r="37" spans="1:19" x14ac:dyDescent="0.25">
      <c r="A37">
        <v>195</v>
      </c>
      <c r="B37" s="13">
        <v>22050</v>
      </c>
      <c r="C37" s="13">
        <v>4876</v>
      </c>
      <c r="D37" s="13">
        <v>30</v>
      </c>
      <c r="E37" s="26">
        <f t="shared" si="1"/>
        <v>-0.51395518436143206</v>
      </c>
      <c r="F37" s="24">
        <f>IF(Kalibratiemetingen!C37&gt;0,Grafiek_kalibratiemetingen!$R$13*Kalibratiemetingen!C37+Grafiek_kalibratiemetingen!$R$14,TRIM(""))</f>
        <v>13.313955184361433</v>
      </c>
      <c r="G37" s="12">
        <v>12.8</v>
      </c>
      <c r="H37" s="12">
        <v>27.5</v>
      </c>
      <c r="I37" s="2">
        <f>IF(IF(Kalibratiemetingen!C37&gt;0,1,0)+IF(Kalibratiemetingen!G37&gt;0,1,0)=2,1,0)</f>
        <v>1</v>
      </c>
      <c r="J37" t="s">
        <v>23</v>
      </c>
      <c r="K37" t="s">
        <v>14</v>
      </c>
      <c r="L37">
        <v>729</v>
      </c>
      <c r="M37" t="s">
        <v>15</v>
      </c>
      <c r="N37" t="s">
        <v>16</v>
      </c>
      <c r="O37" s="7">
        <v>42562</v>
      </c>
      <c r="P37" t="s">
        <v>17</v>
      </c>
      <c r="R37">
        <f t="shared" si="2"/>
        <v>62412.800000000003</v>
      </c>
      <c r="S37">
        <f t="shared" si="3"/>
        <v>23775376</v>
      </c>
    </row>
    <row r="38" spans="1:19" x14ac:dyDescent="0.25">
      <c r="A38">
        <v>8932</v>
      </c>
      <c r="B38" s="13">
        <v>21987</v>
      </c>
      <c r="C38" s="13">
        <v>3899</v>
      </c>
      <c r="D38" s="13">
        <v>30</v>
      </c>
      <c r="E38" s="26">
        <f t="shared" si="1"/>
        <v>-0.52125735860003708</v>
      </c>
      <c r="F38" s="24">
        <f>IF(Kalibratiemetingen!C38&gt;0,Grafiek_kalibratiemetingen!$R$13*Kalibratiemetingen!C38+Grafiek_kalibratiemetingen!$R$14,TRIM(""))</f>
        <v>11.921257358600037</v>
      </c>
      <c r="G38" s="12">
        <v>11.4</v>
      </c>
      <c r="H38" s="12">
        <v>27.7</v>
      </c>
      <c r="I38" s="2">
        <f>IF(IF(Kalibratiemetingen!C38&gt;0,1,0)+IF(Kalibratiemetingen!G38&gt;0,1,0)=2,1,0)</f>
        <v>1</v>
      </c>
      <c r="J38" t="s">
        <v>23</v>
      </c>
      <c r="K38" t="s">
        <v>14</v>
      </c>
      <c r="L38">
        <v>729</v>
      </c>
      <c r="M38" t="s">
        <v>15</v>
      </c>
      <c r="N38" t="s">
        <v>16</v>
      </c>
      <c r="O38" s="7">
        <v>42562</v>
      </c>
      <c r="P38" t="s">
        <v>17</v>
      </c>
      <c r="R38">
        <f t="shared" si="2"/>
        <v>44448.6</v>
      </c>
      <c r="S38">
        <f t="shared" si="3"/>
        <v>15202201</v>
      </c>
    </row>
    <row r="39" spans="1:19" x14ac:dyDescent="0.25">
      <c r="A39">
        <v>9161</v>
      </c>
      <c r="B39" s="13">
        <v>21945</v>
      </c>
      <c r="C39" s="13">
        <v>5294</v>
      </c>
      <c r="D39" s="13">
        <v>30</v>
      </c>
      <c r="E39" s="26">
        <f t="shared" si="1"/>
        <v>-9.8074782900550161E-3</v>
      </c>
      <c r="F39" s="24">
        <f>IF(Kalibratiemetingen!C39&gt;0,Grafiek_kalibratiemetingen!$R$13*Kalibratiemetingen!C39+Grafiek_kalibratiemetingen!$R$14,TRIM(""))</f>
        <v>13.909807478290055</v>
      </c>
      <c r="G39" s="12">
        <v>13.9</v>
      </c>
      <c r="H39" s="12">
        <v>28.1</v>
      </c>
      <c r="I39" s="2">
        <f>IF(IF(Kalibratiemetingen!C39&gt;0,1,0)+IF(Kalibratiemetingen!G39&gt;0,1,0)=2,1,0)</f>
        <v>1</v>
      </c>
      <c r="J39" t="s">
        <v>23</v>
      </c>
      <c r="K39" t="s">
        <v>14</v>
      </c>
      <c r="L39">
        <v>729</v>
      </c>
      <c r="M39" t="s">
        <v>15</v>
      </c>
      <c r="N39" t="s">
        <v>16</v>
      </c>
      <c r="O39" s="7">
        <v>42562</v>
      </c>
      <c r="P39" t="s">
        <v>17</v>
      </c>
      <c r="R39">
        <f t="shared" si="2"/>
        <v>73586.600000000006</v>
      </c>
      <c r="S39">
        <f t="shared" si="3"/>
        <v>28026436</v>
      </c>
    </row>
    <row r="40" spans="1:19" x14ac:dyDescent="0.25">
      <c r="A40">
        <v>9172</v>
      </c>
      <c r="B40" s="13">
        <v>22050</v>
      </c>
      <c r="C40" s="13">
        <v>4076</v>
      </c>
      <c r="D40" s="13">
        <v>30</v>
      </c>
      <c r="E40" s="26">
        <f t="shared" si="1"/>
        <v>-0.57356801894780496</v>
      </c>
      <c r="F40" s="24">
        <f>IF(Kalibratiemetingen!C40&gt;0,Grafiek_kalibratiemetingen!$R$13*Kalibratiemetingen!C40+Grafiek_kalibratiemetingen!$R$14,TRIM(""))</f>
        <v>12.173568018947805</v>
      </c>
      <c r="G40" s="12">
        <v>11.6</v>
      </c>
      <c r="H40" s="12">
        <v>28.5</v>
      </c>
      <c r="I40" s="2">
        <f>IF(IF(Kalibratiemetingen!C40&gt;0,1,0)+IF(Kalibratiemetingen!G40&gt;0,1,0)=2,1,0)</f>
        <v>1</v>
      </c>
      <c r="J40" t="s">
        <v>23</v>
      </c>
      <c r="K40" t="s">
        <v>14</v>
      </c>
      <c r="L40">
        <v>729</v>
      </c>
      <c r="M40" t="s">
        <v>15</v>
      </c>
      <c r="N40" t="s">
        <v>16</v>
      </c>
      <c r="O40" s="7">
        <v>42562</v>
      </c>
      <c r="P40" t="s">
        <v>17</v>
      </c>
      <c r="R40">
        <f t="shared" si="2"/>
        <v>47281.599999999999</v>
      </c>
      <c r="S40">
        <f t="shared" si="3"/>
        <v>16613776</v>
      </c>
    </row>
    <row r="41" spans="1:19" x14ac:dyDescent="0.25">
      <c r="A41">
        <v>9205</v>
      </c>
      <c r="B41" s="13">
        <v>22005</v>
      </c>
      <c r="C41">
        <v>5007</v>
      </c>
      <c r="D41" s="13">
        <v>30</v>
      </c>
      <c r="E41" s="26" t="str">
        <f t="shared" si="1"/>
        <v/>
      </c>
      <c r="F41" s="24">
        <f>IF(Kalibratiemetingen!C41&gt;0,Grafiek_kalibratiemetingen!$R$13*Kalibratiemetingen!C41+Grafiek_kalibratiemetingen!$R$14,TRIM(""))</f>
        <v>13.500693582697917</v>
      </c>
      <c r="I41" s="2">
        <f>IF(IF(Kalibratiemetingen!C41&gt;0,1,0)+IF(Kalibratiemetingen!G41&gt;0,1,0)=2,1,0)</f>
        <v>0</v>
      </c>
      <c r="J41" t="s">
        <v>23</v>
      </c>
      <c r="K41" t="s">
        <v>14</v>
      </c>
      <c r="L41">
        <v>729</v>
      </c>
      <c r="M41" t="s">
        <v>15</v>
      </c>
      <c r="N41" t="s">
        <v>16</v>
      </c>
      <c r="O41" s="7">
        <v>42562</v>
      </c>
      <c r="P41" t="s">
        <v>17</v>
      </c>
      <c r="Q41" t="s">
        <v>24</v>
      </c>
      <c r="R41">
        <f t="shared" si="2"/>
        <v>0</v>
      </c>
      <c r="S41">
        <f t="shared" si="3"/>
        <v>25070049</v>
      </c>
    </row>
    <row r="42" spans="1:19" x14ac:dyDescent="0.25">
      <c r="A42">
        <v>9174</v>
      </c>
      <c r="B42" s="13">
        <v>22055</v>
      </c>
      <c r="C42" s="13">
        <v>4731</v>
      </c>
      <c r="D42" s="13">
        <v>30</v>
      </c>
      <c r="E42" s="26">
        <f t="shared" si="1"/>
        <v>-0.407260010630214</v>
      </c>
      <c r="F42" s="24">
        <f>IF(Kalibratiemetingen!C42&gt;0,Grafiek_kalibratiemetingen!$R$13*Kalibratiemetingen!C42+Grafiek_kalibratiemetingen!$R$14,TRIM(""))</f>
        <v>13.107260010630213</v>
      </c>
      <c r="G42" s="12">
        <v>12.7</v>
      </c>
      <c r="H42" s="12">
        <v>28.4</v>
      </c>
      <c r="I42" s="2">
        <f>IF(IF(Kalibratiemetingen!C42&gt;0,1,0)+IF(Kalibratiemetingen!G42&gt;0,1,0)=2,1,0)</f>
        <v>1</v>
      </c>
      <c r="J42" t="s">
        <v>23</v>
      </c>
      <c r="K42" t="s">
        <v>14</v>
      </c>
      <c r="L42">
        <v>729</v>
      </c>
      <c r="M42" t="s">
        <v>15</v>
      </c>
      <c r="N42" t="s">
        <v>16</v>
      </c>
      <c r="O42" s="7">
        <v>42562</v>
      </c>
      <c r="P42" t="s">
        <v>17</v>
      </c>
      <c r="R42">
        <f t="shared" si="2"/>
        <v>60083.7</v>
      </c>
      <c r="S42">
        <f t="shared" si="3"/>
        <v>22382361</v>
      </c>
    </row>
    <row r="43" spans="1:19" x14ac:dyDescent="0.25">
      <c r="A43">
        <v>9204</v>
      </c>
      <c r="B43" s="13">
        <v>22002</v>
      </c>
      <c r="C43">
        <v>5010</v>
      </c>
      <c r="D43" s="13">
        <v>30</v>
      </c>
      <c r="E43" s="26" t="str">
        <f t="shared" si="1"/>
        <v/>
      </c>
      <c r="F43" s="24">
        <f>IF(Kalibratiemetingen!C43&gt;0,Grafiek_kalibratiemetingen!$R$13*Kalibratiemetingen!C43+Grafiek_kalibratiemetingen!$R$14,TRIM(""))</f>
        <v>13.504970034568217</v>
      </c>
      <c r="I43" s="2">
        <f>IF(IF(Kalibratiemetingen!C43&gt;0,1,0)+IF(Kalibratiemetingen!G43&gt;0,1,0)=2,1,0)</f>
        <v>0</v>
      </c>
      <c r="J43" t="s">
        <v>23</v>
      </c>
      <c r="K43" t="s">
        <v>14</v>
      </c>
      <c r="L43">
        <v>729</v>
      </c>
      <c r="M43" t="s">
        <v>15</v>
      </c>
      <c r="N43" t="s">
        <v>16</v>
      </c>
      <c r="O43" s="7">
        <v>42562</v>
      </c>
      <c r="P43" t="s">
        <v>17</v>
      </c>
      <c r="R43">
        <f t="shared" si="2"/>
        <v>0</v>
      </c>
      <c r="S43">
        <f t="shared" si="3"/>
        <v>25100100</v>
      </c>
    </row>
    <row r="44" spans="1:19" x14ac:dyDescent="0.25">
      <c r="A44">
        <v>9175</v>
      </c>
      <c r="B44" s="13">
        <v>21986</v>
      </c>
      <c r="C44" s="13">
        <v>4788</v>
      </c>
      <c r="D44" s="13">
        <v>30</v>
      </c>
      <c r="E44" s="26">
        <f t="shared" si="1"/>
        <v>-0.58851259616593588</v>
      </c>
      <c r="F44" s="24">
        <f>IF(Kalibratiemetingen!C44&gt;0,Grafiek_kalibratiemetingen!$R$13*Kalibratiemetingen!C44+Grafiek_kalibratiemetingen!$R$14,TRIM(""))</f>
        <v>13.188512596165936</v>
      </c>
      <c r="G44" s="12">
        <v>12.6</v>
      </c>
      <c r="H44" s="12">
        <v>28.3</v>
      </c>
      <c r="I44" s="2">
        <f>IF(IF(Kalibratiemetingen!C44&gt;0,1,0)+IF(Kalibratiemetingen!G44&gt;0,1,0)=2,1,0)</f>
        <v>1</v>
      </c>
      <c r="J44" t="s">
        <v>23</v>
      </c>
      <c r="K44" t="s">
        <v>14</v>
      </c>
      <c r="L44">
        <v>729</v>
      </c>
      <c r="M44" t="s">
        <v>15</v>
      </c>
      <c r="N44" t="s">
        <v>16</v>
      </c>
      <c r="O44" s="7">
        <v>42562</v>
      </c>
      <c r="P44" t="s">
        <v>17</v>
      </c>
      <c r="R44">
        <f t="shared" si="2"/>
        <v>60328.799999999996</v>
      </c>
      <c r="S44">
        <f t="shared" si="3"/>
        <v>22924944</v>
      </c>
    </row>
    <row r="45" spans="1:19" x14ac:dyDescent="0.25">
      <c r="A45">
        <v>9176</v>
      </c>
      <c r="B45" s="13">
        <v>22032</v>
      </c>
      <c r="C45" s="13">
        <v>4985</v>
      </c>
      <c r="D45" s="13">
        <v>30</v>
      </c>
      <c r="E45" s="26">
        <f t="shared" si="1"/>
        <v>0.13066706435095732</v>
      </c>
      <c r="F45" s="24">
        <f>IF(Kalibratiemetingen!C45&gt;0,Grafiek_kalibratiemetingen!$R$13*Kalibratiemetingen!C45+Grafiek_kalibratiemetingen!$R$14,TRIM(""))</f>
        <v>13.469332935649042</v>
      </c>
      <c r="G45" s="12">
        <v>13.6</v>
      </c>
      <c r="H45" s="12">
        <v>28.4</v>
      </c>
      <c r="I45" s="2">
        <f>IF(IF(Kalibratiemetingen!C45&gt;0,1,0)+IF(Kalibratiemetingen!G45&gt;0,1,0)=2,1,0)</f>
        <v>1</v>
      </c>
      <c r="J45" t="s">
        <v>23</v>
      </c>
      <c r="K45" t="s">
        <v>14</v>
      </c>
      <c r="L45">
        <v>729</v>
      </c>
      <c r="M45" t="s">
        <v>15</v>
      </c>
      <c r="N45" t="s">
        <v>16</v>
      </c>
      <c r="O45" s="7">
        <v>42562</v>
      </c>
      <c r="P45" t="s">
        <v>17</v>
      </c>
      <c r="R45">
        <f t="shared" si="2"/>
        <v>67796</v>
      </c>
      <c r="S45">
        <f t="shared" si="3"/>
        <v>24850225</v>
      </c>
    </row>
    <row r="46" spans="1:19" x14ac:dyDescent="0.25">
      <c r="A46">
        <v>9173</v>
      </c>
      <c r="B46" s="13">
        <v>22053</v>
      </c>
      <c r="C46" s="13">
        <v>4590</v>
      </c>
      <c r="D46" s="13">
        <v>30</v>
      </c>
      <c r="E46" s="26">
        <f t="shared" si="1"/>
        <v>-0.40626677272606138</v>
      </c>
      <c r="F46" s="24">
        <f>IF(Kalibratiemetingen!C46&gt;0,Grafiek_kalibratiemetingen!$R$13*Kalibratiemetingen!C46+Grafiek_kalibratiemetingen!$R$14,TRIM(""))</f>
        <v>12.906266772726061</v>
      </c>
      <c r="G46" s="12">
        <v>12.5</v>
      </c>
      <c r="H46" s="12">
        <v>28.4</v>
      </c>
      <c r="I46" s="2">
        <f>IF(IF(Kalibratiemetingen!C46&gt;0,1,0)+IF(Kalibratiemetingen!G46&gt;0,1,0)=2,1,0)</f>
        <v>1</v>
      </c>
      <c r="J46" t="s">
        <v>23</v>
      </c>
      <c r="K46" t="s">
        <v>14</v>
      </c>
      <c r="L46">
        <v>729</v>
      </c>
      <c r="M46" t="s">
        <v>15</v>
      </c>
      <c r="N46" t="s">
        <v>16</v>
      </c>
      <c r="O46" s="7">
        <v>42562</v>
      </c>
      <c r="P46" t="s">
        <v>17</v>
      </c>
      <c r="R46">
        <f t="shared" si="2"/>
        <v>57375</v>
      </c>
      <c r="S46">
        <f t="shared" si="3"/>
        <v>21068100</v>
      </c>
    </row>
    <row r="47" spans="1:19" x14ac:dyDescent="0.25">
      <c r="A47">
        <v>9171</v>
      </c>
      <c r="B47" s="13">
        <v>22067</v>
      </c>
      <c r="C47" s="13">
        <v>4106</v>
      </c>
      <c r="D47" s="13">
        <v>30</v>
      </c>
      <c r="E47" s="26">
        <f t="shared" si="1"/>
        <v>-0.21633253765081406</v>
      </c>
      <c r="F47" s="24">
        <f>IF(Kalibratiemetingen!C47&gt;0,Grafiek_kalibratiemetingen!$R$13*Kalibratiemetingen!C47+Grafiek_kalibratiemetingen!$R$14,TRIM(""))</f>
        <v>12.216332537650814</v>
      </c>
      <c r="G47" s="12">
        <v>12</v>
      </c>
      <c r="H47" s="12">
        <v>28.3</v>
      </c>
      <c r="I47" s="2">
        <f>IF(IF(Kalibratiemetingen!C47&gt;0,1,0)+IF(Kalibratiemetingen!G47&gt;0,1,0)=2,1,0)</f>
        <v>1</v>
      </c>
      <c r="J47" t="s">
        <v>23</v>
      </c>
      <c r="K47" t="s">
        <v>14</v>
      </c>
      <c r="L47">
        <v>729</v>
      </c>
      <c r="M47" t="s">
        <v>15</v>
      </c>
      <c r="N47" t="s">
        <v>16</v>
      </c>
      <c r="O47" s="7">
        <v>42562</v>
      </c>
      <c r="P47" t="s">
        <v>17</v>
      </c>
      <c r="R47">
        <f t="shared" si="2"/>
        <v>49272</v>
      </c>
      <c r="S47">
        <f t="shared" si="3"/>
        <v>16859236</v>
      </c>
    </row>
    <row r="48" spans="1:19" x14ac:dyDescent="0.25">
      <c r="A48">
        <v>9166</v>
      </c>
      <c r="B48" s="13">
        <v>22057</v>
      </c>
      <c r="C48" s="13">
        <v>3902</v>
      </c>
      <c r="D48" s="13">
        <v>30</v>
      </c>
      <c r="E48" s="26">
        <f t="shared" si="1"/>
        <v>-0.32553381047033803</v>
      </c>
      <c r="F48" s="24">
        <f>IF(Kalibratiemetingen!C48&gt;0,Grafiek_kalibratiemetingen!$R$13*Kalibratiemetingen!C48+Grafiek_kalibratiemetingen!$R$14,TRIM(""))</f>
        <v>11.925533810470338</v>
      </c>
      <c r="G48" s="12">
        <v>11.6</v>
      </c>
      <c r="H48" s="12">
        <v>28.1</v>
      </c>
      <c r="I48" s="2">
        <f>IF(IF(Kalibratiemetingen!C48&gt;0,1,0)+IF(Kalibratiemetingen!G48&gt;0,1,0)=2,1,0)</f>
        <v>1</v>
      </c>
      <c r="J48" t="s">
        <v>23</v>
      </c>
      <c r="K48" t="s">
        <v>14</v>
      </c>
      <c r="L48">
        <v>729</v>
      </c>
      <c r="M48" t="s">
        <v>15</v>
      </c>
      <c r="N48" t="s">
        <v>16</v>
      </c>
      <c r="O48" s="7">
        <v>42562</v>
      </c>
      <c r="P48" t="s">
        <v>17</v>
      </c>
      <c r="R48">
        <f t="shared" si="2"/>
        <v>45263.199999999997</v>
      </c>
      <c r="S48">
        <f t="shared" si="3"/>
        <v>15225604</v>
      </c>
    </row>
    <row r="49" spans="1:19" x14ac:dyDescent="0.25">
      <c r="A49">
        <v>9203</v>
      </c>
      <c r="B49" s="13">
        <v>22041</v>
      </c>
      <c r="C49" s="13">
        <v>5646</v>
      </c>
      <c r="D49" s="13">
        <v>30</v>
      </c>
      <c r="E49" s="26">
        <f t="shared" si="1"/>
        <v>8.8422168927944966E-2</v>
      </c>
      <c r="F49" s="24">
        <f>IF(Kalibratiemetingen!C49&gt;0,Grafiek_kalibratiemetingen!$R$13*Kalibratiemetingen!C49+Grafiek_kalibratiemetingen!$R$14,TRIM(""))</f>
        <v>14.411577831072055</v>
      </c>
      <c r="G49" s="12">
        <v>14.5</v>
      </c>
      <c r="H49" s="12">
        <v>28.8</v>
      </c>
      <c r="I49" s="2">
        <f>IF(IF(Kalibratiemetingen!C49&gt;0,1,0)+IF(Kalibratiemetingen!G49&gt;0,1,0)=2,1,0)</f>
        <v>1</v>
      </c>
      <c r="J49" t="s">
        <v>23</v>
      </c>
      <c r="K49" t="s">
        <v>14</v>
      </c>
      <c r="L49">
        <v>729</v>
      </c>
      <c r="M49" t="s">
        <v>15</v>
      </c>
      <c r="N49" t="s">
        <v>16</v>
      </c>
      <c r="O49" s="7">
        <v>42562</v>
      </c>
      <c r="P49" t="s">
        <v>17</v>
      </c>
      <c r="R49">
        <f t="shared" si="2"/>
        <v>81867</v>
      </c>
      <c r="S49">
        <f t="shared" si="3"/>
        <v>31877316</v>
      </c>
    </row>
    <row r="50" spans="1:19" x14ac:dyDescent="0.25">
      <c r="A50">
        <v>9188</v>
      </c>
      <c r="B50" s="13">
        <v>22015</v>
      </c>
      <c r="C50" s="13">
        <v>4844</v>
      </c>
      <c r="D50" s="13">
        <v>30</v>
      </c>
      <c r="E50" s="26">
        <f t="shared" si="1"/>
        <v>-0.36833969774488828</v>
      </c>
      <c r="F50" s="24">
        <f>IF(Kalibratiemetingen!C50&gt;0,Grafiek_kalibratiemetingen!$R$13*Kalibratiemetingen!C50+Grafiek_kalibratiemetingen!$R$14,TRIM(""))</f>
        <v>13.268339697744889</v>
      </c>
      <c r="G50" s="12">
        <v>12.9</v>
      </c>
      <c r="H50" s="12">
        <v>28.8</v>
      </c>
      <c r="I50" s="2">
        <f>IF(IF(Kalibratiemetingen!C50&gt;0,1,0)+IF(Kalibratiemetingen!G50&gt;0,1,0)=2,1,0)</f>
        <v>1</v>
      </c>
      <c r="J50" t="s">
        <v>23</v>
      </c>
      <c r="K50" t="s">
        <v>14</v>
      </c>
      <c r="L50">
        <v>729</v>
      </c>
      <c r="M50" t="s">
        <v>15</v>
      </c>
      <c r="N50" t="s">
        <v>16</v>
      </c>
      <c r="O50" s="7">
        <v>42562</v>
      </c>
      <c r="P50" t="s">
        <v>17</v>
      </c>
      <c r="R50">
        <f t="shared" si="2"/>
        <v>62487.6</v>
      </c>
      <c r="S50">
        <f t="shared" si="3"/>
        <v>23464336</v>
      </c>
    </row>
    <row r="51" spans="1:19" x14ac:dyDescent="0.25">
      <c r="A51">
        <v>9204</v>
      </c>
      <c r="B51" s="13">
        <v>22008</v>
      </c>
      <c r="C51" s="13">
        <v>5110</v>
      </c>
      <c r="D51" s="13">
        <v>30</v>
      </c>
      <c r="E51" s="26">
        <f t="shared" si="1"/>
        <v>-0.74751843024492182</v>
      </c>
      <c r="F51" s="24">
        <f>IF(Kalibratiemetingen!C51&gt;0,Grafiek_kalibratiemetingen!$R$13*Kalibratiemetingen!C51+Grafiek_kalibratiemetingen!$R$14,TRIM(""))</f>
        <v>13.647518430244922</v>
      </c>
      <c r="G51" s="12">
        <v>12.9</v>
      </c>
      <c r="H51" s="12">
        <v>28.9</v>
      </c>
      <c r="I51" s="2">
        <f>IF(IF(Kalibratiemetingen!C51&gt;0,1,0)+IF(Kalibratiemetingen!G51&gt;0,1,0)=2,1,0)</f>
        <v>1</v>
      </c>
      <c r="J51" t="s">
        <v>23</v>
      </c>
      <c r="K51" t="s">
        <v>14</v>
      </c>
      <c r="L51">
        <v>729</v>
      </c>
      <c r="M51" t="s">
        <v>15</v>
      </c>
      <c r="N51" t="s">
        <v>16</v>
      </c>
      <c r="O51" s="7">
        <v>42562</v>
      </c>
      <c r="P51" t="s">
        <v>17</v>
      </c>
      <c r="R51">
        <f t="shared" si="2"/>
        <v>65919</v>
      </c>
      <c r="S51">
        <f t="shared" si="3"/>
        <v>26112100</v>
      </c>
    </row>
    <row r="52" spans="1:19" x14ac:dyDescent="0.25">
      <c r="A52">
        <v>9205</v>
      </c>
      <c r="B52" s="13">
        <v>22034</v>
      </c>
      <c r="C52" s="13">
        <v>4960</v>
      </c>
      <c r="D52" s="13">
        <v>30</v>
      </c>
      <c r="E52" s="26">
        <f t="shared" si="1"/>
        <v>-0.93369583672986423</v>
      </c>
      <c r="F52" s="24">
        <f>IF(Kalibratiemetingen!C52&gt;0,Grafiek_kalibratiemetingen!$R$13*Kalibratiemetingen!C52+Grafiek_kalibratiemetingen!$R$14,TRIM(""))</f>
        <v>13.433695836729864</v>
      </c>
      <c r="G52" s="12">
        <v>12.5</v>
      </c>
      <c r="H52" s="12">
        <v>28.9</v>
      </c>
      <c r="I52" s="2">
        <f>IF(IF(Kalibratiemetingen!C52&gt;0,1,0)+IF(Kalibratiemetingen!G52&gt;0,1,0)=2,1,0)</f>
        <v>1</v>
      </c>
      <c r="J52" t="s">
        <v>23</v>
      </c>
      <c r="K52" t="s">
        <v>14</v>
      </c>
      <c r="L52">
        <v>729</v>
      </c>
      <c r="M52" t="s">
        <v>15</v>
      </c>
      <c r="N52" t="s">
        <v>16</v>
      </c>
      <c r="O52" s="7">
        <v>42562</v>
      </c>
      <c r="P52" t="s">
        <v>17</v>
      </c>
      <c r="Q52" t="s">
        <v>24</v>
      </c>
      <c r="R52">
        <f t="shared" si="2"/>
        <v>62000</v>
      </c>
      <c r="S52">
        <f t="shared" si="3"/>
        <v>24601600</v>
      </c>
    </row>
    <row r="53" spans="1:19" x14ac:dyDescent="0.25">
      <c r="A53">
        <v>9183</v>
      </c>
      <c r="B53" s="13">
        <v>21750</v>
      </c>
      <c r="C53" s="13">
        <v>5283</v>
      </c>
      <c r="D53" s="13">
        <v>29</v>
      </c>
      <c r="E53" s="26">
        <f t="shared" si="1"/>
        <v>0.10587284523438178</v>
      </c>
      <c r="F53" s="24">
        <f>IF(Kalibratiemetingen!C53&gt;0,Grafiek_kalibratiemetingen!$R$13*Kalibratiemetingen!C53+Grafiek_kalibratiemetingen!$R$14,TRIM(""))</f>
        <v>13.894127154765618</v>
      </c>
      <c r="G53" s="12">
        <v>14</v>
      </c>
      <c r="H53" s="12">
        <v>28.4</v>
      </c>
      <c r="I53" s="2">
        <f>IF(IF(Kalibratiemetingen!C53&gt;0,1,0)+IF(Kalibratiemetingen!G53&gt;0,1,0)=2,1,0)</f>
        <v>1</v>
      </c>
      <c r="J53" t="s">
        <v>23</v>
      </c>
      <c r="K53" t="s">
        <v>14</v>
      </c>
      <c r="L53">
        <v>729</v>
      </c>
      <c r="M53" t="s">
        <v>15</v>
      </c>
      <c r="N53" t="s">
        <v>16</v>
      </c>
      <c r="O53" s="7">
        <v>42562</v>
      </c>
      <c r="P53" t="s">
        <v>17</v>
      </c>
      <c r="R53">
        <f t="shared" si="2"/>
        <v>73962</v>
      </c>
      <c r="S53">
        <f t="shared" si="3"/>
        <v>27910089</v>
      </c>
    </row>
    <row r="54" spans="1:19" x14ac:dyDescent="0.25">
      <c r="A54">
        <v>9185</v>
      </c>
      <c r="B54" s="13">
        <v>21809</v>
      </c>
      <c r="C54" s="13">
        <v>5348</v>
      </c>
      <c r="D54" s="13">
        <v>30</v>
      </c>
      <c r="E54" s="26">
        <f t="shared" si="1"/>
        <v>-8.6783611955475237E-2</v>
      </c>
      <c r="F54" s="24">
        <f>IF(Kalibratiemetingen!C54&gt;0,Grafiek_kalibratiemetingen!$R$13*Kalibratiemetingen!C54+Grafiek_kalibratiemetingen!$R$14,TRIM(""))</f>
        <v>13.986783611955476</v>
      </c>
      <c r="G54" s="12">
        <v>13.9</v>
      </c>
      <c r="H54" s="12">
        <v>28.4</v>
      </c>
      <c r="I54" s="2">
        <f>IF(IF(Kalibratiemetingen!C54&gt;0,1,0)+IF(Kalibratiemetingen!G54&gt;0,1,0)=2,1,0)</f>
        <v>1</v>
      </c>
      <c r="J54" t="s">
        <v>23</v>
      </c>
      <c r="K54" t="s">
        <v>14</v>
      </c>
      <c r="L54">
        <v>729</v>
      </c>
      <c r="M54" t="s">
        <v>15</v>
      </c>
      <c r="N54" t="s">
        <v>16</v>
      </c>
      <c r="O54" s="7">
        <v>42562</v>
      </c>
      <c r="P54" t="s">
        <v>17</v>
      </c>
      <c r="R54">
        <f t="shared" si="2"/>
        <v>74337.2</v>
      </c>
      <c r="S54">
        <f t="shared" si="3"/>
        <v>28601104</v>
      </c>
    </row>
    <row r="55" spans="1:19" x14ac:dyDescent="0.25">
      <c r="A55">
        <v>9186</v>
      </c>
      <c r="B55" s="13">
        <v>21859</v>
      </c>
      <c r="C55" s="13">
        <v>5216</v>
      </c>
      <c r="D55" s="13">
        <v>30</v>
      </c>
      <c r="E55" s="26">
        <f t="shared" si="1"/>
        <v>-0.59861972966222865</v>
      </c>
      <c r="F55" s="24">
        <f>IF(Kalibratiemetingen!C55&gt;0,Grafiek_kalibratiemetingen!$R$13*Kalibratiemetingen!C55+Grafiek_kalibratiemetingen!$R$14,TRIM(""))</f>
        <v>13.798619729662228</v>
      </c>
      <c r="G55" s="12">
        <v>13.2</v>
      </c>
      <c r="H55" s="12">
        <v>28.3</v>
      </c>
      <c r="I55" s="2">
        <f>IF(IF(Kalibratiemetingen!C55&gt;0,1,0)+IF(Kalibratiemetingen!G55&gt;0,1,0)=2,1,0)</f>
        <v>1</v>
      </c>
      <c r="J55" t="s">
        <v>23</v>
      </c>
      <c r="K55" t="s">
        <v>14</v>
      </c>
      <c r="L55">
        <v>729</v>
      </c>
      <c r="M55" t="s">
        <v>15</v>
      </c>
      <c r="N55" t="s">
        <v>16</v>
      </c>
      <c r="O55" s="7">
        <v>42562</v>
      </c>
      <c r="P55" t="s">
        <v>17</v>
      </c>
      <c r="R55">
        <f t="shared" si="2"/>
        <v>68851.199999999997</v>
      </c>
      <c r="S55">
        <f t="shared" si="3"/>
        <v>27206656</v>
      </c>
    </row>
    <row r="56" spans="1:19" x14ac:dyDescent="0.25">
      <c r="A56">
        <v>9189</v>
      </c>
      <c r="B56" s="13">
        <v>21884</v>
      </c>
      <c r="C56" s="13">
        <v>5427</v>
      </c>
      <c r="D56" s="13">
        <v>30</v>
      </c>
      <c r="E56" s="26">
        <f t="shared" si="1"/>
        <v>-0.79939684454007143</v>
      </c>
      <c r="F56" s="24">
        <f>IF(Kalibratiemetingen!C56&gt;0,Grafiek_kalibratiemetingen!$R$13*Kalibratiemetingen!C56+Grafiek_kalibratiemetingen!$R$14,TRIM(""))</f>
        <v>14.099396844540072</v>
      </c>
      <c r="G56" s="12">
        <v>13.3</v>
      </c>
      <c r="H56" s="12">
        <v>28.4</v>
      </c>
      <c r="I56" s="2">
        <f>IF(IF(Kalibratiemetingen!C56&gt;0,1,0)+IF(Kalibratiemetingen!G56&gt;0,1,0)=2,1,0)</f>
        <v>1</v>
      </c>
      <c r="J56" t="s">
        <v>23</v>
      </c>
      <c r="K56" t="s">
        <v>14</v>
      </c>
      <c r="L56">
        <v>729</v>
      </c>
      <c r="M56" t="s">
        <v>15</v>
      </c>
      <c r="N56" t="s">
        <v>16</v>
      </c>
      <c r="O56" s="7">
        <v>42562</v>
      </c>
      <c r="P56" t="s">
        <v>17</v>
      </c>
      <c r="R56">
        <f t="shared" si="2"/>
        <v>72179.100000000006</v>
      </c>
      <c r="S56">
        <f t="shared" si="3"/>
        <v>29452329</v>
      </c>
    </row>
    <row r="57" spans="1:19" x14ac:dyDescent="0.25">
      <c r="A57">
        <v>9177</v>
      </c>
      <c r="B57" s="13">
        <v>21892</v>
      </c>
      <c r="C57" s="13">
        <v>4691</v>
      </c>
      <c r="D57" s="13">
        <v>30</v>
      </c>
      <c r="E57" s="26">
        <f t="shared" si="1"/>
        <v>-1.0502406523595322</v>
      </c>
      <c r="F57" s="24">
        <f>IF(Kalibratiemetingen!C57&gt;0,Grafiek_kalibratiemetingen!$R$13*Kalibratiemetingen!C57+Grafiek_kalibratiemetingen!$R$14,TRIM(""))</f>
        <v>13.050240652359532</v>
      </c>
      <c r="G57" s="12">
        <v>12</v>
      </c>
      <c r="H57" s="12">
        <v>28.3</v>
      </c>
      <c r="I57" s="2">
        <f>IF(IF(Kalibratiemetingen!C57&gt;0,1,0)+IF(Kalibratiemetingen!G57&gt;0,1,0)=2,1,0)</f>
        <v>1</v>
      </c>
      <c r="J57" t="s">
        <v>23</v>
      </c>
      <c r="K57" t="s">
        <v>14</v>
      </c>
      <c r="L57">
        <v>729</v>
      </c>
      <c r="M57" t="s">
        <v>15</v>
      </c>
      <c r="N57" t="s">
        <v>16</v>
      </c>
      <c r="O57" s="7">
        <v>42562</v>
      </c>
      <c r="P57" t="s">
        <v>19</v>
      </c>
      <c r="R57">
        <f t="shared" si="2"/>
        <v>56292</v>
      </c>
      <c r="S57">
        <f t="shared" si="3"/>
        <v>22005481</v>
      </c>
    </row>
    <row r="58" spans="1:19" x14ac:dyDescent="0.25">
      <c r="A58">
        <v>189</v>
      </c>
      <c r="B58" s="13">
        <v>21929</v>
      </c>
      <c r="C58" s="13">
        <v>5522</v>
      </c>
      <c r="D58" s="13">
        <v>30</v>
      </c>
      <c r="E58" s="26">
        <f t="shared" si="1"/>
        <v>-0.93481782043294004</v>
      </c>
      <c r="F58" s="24">
        <f>IF(Kalibratiemetingen!C58&gt;0,Grafiek_kalibratiemetingen!$R$13*Kalibratiemetingen!C58+Grafiek_kalibratiemetingen!$R$14,TRIM(""))</f>
        <v>14.234817820432941</v>
      </c>
      <c r="G58" s="12">
        <v>13.3</v>
      </c>
      <c r="H58" s="12">
        <v>28.3</v>
      </c>
      <c r="I58" s="2">
        <f>IF(IF(Kalibratiemetingen!C58&gt;0,1,0)+IF(Kalibratiemetingen!G58&gt;0,1,0)=2,1,0)</f>
        <v>1</v>
      </c>
      <c r="J58" t="s">
        <v>23</v>
      </c>
      <c r="K58" t="s">
        <v>14</v>
      </c>
      <c r="L58">
        <v>729</v>
      </c>
      <c r="M58" t="s">
        <v>15</v>
      </c>
      <c r="N58" t="s">
        <v>16</v>
      </c>
      <c r="O58" s="7">
        <v>42562</v>
      </c>
      <c r="P58" t="s">
        <v>19</v>
      </c>
      <c r="R58">
        <f t="shared" si="2"/>
        <v>73442.600000000006</v>
      </c>
      <c r="S58">
        <f t="shared" si="3"/>
        <v>30492484</v>
      </c>
    </row>
    <row r="59" spans="1:19" x14ac:dyDescent="0.25">
      <c r="A59">
        <v>9178</v>
      </c>
      <c r="B59" s="13">
        <v>21922</v>
      </c>
      <c r="C59" s="13">
        <v>5260</v>
      </c>
      <c r="D59" s="13">
        <v>30</v>
      </c>
      <c r="E59" s="26">
        <f t="shared" si="1"/>
        <v>-0.66134102375997728</v>
      </c>
      <c r="F59" s="24">
        <f>IF(Kalibratiemetingen!C59&gt;0,Grafiek_kalibratiemetingen!$R$13*Kalibratiemetingen!C59+Grafiek_kalibratiemetingen!$R$14,TRIM(""))</f>
        <v>13.861341023759977</v>
      </c>
      <c r="G59" s="12">
        <v>13.2</v>
      </c>
      <c r="H59" s="12">
        <v>28.3</v>
      </c>
      <c r="I59" s="2">
        <f>IF(IF(Kalibratiemetingen!C59&gt;0,1,0)+IF(Kalibratiemetingen!G59&gt;0,1,0)=2,1,0)</f>
        <v>1</v>
      </c>
      <c r="J59" t="s">
        <v>23</v>
      </c>
      <c r="K59" t="s">
        <v>14</v>
      </c>
      <c r="L59">
        <v>729</v>
      </c>
      <c r="M59" t="s">
        <v>15</v>
      </c>
      <c r="N59" t="s">
        <v>16</v>
      </c>
      <c r="O59" s="7">
        <v>42562</v>
      </c>
      <c r="P59" t="s">
        <v>19</v>
      </c>
      <c r="R59">
        <f t="shared" si="2"/>
        <v>69432</v>
      </c>
      <c r="S59">
        <f t="shared" si="3"/>
        <v>27667600</v>
      </c>
    </row>
    <row r="60" spans="1:19" x14ac:dyDescent="0.25">
      <c r="A60">
        <v>9179</v>
      </c>
      <c r="B60" s="13">
        <v>21923</v>
      </c>
      <c r="C60" s="13">
        <v>5089</v>
      </c>
      <c r="D60" s="13">
        <v>30</v>
      </c>
      <c r="E60" s="26">
        <f t="shared" si="1"/>
        <v>-0.81758326715281271</v>
      </c>
      <c r="F60" s="24">
        <f>IF(Kalibratiemetingen!C60&gt;0,Grafiek_kalibratiemetingen!$R$13*Kalibratiemetingen!C60+Grafiek_kalibratiemetingen!$R$14,TRIM(""))</f>
        <v>13.617583267152813</v>
      </c>
      <c r="G60" s="12">
        <v>12.8</v>
      </c>
      <c r="H60" s="12">
        <v>28.2</v>
      </c>
      <c r="I60" s="2">
        <f>IF(IF(Kalibratiemetingen!C60&gt;0,1,0)+IF(Kalibratiemetingen!G60&gt;0,1,0)=2,1,0)</f>
        <v>1</v>
      </c>
      <c r="J60" t="s">
        <v>23</v>
      </c>
      <c r="K60" t="s">
        <v>14</v>
      </c>
      <c r="L60">
        <v>729</v>
      </c>
      <c r="M60" t="s">
        <v>15</v>
      </c>
      <c r="N60" t="s">
        <v>16</v>
      </c>
      <c r="O60" s="7">
        <v>42562</v>
      </c>
      <c r="P60" t="s">
        <v>19</v>
      </c>
      <c r="R60">
        <f t="shared" si="2"/>
        <v>65139.200000000004</v>
      </c>
      <c r="S60">
        <f t="shared" si="3"/>
        <v>25897921</v>
      </c>
    </row>
    <row r="61" spans="1:19" x14ac:dyDescent="0.25">
      <c r="A61">
        <v>9180</v>
      </c>
      <c r="B61" s="13">
        <v>21965</v>
      </c>
      <c r="C61" s="13">
        <v>4814</v>
      </c>
      <c r="D61" s="13">
        <v>30</v>
      </c>
      <c r="E61" s="26">
        <f t="shared" si="1"/>
        <v>-2.5575179041878116E-2</v>
      </c>
      <c r="F61" s="24">
        <f>IF(Kalibratiemetingen!C61&gt;0,Grafiek_kalibratiemetingen!$R$13*Kalibratiemetingen!C61+Grafiek_kalibratiemetingen!$R$14,TRIM(""))</f>
        <v>13.225575179041877</v>
      </c>
      <c r="G61" s="12">
        <v>13.2</v>
      </c>
      <c r="H61" s="12">
        <v>28.2</v>
      </c>
      <c r="I61" s="2">
        <f>IF(IF(Kalibratiemetingen!C61&gt;0,1,0)+IF(Kalibratiemetingen!G61&gt;0,1,0)=2,1,0)</f>
        <v>1</v>
      </c>
      <c r="J61" t="s">
        <v>23</v>
      </c>
      <c r="K61" t="s">
        <v>14</v>
      </c>
      <c r="L61">
        <v>729</v>
      </c>
      <c r="M61" t="s">
        <v>15</v>
      </c>
      <c r="N61" t="s">
        <v>16</v>
      </c>
      <c r="O61" s="7">
        <v>42562</v>
      </c>
      <c r="P61" t="s">
        <v>19</v>
      </c>
      <c r="R61">
        <f t="shared" si="2"/>
        <v>63544.799999999996</v>
      </c>
      <c r="S61">
        <f t="shared" si="3"/>
        <v>23174596</v>
      </c>
    </row>
    <row r="62" spans="1:19" x14ac:dyDescent="0.25">
      <c r="A62">
        <v>9182</v>
      </c>
      <c r="B62" s="13">
        <v>21875</v>
      </c>
      <c r="C62" s="13">
        <v>5037</v>
      </c>
      <c r="D62" s="13">
        <v>30</v>
      </c>
      <c r="E62" s="26">
        <f t="shared" si="1"/>
        <v>-0.5434581014009261</v>
      </c>
      <c r="F62" s="24">
        <f>IF(Kalibratiemetingen!C62&gt;0,Grafiek_kalibratiemetingen!$R$13*Kalibratiemetingen!C62+Grafiek_kalibratiemetingen!$R$14,TRIM(""))</f>
        <v>13.543458101400926</v>
      </c>
      <c r="G62" s="12">
        <v>13</v>
      </c>
      <c r="H62" s="12">
        <v>28.4</v>
      </c>
      <c r="I62" s="2">
        <f>IF(IF(Kalibratiemetingen!C62&gt;0,1,0)+IF(Kalibratiemetingen!G62&gt;0,1,0)=2,1,0)</f>
        <v>1</v>
      </c>
      <c r="J62" t="s">
        <v>23</v>
      </c>
      <c r="K62" t="s">
        <v>14</v>
      </c>
      <c r="L62">
        <v>729</v>
      </c>
      <c r="M62" t="s">
        <v>15</v>
      </c>
      <c r="N62" t="s">
        <v>16</v>
      </c>
      <c r="O62" s="7">
        <v>42562</v>
      </c>
      <c r="P62" t="s">
        <v>19</v>
      </c>
      <c r="R62">
        <f t="shared" si="2"/>
        <v>65481</v>
      </c>
      <c r="S62">
        <f t="shared" si="3"/>
        <v>25371369</v>
      </c>
    </row>
    <row r="63" spans="1:19" x14ac:dyDescent="0.25">
      <c r="A63">
        <v>199</v>
      </c>
      <c r="B63" s="13">
        <v>21665</v>
      </c>
      <c r="C63" s="13">
        <v>4731</v>
      </c>
      <c r="D63" s="13">
        <v>30</v>
      </c>
      <c r="E63" s="26">
        <f t="shared" si="1"/>
        <v>-0.80726001063021258</v>
      </c>
      <c r="F63" s="24">
        <f>IF(Kalibratiemetingen!C63&gt;0,Grafiek_kalibratiemetingen!$R$13*Kalibratiemetingen!C63+Grafiek_kalibratiemetingen!$R$14,TRIM(""))</f>
        <v>13.107260010630213</v>
      </c>
      <c r="G63" s="12">
        <v>12.3</v>
      </c>
      <c r="H63" s="12">
        <v>30.3</v>
      </c>
      <c r="I63" s="2">
        <f>IF(IF(Kalibratiemetingen!C63&gt;0,1,0)+IF(Kalibratiemetingen!G63&gt;0,1,0)=2,1,0)</f>
        <v>1</v>
      </c>
      <c r="J63" t="s">
        <v>23</v>
      </c>
      <c r="K63" t="s">
        <v>14</v>
      </c>
      <c r="L63">
        <v>729</v>
      </c>
      <c r="M63" t="s">
        <v>15</v>
      </c>
      <c r="N63" t="s">
        <v>16</v>
      </c>
      <c r="O63" s="14">
        <v>42564</v>
      </c>
      <c r="P63" t="s">
        <v>19</v>
      </c>
      <c r="R63">
        <f t="shared" si="2"/>
        <v>58191.3</v>
      </c>
      <c r="S63">
        <f t="shared" si="3"/>
        <v>22382361</v>
      </c>
    </row>
    <row r="64" spans="1:19" x14ac:dyDescent="0.25">
      <c r="A64">
        <v>203</v>
      </c>
      <c r="B64" s="13">
        <v>21799</v>
      </c>
      <c r="C64" s="13">
        <v>5212</v>
      </c>
      <c r="D64" s="13">
        <v>30</v>
      </c>
      <c r="E64" s="26">
        <f t="shared" si="1"/>
        <v>-0.79291779383515859</v>
      </c>
      <c r="F64" s="24">
        <f>IF(Kalibratiemetingen!C64&gt;0,Grafiek_kalibratiemetingen!$R$13*Kalibratiemetingen!C64+Grafiek_kalibratiemetingen!$R$14,TRIM(""))</f>
        <v>13.792917793835159</v>
      </c>
      <c r="G64" s="12">
        <v>13</v>
      </c>
      <c r="H64" s="12">
        <v>30.3</v>
      </c>
      <c r="I64" s="2">
        <f>IF(IF(Kalibratiemetingen!C64&gt;0,1,0)+IF(Kalibratiemetingen!G64&gt;0,1,0)=2,1,0)</f>
        <v>1</v>
      </c>
      <c r="J64" t="s">
        <v>23</v>
      </c>
      <c r="K64" t="s">
        <v>14</v>
      </c>
      <c r="L64">
        <v>729</v>
      </c>
      <c r="M64" t="s">
        <v>15</v>
      </c>
      <c r="N64" t="s">
        <v>16</v>
      </c>
      <c r="O64" s="14">
        <v>42564</v>
      </c>
      <c r="P64" t="s">
        <v>19</v>
      </c>
      <c r="R64">
        <f t="shared" si="2"/>
        <v>67756</v>
      </c>
      <c r="S64">
        <f t="shared" si="3"/>
        <v>27164944</v>
      </c>
    </row>
    <row r="65" spans="1:19" x14ac:dyDescent="0.25">
      <c r="A65">
        <v>9238</v>
      </c>
      <c r="B65" s="13">
        <v>21841</v>
      </c>
      <c r="C65" s="13">
        <v>5180</v>
      </c>
      <c r="D65" s="13">
        <v>30</v>
      </c>
      <c r="E65" s="26">
        <f t="shared" si="1"/>
        <v>-0.8473023072186141</v>
      </c>
      <c r="F65" s="24">
        <f>IF(Kalibratiemetingen!C65&gt;0,Grafiek_kalibratiemetingen!$R$13*Kalibratiemetingen!C65+Grafiek_kalibratiemetingen!$R$14,TRIM(""))</f>
        <v>13.747302307218614</v>
      </c>
      <c r="G65" s="12">
        <v>12.9</v>
      </c>
      <c r="H65" s="12">
        <v>30.2</v>
      </c>
      <c r="I65" s="2">
        <f>IF(IF(Kalibratiemetingen!C65&gt;0,1,0)+IF(Kalibratiemetingen!G65&gt;0,1,0)=2,1,0)</f>
        <v>1</v>
      </c>
      <c r="J65" t="s">
        <v>23</v>
      </c>
      <c r="K65" t="s">
        <v>14</v>
      </c>
      <c r="L65">
        <v>729</v>
      </c>
      <c r="M65" t="s">
        <v>15</v>
      </c>
      <c r="N65" t="s">
        <v>16</v>
      </c>
      <c r="O65" s="14">
        <v>42564</v>
      </c>
      <c r="P65" t="s">
        <v>19</v>
      </c>
      <c r="R65">
        <f t="shared" si="2"/>
        <v>66822</v>
      </c>
      <c r="S65">
        <f t="shared" si="3"/>
        <v>26832400</v>
      </c>
    </row>
    <row r="66" spans="1:19" x14ac:dyDescent="0.25">
      <c r="A66">
        <v>9177</v>
      </c>
      <c r="B66" s="13">
        <v>21816</v>
      </c>
      <c r="C66" s="13">
        <v>4255</v>
      </c>
      <c r="D66" s="13">
        <v>30</v>
      </c>
      <c r="E66" s="26">
        <f t="shared" si="1"/>
        <v>-0.7287296472091036</v>
      </c>
      <c r="F66" s="24">
        <f>IF(Kalibratiemetingen!C66&gt;0,Grafiek_kalibratiemetingen!$R$13*Kalibratiemetingen!C66+Grafiek_kalibratiemetingen!$R$14,TRIM(""))</f>
        <v>12.428729647209103</v>
      </c>
      <c r="G66" s="12">
        <v>11.7</v>
      </c>
      <c r="H66" s="12">
        <v>30.4</v>
      </c>
      <c r="I66" s="2">
        <f>IF(IF(Kalibratiemetingen!C66&gt;0,1,0)+IF(Kalibratiemetingen!G66&gt;0,1,0)=2,1,0)</f>
        <v>1</v>
      </c>
      <c r="J66" t="s">
        <v>23</v>
      </c>
      <c r="K66" t="s">
        <v>14</v>
      </c>
      <c r="L66">
        <v>729</v>
      </c>
      <c r="M66" t="s">
        <v>15</v>
      </c>
      <c r="N66" t="s">
        <v>16</v>
      </c>
      <c r="O66" s="14">
        <v>42564</v>
      </c>
      <c r="P66" t="s">
        <v>19</v>
      </c>
      <c r="R66">
        <f t="shared" si="2"/>
        <v>49783.5</v>
      </c>
      <c r="S66">
        <f t="shared" si="3"/>
        <v>18105025</v>
      </c>
    </row>
    <row r="67" spans="1:19" x14ac:dyDescent="0.25">
      <c r="A67">
        <v>9189</v>
      </c>
      <c r="B67" s="13">
        <v>21815</v>
      </c>
      <c r="C67" s="13">
        <v>5477</v>
      </c>
      <c r="D67" s="13">
        <v>30</v>
      </c>
      <c r="E67" s="26">
        <f t="shared" si="1"/>
        <v>-0.67067104237842301</v>
      </c>
      <c r="F67" s="24">
        <f>IF(Kalibratiemetingen!C67&gt;0,Grafiek_kalibratiemetingen!$R$13*Kalibratiemetingen!C67+Grafiek_kalibratiemetingen!$R$14,TRIM(""))</f>
        <v>14.170671042378423</v>
      </c>
      <c r="G67" s="12">
        <v>13.5</v>
      </c>
      <c r="H67" s="12">
        <v>30.4</v>
      </c>
      <c r="I67" s="2">
        <f>IF(IF(Kalibratiemetingen!C67&gt;0,1,0)+IF(Kalibratiemetingen!G67&gt;0,1,0)=2,1,0)</f>
        <v>1</v>
      </c>
      <c r="J67" t="s">
        <v>23</v>
      </c>
      <c r="K67" t="s">
        <v>14</v>
      </c>
      <c r="L67">
        <v>729</v>
      </c>
      <c r="M67" t="s">
        <v>15</v>
      </c>
      <c r="N67" t="s">
        <v>16</v>
      </c>
      <c r="O67" s="14">
        <v>42564</v>
      </c>
      <c r="P67" t="s">
        <v>19</v>
      </c>
      <c r="Q67" t="s">
        <v>25</v>
      </c>
      <c r="R67">
        <f t="shared" si="2"/>
        <v>73939.5</v>
      </c>
      <c r="S67">
        <f t="shared" si="3"/>
        <v>29997529</v>
      </c>
    </row>
    <row r="68" spans="1:19" x14ac:dyDescent="0.25">
      <c r="A68">
        <v>9186</v>
      </c>
      <c r="B68" s="13">
        <v>21824</v>
      </c>
      <c r="C68" s="13">
        <v>5282</v>
      </c>
      <c r="D68" s="13">
        <v>31</v>
      </c>
      <c r="E68" s="26">
        <f t="shared" si="1"/>
        <v>-0.39270167080885088</v>
      </c>
      <c r="F68" s="24">
        <f>IF(Kalibratiemetingen!C68&gt;0,Grafiek_kalibratiemetingen!$R$13*Kalibratiemetingen!C68+Grafiek_kalibratiemetingen!$R$14,TRIM(""))</f>
        <v>13.892701670808851</v>
      </c>
      <c r="G68" s="12">
        <v>13.5</v>
      </c>
      <c r="H68" s="12">
        <v>30.3</v>
      </c>
      <c r="I68" s="2">
        <f>IF(IF(Kalibratiemetingen!C68&gt;0,1,0)+IF(Kalibratiemetingen!G68&gt;0,1,0)=2,1,0)</f>
        <v>1</v>
      </c>
      <c r="J68" t="s">
        <v>23</v>
      </c>
      <c r="K68" t="s">
        <v>14</v>
      </c>
      <c r="L68">
        <v>729</v>
      </c>
      <c r="M68" t="s">
        <v>15</v>
      </c>
      <c r="N68" t="s">
        <v>16</v>
      </c>
      <c r="O68" s="14">
        <v>42564</v>
      </c>
      <c r="P68" t="s">
        <v>19</v>
      </c>
      <c r="Q68" t="s">
        <v>26</v>
      </c>
      <c r="R68">
        <f t="shared" si="2"/>
        <v>71307</v>
      </c>
      <c r="S68">
        <f t="shared" si="3"/>
        <v>27899524</v>
      </c>
    </row>
    <row r="69" spans="1:19" x14ac:dyDescent="0.25">
      <c r="A69">
        <v>9216</v>
      </c>
      <c r="B69" s="13">
        <v>21799</v>
      </c>
      <c r="C69" s="13">
        <v>5525</v>
      </c>
      <c r="D69" s="13">
        <v>31</v>
      </c>
      <c r="E69" s="26">
        <f t="shared" ref="E69:E117" si="4">IF(I69,G69-F69,TRIM(""))</f>
        <v>0.16090572769675937</v>
      </c>
      <c r="F69" s="24">
        <f>IF(Kalibratiemetingen!C69&gt;0,Grafiek_kalibratiemetingen!$R$13*Kalibratiemetingen!C69+Grafiek_kalibratiemetingen!$R$14,TRIM(""))</f>
        <v>14.239094272303241</v>
      </c>
      <c r="G69" s="12">
        <v>14.4</v>
      </c>
      <c r="H69" s="12">
        <v>30.1</v>
      </c>
      <c r="I69" s="2">
        <f>IF(IF(Kalibratiemetingen!C69&gt;0,1,0)+IF(Kalibratiemetingen!G69&gt;0,1,0)=2,1,0)</f>
        <v>1</v>
      </c>
      <c r="J69" t="s">
        <v>23</v>
      </c>
      <c r="K69" t="s">
        <v>14</v>
      </c>
      <c r="L69">
        <v>729</v>
      </c>
      <c r="M69" t="s">
        <v>15</v>
      </c>
      <c r="N69" t="s">
        <v>16</v>
      </c>
      <c r="O69" s="14">
        <v>42564</v>
      </c>
      <c r="P69" t="s">
        <v>19</v>
      </c>
      <c r="R69">
        <f t="shared" ref="R69:R117" si="5">G69*C69</f>
        <v>79560</v>
      </c>
      <c r="S69">
        <f t="shared" ref="S69:S132" si="6">C69*C69</f>
        <v>30525625</v>
      </c>
    </row>
    <row r="70" spans="1:19" x14ac:dyDescent="0.25">
      <c r="A70">
        <v>9214</v>
      </c>
      <c r="B70" s="13">
        <v>21779</v>
      </c>
      <c r="C70" s="13">
        <v>4643</v>
      </c>
      <c r="D70" s="13">
        <v>31</v>
      </c>
      <c r="E70" s="26">
        <f t="shared" si="4"/>
        <v>-1.0818174224347139</v>
      </c>
      <c r="F70" s="24">
        <f>IF(Kalibratiemetingen!C70&gt;0,Grafiek_kalibratiemetingen!$R$13*Kalibratiemetingen!C70+Grafiek_kalibratiemetingen!$R$14,TRIM(""))</f>
        <v>12.981817422434714</v>
      </c>
      <c r="G70" s="12">
        <v>11.9</v>
      </c>
      <c r="H70" s="12">
        <v>30.3</v>
      </c>
      <c r="I70" s="2">
        <f>IF(IF(Kalibratiemetingen!C70&gt;0,1,0)+IF(Kalibratiemetingen!G70&gt;0,1,0)=2,1,0)</f>
        <v>1</v>
      </c>
      <c r="J70" t="s">
        <v>23</v>
      </c>
      <c r="K70" t="s">
        <v>14</v>
      </c>
      <c r="L70">
        <v>729</v>
      </c>
      <c r="M70" t="s">
        <v>15</v>
      </c>
      <c r="N70" t="s">
        <v>16</v>
      </c>
      <c r="O70" s="14">
        <v>42564</v>
      </c>
      <c r="P70" t="s">
        <v>19</v>
      </c>
      <c r="R70">
        <f t="shared" si="5"/>
        <v>55251.700000000004</v>
      </c>
      <c r="S70">
        <f t="shared" si="6"/>
        <v>21557449</v>
      </c>
    </row>
    <row r="71" spans="1:19" x14ac:dyDescent="0.25">
      <c r="A71">
        <v>9211</v>
      </c>
      <c r="B71" s="13">
        <v>21818</v>
      </c>
      <c r="C71" s="13">
        <v>3469</v>
      </c>
      <c r="D71" s="13">
        <v>31</v>
      </c>
      <c r="E71" s="26">
        <f t="shared" si="4"/>
        <v>-0.40829925719020999</v>
      </c>
      <c r="F71" s="24">
        <f>IF(Kalibratiemetingen!C71&gt;0,Grafiek_kalibratiemetingen!$R$13*Kalibratiemetingen!C71+Grafiek_kalibratiemetingen!$R$14,TRIM(""))</f>
        <v>11.30829925719021</v>
      </c>
      <c r="G71" s="12">
        <v>10.9</v>
      </c>
      <c r="H71" s="12">
        <v>30.3</v>
      </c>
      <c r="I71" s="2">
        <f>IF(IF(Kalibratiemetingen!C71&gt;0,1,0)+IF(Kalibratiemetingen!G71&gt;0,1,0)=2,1,0)</f>
        <v>1</v>
      </c>
      <c r="J71" t="s">
        <v>23</v>
      </c>
      <c r="K71" t="s">
        <v>14</v>
      </c>
      <c r="L71">
        <v>729</v>
      </c>
      <c r="M71" t="s">
        <v>15</v>
      </c>
      <c r="N71" t="s">
        <v>16</v>
      </c>
      <c r="O71" s="14">
        <v>42564</v>
      </c>
      <c r="P71" t="s">
        <v>19</v>
      </c>
      <c r="R71">
        <f t="shared" si="5"/>
        <v>37812.1</v>
      </c>
      <c r="S71">
        <f t="shared" si="6"/>
        <v>12033961</v>
      </c>
    </row>
    <row r="72" spans="1:19" x14ac:dyDescent="0.25">
      <c r="A72">
        <v>9212</v>
      </c>
      <c r="B72" s="13">
        <v>21815</v>
      </c>
      <c r="C72" s="13">
        <v>5365</v>
      </c>
      <c r="D72" s="13">
        <v>31</v>
      </c>
      <c r="E72" s="26">
        <f t="shared" si="4"/>
        <v>-0.71101683922051606</v>
      </c>
      <c r="F72" s="24">
        <f>IF(Kalibratiemetingen!C72&gt;0,Grafiek_kalibratiemetingen!$R$13*Kalibratiemetingen!C72+Grafiek_kalibratiemetingen!$R$14,TRIM(""))</f>
        <v>14.011016839220517</v>
      </c>
      <c r="G72" s="12">
        <v>13.3</v>
      </c>
      <c r="H72" s="12">
        <v>30.2</v>
      </c>
      <c r="I72" s="2">
        <f>IF(IF(Kalibratiemetingen!C72&gt;0,1,0)+IF(Kalibratiemetingen!G72&gt;0,1,0)=2,1,0)</f>
        <v>1</v>
      </c>
      <c r="J72" t="s">
        <v>23</v>
      </c>
      <c r="K72" t="s">
        <v>14</v>
      </c>
      <c r="L72">
        <v>729</v>
      </c>
      <c r="M72" t="s">
        <v>15</v>
      </c>
      <c r="N72" t="s">
        <v>16</v>
      </c>
      <c r="O72" s="14">
        <v>42564</v>
      </c>
      <c r="P72" t="s">
        <v>19</v>
      </c>
      <c r="R72">
        <f t="shared" si="5"/>
        <v>71354.5</v>
      </c>
      <c r="S72">
        <f t="shared" si="6"/>
        <v>28783225</v>
      </c>
    </row>
    <row r="73" spans="1:19" x14ac:dyDescent="0.25">
      <c r="A73">
        <v>9210</v>
      </c>
      <c r="B73" s="13">
        <v>21820</v>
      </c>
      <c r="C73" s="13">
        <v>3842</v>
      </c>
      <c r="D73" s="13">
        <v>31</v>
      </c>
      <c r="E73" s="26">
        <f t="shared" si="4"/>
        <v>-0.44000477306431662</v>
      </c>
      <c r="F73" s="24">
        <f>IF(Kalibratiemetingen!C73&gt;0,Grafiek_kalibratiemetingen!$R$13*Kalibratiemetingen!C73+Grafiek_kalibratiemetingen!$R$14,TRIM(""))</f>
        <v>11.840004773064317</v>
      </c>
      <c r="G73" s="12">
        <v>11.4</v>
      </c>
      <c r="H73" s="12">
        <v>30.2</v>
      </c>
      <c r="I73" s="2">
        <f>IF(IF(Kalibratiemetingen!C73&gt;0,1,0)+IF(Kalibratiemetingen!G73&gt;0,1,0)=2,1,0)</f>
        <v>1</v>
      </c>
      <c r="J73" t="s">
        <v>23</v>
      </c>
      <c r="K73" t="s">
        <v>14</v>
      </c>
      <c r="L73">
        <v>729</v>
      </c>
      <c r="M73" t="s">
        <v>15</v>
      </c>
      <c r="N73" t="s">
        <v>16</v>
      </c>
      <c r="O73" s="14">
        <v>42564</v>
      </c>
      <c r="P73" t="s">
        <v>19</v>
      </c>
      <c r="R73">
        <f t="shared" si="5"/>
        <v>43798.8</v>
      </c>
      <c r="S73">
        <f t="shared" si="6"/>
        <v>14760964</v>
      </c>
    </row>
    <row r="74" spans="1:19" x14ac:dyDescent="0.25">
      <c r="A74">
        <v>9209</v>
      </c>
      <c r="B74" s="13">
        <v>21834</v>
      </c>
      <c r="C74" s="13">
        <v>5114</v>
      </c>
      <c r="D74" s="13">
        <v>31</v>
      </c>
      <c r="E74" s="26">
        <f t="shared" si="4"/>
        <v>-0.45322036607198868</v>
      </c>
      <c r="F74" s="24">
        <f>IF(Kalibratiemetingen!C74&gt;0,Grafiek_kalibratiemetingen!$R$13*Kalibratiemetingen!C74+Grafiek_kalibratiemetingen!$R$14,TRIM(""))</f>
        <v>13.653220366071988</v>
      </c>
      <c r="G74" s="12">
        <v>13.2</v>
      </c>
      <c r="H74" s="12">
        <v>30.2</v>
      </c>
      <c r="I74" s="2">
        <f>IF(IF(Kalibratiemetingen!C74&gt;0,1,0)+IF(Kalibratiemetingen!G74&gt;0,1,0)=2,1,0)</f>
        <v>1</v>
      </c>
      <c r="J74" t="s">
        <v>23</v>
      </c>
      <c r="K74" t="s">
        <v>14</v>
      </c>
      <c r="L74">
        <v>729</v>
      </c>
      <c r="M74" t="s">
        <v>15</v>
      </c>
      <c r="N74" t="s">
        <v>16</v>
      </c>
      <c r="O74" s="14">
        <v>42564</v>
      </c>
      <c r="P74" t="s">
        <v>19</v>
      </c>
      <c r="R74">
        <f t="shared" si="5"/>
        <v>67504.800000000003</v>
      </c>
      <c r="S74">
        <f t="shared" si="6"/>
        <v>26152996</v>
      </c>
    </row>
    <row r="75" spans="1:19" x14ac:dyDescent="0.25">
      <c r="A75">
        <v>215</v>
      </c>
      <c r="B75" s="13">
        <v>21840</v>
      </c>
      <c r="C75" s="13">
        <v>5420</v>
      </c>
      <c r="D75" s="13">
        <v>30</v>
      </c>
      <c r="E75" s="26">
        <f t="shared" si="4"/>
        <v>-0.1894184568427022</v>
      </c>
      <c r="F75" s="24">
        <f>IF(Kalibratiemetingen!C75&gt;0,Grafiek_kalibratiemetingen!$R$13*Kalibratiemetingen!C75+Grafiek_kalibratiemetingen!$R$14,TRIM(""))</f>
        <v>14.089418456842703</v>
      </c>
      <c r="G75" s="12">
        <v>13.9</v>
      </c>
      <c r="H75" s="12">
        <v>31</v>
      </c>
      <c r="I75" s="2">
        <f>IF(IF(Kalibratiemetingen!C75&gt;0,1,0)+IF(Kalibratiemetingen!G75&gt;0,1,0)=2,1,0)</f>
        <v>1</v>
      </c>
      <c r="J75" t="s">
        <v>23</v>
      </c>
      <c r="K75" t="s">
        <v>14</v>
      </c>
      <c r="L75">
        <v>729</v>
      </c>
      <c r="M75" t="s">
        <v>15</v>
      </c>
      <c r="N75" t="s">
        <v>16</v>
      </c>
      <c r="O75" s="14">
        <v>42564</v>
      </c>
      <c r="P75" t="s">
        <v>19</v>
      </c>
      <c r="R75">
        <f t="shared" si="5"/>
        <v>75338</v>
      </c>
      <c r="S75">
        <f t="shared" si="6"/>
        <v>29376400</v>
      </c>
    </row>
    <row r="76" spans="1:19" x14ac:dyDescent="0.25">
      <c r="A76">
        <v>210</v>
      </c>
      <c r="B76" s="13">
        <v>21490</v>
      </c>
      <c r="C76" s="13">
        <v>4795</v>
      </c>
      <c r="D76" s="13">
        <v>30</v>
      </c>
      <c r="E76" s="26">
        <f t="shared" si="4"/>
        <v>-0.49849098386330581</v>
      </c>
      <c r="F76" s="24">
        <f>IF(Kalibratiemetingen!C76&gt;0,Grafiek_kalibratiemetingen!$R$13*Kalibratiemetingen!C76+Grafiek_kalibratiemetingen!$R$14,TRIM(""))</f>
        <v>13.198490983863305</v>
      </c>
      <c r="G76" s="12">
        <v>12.7</v>
      </c>
      <c r="H76" s="12">
        <v>29.4</v>
      </c>
      <c r="I76" s="2">
        <f>IF(IF(Kalibratiemetingen!C76&gt;0,1,0)+IF(Kalibratiemetingen!G76&gt;0,1,0)=2,1,0)</f>
        <v>1</v>
      </c>
      <c r="J76" t="s">
        <v>23</v>
      </c>
      <c r="K76" t="s">
        <v>14</v>
      </c>
      <c r="L76">
        <v>729</v>
      </c>
      <c r="M76" t="s">
        <v>15</v>
      </c>
      <c r="N76" t="s">
        <v>16</v>
      </c>
      <c r="O76" t="s">
        <v>27</v>
      </c>
      <c r="P76" t="s">
        <v>28</v>
      </c>
      <c r="R76">
        <f t="shared" si="5"/>
        <v>60896.5</v>
      </c>
      <c r="S76">
        <f t="shared" si="6"/>
        <v>22992025</v>
      </c>
    </row>
    <row r="77" spans="1:19" x14ac:dyDescent="0.25">
      <c r="A77">
        <v>214</v>
      </c>
      <c r="B77" s="13">
        <v>21573</v>
      </c>
      <c r="C77">
        <v>4823</v>
      </c>
      <c r="D77" s="13">
        <v>30</v>
      </c>
      <c r="E77" s="26" t="str">
        <f t="shared" si="4"/>
        <v/>
      </c>
      <c r="F77" s="24">
        <f>IF(Kalibratiemetingen!C77&gt;0,Grafiek_kalibratiemetingen!$R$13*Kalibratiemetingen!C77+Grafiek_kalibratiemetingen!$R$14,TRIM(""))</f>
        <v>13.23840453465278</v>
      </c>
      <c r="I77" s="2">
        <f>IF(IF(Kalibratiemetingen!C77&gt;0,1,0)+IF(Kalibratiemetingen!G77&gt;0,1,0)=2,1,0)</f>
        <v>0</v>
      </c>
      <c r="J77" t="s">
        <v>23</v>
      </c>
      <c r="K77" t="s">
        <v>14</v>
      </c>
      <c r="L77">
        <v>729</v>
      </c>
      <c r="M77" t="s">
        <v>15</v>
      </c>
      <c r="N77" t="s">
        <v>16</v>
      </c>
      <c r="O77" t="s">
        <v>27</v>
      </c>
      <c r="P77" t="s">
        <v>28</v>
      </c>
      <c r="Q77" t="s">
        <v>29</v>
      </c>
      <c r="R77">
        <f t="shared" si="5"/>
        <v>0</v>
      </c>
      <c r="S77">
        <f t="shared" si="6"/>
        <v>23261329</v>
      </c>
    </row>
    <row r="78" spans="1:19" x14ac:dyDescent="0.25">
      <c r="A78">
        <v>216</v>
      </c>
      <c r="B78" s="13">
        <v>21594</v>
      </c>
      <c r="C78" s="13">
        <v>4628</v>
      </c>
      <c r="D78" s="13">
        <v>30</v>
      </c>
      <c r="E78" s="26">
        <f t="shared" si="4"/>
        <v>-0.66043516308320704</v>
      </c>
      <c r="F78" s="24">
        <f>IF(Kalibratiemetingen!C78&gt;0,Grafiek_kalibratiemetingen!$R$13*Kalibratiemetingen!C78+Grafiek_kalibratiemetingen!$R$14,TRIM(""))</f>
        <v>12.960435163083208</v>
      </c>
      <c r="G78" s="12">
        <v>12.3</v>
      </c>
      <c r="H78" s="12">
        <v>29.4</v>
      </c>
      <c r="I78" s="2">
        <f>IF(IF(Kalibratiemetingen!C78&gt;0,1,0)+IF(Kalibratiemetingen!G78&gt;0,1,0)=2,1,0)</f>
        <v>1</v>
      </c>
      <c r="J78" t="s">
        <v>23</v>
      </c>
      <c r="K78" t="s">
        <v>14</v>
      </c>
      <c r="L78">
        <v>729</v>
      </c>
      <c r="M78" t="s">
        <v>15</v>
      </c>
      <c r="N78" t="s">
        <v>16</v>
      </c>
      <c r="O78" t="s">
        <v>27</v>
      </c>
      <c r="P78" t="s">
        <v>28</v>
      </c>
      <c r="R78">
        <f t="shared" si="5"/>
        <v>56924.4</v>
      </c>
      <c r="S78">
        <f t="shared" si="6"/>
        <v>21418384</v>
      </c>
    </row>
    <row r="79" spans="1:19" x14ac:dyDescent="0.25">
      <c r="A79">
        <v>215</v>
      </c>
      <c r="B79" s="13">
        <v>21625</v>
      </c>
      <c r="C79" s="13">
        <v>5260</v>
      </c>
      <c r="D79" s="13">
        <v>30</v>
      </c>
      <c r="E79" s="26">
        <f t="shared" si="4"/>
        <v>-0.36134102375997657</v>
      </c>
      <c r="F79" s="24">
        <f>IF(Kalibratiemetingen!C79&gt;0,Grafiek_kalibratiemetingen!$R$13*Kalibratiemetingen!C79+Grafiek_kalibratiemetingen!$R$14,TRIM(""))</f>
        <v>13.861341023759977</v>
      </c>
      <c r="G79" s="12">
        <v>13.5</v>
      </c>
      <c r="H79" s="12">
        <v>29.4</v>
      </c>
      <c r="I79" s="2">
        <f>IF(IF(Kalibratiemetingen!C79&gt;0,1,0)+IF(Kalibratiemetingen!G79&gt;0,1,0)=2,1,0)</f>
        <v>1</v>
      </c>
      <c r="J79" t="s">
        <v>23</v>
      </c>
      <c r="K79" t="s">
        <v>14</v>
      </c>
      <c r="L79">
        <v>729</v>
      </c>
      <c r="M79" t="s">
        <v>15</v>
      </c>
      <c r="N79" t="s">
        <v>16</v>
      </c>
      <c r="O79" t="s">
        <v>27</v>
      </c>
      <c r="P79" t="s">
        <v>28</v>
      </c>
      <c r="R79">
        <f t="shared" si="5"/>
        <v>71010</v>
      </c>
      <c r="S79">
        <f t="shared" si="6"/>
        <v>27667600</v>
      </c>
    </row>
    <row r="80" spans="1:19" x14ac:dyDescent="0.25">
      <c r="A80">
        <v>211</v>
      </c>
      <c r="B80" s="13">
        <v>21633</v>
      </c>
      <c r="C80">
        <v>4844</v>
      </c>
      <c r="D80" s="13">
        <v>30</v>
      </c>
      <c r="E80" s="26" t="str">
        <f t="shared" si="4"/>
        <v/>
      </c>
      <c r="F80" s="24">
        <f>IF(Kalibratiemetingen!C80&gt;0,Grafiek_kalibratiemetingen!$R$13*Kalibratiemetingen!C80+Grafiek_kalibratiemetingen!$R$14,TRIM(""))</f>
        <v>13.268339697744889</v>
      </c>
      <c r="I80" s="2">
        <f>IF(IF(Kalibratiemetingen!C80&gt;0,1,0)+IF(Kalibratiemetingen!G80&gt;0,1,0)=2,1,0)</f>
        <v>0</v>
      </c>
      <c r="J80" t="s">
        <v>23</v>
      </c>
      <c r="K80" t="s">
        <v>14</v>
      </c>
      <c r="L80">
        <v>729</v>
      </c>
      <c r="M80" t="s">
        <v>15</v>
      </c>
      <c r="N80" t="s">
        <v>16</v>
      </c>
      <c r="O80" t="s">
        <v>27</v>
      </c>
      <c r="P80" t="s">
        <v>28</v>
      </c>
      <c r="Q80" t="s">
        <v>29</v>
      </c>
      <c r="R80">
        <f t="shared" si="5"/>
        <v>0</v>
      </c>
      <c r="S80">
        <f t="shared" si="6"/>
        <v>23464336</v>
      </c>
    </row>
    <row r="81" spans="1:19" x14ac:dyDescent="0.25">
      <c r="A81">
        <v>212</v>
      </c>
      <c r="B81" s="13">
        <v>21658</v>
      </c>
      <c r="C81" s="13">
        <v>3045</v>
      </c>
      <c r="D81" s="13">
        <v>30</v>
      </c>
      <c r="E81" s="26">
        <f t="shared" si="4"/>
        <v>0.29610594047901273</v>
      </c>
      <c r="F81" s="24">
        <f>IF(Kalibratiemetingen!C81&gt;0,Grafiek_kalibratiemetingen!$R$13*Kalibratiemetingen!C81+Grafiek_kalibratiemetingen!$R$14,TRIM(""))</f>
        <v>10.703894059520987</v>
      </c>
      <c r="G81" s="12">
        <v>11</v>
      </c>
      <c r="H81" s="12">
        <v>29.4</v>
      </c>
      <c r="I81" s="2">
        <f>IF(IF(Kalibratiemetingen!C81&gt;0,1,0)+IF(Kalibratiemetingen!G81&gt;0,1,0)=2,1,0)</f>
        <v>1</v>
      </c>
      <c r="J81" t="s">
        <v>23</v>
      </c>
      <c r="K81" t="s">
        <v>14</v>
      </c>
      <c r="L81">
        <v>729</v>
      </c>
      <c r="M81" t="s">
        <v>15</v>
      </c>
      <c r="N81" t="s">
        <v>16</v>
      </c>
      <c r="O81" t="s">
        <v>27</v>
      </c>
      <c r="P81" t="s">
        <v>28</v>
      </c>
      <c r="R81">
        <f t="shared" si="5"/>
        <v>33495</v>
      </c>
      <c r="S81">
        <f t="shared" si="6"/>
        <v>9272025</v>
      </c>
    </row>
    <row r="82" spans="1:19" x14ac:dyDescent="0.25">
      <c r="A82">
        <v>217</v>
      </c>
      <c r="B82" s="13">
        <v>21646</v>
      </c>
      <c r="C82" s="13">
        <v>4323</v>
      </c>
      <c r="D82" s="13">
        <v>30</v>
      </c>
      <c r="E82" s="26">
        <f t="shared" si="4"/>
        <v>-0.72566255626926157</v>
      </c>
      <c r="F82" s="24">
        <f>IF(Kalibratiemetingen!C82&gt;0,Grafiek_kalibratiemetingen!$R$13*Kalibratiemetingen!C82+Grafiek_kalibratiemetingen!$R$14,TRIM(""))</f>
        <v>12.525662556269262</v>
      </c>
      <c r="G82" s="12">
        <v>11.8</v>
      </c>
      <c r="H82" s="12">
        <v>29.3</v>
      </c>
      <c r="I82" s="2">
        <f>IF(IF(Kalibratiemetingen!C82&gt;0,1,0)+IF(Kalibratiemetingen!G82&gt;0,1,0)=2,1,0)</f>
        <v>1</v>
      </c>
      <c r="J82" t="s">
        <v>23</v>
      </c>
      <c r="K82" t="s">
        <v>14</v>
      </c>
      <c r="L82">
        <v>729</v>
      </c>
      <c r="M82" t="s">
        <v>15</v>
      </c>
      <c r="N82" t="s">
        <v>16</v>
      </c>
      <c r="O82" t="s">
        <v>27</v>
      </c>
      <c r="P82" t="s">
        <v>28</v>
      </c>
      <c r="R82">
        <f t="shared" si="5"/>
        <v>51011.4</v>
      </c>
      <c r="S82">
        <f t="shared" si="6"/>
        <v>18688329</v>
      </c>
    </row>
    <row r="83" spans="1:19" x14ac:dyDescent="0.25">
      <c r="A83">
        <v>9285</v>
      </c>
      <c r="B83" s="13">
        <v>21626</v>
      </c>
      <c r="C83" s="13">
        <v>4994</v>
      </c>
      <c r="D83" s="13">
        <v>30</v>
      </c>
      <c r="E83" s="26">
        <f t="shared" si="4"/>
        <v>-0.58216229125994445</v>
      </c>
      <c r="F83" s="24">
        <f>IF(Kalibratiemetingen!C83&gt;0,Grafiek_kalibratiemetingen!$R$13*Kalibratiemetingen!C83+Grafiek_kalibratiemetingen!$R$14,TRIM(""))</f>
        <v>13.482162291259945</v>
      </c>
      <c r="G83" s="12">
        <v>12.9</v>
      </c>
      <c r="H83" s="12">
        <v>30</v>
      </c>
      <c r="I83" s="2">
        <f>IF(IF(Kalibratiemetingen!C83&gt;0,1,0)+IF(Kalibratiemetingen!G83&gt;0,1,0)=2,1,0)</f>
        <v>1</v>
      </c>
      <c r="J83" t="s">
        <v>23</v>
      </c>
      <c r="K83" t="s">
        <v>14</v>
      </c>
      <c r="L83">
        <v>729</v>
      </c>
      <c r="M83" t="s">
        <v>15</v>
      </c>
      <c r="N83" t="s">
        <v>16</v>
      </c>
      <c r="O83" t="s">
        <v>27</v>
      </c>
      <c r="P83" t="s">
        <v>28</v>
      </c>
      <c r="R83">
        <f t="shared" si="5"/>
        <v>64422.6</v>
      </c>
      <c r="S83">
        <f t="shared" si="6"/>
        <v>24940036</v>
      </c>
    </row>
    <row r="84" spans="1:19" x14ac:dyDescent="0.25">
      <c r="A84">
        <v>9288</v>
      </c>
      <c r="B84" s="13">
        <v>21536</v>
      </c>
      <c r="C84" s="13">
        <v>3347</v>
      </c>
      <c r="D84" s="13">
        <v>30</v>
      </c>
      <c r="E84" s="26">
        <f t="shared" si="4"/>
        <v>-3.4390214464632862E-2</v>
      </c>
      <c r="F84" s="24">
        <f>IF(Kalibratiemetingen!C84&gt;0,Grafiek_kalibratiemetingen!$R$13*Kalibratiemetingen!C84+Grafiek_kalibratiemetingen!$R$14,TRIM(""))</f>
        <v>11.134390214464633</v>
      </c>
      <c r="G84" s="12">
        <v>11.1</v>
      </c>
      <c r="H84" s="12">
        <v>30.2</v>
      </c>
      <c r="I84" s="2">
        <f>IF(IF(Kalibratiemetingen!C84&gt;0,1,0)+IF(Kalibratiemetingen!G84&gt;0,1,0)=2,1,0)</f>
        <v>1</v>
      </c>
      <c r="J84" t="s">
        <v>23</v>
      </c>
      <c r="K84" t="s">
        <v>14</v>
      </c>
      <c r="L84">
        <v>729</v>
      </c>
      <c r="M84" t="s">
        <v>15</v>
      </c>
      <c r="N84" t="s">
        <v>16</v>
      </c>
      <c r="O84" t="s">
        <v>27</v>
      </c>
      <c r="P84" t="s">
        <v>28</v>
      </c>
      <c r="R84">
        <f t="shared" si="5"/>
        <v>37151.699999999997</v>
      </c>
      <c r="S84">
        <f t="shared" si="6"/>
        <v>11202409</v>
      </c>
    </row>
    <row r="85" spans="1:19" x14ac:dyDescent="0.25">
      <c r="A85">
        <v>9289</v>
      </c>
      <c r="B85" s="13">
        <v>21574</v>
      </c>
      <c r="C85" s="13">
        <v>2721</v>
      </c>
      <c r="D85" s="13">
        <v>30</v>
      </c>
      <c r="E85" s="26">
        <f t="shared" si="4"/>
        <v>0.3579627424715337</v>
      </c>
      <c r="F85" s="24">
        <f>IF(Kalibratiemetingen!C85&gt;0,Grafiek_kalibratiemetingen!$R$13*Kalibratiemetingen!C85+Grafiek_kalibratiemetingen!$R$14,TRIM(""))</f>
        <v>10.242037257528466</v>
      </c>
      <c r="G85" s="12">
        <v>10.6</v>
      </c>
      <c r="H85" s="12">
        <v>31</v>
      </c>
      <c r="I85" s="2">
        <f>IF(IF(Kalibratiemetingen!C85&gt;0,1,0)+IF(Kalibratiemetingen!G85&gt;0,1,0)=2,1,0)</f>
        <v>1</v>
      </c>
      <c r="J85" t="s">
        <v>23</v>
      </c>
      <c r="K85" t="s">
        <v>14</v>
      </c>
      <c r="L85">
        <v>729</v>
      </c>
      <c r="M85" t="s">
        <v>15</v>
      </c>
      <c r="N85" t="s">
        <v>16</v>
      </c>
      <c r="O85" t="s">
        <v>27</v>
      </c>
      <c r="P85" t="s">
        <v>28</v>
      </c>
      <c r="R85">
        <f t="shared" si="5"/>
        <v>28842.6</v>
      </c>
      <c r="S85">
        <f t="shared" si="6"/>
        <v>7403841</v>
      </c>
    </row>
    <row r="86" spans="1:19" x14ac:dyDescent="0.25">
      <c r="A86">
        <v>9269</v>
      </c>
      <c r="B86" s="13">
        <v>21597</v>
      </c>
      <c r="C86" s="13">
        <v>4369</v>
      </c>
      <c r="D86" s="13">
        <v>30</v>
      </c>
      <c r="E86" s="26">
        <f t="shared" si="4"/>
        <v>-0.29123481828054487</v>
      </c>
      <c r="F86" s="24">
        <f>IF(Kalibratiemetingen!C86&gt;0,Grafiek_kalibratiemetingen!$R$13*Kalibratiemetingen!C86+Grafiek_kalibratiemetingen!$R$14,TRIM(""))</f>
        <v>12.591234818280546</v>
      </c>
      <c r="G86" s="12">
        <v>12.3</v>
      </c>
      <c r="H86" s="12">
        <v>30.2</v>
      </c>
      <c r="I86" s="2">
        <f>IF(IF(Kalibratiemetingen!C86&gt;0,1,0)+IF(Kalibratiemetingen!G86&gt;0,1,0)=2,1,0)</f>
        <v>1</v>
      </c>
      <c r="J86" t="s">
        <v>23</v>
      </c>
      <c r="K86" t="s">
        <v>14</v>
      </c>
      <c r="L86">
        <v>729</v>
      </c>
      <c r="M86" t="s">
        <v>15</v>
      </c>
      <c r="N86" t="s">
        <v>16</v>
      </c>
      <c r="O86" t="s">
        <v>27</v>
      </c>
      <c r="P86" t="s">
        <v>30</v>
      </c>
      <c r="R86">
        <f t="shared" si="5"/>
        <v>53738.700000000004</v>
      </c>
      <c r="S86">
        <f t="shared" si="6"/>
        <v>19088161</v>
      </c>
    </row>
    <row r="87" spans="1:19" x14ac:dyDescent="0.25">
      <c r="A87">
        <v>9267</v>
      </c>
      <c r="B87" s="13">
        <v>21639</v>
      </c>
      <c r="C87" s="13">
        <v>5078</v>
      </c>
      <c r="D87" s="13">
        <v>30</v>
      </c>
      <c r="E87" s="26">
        <f t="shared" si="4"/>
        <v>-0.10190294362837449</v>
      </c>
      <c r="F87" s="24">
        <f>IF(Kalibratiemetingen!C87&gt;0,Grafiek_kalibratiemetingen!$R$13*Kalibratiemetingen!C87+Grafiek_kalibratiemetingen!$R$14,TRIM(""))</f>
        <v>13.601902943628374</v>
      </c>
      <c r="G87" s="12">
        <v>13.5</v>
      </c>
      <c r="H87" s="12">
        <v>30</v>
      </c>
      <c r="I87" s="2">
        <f>IF(IF(Kalibratiemetingen!C87&gt;0,1,0)+IF(Kalibratiemetingen!G87&gt;0,1,0)=2,1,0)</f>
        <v>1</v>
      </c>
      <c r="J87" t="s">
        <v>23</v>
      </c>
      <c r="K87" t="s">
        <v>14</v>
      </c>
      <c r="L87">
        <v>729</v>
      </c>
      <c r="M87" t="s">
        <v>15</v>
      </c>
      <c r="N87" t="s">
        <v>16</v>
      </c>
      <c r="O87" t="s">
        <v>27</v>
      </c>
      <c r="P87" t="s">
        <v>30</v>
      </c>
      <c r="R87">
        <f t="shared" si="5"/>
        <v>68553</v>
      </c>
      <c r="S87">
        <f t="shared" si="6"/>
        <v>25786084</v>
      </c>
    </row>
    <row r="88" spans="1:19" x14ac:dyDescent="0.25">
      <c r="A88">
        <v>9267</v>
      </c>
      <c r="B88" s="13">
        <v>21674</v>
      </c>
      <c r="C88" s="13">
        <v>5183</v>
      </c>
      <c r="D88" s="13">
        <v>30</v>
      </c>
      <c r="E88" s="26">
        <f t="shared" si="4"/>
        <v>-0.15157875908891505</v>
      </c>
      <c r="F88" s="24">
        <f>IF(Kalibratiemetingen!C88&gt;0,Grafiek_kalibratiemetingen!$R$13*Kalibratiemetingen!C88+Grafiek_kalibratiemetingen!$R$14,TRIM(""))</f>
        <v>13.751578759088915</v>
      </c>
      <c r="G88" s="12">
        <v>13.6</v>
      </c>
      <c r="H88" s="12">
        <v>30.1</v>
      </c>
      <c r="I88" s="2">
        <f>IF(IF(Kalibratiemetingen!C88&gt;0,1,0)+IF(Kalibratiemetingen!G88&gt;0,1,0)=2,1,0)</f>
        <v>1</v>
      </c>
      <c r="J88" t="s">
        <v>23</v>
      </c>
      <c r="K88" t="s">
        <v>14</v>
      </c>
      <c r="L88">
        <v>729</v>
      </c>
      <c r="M88" t="s">
        <v>15</v>
      </c>
      <c r="N88" t="s">
        <v>16</v>
      </c>
      <c r="O88" t="s">
        <v>27</v>
      </c>
      <c r="P88" t="s">
        <v>30</v>
      </c>
      <c r="Q88" t="s">
        <v>31</v>
      </c>
      <c r="R88">
        <f t="shared" si="5"/>
        <v>70488.800000000003</v>
      </c>
      <c r="S88">
        <f t="shared" si="6"/>
        <v>26863489</v>
      </c>
    </row>
    <row r="89" spans="1:19" x14ac:dyDescent="0.25">
      <c r="A89">
        <v>9267</v>
      </c>
      <c r="B89" s="13">
        <v>21666</v>
      </c>
      <c r="C89" s="13">
        <v>5123</v>
      </c>
      <c r="D89" s="13">
        <v>30</v>
      </c>
      <c r="E89" s="26">
        <f t="shared" si="4"/>
        <v>-6.6049721682892581E-2</v>
      </c>
      <c r="F89" s="24">
        <f>IF(Kalibratiemetingen!C89&gt;0,Grafiek_kalibratiemetingen!$R$13*Kalibratiemetingen!C89+Grafiek_kalibratiemetingen!$R$14,TRIM(""))</f>
        <v>13.666049721682892</v>
      </c>
      <c r="G89" s="12">
        <v>13.6</v>
      </c>
      <c r="H89" s="12">
        <v>30.1</v>
      </c>
      <c r="I89" s="2">
        <f>IF(IF(Kalibratiemetingen!C89&gt;0,1,0)+IF(Kalibratiemetingen!G89&gt;0,1,0)=2,1,0)</f>
        <v>1</v>
      </c>
      <c r="J89" t="s">
        <v>23</v>
      </c>
      <c r="K89" t="s">
        <v>14</v>
      </c>
      <c r="L89">
        <v>729</v>
      </c>
      <c r="M89" t="s">
        <v>15</v>
      </c>
      <c r="N89" t="s">
        <v>16</v>
      </c>
      <c r="O89" t="s">
        <v>27</v>
      </c>
      <c r="P89" t="s">
        <v>30</v>
      </c>
      <c r="Q89" t="s">
        <v>32</v>
      </c>
      <c r="R89">
        <f t="shared" si="5"/>
        <v>69672.800000000003</v>
      </c>
      <c r="S89">
        <f t="shared" si="6"/>
        <v>26245129</v>
      </c>
    </row>
    <row r="90" spans="1:19" x14ac:dyDescent="0.25">
      <c r="A90">
        <v>9261</v>
      </c>
      <c r="B90" s="13">
        <v>21671</v>
      </c>
      <c r="C90" s="13">
        <v>4657</v>
      </c>
      <c r="D90" s="13">
        <v>30</v>
      </c>
      <c r="E90" s="26">
        <f t="shared" si="4"/>
        <v>-0.50177419782945165</v>
      </c>
      <c r="F90" s="24">
        <f>IF(Kalibratiemetingen!C90&gt;0,Grafiek_kalibratiemetingen!$R$13*Kalibratiemetingen!C90+Grafiek_kalibratiemetingen!$R$14,TRIM(""))</f>
        <v>13.001774197829452</v>
      </c>
      <c r="G90" s="12">
        <v>12.5</v>
      </c>
      <c r="H90" s="12">
        <v>30.1</v>
      </c>
      <c r="I90" s="2">
        <f>IF(IF(Kalibratiemetingen!C90&gt;0,1,0)+IF(Kalibratiemetingen!G90&gt;0,1,0)=2,1,0)</f>
        <v>1</v>
      </c>
      <c r="J90" t="s">
        <v>23</v>
      </c>
      <c r="K90" t="s">
        <v>14</v>
      </c>
      <c r="L90">
        <v>729</v>
      </c>
      <c r="M90" t="s">
        <v>15</v>
      </c>
      <c r="N90" t="s">
        <v>16</v>
      </c>
      <c r="O90" t="s">
        <v>27</v>
      </c>
      <c r="P90" t="s">
        <v>30</v>
      </c>
      <c r="R90">
        <f t="shared" si="5"/>
        <v>58212.5</v>
      </c>
      <c r="S90">
        <f t="shared" si="6"/>
        <v>21687649</v>
      </c>
    </row>
    <row r="91" spans="1:19" x14ac:dyDescent="0.25">
      <c r="A91">
        <v>9262</v>
      </c>
      <c r="B91" s="13">
        <v>21655</v>
      </c>
      <c r="C91" s="13">
        <v>4885</v>
      </c>
      <c r="D91" s="13">
        <v>30</v>
      </c>
      <c r="E91" s="26">
        <f t="shared" si="4"/>
        <v>-0.72678453997233738</v>
      </c>
      <c r="F91" s="24">
        <f>IF(Kalibratiemetingen!C91&gt;0,Grafiek_kalibratiemetingen!$R$13*Kalibratiemetingen!C91+Grafiek_kalibratiemetingen!$R$14,TRIM(""))</f>
        <v>13.326784539972337</v>
      </c>
      <c r="G91" s="12">
        <v>12.6</v>
      </c>
      <c r="H91" s="12">
        <v>29.9</v>
      </c>
      <c r="I91" s="2">
        <f>IF(IF(Kalibratiemetingen!C91&gt;0,1,0)+IF(Kalibratiemetingen!G91&gt;0,1,0)=2,1,0)</f>
        <v>1</v>
      </c>
      <c r="J91" t="s">
        <v>23</v>
      </c>
      <c r="K91" t="s">
        <v>14</v>
      </c>
      <c r="L91">
        <v>729</v>
      </c>
      <c r="M91" t="s">
        <v>15</v>
      </c>
      <c r="N91" t="s">
        <v>16</v>
      </c>
      <c r="O91" t="s">
        <v>27</v>
      </c>
      <c r="P91" t="s">
        <v>30</v>
      </c>
      <c r="R91">
        <f t="shared" si="5"/>
        <v>61551</v>
      </c>
      <c r="S91">
        <f t="shared" si="6"/>
        <v>23863225</v>
      </c>
    </row>
    <row r="92" spans="1:19" x14ac:dyDescent="0.25">
      <c r="A92">
        <v>9265</v>
      </c>
      <c r="B92" s="13">
        <v>21655</v>
      </c>
      <c r="C92" s="13">
        <v>3995</v>
      </c>
      <c r="D92" s="13">
        <v>30</v>
      </c>
      <c r="E92" s="26">
        <f t="shared" si="4"/>
        <v>-0.55810381844967338</v>
      </c>
      <c r="F92" s="24">
        <f>IF(Kalibratiemetingen!C92&gt;0,Grafiek_kalibratiemetingen!$R$13*Kalibratiemetingen!C92+Grafiek_kalibratiemetingen!$R$14,TRIM(""))</f>
        <v>12.058103818449673</v>
      </c>
      <c r="G92" s="12">
        <v>11.5</v>
      </c>
      <c r="H92" s="12">
        <v>29.9</v>
      </c>
      <c r="I92" s="2">
        <f>IF(IF(Kalibratiemetingen!C92&gt;0,1,0)+IF(Kalibratiemetingen!G92&gt;0,1,0)=2,1,0)</f>
        <v>1</v>
      </c>
      <c r="J92" t="s">
        <v>23</v>
      </c>
      <c r="K92" t="s">
        <v>14</v>
      </c>
      <c r="L92">
        <v>729</v>
      </c>
      <c r="M92" t="s">
        <v>15</v>
      </c>
      <c r="N92" t="s">
        <v>16</v>
      </c>
      <c r="O92" t="s">
        <v>27</v>
      </c>
      <c r="P92" t="s">
        <v>19</v>
      </c>
      <c r="R92">
        <f t="shared" si="5"/>
        <v>45942.5</v>
      </c>
      <c r="S92">
        <f t="shared" si="6"/>
        <v>15960025</v>
      </c>
    </row>
    <row r="93" spans="1:19" x14ac:dyDescent="0.25">
      <c r="A93">
        <v>9266</v>
      </c>
      <c r="B93" s="13">
        <v>21663</v>
      </c>
      <c r="C93" s="13">
        <v>4108</v>
      </c>
      <c r="D93" s="13">
        <v>30</v>
      </c>
      <c r="E93" s="26">
        <f t="shared" si="4"/>
        <v>-0.61918350556434909</v>
      </c>
      <c r="F93" s="24">
        <f>IF(Kalibratiemetingen!C93&gt;0,Grafiek_kalibratiemetingen!$R$13*Kalibratiemetingen!C93+Grafiek_kalibratiemetingen!$R$14,TRIM(""))</f>
        <v>12.219183505564349</v>
      </c>
      <c r="G93" s="12">
        <v>11.6</v>
      </c>
      <c r="H93" s="12">
        <v>30</v>
      </c>
      <c r="I93" s="2">
        <f>IF(IF(Kalibratiemetingen!C93&gt;0,1,0)+IF(Kalibratiemetingen!G93&gt;0,1,0)=2,1,0)</f>
        <v>1</v>
      </c>
      <c r="J93" t="s">
        <v>23</v>
      </c>
      <c r="K93" t="s">
        <v>14</v>
      </c>
      <c r="L93">
        <v>729</v>
      </c>
      <c r="M93" t="s">
        <v>15</v>
      </c>
      <c r="N93" t="s">
        <v>16</v>
      </c>
      <c r="O93" t="s">
        <v>27</v>
      </c>
      <c r="P93" t="s">
        <v>19</v>
      </c>
      <c r="R93">
        <f t="shared" si="5"/>
        <v>47652.799999999996</v>
      </c>
      <c r="S93">
        <f t="shared" si="6"/>
        <v>16875664</v>
      </c>
    </row>
    <row r="94" spans="1:19" x14ac:dyDescent="0.25">
      <c r="A94">
        <v>9327</v>
      </c>
      <c r="B94" s="13">
        <v>21484</v>
      </c>
      <c r="C94" s="13">
        <v>4878</v>
      </c>
      <c r="D94" s="13">
        <v>30</v>
      </c>
      <c r="E94" s="26">
        <f t="shared" si="4"/>
        <v>-1.6806152274966735E-2</v>
      </c>
      <c r="F94" s="24">
        <f>IF(Kalibratiemetingen!C94&gt;0,Grafiek_kalibratiemetingen!$R$13*Kalibratiemetingen!C94+Grafiek_kalibratiemetingen!$R$14,TRIM(""))</f>
        <v>13.316806152274967</v>
      </c>
      <c r="G94" s="12">
        <v>13.3</v>
      </c>
      <c r="H94" s="12">
        <v>30.4</v>
      </c>
      <c r="I94" s="2">
        <f>IF(IF(Kalibratiemetingen!C94&gt;0,1,0)+IF(Kalibratiemetingen!G94&gt;0,1,0)=2,1,0)</f>
        <v>1</v>
      </c>
      <c r="J94" t="s">
        <v>23</v>
      </c>
      <c r="K94" t="s">
        <v>14</v>
      </c>
      <c r="L94">
        <v>729</v>
      </c>
      <c r="M94" t="s">
        <v>15</v>
      </c>
      <c r="N94" t="s">
        <v>16</v>
      </c>
      <c r="O94" t="s">
        <v>27</v>
      </c>
      <c r="P94" t="s">
        <v>19</v>
      </c>
      <c r="R94">
        <f t="shared" si="5"/>
        <v>64877.4</v>
      </c>
      <c r="S94">
        <f t="shared" si="6"/>
        <v>23794884</v>
      </c>
    </row>
    <row r="95" spans="1:19" x14ac:dyDescent="0.25">
      <c r="A95">
        <v>9326</v>
      </c>
      <c r="B95" s="13">
        <v>21602</v>
      </c>
      <c r="C95" s="13">
        <v>4673</v>
      </c>
      <c r="D95" s="13">
        <v>30</v>
      </c>
      <c r="E95" s="26">
        <f t="shared" si="4"/>
        <v>-0.72458194113772478</v>
      </c>
      <c r="F95" s="24">
        <f>IF(Kalibratiemetingen!C95&gt;0,Grafiek_kalibratiemetingen!$R$13*Kalibratiemetingen!C95+Grafiek_kalibratiemetingen!$R$14,TRIM(""))</f>
        <v>13.024581941137725</v>
      </c>
      <c r="G95" s="12">
        <v>12.3</v>
      </c>
      <c r="H95" s="12">
        <v>30.4</v>
      </c>
      <c r="I95" s="2">
        <f>IF(IF(Kalibratiemetingen!C95&gt;0,1,0)+IF(Kalibratiemetingen!G95&gt;0,1,0)=2,1,0)</f>
        <v>1</v>
      </c>
      <c r="J95" t="s">
        <v>23</v>
      </c>
      <c r="K95" t="s">
        <v>14</v>
      </c>
      <c r="L95">
        <v>729</v>
      </c>
      <c r="M95" t="s">
        <v>15</v>
      </c>
      <c r="N95" t="s">
        <v>16</v>
      </c>
      <c r="O95" t="s">
        <v>27</v>
      </c>
      <c r="P95" t="s">
        <v>19</v>
      </c>
      <c r="R95">
        <f t="shared" si="5"/>
        <v>57477.9</v>
      </c>
      <c r="S95">
        <f t="shared" si="6"/>
        <v>21836929</v>
      </c>
    </row>
    <row r="96" spans="1:19" x14ac:dyDescent="0.25">
      <c r="A96">
        <v>9323</v>
      </c>
      <c r="B96" s="13">
        <v>21617</v>
      </c>
      <c r="C96" s="13">
        <v>4147</v>
      </c>
      <c r="D96" s="13">
        <v>30</v>
      </c>
      <c r="E96" s="26">
        <f t="shared" si="4"/>
        <v>-0.67477737987826281</v>
      </c>
      <c r="F96" s="24">
        <f>IF(Kalibratiemetingen!C96&gt;0,Grafiek_kalibratiemetingen!$R$13*Kalibratiemetingen!C96+Grafiek_kalibratiemetingen!$R$14,TRIM(""))</f>
        <v>12.274777379878262</v>
      </c>
      <c r="G96" s="12">
        <v>11.6</v>
      </c>
      <c r="H96" s="12">
        <v>30.4</v>
      </c>
      <c r="I96" s="2">
        <f>IF(IF(Kalibratiemetingen!C96&gt;0,1,0)+IF(Kalibratiemetingen!G96&gt;0,1,0)=2,1,0)</f>
        <v>1</v>
      </c>
      <c r="J96" t="s">
        <v>23</v>
      </c>
      <c r="K96" t="s">
        <v>14</v>
      </c>
      <c r="L96">
        <v>729</v>
      </c>
      <c r="M96" t="s">
        <v>15</v>
      </c>
      <c r="N96" t="s">
        <v>16</v>
      </c>
      <c r="O96" t="s">
        <v>27</v>
      </c>
      <c r="P96" t="s">
        <v>19</v>
      </c>
      <c r="R96">
        <f t="shared" si="5"/>
        <v>48105.2</v>
      </c>
      <c r="S96">
        <f t="shared" si="6"/>
        <v>17197609</v>
      </c>
    </row>
    <row r="97" spans="1:19" x14ac:dyDescent="0.25">
      <c r="A97">
        <v>9355</v>
      </c>
      <c r="B97" s="13">
        <v>21275</v>
      </c>
      <c r="C97" s="13">
        <v>4097</v>
      </c>
      <c r="D97" s="13">
        <v>30</v>
      </c>
      <c r="E97" s="26">
        <f t="shared" si="4"/>
        <v>-0.10350318203991193</v>
      </c>
      <c r="F97" s="24">
        <f>IF(Kalibratiemetingen!C97&gt;0,Grafiek_kalibratiemetingen!$R$13*Kalibratiemetingen!C97+Grafiek_kalibratiemetingen!$R$14,TRIM(""))</f>
        <v>12.203503182039912</v>
      </c>
      <c r="G97" s="12">
        <v>12.1</v>
      </c>
      <c r="H97" s="12">
        <v>30.4</v>
      </c>
      <c r="I97" s="2">
        <f>IF(IF(Kalibratiemetingen!C97&gt;0,1,0)+IF(Kalibratiemetingen!G97&gt;0,1,0)=2,1,0)</f>
        <v>1</v>
      </c>
      <c r="J97" t="s">
        <v>23</v>
      </c>
      <c r="K97" t="s">
        <v>14</v>
      </c>
      <c r="L97">
        <v>729</v>
      </c>
      <c r="M97" t="s">
        <v>15</v>
      </c>
      <c r="N97" t="s">
        <v>16</v>
      </c>
      <c r="O97" t="s">
        <v>27</v>
      </c>
      <c r="P97" t="s">
        <v>19</v>
      </c>
      <c r="R97">
        <f t="shared" si="5"/>
        <v>49573.7</v>
      </c>
      <c r="S97">
        <f t="shared" si="6"/>
        <v>16785409</v>
      </c>
    </row>
    <row r="98" spans="1:19" x14ac:dyDescent="0.25">
      <c r="A98">
        <v>9359</v>
      </c>
      <c r="B98" s="13">
        <v>21379</v>
      </c>
      <c r="C98" s="13">
        <v>5529</v>
      </c>
      <c r="D98" s="13">
        <v>30</v>
      </c>
      <c r="E98" s="26">
        <f t="shared" si="4"/>
        <v>1.3552037918696893</v>
      </c>
      <c r="F98" s="24">
        <f>IF(Kalibratiemetingen!C98&gt;0,Grafiek_kalibratiemetingen!$R$13*Kalibratiemetingen!C98+Grafiek_kalibratiemetingen!$R$14,TRIM(""))</f>
        <v>14.24479620813031</v>
      </c>
      <c r="G98" s="12">
        <v>15.6</v>
      </c>
      <c r="H98" s="12">
        <v>31.4</v>
      </c>
      <c r="I98" s="2">
        <f>IF(IF(Kalibratiemetingen!C98&gt;0,1,0)+IF(Kalibratiemetingen!G98&gt;0,1,0)=2,1,0)</f>
        <v>1</v>
      </c>
      <c r="J98" t="s">
        <v>23</v>
      </c>
      <c r="K98" t="s">
        <v>14</v>
      </c>
      <c r="L98">
        <v>729</v>
      </c>
      <c r="M98" t="s">
        <v>15</v>
      </c>
      <c r="N98" t="s">
        <v>16</v>
      </c>
      <c r="O98" t="s">
        <v>27</v>
      </c>
      <c r="P98" t="s">
        <v>19</v>
      </c>
      <c r="R98">
        <f t="shared" si="5"/>
        <v>86252.4</v>
      </c>
      <c r="S98">
        <f t="shared" si="6"/>
        <v>30569841</v>
      </c>
    </row>
    <row r="99" spans="1:19" x14ac:dyDescent="0.25">
      <c r="A99">
        <v>9359</v>
      </c>
      <c r="B99" s="13">
        <v>21366</v>
      </c>
      <c r="C99" s="13">
        <v>5622</v>
      </c>
      <c r="D99" s="13">
        <v>30</v>
      </c>
      <c r="E99" s="26">
        <f>IF(I99,G99-F99,TRIM(""))</f>
        <v>1.2226337838903536</v>
      </c>
      <c r="F99" s="24">
        <f>IF(Kalibratiemetingen!C99&gt;0,Grafiek_kalibratiemetingen!$R$13*Kalibratiemetingen!C99+Grafiek_kalibratiemetingen!$R$14,TRIM(""))</f>
        <v>14.377366216109646</v>
      </c>
      <c r="G99" s="12">
        <v>15.6</v>
      </c>
      <c r="H99" s="12">
        <v>30.8</v>
      </c>
      <c r="I99" s="2">
        <f>IF(IF(Kalibratiemetingen!C99&gt;0,1,0)+IF(Kalibratiemetingen!G99&gt;0,1,0)=2,1,0)</f>
        <v>1</v>
      </c>
      <c r="J99" t="s">
        <v>23</v>
      </c>
      <c r="K99" t="s">
        <v>14</v>
      </c>
      <c r="L99">
        <v>729</v>
      </c>
      <c r="M99" t="s">
        <v>15</v>
      </c>
      <c r="N99" t="s">
        <v>16</v>
      </c>
      <c r="O99" t="s">
        <v>27</v>
      </c>
      <c r="P99" t="s">
        <v>19</v>
      </c>
      <c r="Q99" t="s">
        <v>113</v>
      </c>
      <c r="R99">
        <f t="shared" si="5"/>
        <v>87703.2</v>
      </c>
      <c r="S99">
        <f t="shared" si="6"/>
        <v>31606884</v>
      </c>
    </row>
    <row r="100" spans="1:19" x14ac:dyDescent="0.25">
      <c r="A100">
        <v>9359</v>
      </c>
      <c r="B100" s="13">
        <v>21406</v>
      </c>
      <c r="C100" s="13">
        <v>5539</v>
      </c>
      <c r="D100" s="13">
        <v>30</v>
      </c>
      <c r="E100" s="26">
        <f>IF(I100,G100-F100,TRIM(""))</f>
        <v>1.3409489523020195</v>
      </c>
      <c r="F100" s="24">
        <f>IF(Kalibratiemetingen!C100&gt;0,Grafiek_kalibratiemetingen!$R$13*Kalibratiemetingen!C100+Grafiek_kalibratiemetingen!$R$14,TRIM(""))</f>
        <v>14.25905104769798</v>
      </c>
      <c r="G100" s="12">
        <v>15.6</v>
      </c>
      <c r="H100" s="12">
        <v>30.6</v>
      </c>
      <c r="I100" s="2">
        <f>IF(IF(Kalibratiemetingen!C100&gt;0,1,0)+IF(Kalibratiemetingen!G100&gt;0,1,0)=2,1,0)</f>
        <v>1</v>
      </c>
      <c r="J100" t="s">
        <v>23</v>
      </c>
      <c r="K100" t="s">
        <v>14</v>
      </c>
      <c r="L100">
        <v>729</v>
      </c>
      <c r="M100" t="s">
        <v>15</v>
      </c>
      <c r="N100" t="s">
        <v>16</v>
      </c>
      <c r="O100" t="s">
        <v>27</v>
      </c>
      <c r="P100" t="s">
        <v>19</v>
      </c>
      <c r="R100">
        <f t="shared" si="5"/>
        <v>86408.4</v>
      </c>
      <c r="S100">
        <f t="shared" si="6"/>
        <v>30680521</v>
      </c>
    </row>
    <row r="101" spans="1:19" x14ac:dyDescent="0.25">
      <c r="A101">
        <v>9359</v>
      </c>
      <c r="B101" s="13">
        <v>21411</v>
      </c>
      <c r="C101" s="13">
        <v>5526</v>
      </c>
      <c r="D101" s="13">
        <v>30</v>
      </c>
      <c r="E101" s="26">
        <f t="shared" si="4"/>
        <v>1.3594802437399895</v>
      </c>
      <c r="F101" s="24">
        <f>IF(Kalibratiemetingen!C101&gt;0,Grafiek_kalibratiemetingen!$R$13*Kalibratiemetingen!C101+Grafiek_kalibratiemetingen!$R$14,TRIM(""))</f>
        <v>14.24051975626001</v>
      </c>
      <c r="G101" s="12">
        <v>15.6</v>
      </c>
      <c r="H101" s="12">
        <v>30.7</v>
      </c>
      <c r="I101" s="2">
        <f>IF(IF(Kalibratiemetingen!C101&gt;0,1,0)+IF(Kalibratiemetingen!G101&gt;0,1,0)=2,1,0)</f>
        <v>1</v>
      </c>
      <c r="J101" t="s">
        <v>23</v>
      </c>
      <c r="K101" t="s">
        <v>14</v>
      </c>
      <c r="L101">
        <v>729</v>
      </c>
      <c r="M101" t="s">
        <v>15</v>
      </c>
      <c r="N101" t="s">
        <v>16</v>
      </c>
      <c r="O101" t="s">
        <v>27</v>
      </c>
      <c r="P101" t="s">
        <v>19</v>
      </c>
      <c r="Q101" t="s">
        <v>114</v>
      </c>
      <c r="R101">
        <f t="shared" si="5"/>
        <v>86205.599999999991</v>
      </c>
      <c r="S101">
        <f t="shared" si="6"/>
        <v>30536676</v>
      </c>
    </row>
    <row r="102" spans="1:19" x14ac:dyDescent="0.25">
      <c r="A102">
        <v>9452</v>
      </c>
      <c r="B102" s="13">
        <v>21144</v>
      </c>
      <c r="C102" s="13">
        <v>4579</v>
      </c>
      <c r="D102" s="13">
        <v>29</v>
      </c>
      <c r="E102" s="26">
        <f t="shared" si="4"/>
        <v>-0.69058644920162493</v>
      </c>
      <c r="F102" s="24">
        <f>IF(Kalibratiemetingen!C102&gt;0,Grafiek_kalibratiemetingen!$R$13*Kalibratiemetingen!C102+Grafiek_kalibratiemetingen!$R$14,TRIM(""))</f>
        <v>12.890586449201624</v>
      </c>
      <c r="G102" s="12">
        <v>12.2</v>
      </c>
      <c r="H102" s="12">
        <v>29.6</v>
      </c>
      <c r="I102" s="2">
        <f>IF(IF(Kalibratiemetingen!C102&gt;0,1,0)+IF(Kalibratiemetingen!G102&gt;0,1,0)=2,1,0)</f>
        <v>1</v>
      </c>
      <c r="J102" t="s">
        <v>23</v>
      </c>
      <c r="K102" t="s">
        <v>14</v>
      </c>
      <c r="L102">
        <v>729</v>
      </c>
      <c r="M102" t="s">
        <v>15</v>
      </c>
      <c r="N102" t="s">
        <v>16</v>
      </c>
      <c r="O102" s="55">
        <v>42570</v>
      </c>
      <c r="P102" t="s">
        <v>125</v>
      </c>
      <c r="R102">
        <f t="shared" si="5"/>
        <v>55863.799999999996</v>
      </c>
      <c r="S102">
        <f t="shared" si="6"/>
        <v>20967241</v>
      </c>
    </row>
    <row r="103" spans="1:19" x14ac:dyDescent="0.25">
      <c r="A103">
        <v>9452</v>
      </c>
      <c r="B103" s="13">
        <v>21261</v>
      </c>
      <c r="C103" s="13">
        <v>3844</v>
      </c>
      <c r="D103" s="13">
        <v>30</v>
      </c>
      <c r="E103" s="26">
        <f t="shared" si="4"/>
        <v>0.35714425902214941</v>
      </c>
      <c r="F103" s="24">
        <f>IF(Kalibratiemetingen!C103&gt;0,Grafiek_kalibratiemetingen!$R$13*Kalibratiemetingen!C103+Grafiek_kalibratiemetingen!$R$14,TRIM(""))</f>
        <v>11.84285574097785</v>
      </c>
      <c r="G103" s="12">
        <v>12.2</v>
      </c>
      <c r="H103" s="12">
        <v>29.6</v>
      </c>
      <c r="I103" s="2">
        <f>IF(IF(Kalibratiemetingen!C103&gt;0,1,0)+IF(Kalibratiemetingen!G103&gt;0,1,0)=2,1,0)</f>
        <v>1</v>
      </c>
      <c r="J103" t="s">
        <v>23</v>
      </c>
      <c r="K103" t="s">
        <v>14</v>
      </c>
      <c r="L103">
        <v>729</v>
      </c>
      <c r="M103" t="s">
        <v>121</v>
      </c>
      <c r="N103" t="s">
        <v>16</v>
      </c>
      <c r="O103" s="55">
        <v>42570</v>
      </c>
      <c r="P103" t="s">
        <v>125</v>
      </c>
      <c r="Q103" t="s">
        <v>122</v>
      </c>
      <c r="R103">
        <f t="shared" si="5"/>
        <v>46896.799999999996</v>
      </c>
      <c r="S103">
        <f t="shared" si="6"/>
        <v>14776336</v>
      </c>
    </row>
    <row r="104" spans="1:19" x14ac:dyDescent="0.25">
      <c r="A104">
        <v>9453</v>
      </c>
      <c r="B104" s="13">
        <v>21293</v>
      </c>
      <c r="C104" s="13">
        <v>3203</v>
      </c>
      <c r="D104" s="13">
        <v>30</v>
      </c>
      <c r="E104" s="26">
        <f t="shared" si="4"/>
        <v>0.17087947530981928</v>
      </c>
      <c r="F104" s="24">
        <f>IF(Kalibratiemetingen!C104&gt;0,Grafiek_kalibratiemetingen!$R$13*Kalibratiemetingen!C104+Grafiek_kalibratiemetingen!$R$14,TRIM(""))</f>
        <v>10.92912052469018</v>
      </c>
      <c r="G104" s="12">
        <v>11.1</v>
      </c>
      <c r="H104" s="12">
        <v>30.1</v>
      </c>
      <c r="I104" s="2">
        <f>IF(IF(Kalibratiemetingen!C104&gt;0,1,0)+IF(Kalibratiemetingen!G104&gt;0,1,0)=2,1,0)</f>
        <v>1</v>
      </c>
      <c r="J104" t="s">
        <v>23</v>
      </c>
      <c r="K104" t="s">
        <v>14</v>
      </c>
      <c r="L104">
        <v>729</v>
      </c>
      <c r="M104" t="s">
        <v>15</v>
      </c>
      <c r="N104" t="s">
        <v>16</v>
      </c>
      <c r="O104" s="55">
        <v>42570</v>
      </c>
      <c r="P104" t="s">
        <v>125</v>
      </c>
      <c r="Q104" t="s">
        <v>123</v>
      </c>
      <c r="R104">
        <f t="shared" si="5"/>
        <v>35553.299999999996</v>
      </c>
      <c r="S104">
        <f t="shared" si="6"/>
        <v>10259209</v>
      </c>
    </row>
    <row r="105" spans="1:19" x14ac:dyDescent="0.25">
      <c r="A105">
        <v>9453</v>
      </c>
      <c r="B105" s="13">
        <v>21363</v>
      </c>
      <c r="C105" s="13">
        <v>2225</v>
      </c>
      <c r="D105" s="13">
        <v>30</v>
      </c>
      <c r="E105" s="26">
        <f t="shared" si="4"/>
        <v>1.5650027850279837</v>
      </c>
      <c r="F105" s="24">
        <f>IF(Kalibratiemetingen!C105&gt;0,Grafiek_kalibratiemetingen!$R$13*Kalibratiemetingen!C105+Grafiek_kalibratiemetingen!$R$14,TRIM(""))</f>
        <v>9.5349972149720159</v>
      </c>
      <c r="G105" s="12">
        <v>11.1</v>
      </c>
      <c r="H105" s="12">
        <v>30.1</v>
      </c>
      <c r="I105" s="2">
        <f>IF(IF(Kalibratiemetingen!C105&gt;0,1,0)+IF(Kalibratiemetingen!G105&gt;0,1,0)=2,1,0)</f>
        <v>1</v>
      </c>
      <c r="J105" t="s">
        <v>23</v>
      </c>
      <c r="K105" t="s">
        <v>14</v>
      </c>
      <c r="L105">
        <v>729</v>
      </c>
      <c r="M105" t="s">
        <v>121</v>
      </c>
      <c r="N105" t="s">
        <v>16</v>
      </c>
      <c r="O105" s="55">
        <v>42570</v>
      </c>
      <c r="P105" t="s">
        <v>125</v>
      </c>
      <c r="R105">
        <f t="shared" si="5"/>
        <v>24697.5</v>
      </c>
      <c r="S105">
        <f t="shared" si="6"/>
        <v>4950625</v>
      </c>
    </row>
    <row r="106" spans="1:19" x14ac:dyDescent="0.25">
      <c r="A106">
        <v>9453</v>
      </c>
      <c r="B106" s="13">
        <v>21350</v>
      </c>
      <c r="C106" s="13">
        <v>2853</v>
      </c>
      <c r="D106" s="13">
        <v>30</v>
      </c>
      <c r="E106" s="26">
        <f t="shared" si="4"/>
        <v>0.66979886017828427</v>
      </c>
      <c r="F106" s="24">
        <f>IF(Kalibratiemetingen!C106&gt;0,Grafiek_kalibratiemetingen!$R$13*Kalibratiemetingen!C106+Grafiek_kalibratiemetingen!$R$14,TRIM(""))</f>
        <v>10.430201139821715</v>
      </c>
      <c r="G106" s="12">
        <v>11.1</v>
      </c>
      <c r="H106" s="12">
        <v>30.1</v>
      </c>
      <c r="I106" s="2">
        <f>IF(IF(Kalibratiemetingen!C106&gt;0,1,0)+IF(Kalibratiemetingen!G106&gt;0,1,0)=2,1,0)</f>
        <v>1</v>
      </c>
      <c r="J106" t="s">
        <v>23</v>
      </c>
      <c r="K106" t="s">
        <v>14</v>
      </c>
      <c r="L106">
        <v>729</v>
      </c>
      <c r="M106" t="s">
        <v>121</v>
      </c>
      <c r="N106" t="s">
        <v>16</v>
      </c>
      <c r="O106" s="55">
        <v>42570</v>
      </c>
      <c r="P106" t="s">
        <v>125</v>
      </c>
      <c r="R106">
        <f t="shared" si="5"/>
        <v>31668.3</v>
      </c>
      <c r="S106">
        <f t="shared" si="6"/>
        <v>8139609</v>
      </c>
    </row>
    <row r="107" spans="1:19" x14ac:dyDescent="0.25">
      <c r="A107">
        <v>9453</v>
      </c>
      <c r="B107" s="13">
        <v>21346</v>
      </c>
      <c r="C107" s="13">
        <v>2915</v>
      </c>
      <c r="D107" s="13">
        <v>30</v>
      </c>
      <c r="E107" s="26">
        <f t="shared" si="4"/>
        <v>0.58141885485872713</v>
      </c>
      <c r="F107" s="24">
        <f>IF(Kalibratiemetingen!C107&gt;0,Grafiek_kalibratiemetingen!$R$13*Kalibratiemetingen!C107+Grafiek_kalibratiemetingen!$R$14,TRIM(""))</f>
        <v>10.518581145141273</v>
      </c>
      <c r="G107" s="12">
        <v>11.1</v>
      </c>
      <c r="H107" s="12">
        <v>30.1</v>
      </c>
      <c r="I107" s="2">
        <f>IF(IF(Kalibratiemetingen!C107&gt;0,1,0)+IF(Kalibratiemetingen!G107&gt;0,1,0)=2,1,0)</f>
        <v>1</v>
      </c>
      <c r="J107" t="s">
        <v>23</v>
      </c>
      <c r="K107" t="s">
        <v>14</v>
      </c>
      <c r="L107">
        <v>729</v>
      </c>
      <c r="M107" t="s">
        <v>121</v>
      </c>
      <c r="N107" t="s">
        <v>16</v>
      </c>
      <c r="O107" s="55">
        <v>42570</v>
      </c>
      <c r="P107" t="s">
        <v>125</v>
      </c>
      <c r="R107">
        <f t="shared" si="5"/>
        <v>32356.5</v>
      </c>
      <c r="S107">
        <f t="shared" si="6"/>
        <v>8497225</v>
      </c>
    </row>
    <row r="108" spans="1:19" x14ac:dyDescent="0.25">
      <c r="A108">
        <v>9453</v>
      </c>
      <c r="B108" s="13">
        <v>21358</v>
      </c>
      <c r="C108" s="13">
        <v>3072</v>
      </c>
      <c r="D108" s="13">
        <v>30</v>
      </c>
      <c r="E108" s="26">
        <f t="shared" si="4"/>
        <v>0.35761787364630315</v>
      </c>
      <c r="F108" s="24">
        <f>IF(Kalibratiemetingen!C108&gt;0,Grafiek_kalibratiemetingen!$R$13*Kalibratiemetingen!C108+Grafiek_kalibratiemetingen!$R$14,TRIM(""))</f>
        <v>10.742382126353696</v>
      </c>
      <c r="G108" s="12">
        <v>11.1</v>
      </c>
      <c r="H108" s="12">
        <v>30.1</v>
      </c>
      <c r="I108" s="2">
        <f>IF(IF(Kalibratiemetingen!C108&gt;0,1,0)+IF(Kalibratiemetingen!G108&gt;0,1,0)=2,1,0)</f>
        <v>1</v>
      </c>
      <c r="J108" t="s">
        <v>23</v>
      </c>
      <c r="K108" t="s">
        <v>14</v>
      </c>
      <c r="L108">
        <v>729</v>
      </c>
      <c r="M108" t="s">
        <v>121</v>
      </c>
      <c r="N108" t="s">
        <v>16</v>
      </c>
      <c r="O108" s="55">
        <v>42570</v>
      </c>
      <c r="P108" t="s">
        <v>125</v>
      </c>
      <c r="R108">
        <f t="shared" si="5"/>
        <v>34099.199999999997</v>
      </c>
      <c r="S108">
        <f t="shared" si="6"/>
        <v>9437184</v>
      </c>
    </row>
    <row r="109" spans="1:19" x14ac:dyDescent="0.25">
      <c r="A109">
        <v>9453</v>
      </c>
      <c r="B109" s="13">
        <v>21344</v>
      </c>
      <c r="C109" s="13">
        <v>3376</v>
      </c>
      <c r="D109" s="13">
        <v>30</v>
      </c>
      <c r="E109" s="26">
        <f t="shared" si="4"/>
        <v>-7.5729249210876759E-2</v>
      </c>
      <c r="F109" s="24">
        <f>IF(Kalibratiemetingen!C109&gt;0,Grafiek_kalibratiemetingen!$R$13*Kalibratiemetingen!C109+Grafiek_kalibratiemetingen!$R$14,TRIM(""))</f>
        <v>11.175729249210876</v>
      </c>
      <c r="G109" s="12">
        <v>11.1</v>
      </c>
      <c r="H109" s="12">
        <v>30.1</v>
      </c>
      <c r="I109" s="2">
        <f>IF(IF(Kalibratiemetingen!C109&gt;0,1,0)+IF(Kalibratiemetingen!G109&gt;0,1,0)=2,1,0)</f>
        <v>1</v>
      </c>
      <c r="J109" t="s">
        <v>23</v>
      </c>
      <c r="K109" t="s">
        <v>14</v>
      </c>
      <c r="L109">
        <v>729</v>
      </c>
      <c r="M109" t="s">
        <v>15</v>
      </c>
      <c r="N109" t="s">
        <v>16</v>
      </c>
      <c r="O109" s="55">
        <v>42570</v>
      </c>
      <c r="P109" t="s">
        <v>125</v>
      </c>
      <c r="R109">
        <f t="shared" si="5"/>
        <v>37473.599999999999</v>
      </c>
      <c r="S109">
        <f t="shared" si="6"/>
        <v>11397376</v>
      </c>
    </row>
    <row r="110" spans="1:19" x14ac:dyDescent="0.25">
      <c r="A110">
        <v>9468</v>
      </c>
      <c r="B110" s="13">
        <v>21390</v>
      </c>
      <c r="C110" s="13">
        <v>4890</v>
      </c>
      <c r="D110" s="13">
        <v>30</v>
      </c>
      <c r="E110" s="26">
        <f t="shared" si="4"/>
        <v>-3.3911959756171228E-2</v>
      </c>
      <c r="F110" s="24">
        <f>IF(Kalibratiemetingen!C110&gt;0,Grafiek_kalibratiemetingen!$R$13*Kalibratiemetingen!C110+Grafiek_kalibratiemetingen!$R$14,TRIM(""))</f>
        <v>13.333911959756172</v>
      </c>
      <c r="G110" s="12">
        <v>13.3</v>
      </c>
      <c r="H110" s="12">
        <v>30.6</v>
      </c>
      <c r="I110" s="2">
        <f>IF(IF(Kalibratiemetingen!C110&gt;0,1,0)+IF(Kalibratiemetingen!G110&gt;0,1,0)=2,1,0)</f>
        <v>1</v>
      </c>
      <c r="J110" t="s">
        <v>23</v>
      </c>
      <c r="K110" t="s">
        <v>14</v>
      </c>
      <c r="L110">
        <v>729</v>
      </c>
      <c r="M110" t="s">
        <v>15</v>
      </c>
      <c r="N110" t="s">
        <v>16</v>
      </c>
      <c r="O110" s="55">
        <v>42570</v>
      </c>
      <c r="P110" t="s">
        <v>125</v>
      </c>
      <c r="R110">
        <f t="shared" si="5"/>
        <v>65037</v>
      </c>
      <c r="S110">
        <f t="shared" si="6"/>
        <v>23912100</v>
      </c>
    </row>
    <row r="111" spans="1:19" x14ac:dyDescent="0.25">
      <c r="A111">
        <v>9465</v>
      </c>
      <c r="B111" s="13">
        <v>21378</v>
      </c>
      <c r="C111" s="13">
        <v>5706</v>
      </c>
      <c r="D111" s="13">
        <v>30</v>
      </c>
      <c r="E111" s="26">
        <f t="shared" si="4"/>
        <v>1.4028931315219264</v>
      </c>
      <c r="F111" s="24">
        <f>IF(Kalibratiemetingen!C111&gt;0,Grafiek_kalibratiemetingen!$R$13*Kalibratiemetingen!C111+Grafiek_kalibratiemetingen!$R$14,TRIM(""))</f>
        <v>14.497106868478074</v>
      </c>
      <c r="G111" s="12">
        <v>15.9</v>
      </c>
      <c r="H111" s="12">
        <v>30.3</v>
      </c>
      <c r="I111" s="2">
        <f>IF(IF(Kalibratiemetingen!C111&gt;0,1,0)+IF(Kalibratiemetingen!G111&gt;0,1,0)=2,1,0)</f>
        <v>1</v>
      </c>
      <c r="J111" t="s">
        <v>23</v>
      </c>
      <c r="K111" t="s">
        <v>14</v>
      </c>
      <c r="L111">
        <v>729</v>
      </c>
      <c r="M111" t="s">
        <v>15</v>
      </c>
      <c r="N111" t="s">
        <v>16</v>
      </c>
      <c r="O111" s="55">
        <v>42570</v>
      </c>
      <c r="P111" t="s">
        <v>125</v>
      </c>
      <c r="R111">
        <f t="shared" si="5"/>
        <v>90725.400000000009</v>
      </c>
      <c r="S111">
        <f t="shared" si="6"/>
        <v>32558436</v>
      </c>
    </row>
    <row r="112" spans="1:19" x14ac:dyDescent="0.25">
      <c r="A112">
        <v>9465</v>
      </c>
      <c r="B112" s="13">
        <v>21414</v>
      </c>
      <c r="C112" s="13">
        <v>5666</v>
      </c>
      <c r="D112" s="13">
        <v>31</v>
      </c>
      <c r="E112" s="26">
        <f t="shared" si="4"/>
        <v>1.359912489792606</v>
      </c>
      <c r="F112" s="24">
        <f>IF(Kalibratiemetingen!C112&gt;0,Grafiek_kalibratiemetingen!$R$13*Kalibratiemetingen!C112+Grafiek_kalibratiemetingen!$R$14,TRIM(""))</f>
        <v>14.440087510207395</v>
      </c>
      <c r="G112" s="12">
        <v>15.8</v>
      </c>
      <c r="H112" s="12">
        <v>30.6</v>
      </c>
      <c r="I112" s="2">
        <f>IF(IF(Kalibratiemetingen!C112&gt;0,1,0)+IF(Kalibratiemetingen!G112&gt;0,1,0)=2,1,0)</f>
        <v>1</v>
      </c>
      <c r="J112" t="s">
        <v>23</v>
      </c>
      <c r="K112" t="s">
        <v>14</v>
      </c>
      <c r="L112">
        <v>729</v>
      </c>
      <c r="M112" t="s">
        <v>15</v>
      </c>
      <c r="N112" t="s">
        <v>16</v>
      </c>
      <c r="O112" s="55">
        <v>42570</v>
      </c>
      <c r="P112" t="s">
        <v>125</v>
      </c>
      <c r="R112">
        <f t="shared" si="5"/>
        <v>89522.8</v>
      </c>
      <c r="S112">
        <f t="shared" si="6"/>
        <v>32103556</v>
      </c>
    </row>
    <row r="113" spans="1:19" x14ac:dyDescent="0.25">
      <c r="A113">
        <v>9465</v>
      </c>
      <c r="B113" s="13">
        <v>21449</v>
      </c>
      <c r="C113" s="13">
        <v>4763</v>
      </c>
      <c r="D113" s="13">
        <v>31</v>
      </c>
      <c r="E113" s="26">
        <f t="shared" si="4"/>
        <v>2.6471245027532433</v>
      </c>
      <c r="F113" s="24">
        <f>IF(Kalibratiemetingen!C113&gt;0,Grafiek_kalibratiemetingen!$R$13*Kalibratiemetingen!C113+Grafiek_kalibratiemetingen!$R$14,TRIM(""))</f>
        <v>13.152875497246757</v>
      </c>
      <c r="G113" s="12">
        <v>15.8</v>
      </c>
      <c r="H113" s="12">
        <v>30.6</v>
      </c>
      <c r="I113" s="2">
        <f>IF(IF(Kalibratiemetingen!C113&gt;0,1,0)+IF(Kalibratiemetingen!G113&gt;0,1,0)=2,1,0)</f>
        <v>1</v>
      </c>
      <c r="J113" t="s">
        <v>23</v>
      </c>
      <c r="K113" t="s">
        <v>14</v>
      </c>
      <c r="L113">
        <v>729</v>
      </c>
      <c r="M113" t="s">
        <v>121</v>
      </c>
      <c r="N113" t="s">
        <v>16</v>
      </c>
      <c r="O113" s="55">
        <v>42570</v>
      </c>
      <c r="P113" t="s">
        <v>125</v>
      </c>
      <c r="R113">
        <f t="shared" si="5"/>
        <v>75255.400000000009</v>
      </c>
      <c r="S113">
        <f t="shared" si="6"/>
        <v>22686169</v>
      </c>
    </row>
    <row r="114" spans="1:19" x14ac:dyDescent="0.25">
      <c r="A114">
        <v>9465</v>
      </c>
      <c r="B114" s="13">
        <v>21456</v>
      </c>
      <c r="C114" s="13">
        <v>4626</v>
      </c>
      <c r="D114" s="13">
        <v>31</v>
      </c>
      <c r="E114" s="26">
        <f t="shared" si="4"/>
        <v>2.8424158048303259</v>
      </c>
      <c r="F114" s="24">
        <f>IF(Kalibratiemetingen!C114&gt;0,Grafiek_kalibratiemetingen!$R$13*Kalibratiemetingen!C114+Grafiek_kalibratiemetingen!$R$14,TRIM(""))</f>
        <v>12.957584195169675</v>
      </c>
      <c r="G114" s="12">
        <v>15.8</v>
      </c>
      <c r="H114" s="12">
        <v>30.6</v>
      </c>
      <c r="I114" s="2">
        <f>IF(IF(Kalibratiemetingen!C114&gt;0,1,0)+IF(Kalibratiemetingen!G114&gt;0,1,0)=2,1,0)</f>
        <v>1</v>
      </c>
      <c r="J114" t="s">
        <v>23</v>
      </c>
      <c r="K114" t="s">
        <v>14</v>
      </c>
      <c r="L114">
        <v>729</v>
      </c>
      <c r="M114" t="s">
        <v>121</v>
      </c>
      <c r="N114" t="s">
        <v>16</v>
      </c>
      <c r="O114" s="55">
        <v>42570</v>
      </c>
      <c r="P114" t="s">
        <v>125</v>
      </c>
      <c r="R114">
        <f t="shared" si="5"/>
        <v>73090.8</v>
      </c>
      <c r="S114">
        <f t="shared" si="6"/>
        <v>21399876</v>
      </c>
    </row>
    <row r="115" spans="1:19" x14ac:dyDescent="0.25">
      <c r="A115">
        <v>9465</v>
      </c>
      <c r="B115" s="13">
        <v>21455</v>
      </c>
      <c r="C115" s="13">
        <v>4891</v>
      </c>
      <c r="D115" s="13">
        <v>31</v>
      </c>
      <c r="E115" s="26">
        <f t="shared" si="4"/>
        <v>2.4646625562870614</v>
      </c>
      <c r="F115" s="24">
        <f>IF(Kalibratiemetingen!C115&gt;0,Grafiek_kalibratiemetingen!$R$13*Kalibratiemetingen!C115+Grafiek_kalibratiemetingen!$R$14,TRIM(""))</f>
        <v>13.335337443712939</v>
      </c>
      <c r="G115" s="12">
        <v>15.8</v>
      </c>
      <c r="H115" s="12">
        <v>30.6</v>
      </c>
      <c r="I115" s="2">
        <f>IF(IF(Kalibratiemetingen!C115&gt;0,1,0)+IF(Kalibratiemetingen!G115&gt;0,1,0)=2,1,0)</f>
        <v>1</v>
      </c>
      <c r="J115" t="s">
        <v>23</v>
      </c>
      <c r="K115" t="s">
        <v>14</v>
      </c>
      <c r="L115">
        <v>729</v>
      </c>
      <c r="M115" t="s">
        <v>121</v>
      </c>
      <c r="N115" t="s">
        <v>16</v>
      </c>
      <c r="O115" s="55">
        <v>42570</v>
      </c>
      <c r="P115" t="s">
        <v>125</v>
      </c>
      <c r="R115">
        <f t="shared" si="5"/>
        <v>77277.8</v>
      </c>
      <c r="S115">
        <f t="shared" si="6"/>
        <v>23921881</v>
      </c>
    </row>
    <row r="116" spans="1:19" x14ac:dyDescent="0.25">
      <c r="A116">
        <v>9465</v>
      </c>
      <c r="B116" s="13">
        <v>21473</v>
      </c>
      <c r="C116" s="13">
        <v>4849</v>
      </c>
      <c r="D116" s="13">
        <v>31</v>
      </c>
      <c r="E116" s="26">
        <f t="shared" si="4"/>
        <v>2.5245328824712772</v>
      </c>
      <c r="F116" s="24">
        <f>IF(Kalibratiemetingen!C116&gt;0,Grafiek_kalibratiemetingen!$R$13*Kalibratiemetingen!C116+Grafiek_kalibratiemetingen!$R$14,TRIM(""))</f>
        <v>13.275467117528724</v>
      </c>
      <c r="G116" s="12">
        <v>15.8</v>
      </c>
      <c r="H116" s="12">
        <v>30.6</v>
      </c>
      <c r="I116" s="2">
        <f>IF(IF(Kalibratiemetingen!C116&gt;0,1,0)+IF(Kalibratiemetingen!G116&gt;0,1,0)=2,1,0)</f>
        <v>1</v>
      </c>
      <c r="J116" t="s">
        <v>23</v>
      </c>
      <c r="K116" t="s">
        <v>14</v>
      </c>
      <c r="L116">
        <v>729</v>
      </c>
      <c r="M116" t="s">
        <v>121</v>
      </c>
      <c r="N116" t="s">
        <v>16</v>
      </c>
      <c r="O116" s="55">
        <v>42570</v>
      </c>
      <c r="P116" t="s">
        <v>125</v>
      </c>
      <c r="R116">
        <f t="shared" si="5"/>
        <v>76614.2</v>
      </c>
      <c r="S116">
        <f t="shared" si="6"/>
        <v>23512801</v>
      </c>
    </row>
    <row r="117" spans="1:19" s="56" customFormat="1" x14ac:dyDescent="0.25">
      <c r="A117" s="56">
        <v>9465</v>
      </c>
      <c r="B117" s="57">
        <v>21410</v>
      </c>
      <c r="C117" s="57">
        <v>5505</v>
      </c>
      <c r="D117" s="57">
        <v>31</v>
      </c>
      <c r="E117" s="58">
        <f t="shared" si="4"/>
        <v>1.5894154068320994</v>
      </c>
      <c r="F117" s="59">
        <f>IF(Kalibratiemetingen!C117&gt;0,Grafiek_kalibratiemetingen!$R$13*Kalibratiemetingen!C117+Grafiek_kalibratiemetingen!$R$14,TRIM(""))</f>
        <v>14.210584593167901</v>
      </c>
      <c r="G117" s="60">
        <v>15.8</v>
      </c>
      <c r="H117" s="60">
        <v>30.6</v>
      </c>
      <c r="I117" s="61">
        <f>IF(IF(Kalibratiemetingen!C117&gt;0,1,0)+IF(Kalibratiemetingen!G117&gt;0,1,0)=2,1,0)</f>
        <v>1</v>
      </c>
      <c r="J117" s="56" t="s">
        <v>23</v>
      </c>
      <c r="K117" s="56" t="s">
        <v>14</v>
      </c>
      <c r="L117" s="56">
        <v>729</v>
      </c>
      <c r="M117" s="56" t="s">
        <v>15</v>
      </c>
      <c r="N117" s="56" t="s">
        <v>16</v>
      </c>
      <c r="O117" s="62">
        <v>42570</v>
      </c>
      <c r="P117" s="56" t="s">
        <v>125</v>
      </c>
      <c r="Q117" s="56" t="s">
        <v>124</v>
      </c>
      <c r="R117" s="56">
        <f t="shared" si="5"/>
        <v>86979</v>
      </c>
      <c r="S117" s="56">
        <f t="shared" si="6"/>
        <v>30305025</v>
      </c>
    </row>
    <row r="118" spans="1:19" x14ac:dyDescent="0.25">
      <c r="F118" s="24" t="str">
        <f>IF(Kalibratiemetingen!C118&gt;0,Grafiek_kalibratiemetingen!$R$13*Kalibratiemetingen!C118+Grafiek_kalibratiemetingen!$R$14,TRIM(""))</f>
        <v/>
      </c>
      <c r="I118" s="2">
        <f>IF(IF(Kalibratiemetingen!C118&gt;0,1,0)+IF(Kalibratiemetingen!G118&gt;0,1,0)=2,1,0)</f>
        <v>0</v>
      </c>
      <c r="S118">
        <f t="shared" si="6"/>
        <v>0</v>
      </c>
    </row>
    <row r="119" spans="1:19" x14ac:dyDescent="0.25">
      <c r="F119" s="24" t="str">
        <f>IF(Kalibratiemetingen!C119&gt;0,Grafiek_kalibratiemetingen!$R$13*Kalibratiemetingen!C119+Grafiek_kalibratiemetingen!$R$14,TRIM(""))</f>
        <v/>
      </c>
      <c r="I119" s="2">
        <f>IF(IF(Kalibratiemetingen!C119&gt;0,1,0)+IF(Kalibratiemetingen!G119&gt;0,1,0)=2,1,0)</f>
        <v>0</v>
      </c>
      <c r="S119">
        <f t="shared" si="6"/>
        <v>0</v>
      </c>
    </row>
    <row r="120" spans="1:19" x14ac:dyDescent="0.25">
      <c r="F120" s="24" t="str">
        <f>IF(Kalibratiemetingen!C120&gt;0,Grafiek_kalibratiemetingen!$R$13*Kalibratiemetingen!C120+Grafiek_kalibratiemetingen!$R$14,TRIM(""))</f>
        <v/>
      </c>
      <c r="I120" s="2">
        <f>IF(IF(Kalibratiemetingen!C120&gt;0,1,0)+IF(Kalibratiemetingen!G120&gt;0,1,0)=2,1,0)</f>
        <v>0</v>
      </c>
      <c r="S120">
        <f t="shared" si="6"/>
        <v>0</v>
      </c>
    </row>
    <row r="121" spans="1:19" x14ac:dyDescent="0.25">
      <c r="F121" s="24" t="str">
        <f>IF(Kalibratiemetingen!C121&gt;0,Grafiek_kalibratiemetingen!$R$13*Kalibratiemetingen!C121+Grafiek_kalibratiemetingen!$R$14,TRIM(""))</f>
        <v/>
      </c>
      <c r="I121" s="2">
        <f>IF(IF(Kalibratiemetingen!C121&gt;0,1,0)+IF(Kalibratiemetingen!G121&gt;0,1,0)=2,1,0)</f>
        <v>0</v>
      </c>
      <c r="S121">
        <f t="shared" si="6"/>
        <v>0</v>
      </c>
    </row>
    <row r="122" spans="1:19" x14ac:dyDescent="0.25">
      <c r="F122" s="24" t="str">
        <f>IF(Kalibratiemetingen!C122&gt;0,Grafiek_kalibratiemetingen!$R$13*Kalibratiemetingen!C122+Grafiek_kalibratiemetingen!$R$14,TRIM(""))</f>
        <v/>
      </c>
      <c r="I122" s="2">
        <f>IF(IF(Kalibratiemetingen!C122&gt;0,1,0)+IF(Kalibratiemetingen!G122&gt;0,1,0)=2,1,0)</f>
        <v>0</v>
      </c>
      <c r="S122">
        <f t="shared" si="6"/>
        <v>0</v>
      </c>
    </row>
    <row r="123" spans="1:19" x14ac:dyDescent="0.25">
      <c r="F123" s="24" t="str">
        <f>IF(Kalibratiemetingen!C123&gt;0,Grafiek_kalibratiemetingen!$R$13*Kalibratiemetingen!C123+Grafiek_kalibratiemetingen!$R$14,TRIM(""))</f>
        <v/>
      </c>
      <c r="I123" s="2">
        <f>IF(IF(Kalibratiemetingen!C123&gt;0,1,0)+IF(Kalibratiemetingen!G123&gt;0,1,0)=2,1,0)</f>
        <v>0</v>
      </c>
      <c r="S123">
        <f t="shared" si="6"/>
        <v>0</v>
      </c>
    </row>
    <row r="124" spans="1:19" x14ac:dyDescent="0.25">
      <c r="F124" s="24" t="str">
        <f>IF(Kalibratiemetingen!C124&gt;0,Grafiek_kalibratiemetingen!$R$13*Kalibratiemetingen!C124+Grafiek_kalibratiemetingen!$R$14,TRIM(""))</f>
        <v/>
      </c>
      <c r="I124" s="2">
        <f>IF(IF(Kalibratiemetingen!C124&gt;0,1,0)+IF(Kalibratiemetingen!G124&gt;0,1,0)=2,1,0)</f>
        <v>0</v>
      </c>
      <c r="S124">
        <f t="shared" si="6"/>
        <v>0</v>
      </c>
    </row>
    <row r="125" spans="1:19" x14ac:dyDescent="0.25">
      <c r="F125" s="24" t="str">
        <f>IF(Kalibratiemetingen!C125&gt;0,Grafiek_kalibratiemetingen!$R$13*Kalibratiemetingen!C125+Grafiek_kalibratiemetingen!$R$14,TRIM(""))</f>
        <v/>
      </c>
      <c r="I125" s="2">
        <f>IF(IF(Kalibratiemetingen!C125&gt;0,1,0)+IF(Kalibratiemetingen!G125&gt;0,1,0)=2,1,0)</f>
        <v>0</v>
      </c>
      <c r="S125">
        <f t="shared" si="6"/>
        <v>0</v>
      </c>
    </row>
    <row r="126" spans="1:19" x14ac:dyDescent="0.25">
      <c r="F126" s="24" t="str">
        <f>IF(Kalibratiemetingen!C126&gt;0,Grafiek_kalibratiemetingen!$R$13*Kalibratiemetingen!C126+Grafiek_kalibratiemetingen!$R$14,TRIM(""))</f>
        <v/>
      </c>
      <c r="I126" s="2">
        <f>IF(IF(Kalibratiemetingen!C126&gt;0,1,0)+IF(Kalibratiemetingen!G126&gt;0,1,0)=2,1,0)</f>
        <v>0</v>
      </c>
      <c r="S126">
        <f t="shared" si="6"/>
        <v>0</v>
      </c>
    </row>
    <row r="127" spans="1:19" x14ac:dyDescent="0.25">
      <c r="F127" s="24" t="str">
        <f>IF(Kalibratiemetingen!C127&gt;0,Grafiek_kalibratiemetingen!$R$13*Kalibratiemetingen!C127+Grafiek_kalibratiemetingen!$R$14,TRIM(""))</f>
        <v/>
      </c>
      <c r="I127" s="2">
        <f>IF(IF(Kalibratiemetingen!C127&gt;0,1,0)+IF(Kalibratiemetingen!G127&gt;0,1,0)=2,1,0)</f>
        <v>0</v>
      </c>
      <c r="S127">
        <f t="shared" si="6"/>
        <v>0</v>
      </c>
    </row>
    <row r="128" spans="1:19" x14ac:dyDescent="0.25">
      <c r="F128" s="24" t="str">
        <f>IF(Kalibratiemetingen!C128&gt;0,Grafiek_kalibratiemetingen!$R$13*Kalibratiemetingen!C128+Grafiek_kalibratiemetingen!$R$14,TRIM(""))</f>
        <v/>
      </c>
      <c r="I128" s="2">
        <f>IF(IF(Kalibratiemetingen!C128&gt;0,1,0)+IF(Kalibratiemetingen!G128&gt;0,1,0)=2,1,0)</f>
        <v>0</v>
      </c>
      <c r="S128">
        <f t="shared" si="6"/>
        <v>0</v>
      </c>
    </row>
    <row r="129" spans="6:19" x14ac:dyDescent="0.25">
      <c r="F129" s="24" t="str">
        <f>IF(Kalibratiemetingen!C129&gt;0,Grafiek_kalibratiemetingen!$R$13*Kalibratiemetingen!C129+Grafiek_kalibratiemetingen!$R$14,TRIM(""))</f>
        <v/>
      </c>
      <c r="I129" s="2">
        <f>IF(IF(Kalibratiemetingen!C129&gt;0,1,0)+IF(Kalibratiemetingen!G129&gt;0,1,0)=2,1,0)</f>
        <v>0</v>
      </c>
      <c r="S129">
        <f t="shared" si="6"/>
        <v>0</v>
      </c>
    </row>
    <row r="130" spans="6:19" x14ac:dyDescent="0.25">
      <c r="F130" s="24" t="str">
        <f>IF(Kalibratiemetingen!C130&gt;0,Grafiek_kalibratiemetingen!$R$13*Kalibratiemetingen!C130+Grafiek_kalibratiemetingen!$R$14,TRIM(""))</f>
        <v/>
      </c>
      <c r="I130" s="2">
        <f>IF(IF(Kalibratiemetingen!C130&gt;0,1,0)+IF(Kalibratiemetingen!G130&gt;0,1,0)=2,1,0)</f>
        <v>0</v>
      </c>
      <c r="S130">
        <f t="shared" si="6"/>
        <v>0</v>
      </c>
    </row>
    <row r="131" spans="6:19" x14ac:dyDescent="0.25">
      <c r="F131" s="24" t="str">
        <f>IF(Kalibratiemetingen!C131&gt;0,Grafiek_kalibratiemetingen!$R$13*Kalibratiemetingen!C131+Grafiek_kalibratiemetingen!$R$14,TRIM(""))</f>
        <v/>
      </c>
      <c r="I131" s="2">
        <f>IF(IF(Kalibratiemetingen!C131&gt;0,1,0)+IF(Kalibratiemetingen!G131&gt;0,1,0)=2,1,0)</f>
        <v>0</v>
      </c>
      <c r="S131">
        <f t="shared" si="6"/>
        <v>0</v>
      </c>
    </row>
    <row r="132" spans="6:19" x14ac:dyDescent="0.25">
      <c r="F132" s="24" t="str">
        <f>IF(Kalibratiemetingen!C132&gt;0,Grafiek_kalibratiemetingen!$R$13*Kalibratiemetingen!C132+Grafiek_kalibratiemetingen!$R$14,TRIM(""))</f>
        <v/>
      </c>
      <c r="I132" s="2">
        <f>IF(IF(Kalibratiemetingen!C132&gt;0,1,0)+IF(Kalibratiemetingen!G132&gt;0,1,0)=2,1,0)</f>
        <v>0</v>
      </c>
      <c r="S132">
        <f t="shared" si="6"/>
        <v>0</v>
      </c>
    </row>
    <row r="133" spans="6:19" x14ac:dyDescent="0.25">
      <c r="F133" s="24" t="str">
        <f>IF(Kalibratiemetingen!C133&gt;0,Grafiek_kalibratiemetingen!$R$13*Kalibratiemetingen!C133+Grafiek_kalibratiemetingen!$R$14,TRIM(""))</f>
        <v/>
      </c>
      <c r="I133" s="2">
        <f>IF(IF(Kalibratiemetingen!C133&gt;0,1,0)+IF(Kalibratiemetingen!G133&gt;0,1,0)=2,1,0)</f>
        <v>0</v>
      </c>
      <c r="S133">
        <f>C133*C133</f>
        <v>0</v>
      </c>
    </row>
    <row r="134" spans="6:19" x14ac:dyDescent="0.25">
      <c r="F134" s="24" t="str">
        <f>IF(Kalibratiemetingen!C134&gt;0,Grafiek_kalibratiemetingen!$R$13*Kalibratiemetingen!C134+Grafiek_kalibratiemetingen!$R$14,TRIM(""))</f>
        <v/>
      </c>
      <c r="I134" s="2">
        <f>IF(IF(Kalibratiemetingen!C134&gt;0,1,0)+IF(Kalibratiemetingen!G134&gt;0,1,0)=2,1,0)</f>
        <v>0</v>
      </c>
      <c r="S134">
        <f>C134*C134</f>
        <v>0</v>
      </c>
    </row>
    <row r="135" spans="6:19" x14ac:dyDescent="0.25">
      <c r="F135" s="24" t="str">
        <f>IF(Kalibratiemetingen!C135&gt;0,Grafiek_kalibratiemetingen!$R$13*Kalibratiemetingen!C135+Grafiek_kalibratiemetingen!$R$14,TRIM(""))</f>
        <v/>
      </c>
      <c r="I135" s="2">
        <f>IF(IF(Kalibratiemetingen!C135&gt;0,1,0)+IF(Kalibratiemetingen!G135&gt;0,1,0)=2,1,0)</f>
        <v>0</v>
      </c>
    </row>
    <row r="136" spans="6:19" x14ac:dyDescent="0.25">
      <c r="F136" s="24" t="str">
        <f>IF(Kalibratiemetingen!C136&gt;0,Grafiek_kalibratiemetingen!$R$13*Kalibratiemetingen!C136+Grafiek_kalibratiemetingen!$R$14,TRIM(""))</f>
        <v/>
      </c>
      <c r="I136" s="2">
        <f>IF(IF(Kalibratiemetingen!C136&gt;0,1,0)+IF(Kalibratiemetingen!G136&gt;0,1,0)=2,1,0)</f>
        <v>0</v>
      </c>
    </row>
    <row r="137" spans="6:19" x14ac:dyDescent="0.25">
      <c r="F137" s="24" t="str">
        <f>IF(Kalibratiemetingen!C137&gt;0,Grafiek_kalibratiemetingen!$R$13*Kalibratiemetingen!C137+Grafiek_kalibratiemetingen!$R$14,TRIM(""))</f>
        <v/>
      </c>
      <c r="I137" s="2">
        <f>IF(IF(Kalibratiemetingen!C137&gt;0,1,0)+IF(Kalibratiemetingen!G137&gt;0,1,0)=2,1,0)</f>
        <v>0</v>
      </c>
    </row>
    <row r="138" spans="6:19" x14ac:dyDescent="0.25">
      <c r="F138" s="24" t="str">
        <f>IF(Kalibratiemetingen!C138&gt;0,Grafiek_kalibratiemetingen!$R$13*Kalibratiemetingen!C138+Grafiek_kalibratiemetingen!$R$14,TRIM(""))</f>
        <v/>
      </c>
      <c r="I138" s="2">
        <f>IF(IF(Kalibratiemetingen!C138&gt;0,1,0)+IF(Kalibratiemetingen!G138&gt;0,1,0)=2,1,0)</f>
        <v>0</v>
      </c>
    </row>
    <row r="139" spans="6:19" x14ac:dyDescent="0.25">
      <c r="F139" s="24" t="str">
        <f>IF(Kalibratiemetingen!C139&gt;0,Grafiek_kalibratiemetingen!$R$13*Kalibratiemetingen!C139+Grafiek_kalibratiemetingen!$R$14,TRIM(""))</f>
        <v/>
      </c>
      <c r="I139" s="2">
        <f>IF(IF(Kalibratiemetingen!C139&gt;0,1,0)+IF(Kalibratiemetingen!G139&gt;0,1,0)=2,1,0)</f>
        <v>0</v>
      </c>
    </row>
    <row r="140" spans="6:19" x14ac:dyDescent="0.25">
      <c r="F140" s="24" t="str">
        <f>IF(Kalibratiemetingen!C140&gt;0,Grafiek_kalibratiemetingen!$R$13*Kalibratiemetingen!C140+Grafiek_kalibratiemetingen!$R$14,TRIM(""))</f>
        <v/>
      </c>
      <c r="I140" s="2">
        <f>IF(IF(Kalibratiemetingen!C140&gt;0,1,0)+IF(Kalibratiemetingen!G140&gt;0,1,0)=2,1,0)</f>
        <v>0</v>
      </c>
    </row>
    <row r="141" spans="6:19" x14ac:dyDescent="0.25">
      <c r="F141" s="24" t="str">
        <f>IF(Kalibratiemetingen!C141&gt;0,Grafiek_kalibratiemetingen!$R$13*Kalibratiemetingen!C141+Grafiek_kalibratiemetingen!$R$14,TRIM(""))</f>
        <v/>
      </c>
      <c r="I141" s="2">
        <f>IF(IF(Kalibratiemetingen!C141&gt;0,1,0)+IF(Kalibratiemetingen!G141&gt;0,1,0)=2,1,0)</f>
        <v>0</v>
      </c>
    </row>
    <row r="142" spans="6:19" x14ac:dyDescent="0.25">
      <c r="F142" s="24" t="str">
        <f>IF(Kalibratiemetingen!C142&gt;0,Grafiek_kalibratiemetingen!$R$13*Kalibratiemetingen!C142+Grafiek_kalibratiemetingen!$R$14,TRIM(""))</f>
        <v/>
      </c>
      <c r="I142" s="2">
        <f>IF(IF(Kalibratiemetingen!C142&gt;0,1,0)+IF(Kalibratiemetingen!G142&gt;0,1,0)=2,1,0)</f>
        <v>0</v>
      </c>
    </row>
    <row r="143" spans="6:19" x14ac:dyDescent="0.25">
      <c r="F143" s="24" t="str">
        <f>IF(Kalibratiemetingen!C143&gt;0,Grafiek_kalibratiemetingen!$R$13*Kalibratiemetingen!C143+Grafiek_kalibratiemetingen!$R$14,TRIM(""))</f>
        <v/>
      </c>
      <c r="I143" s="2">
        <f>IF(IF(Kalibratiemetingen!C143&gt;0,1,0)+IF(Kalibratiemetingen!G143&gt;0,1,0)=2,1,0)</f>
        <v>0</v>
      </c>
    </row>
    <row r="144" spans="6:19" x14ac:dyDescent="0.25">
      <c r="F144" s="24" t="str">
        <f>IF(Kalibratiemetingen!C144&gt;0,Grafiek_kalibratiemetingen!$R$13*Kalibratiemetingen!C144+Grafiek_kalibratiemetingen!$R$14,TRIM(""))</f>
        <v/>
      </c>
      <c r="I144" s="2">
        <f>IF(IF(Kalibratiemetingen!C144&gt;0,1,0)+IF(Kalibratiemetingen!G144&gt;0,1,0)=2,1,0)</f>
        <v>0</v>
      </c>
    </row>
    <row r="145" spans="6:9" x14ac:dyDescent="0.25">
      <c r="F145" s="24" t="str">
        <f>IF(Kalibratiemetingen!C145&gt;0,Grafiek_kalibratiemetingen!$R$13*Kalibratiemetingen!C145+Grafiek_kalibratiemetingen!$R$14,TRIM(""))</f>
        <v/>
      </c>
      <c r="I145" s="2">
        <f>IF(IF(Kalibratiemetingen!C145&gt;0,1,0)+IF(Kalibratiemetingen!G145&gt;0,1,0)=2,1,0)</f>
        <v>0</v>
      </c>
    </row>
    <row r="146" spans="6:9" x14ac:dyDescent="0.25">
      <c r="F146" s="24" t="str">
        <f>IF(Kalibratiemetingen!C146&gt;0,Grafiek_kalibratiemetingen!$R$13*Kalibratiemetingen!C146+Grafiek_kalibratiemetingen!$R$14,TRIM(""))</f>
        <v/>
      </c>
      <c r="I146" s="2">
        <f>IF(IF(Kalibratiemetingen!C146&gt;0,1,0)+IF(Kalibratiemetingen!G146&gt;0,1,0)=2,1,0)</f>
        <v>0</v>
      </c>
    </row>
    <row r="147" spans="6:9" x14ac:dyDescent="0.25">
      <c r="F147" s="24" t="str">
        <f>IF(Kalibratiemetingen!C147&gt;0,Grafiek_kalibratiemetingen!$R$13*Kalibratiemetingen!C147+Grafiek_kalibratiemetingen!$R$14,TRIM(""))</f>
        <v/>
      </c>
      <c r="I147" s="2">
        <f>IF(IF(Kalibratiemetingen!C147&gt;0,1,0)+IF(Kalibratiemetingen!G147&gt;0,1,0)=2,1,0)</f>
        <v>0</v>
      </c>
    </row>
    <row r="148" spans="6:9" x14ac:dyDescent="0.25">
      <c r="F148" s="24" t="str">
        <f>IF(Kalibratiemetingen!C148&gt;0,Grafiek_kalibratiemetingen!$R$13*Kalibratiemetingen!C148+Grafiek_kalibratiemetingen!$R$14,TRIM(""))</f>
        <v/>
      </c>
      <c r="I148" s="2">
        <f>IF(IF(Kalibratiemetingen!C148&gt;0,1,0)+IF(Kalibratiemetingen!G148&gt;0,1,0)=2,1,0)</f>
        <v>0</v>
      </c>
    </row>
    <row r="149" spans="6:9" x14ac:dyDescent="0.25">
      <c r="F149" s="24" t="str">
        <f>IF(Kalibratiemetingen!C149&gt;0,Grafiek_kalibratiemetingen!$R$13*Kalibratiemetingen!C149+Grafiek_kalibratiemetingen!$R$14,TRIM(""))</f>
        <v/>
      </c>
      <c r="I149" s="2">
        <f>IF(IF(Kalibratiemetingen!C149&gt;0,1,0)+IF(Kalibratiemetingen!G149&gt;0,1,0)=2,1,0)</f>
        <v>0</v>
      </c>
    </row>
    <row r="150" spans="6:9" x14ac:dyDescent="0.25">
      <c r="F150" s="24" t="str">
        <f>IF(Kalibratiemetingen!C150&gt;0,Grafiek_kalibratiemetingen!$R$13*Kalibratiemetingen!C150+Grafiek_kalibratiemetingen!$R$14,TRIM(""))</f>
        <v/>
      </c>
      <c r="I150" s="2">
        <f>IF(IF(Kalibratiemetingen!C150&gt;0,1,0)+IF(Kalibratiemetingen!G150&gt;0,1,0)=2,1,0)</f>
        <v>0</v>
      </c>
    </row>
    <row r="151" spans="6:9" x14ac:dyDescent="0.25">
      <c r="F151" s="24" t="str">
        <f>IF(Kalibratiemetingen!C151&gt;0,Grafiek_kalibratiemetingen!$R$13*Kalibratiemetingen!C151+Grafiek_kalibratiemetingen!$R$14,TRIM(""))</f>
        <v/>
      </c>
      <c r="I151" s="2">
        <f>IF(IF(Kalibratiemetingen!C151&gt;0,1,0)+IF(Kalibratiemetingen!G151&gt;0,1,0)=2,1,0)</f>
        <v>0</v>
      </c>
    </row>
    <row r="152" spans="6:9" x14ac:dyDescent="0.25">
      <c r="F152" s="24" t="str">
        <f>IF(Kalibratiemetingen!C152&gt;0,Grafiek_kalibratiemetingen!$R$13*Kalibratiemetingen!C152+Grafiek_kalibratiemetingen!$R$14,TRIM(""))</f>
        <v/>
      </c>
      <c r="I152" s="2">
        <f>IF(IF(Kalibratiemetingen!C152&gt;0,1,0)+IF(Kalibratiemetingen!G152&gt;0,1,0)=2,1,0)</f>
        <v>0</v>
      </c>
    </row>
    <row r="153" spans="6:9" x14ac:dyDescent="0.25">
      <c r="F153" s="24" t="str">
        <f>IF(Kalibratiemetingen!C153&gt;0,Grafiek_kalibratiemetingen!$R$13*Kalibratiemetingen!C153+Grafiek_kalibratiemetingen!$R$14,TRIM(""))</f>
        <v/>
      </c>
      <c r="I153" s="2">
        <f>IF(IF(Kalibratiemetingen!C153&gt;0,1,0)+IF(Kalibratiemetingen!G153&gt;0,1,0)=2,1,0)</f>
        <v>0</v>
      </c>
    </row>
    <row r="154" spans="6:9" x14ac:dyDescent="0.25">
      <c r="F154" s="24" t="str">
        <f>IF(Kalibratiemetingen!C154&gt;0,Grafiek_kalibratiemetingen!$R$13*Kalibratiemetingen!C154+Grafiek_kalibratiemetingen!$R$14,TRIM(""))</f>
        <v/>
      </c>
      <c r="I154" s="2">
        <f>IF(IF(Kalibratiemetingen!C154&gt;0,1,0)+IF(Kalibratiemetingen!G154&gt;0,1,0)=2,1,0)</f>
        <v>0</v>
      </c>
    </row>
    <row r="155" spans="6:9" x14ac:dyDescent="0.25">
      <c r="F155" s="24" t="str">
        <f>IF(Kalibratiemetingen!C155&gt;0,Grafiek_kalibratiemetingen!$R$13*Kalibratiemetingen!C155+Grafiek_kalibratiemetingen!$R$14,TRIM(""))</f>
        <v/>
      </c>
      <c r="I155" s="2">
        <f>IF(IF(Kalibratiemetingen!C155&gt;0,1,0)+IF(Kalibratiemetingen!G155&gt;0,1,0)=2,1,0)</f>
        <v>0</v>
      </c>
    </row>
    <row r="156" spans="6:9" x14ac:dyDescent="0.25">
      <c r="F156" s="24" t="str">
        <f>IF(Kalibratiemetingen!C156&gt;0,Grafiek_kalibratiemetingen!$R$13*Kalibratiemetingen!C156+Grafiek_kalibratiemetingen!$R$14,TRIM(""))</f>
        <v/>
      </c>
      <c r="I156" s="2">
        <f>IF(IF(Kalibratiemetingen!C156&gt;0,1,0)+IF(Kalibratiemetingen!G156&gt;0,1,0)=2,1,0)</f>
        <v>0</v>
      </c>
    </row>
    <row r="157" spans="6:9" x14ac:dyDescent="0.25">
      <c r="F157" s="24" t="str">
        <f>IF(Kalibratiemetingen!C157&gt;0,Grafiek_kalibratiemetingen!$R$13*Kalibratiemetingen!C157+Grafiek_kalibratiemetingen!$R$14,TRIM(""))</f>
        <v/>
      </c>
      <c r="I157" s="2">
        <f>IF(IF(Kalibratiemetingen!C157&gt;0,1,0)+IF(Kalibratiemetingen!G157&gt;0,1,0)=2,1,0)</f>
        <v>0</v>
      </c>
    </row>
    <row r="158" spans="6:9" x14ac:dyDescent="0.25">
      <c r="F158" s="24" t="str">
        <f>IF(Kalibratiemetingen!C158&gt;0,Grafiek_kalibratiemetingen!$R$13*Kalibratiemetingen!C158+Grafiek_kalibratiemetingen!$R$14,TRIM(""))</f>
        <v/>
      </c>
      <c r="I158" s="2">
        <f>IF(IF(Kalibratiemetingen!C158&gt;0,1,0)+IF(Kalibratiemetingen!G158&gt;0,1,0)=2,1,0)</f>
        <v>0</v>
      </c>
    </row>
    <row r="159" spans="6:9" x14ac:dyDescent="0.25">
      <c r="F159" s="24" t="str">
        <f>IF(Kalibratiemetingen!C159&gt;0,Grafiek_kalibratiemetingen!$R$13*Kalibratiemetingen!C159+Grafiek_kalibratiemetingen!$R$14,TRIM(""))</f>
        <v/>
      </c>
      <c r="I159" s="2">
        <f>IF(IF(Kalibratiemetingen!C159&gt;0,1,0)+IF(Kalibratiemetingen!G159&gt;0,1,0)=2,1,0)</f>
        <v>0</v>
      </c>
    </row>
    <row r="160" spans="6:9" x14ac:dyDescent="0.25">
      <c r="F160" s="24" t="str">
        <f>IF(Kalibratiemetingen!C160&gt;0,Grafiek_kalibratiemetingen!$R$13*Kalibratiemetingen!C160+Grafiek_kalibratiemetingen!$R$14,TRIM(""))</f>
        <v/>
      </c>
      <c r="I160" s="2">
        <f>IF(IF(Kalibratiemetingen!C160&gt;0,1,0)+IF(Kalibratiemetingen!G160&gt;0,1,0)=2,1,0)</f>
        <v>0</v>
      </c>
    </row>
    <row r="161" spans="6:9" x14ac:dyDescent="0.25">
      <c r="F161" s="24" t="str">
        <f>IF(Kalibratiemetingen!C161&gt;0,Grafiek_kalibratiemetingen!$R$13*Kalibratiemetingen!C161+Grafiek_kalibratiemetingen!$R$14,TRIM(""))</f>
        <v/>
      </c>
      <c r="I161" s="2">
        <f>IF(IF(Kalibratiemetingen!C161&gt;0,1,0)+IF(Kalibratiemetingen!G161&gt;0,1,0)=2,1,0)</f>
        <v>0</v>
      </c>
    </row>
    <row r="162" spans="6:9" x14ac:dyDescent="0.25">
      <c r="F162" s="24" t="str">
        <f>IF(Kalibratiemetingen!C162&gt;0,Grafiek_kalibratiemetingen!$R$13*Kalibratiemetingen!C162+Grafiek_kalibratiemetingen!$R$14,TRIM(""))</f>
        <v/>
      </c>
      <c r="I162" s="2">
        <f>IF(IF(Kalibratiemetingen!C162&gt;0,1,0)+IF(Kalibratiemetingen!G162&gt;0,1,0)=2,1,0)</f>
        <v>0</v>
      </c>
    </row>
    <row r="163" spans="6:9" x14ac:dyDescent="0.25">
      <c r="F163" s="24" t="str">
        <f>IF(Kalibratiemetingen!C163&gt;0,Grafiek_kalibratiemetingen!$R$13*Kalibratiemetingen!C163+Grafiek_kalibratiemetingen!$R$14,TRIM(""))</f>
        <v/>
      </c>
      <c r="I163" s="2">
        <f>IF(IF(Kalibratiemetingen!C163&gt;0,1,0)+IF(Kalibratiemetingen!G163&gt;0,1,0)=2,1,0)</f>
        <v>0</v>
      </c>
    </row>
    <row r="164" spans="6:9" x14ac:dyDescent="0.25">
      <c r="F164" s="24" t="str">
        <f>IF(Kalibratiemetingen!C164&gt;0,Grafiek_kalibratiemetingen!$R$13*Kalibratiemetingen!C164+Grafiek_kalibratiemetingen!$R$14,TRIM(""))</f>
        <v/>
      </c>
      <c r="I164" s="2">
        <f>IF(IF(Kalibratiemetingen!C164&gt;0,1,0)+IF(Kalibratiemetingen!G164&gt;0,1,0)=2,1,0)</f>
        <v>0</v>
      </c>
    </row>
    <row r="165" spans="6:9" x14ac:dyDescent="0.25">
      <c r="F165" s="24" t="str">
        <f>IF(Kalibratiemetingen!C165&gt;0,Grafiek_kalibratiemetingen!$R$13*Kalibratiemetingen!C165+Grafiek_kalibratiemetingen!$R$14,TRIM(""))</f>
        <v/>
      </c>
      <c r="I165" s="2">
        <f>IF(IF(Kalibratiemetingen!C165&gt;0,1,0)+IF(Kalibratiemetingen!G165&gt;0,1,0)=2,1,0)</f>
        <v>0</v>
      </c>
    </row>
    <row r="166" spans="6:9" x14ac:dyDescent="0.25">
      <c r="F166" s="24" t="str">
        <f>IF(Kalibratiemetingen!C166&gt;0,Grafiek_kalibratiemetingen!$R$13*Kalibratiemetingen!C166+Grafiek_kalibratiemetingen!$R$14,TRIM(""))</f>
        <v/>
      </c>
      <c r="I166" s="2">
        <f>IF(IF(Kalibratiemetingen!C166&gt;0,1,0)+IF(Kalibratiemetingen!G166&gt;0,1,0)=2,1,0)</f>
        <v>0</v>
      </c>
    </row>
    <row r="167" spans="6:9" x14ac:dyDescent="0.25">
      <c r="F167" s="24" t="str">
        <f>IF(Kalibratiemetingen!C167&gt;0,Grafiek_kalibratiemetingen!$R$13*Kalibratiemetingen!C167+Grafiek_kalibratiemetingen!$R$14,TRIM(""))</f>
        <v/>
      </c>
      <c r="I167" s="2">
        <f>IF(IF(Kalibratiemetingen!C167&gt;0,1,0)+IF(Kalibratiemetingen!G167&gt;0,1,0)=2,1,0)</f>
        <v>0</v>
      </c>
    </row>
    <row r="168" spans="6:9" x14ac:dyDescent="0.25">
      <c r="F168" s="24" t="str">
        <f>IF(Kalibratiemetingen!C168&gt;0,Grafiek_kalibratiemetingen!$R$13*Kalibratiemetingen!C168+Grafiek_kalibratiemetingen!$R$14,TRIM(""))</f>
        <v/>
      </c>
      <c r="I168" s="2">
        <f>IF(IF(Kalibratiemetingen!C168&gt;0,1,0)+IF(Kalibratiemetingen!G168&gt;0,1,0)=2,1,0)</f>
        <v>0</v>
      </c>
    </row>
    <row r="169" spans="6:9" x14ac:dyDescent="0.25">
      <c r="F169" s="24" t="str">
        <f>IF(Kalibratiemetingen!C169&gt;0,Grafiek_kalibratiemetingen!$R$13*Kalibratiemetingen!C169+Grafiek_kalibratiemetingen!$R$14,TRIM(""))</f>
        <v/>
      </c>
      <c r="I169" s="2">
        <f>IF(IF(Kalibratiemetingen!C169&gt;0,1,0)+IF(Kalibratiemetingen!G169&gt;0,1,0)=2,1,0)</f>
        <v>0</v>
      </c>
    </row>
    <row r="170" spans="6:9" x14ac:dyDescent="0.25">
      <c r="F170" s="24" t="str">
        <f>IF(Kalibratiemetingen!C170&gt;0,Grafiek_kalibratiemetingen!$R$13*Kalibratiemetingen!C170+Grafiek_kalibratiemetingen!$R$14,TRIM(""))</f>
        <v/>
      </c>
      <c r="I170" s="2">
        <f>IF(IF(Kalibratiemetingen!C170&gt;0,1,0)+IF(Kalibratiemetingen!G170&gt;0,1,0)=2,1,0)</f>
        <v>0</v>
      </c>
    </row>
    <row r="171" spans="6:9" x14ac:dyDescent="0.25">
      <c r="F171" s="24" t="str">
        <f>IF(Kalibratiemetingen!C171&gt;0,Grafiek_kalibratiemetingen!$R$13*Kalibratiemetingen!C171+Grafiek_kalibratiemetingen!$R$14,TRIM(""))</f>
        <v/>
      </c>
      <c r="I171" s="2">
        <f>IF(IF(Kalibratiemetingen!C171&gt;0,1,0)+IF(Kalibratiemetingen!G171&gt;0,1,0)=2,1,0)</f>
        <v>0</v>
      </c>
    </row>
    <row r="172" spans="6:9" x14ac:dyDescent="0.25">
      <c r="F172" s="24" t="str">
        <f>IF(Kalibratiemetingen!C172&gt;0,Grafiek_kalibratiemetingen!$R$13*Kalibratiemetingen!C172+Grafiek_kalibratiemetingen!$R$14,TRIM(""))</f>
        <v/>
      </c>
      <c r="I172" s="2">
        <f>IF(IF(Kalibratiemetingen!C172&gt;0,1,0)+IF(Kalibratiemetingen!G172&gt;0,1,0)=2,1,0)</f>
        <v>0</v>
      </c>
    </row>
    <row r="173" spans="6:9" x14ac:dyDescent="0.25">
      <c r="F173" s="24" t="str">
        <f>IF(Kalibratiemetingen!C173&gt;0,Grafiek_kalibratiemetingen!$R$13*Kalibratiemetingen!C173+Grafiek_kalibratiemetingen!$R$14,TRIM(""))</f>
        <v/>
      </c>
      <c r="I173" s="2">
        <f>IF(IF(Kalibratiemetingen!C173&gt;0,1,0)+IF(Kalibratiemetingen!G173&gt;0,1,0)=2,1,0)</f>
        <v>0</v>
      </c>
    </row>
    <row r="174" spans="6:9" x14ac:dyDescent="0.25">
      <c r="F174" s="24" t="str">
        <f>IF(Kalibratiemetingen!C174&gt;0,Grafiek_kalibratiemetingen!$R$13*Kalibratiemetingen!C174+Grafiek_kalibratiemetingen!$R$14,TRIM(""))</f>
        <v/>
      </c>
      <c r="I174" s="2">
        <f>IF(IF(Kalibratiemetingen!C174&gt;0,1,0)+IF(Kalibratiemetingen!G174&gt;0,1,0)=2,1,0)</f>
        <v>0</v>
      </c>
    </row>
    <row r="175" spans="6:9" x14ac:dyDescent="0.25">
      <c r="F175" s="24" t="str">
        <f>IF(Kalibratiemetingen!C175&gt;0,Grafiek_kalibratiemetingen!$R$13*Kalibratiemetingen!C175+Grafiek_kalibratiemetingen!$R$14,TRIM(""))</f>
        <v/>
      </c>
      <c r="I175" s="2">
        <f>IF(IF(Kalibratiemetingen!C175&gt;0,1,0)+IF(Kalibratiemetingen!G175&gt;0,1,0)=2,1,0)</f>
        <v>0</v>
      </c>
    </row>
    <row r="176" spans="6:9" x14ac:dyDescent="0.25">
      <c r="F176" s="24" t="str">
        <f>IF(Kalibratiemetingen!C176&gt;0,Grafiek_kalibratiemetingen!$R$13*Kalibratiemetingen!C176+Grafiek_kalibratiemetingen!$R$14,TRIM(""))</f>
        <v/>
      </c>
      <c r="I176" s="2">
        <f>IF(IF(Kalibratiemetingen!C176&gt;0,1,0)+IF(Kalibratiemetingen!G176&gt;0,1,0)=2,1,0)</f>
        <v>0</v>
      </c>
    </row>
    <row r="177" spans="6:9" x14ac:dyDescent="0.25">
      <c r="F177" s="24" t="str">
        <f>IF(Kalibratiemetingen!C177&gt;0,Grafiek_kalibratiemetingen!$R$13*Kalibratiemetingen!C177+Grafiek_kalibratiemetingen!$R$14,TRIM(""))</f>
        <v/>
      </c>
      <c r="I177" s="2">
        <f>IF(IF(Kalibratiemetingen!C177&gt;0,1,0)+IF(Kalibratiemetingen!G177&gt;0,1,0)=2,1,0)</f>
        <v>0</v>
      </c>
    </row>
    <row r="178" spans="6:9" x14ac:dyDescent="0.25">
      <c r="F178" s="24" t="str">
        <f>IF(Kalibratiemetingen!C178&gt;0,Grafiek_kalibratiemetingen!$R$13*Kalibratiemetingen!C178+Grafiek_kalibratiemetingen!$R$14,TRIM(""))</f>
        <v/>
      </c>
      <c r="I178" s="2">
        <f>IF(IF(Kalibratiemetingen!C178&gt;0,1,0)+IF(Kalibratiemetingen!G178&gt;0,1,0)=2,1,0)</f>
        <v>0</v>
      </c>
    </row>
    <row r="179" spans="6:9" x14ac:dyDescent="0.25">
      <c r="F179" s="24" t="str">
        <f>IF(Kalibratiemetingen!C179&gt;0,Grafiek_kalibratiemetingen!$R$13*Kalibratiemetingen!C179+Grafiek_kalibratiemetingen!$R$14,TRIM(""))</f>
        <v/>
      </c>
      <c r="I179" s="2">
        <f>IF(IF(Kalibratiemetingen!C179&gt;0,1,0)+IF(Kalibratiemetingen!G179&gt;0,1,0)=2,1,0)</f>
        <v>0</v>
      </c>
    </row>
    <row r="180" spans="6:9" x14ac:dyDescent="0.25">
      <c r="F180" s="24" t="str">
        <f>IF(Kalibratiemetingen!C180&gt;0,Grafiek_kalibratiemetingen!$R$13*Kalibratiemetingen!C180+Grafiek_kalibratiemetingen!$R$14,TRIM(""))</f>
        <v/>
      </c>
      <c r="I180" s="2">
        <f>IF(IF(Kalibratiemetingen!C180&gt;0,1,0)+IF(Kalibratiemetingen!G180&gt;0,1,0)=2,1,0)</f>
        <v>0</v>
      </c>
    </row>
    <row r="181" spans="6:9" x14ac:dyDescent="0.25">
      <c r="F181" s="24" t="str">
        <f>IF(Kalibratiemetingen!C181&gt;0,Grafiek_kalibratiemetingen!$R$13*Kalibratiemetingen!C181+Grafiek_kalibratiemetingen!$R$14,TRIM(""))</f>
        <v/>
      </c>
      <c r="I181" s="2">
        <f>IF(IF(Kalibratiemetingen!C181&gt;0,1,0)+IF(Kalibratiemetingen!G181&gt;0,1,0)=2,1,0)</f>
        <v>0</v>
      </c>
    </row>
    <row r="182" spans="6:9" x14ac:dyDescent="0.25">
      <c r="F182" s="24" t="str">
        <f>IF(Kalibratiemetingen!C182&gt;0,Grafiek_kalibratiemetingen!$R$13*Kalibratiemetingen!C182+Grafiek_kalibratiemetingen!$R$14,TRIM(""))</f>
        <v/>
      </c>
      <c r="I182" s="2">
        <f>IF(IF(Kalibratiemetingen!C182&gt;0,1,0)+IF(Kalibratiemetingen!G182&gt;0,1,0)=2,1,0)</f>
        <v>0</v>
      </c>
    </row>
    <row r="183" spans="6:9" x14ac:dyDescent="0.25">
      <c r="F183" s="24" t="str">
        <f>IF(Kalibratiemetingen!C183&gt;0,Grafiek_kalibratiemetingen!$R$13*Kalibratiemetingen!C183+Grafiek_kalibratiemetingen!$R$14,TRIM(""))</f>
        <v/>
      </c>
      <c r="I183" s="2">
        <f>IF(IF(Kalibratiemetingen!C183&gt;0,1,0)+IF(Kalibratiemetingen!G183&gt;0,1,0)=2,1,0)</f>
        <v>0</v>
      </c>
    </row>
    <row r="184" spans="6:9" x14ac:dyDescent="0.25">
      <c r="F184" s="24" t="str">
        <f>IF(Kalibratiemetingen!C184&gt;0,Grafiek_kalibratiemetingen!$R$13*Kalibratiemetingen!C184+Grafiek_kalibratiemetingen!$R$14,TRIM(""))</f>
        <v/>
      </c>
      <c r="I184" s="2">
        <f>IF(IF(Kalibratiemetingen!C184&gt;0,1,0)+IF(Kalibratiemetingen!G184&gt;0,1,0)=2,1,0)</f>
        <v>0</v>
      </c>
    </row>
    <row r="185" spans="6:9" x14ac:dyDescent="0.25">
      <c r="F185" s="24" t="str">
        <f>IF(Kalibratiemetingen!C185&gt;0,Grafiek_kalibratiemetingen!$R$13*Kalibratiemetingen!C185+Grafiek_kalibratiemetingen!$R$14,TRIM(""))</f>
        <v/>
      </c>
      <c r="I185" s="2">
        <f>IF(IF(Kalibratiemetingen!C185&gt;0,1,0)+IF(Kalibratiemetingen!G185&gt;0,1,0)=2,1,0)</f>
        <v>0</v>
      </c>
    </row>
    <row r="186" spans="6:9" x14ac:dyDescent="0.25">
      <c r="F186" s="24" t="str">
        <f>IF(Kalibratiemetingen!C186&gt;0,Grafiek_kalibratiemetingen!$R$13*Kalibratiemetingen!C186+Grafiek_kalibratiemetingen!$R$14,TRIM(""))</f>
        <v/>
      </c>
      <c r="I186" s="2">
        <f>IF(IF(Kalibratiemetingen!C186&gt;0,1,0)+IF(Kalibratiemetingen!G186&gt;0,1,0)=2,1,0)</f>
        <v>0</v>
      </c>
    </row>
    <row r="187" spans="6:9" x14ac:dyDescent="0.25">
      <c r="F187" s="24" t="str">
        <f>IF(Kalibratiemetingen!C187&gt;0,Grafiek_kalibratiemetingen!$R$13*Kalibratiemetingen!C187+Grafiek_kalibratiemetingen!$R$14,TRIM(""))</f>
        <v/>
      </c>
      <c r="I187" s="2">
        <f>IF(IF(Kalibratiemetingen!C187&gt;0,1,0)+IF(Kalibratiemetingen!G187&gt;0,1,0)=2,1,0)</f>
        <v>0</v>
      </c>
    </row>
    <row r="188" spans="6:9" x14ac:dyDescent="0.25">
      <c r="F188" s="24" t="str">
        <f>IF(Kalibratiemetingen!C188&gt;0,Grafiek_kalibratiemetingen!$R$13*Kalibratiemetingen!C188+Grafiek_kalibratiemetingen!$R$14,TRIM(""))</f>
        <v/>
      </c>
      <c r="I188" s="2">
        <f>IF(IF(Kalibratiemetingen!C188&gt;0,1,0)+IF(Kalibratiemetingen!G188&gt;0,1,0)=2,1,0)</f>
        <v>0</v>
      </c>
    </row>
    <row r="189" spans="6:9" x14ac:dyDescent="0.25">
      <c r="F189" s="24" t="str">
        <f>IF(Kalibratiemetingen!C189&gt;0,Grafiek_kalibratiemetingen!$R$13*Kalibratiemetingen!C189+Grafiek_kalibratiemetingen!$R$14,TRIM(""))</f>
        <v/>
      </c>
      <c r="I189" s="2">
        <f>IF(IF(Kalibratiemetingen!C189&gt;0,1,0)+IF(Kalibratiemetingen!G189&gt;0,1,0)=2,1,0)</f>
        <v>0</v>
      </c>
    </row>
    <row r="190" spans="6:9" x14ac:dyDescent="0.25">
      <c r="F190" s="24" t="str">
        <f>IF(Kalibratiemetingen!C190&gt;0,Grafiek_kalibratiemetingen!$R$13*Kalibratiemetingen!C190+Grafiek_kalibratiemetingen!$R$14,TRIM(""))</f>
        <v/>
      </c>
      <c r="I190" s="2">
        <f>IF(IF(Kalibratiemetingen!C190&gt;0,1,0)+IF(Kalibratiemetingen!G190&gt;0,1,0)=2,1,0)</f>
        <v>0</v>
      </c>
    </row>
    <row r="191" spans="6:9" x14ac:dyDescent="0.25">
      <c r="F191" s="24" t="str">
        <f>IF(Kalibratiemetingen!C191&gt;0,Grafiek_kalibratiemetingen!$R$13*Kalibratiemetingen!C191+Grafiek_kalibratiemetingen!$R$14,TRIM(""))</f>
        <v/>
      </c>
      <c r="I191" s="2">
        <f>IF(IF(Kalibratiemetingen!C191&gt;0,1,0)+IF(Kalibratiemetingen!G191&gt;0,1,0)=2,1,0)</f>
        <v>0</v>
      </c>
    </row>
    <row r="192" spans="6:9" x14ac:dyDescent="0.25">
      <c r="F192" s="24" t="str">
        <f>IF(Kalibratiemetingen!C192&gt;0,Grafiek_kalibratiemetingen!$R$13*Kalibratiemetingen!C192+Grafiek_kalibratiemetingen!$R$14,TRIM(""))</f>
        <v/>
      </c>
      <c r="I192" s="2">
        <f>IF(IF(Kalibratiemetingen!C192&gt;0,1,0)+IF(Kalibratiemetingen!G192&gt;0,1,0)=2,1,0)</f>
        <v>0</v>
      </c>
    </row>
    <row r="193" spans="6:9" x14ac:dyDescent="0.25">
      <c r="F193" s="24" t="str">
        <f>IF(Kalibratiemetingen!C193&gt;0,Grafiek_kalibratiemetingen!$R$13*Kalibratiemetingen!C193+Grafiek_kalibratiemetingen!$R$14,TRIM(""))</f>
        <v/>
      </c>
      <c r="I193" s="2">
        <f>IF(IF(Kalibratiemetingen!C193&gt;0,1,0)+IF(Kalibratiemetingen!G193&gt;0,1,0)=2,1,0)</f>
        <v>0</v>
      </c>
    </row>
    <row r="194" spans="6:9" x14ac:dyDescent="0.25">
      <c r="F194" s="24" t="str">
        <f>IF(Kalibratiemetingen!C194&gt;0,Grafiek_kalibratiemetingen!$R$13*Kalibratiemetingen!C194+Grafiek_kalibratiemetingen!$R$14,TRIM(""))</f>
        <v/>
      </c>
      <c r="I194" s="2">
        <f>IF(IF(Kalibratiemetingen!C194&gt;0,1,0)+IF(Kalibratiemetingen!G194&gt;0,1,0)=2,1,0)</f>
        <v>0</v>
      </c>
    </row>
    <row r="195" spans="6:9" x14ac:dyDescent="0.25">
      <c r="F195" s="24" t="str">
        <f>IF(Kalibratiemetingen!C195&gt;0,Grafiek_kalibratiemetingen!$R$13*Kalibratiemetingen!C195+Grafiek_kalibratiemetingen!$R$14,TRIM(""))</f>
        <v/>
      </c>
      <c r="I195" s="2">
        <f>IF(IF(Kalibratiemetingen!C195&gt;0,1,0)+IF(Kalibratiemetingen!G195&gt;0,1,0)=2,1,0)</f>
        <v>0</v>
      </c>
    </row>
    <row r="196" spans="6:9" x14ac:dyDescent="0.25">
      <c r="F196" s="24" t="str">
        <f>IF(Kalibratiemetingen!C196&gt;0,Grafiek_kalibratiemetingen!$R$13*Kalibratiemetingen!C196+Grafiek_kalibratiemetingen!$R$14,TRIM(""))</f>
        <v/>
      </c>
      <c r="I196" s="2">
        <f>IF(IF(Kalibratiemetingen!C196&gt;0,1,0)+IF(Kalibratiemetingen!G196&gt;0,1,0)=2,1,0)</f>
        <v>0</v>
      </c>
    </row>
    <row r="197" spans="6:9" x14ac:dyDescent="0.25">
      <c r="F197" s="24" t="str">
        <f>IF(Kalibratiemetingen!C197&gt;0,Grafiek_kalibratiemetingen!$R$13*Kalibratiemetingen!C197+Grafiek_kalibratiemetingen!$R$14,TRIM(""))</f>
        <v/>
      </c>
      <c r="I197" s="2">
        <f>IF(IF(Kalibratiemetingen!C197&gt;0,1,0)+IF(Kalibratiemetingen!G197&gt;0,1,0)=2,1,0)</f>
        <v>0</v>
      </c>
    </row>
    <row r="198" spans="6:9" x14ac:dyDescent="0.25">
      <c r="F198" s="24" t="str">
        <f>IF(Kalibratiemetingen!C198&gt;0,Grafiek_kalibratiemetingen!$R$13*Kalibratiemetingen!C198+Grafiek_kalibratiemetingen!$R$14,TRIM(""))</f>
        <v/>
      </c>
      <c r="I198" s="2">
        <f>IF(IF(Kalibratiemetingen!C198&gt;0,1,0)+IF(Kalibratiemetingen!G198&gt;0,1,0)=2,1,0)</f>
        <v>0</v>
      </c>
    </row>
    <row r="199" spans="6:9" x14ac:dyDescent="0.25">
      <c r="F199" s="24" t="str">
        <f>IF(Kalibratiemetingen!C199&gt;0,Grafiek_kalibratiemetingen!$R$13*Kalibratiemetingen!C199+Grafiek_kalibratiemetingen!$R$14,TRIM(""))</f>
        <v/>
      </c>
      <c r="I199" s="2">
        <f>IF(IF(Kalibratiemetingen!C199&gt;0,1,0)+IF(Kalibratiemetingen!G199&gt;0,1,0)=2,1,0)</f>
        <v>0</v>
      </c>
    </row>
    <row r="200" spans="6:9" x14ac:dyDescent="0.25">
      <c r="F200" s="24" t="str">
        <f>IF(Kalibratiemetingen!C200&gt;0,Grafiek_kalibratiemetingen!$R$13*Kalibratiemetingen!C200+Grafiek_kalibratiemetingen!$R$14,TRIM(""))</f>
        <v/>
      </c>
      <c r="I200" s="2">
        <f>IF(IF(Kalibratiemetingen!C200&gt;0,1,0)+IF(Kalibratiemetingen!G200&gt;0,1,0)=2,1,0)</f>
        <v>0</v>
      </c>
    </row>
    <row r="201" spans="6:9" x14ac:dyDescent="0.25">
      <c r="F201" s="24" t="str">
        <f>IF(Kalibratiemetingen!C201&gt;0,Grafiek_kalibratiemetingen!$R$13*Kalibratiemetingen!C201+Grafiek_kalibratiemetingen!$R$14,TRIM(""))</f>
        <v/>
      </c>
      <c r="I201" s="2">
        <f>IF(IF(Kalibratiemetingen!C201&gt;0,1,0)+IF(Kalibratiemetingen!G201&gt;0,1,0)=2,1,0)</f>
        <v>0</v>
      </c>
    </row>
    <row r="202" spans="6:9" x14ac:dyDescent="0.25">
      <c r="F202" s="24" t="str">
        <f>IF(Kalibratiemetingen!C202&gt;0,Grafiek_kalibratiemetingen!$R$13*Kalibratiemetingen!C202+Grafiek_kalibratiemetingen!$R$14,TRIM(""))</f>
        <v/>
      </c>
      <c r="I202" s="2">
        <f>IF(IF(Kalibratiemetingen!C202&gt;0,1,0)+IF(Kalibratiemetingen!G202&gt;0,1,0)=2,1,0)</f>
        <v>0</v>
      </c>
    </row>
    <row r="203" spans="6:9" x14ac:dyDescent="0.25">
      <c r="F203" s="24" t="str">
        <f>IF(Kalibratiemetingen!C203&gt;0,Grafiek_kalibratiemetingen!$R$13*Kalibratiemetingen!C203+Grafiek_kalibratiemetingen!$R$14,TRIM(""))</f>
        <v/>
      </c>
      <c r="I203" s="2">
        <f>IF(IF(Kalibratiemetingen!C203&gt;0,1,0)+IF(Kalibratiemetingen!G203&gt;0,1,0)=2,1,0)</f>
        <v>0</v>
      </c>
    </row>
    <row r="204" spans="6:9" x14ac:dyDescent="0.25">
      <c r="F204" s="24" t="str">
        <f>IF(Kalibratiemetingen!C204&gt;0,Grafiek_kalibratiemetingen!$R$13*Kalibratiemetingen!C204+Grafiek_kalibratiemetingen!$R$14,TRIM(""))</f>
        <v/>
      </c>
      <c r="I204" s="2">
        <f>IF(IF(Kalibratiemetingen!C204&gt;0,1,0)+IF(Kalibratiemetingen!G204&gt;0,1,0)=2,1,0)</f>
        <v>0</v>
      </c>
    </row>
    <row r="205" spans="6:9" x14ac:dyDescent="0.25">
      <c r="F205" s="24" t="str">
        <f>IF(Kalibratiemetingen!C205&gt;0,Grafiek_kalibratiemetingen!$R$13*Kalibratiemetingen!C205+Grafiek_kalibratiemetingen!$R$14,TRIM(""))</f>
        <v/>
      </c>
      <c r="I205" s="2">
        <f>IF(IF(Kalibratiemetingen!C205&gt;0,1,0)+IF(Kalibratiemetingen!G205&gt;0,1,0)=2,1,0)</f>
        <v>0</v>
      </c>
    </row>
    <row r="206" spans="6:9" x14ac:dyDescent="0.25">
      <c r="F206" s="24" t="str">
        <f>IF(Kalibratiemetingen!C206&gt;0,Grafiek_kalibratiemetingen!$R$13*Kalibratiemetingen!C206+Grafiek_kalibratiemetingen!$R$14,TRIM(""))</f>
        <v/>
      </c>
      <c r="I206" s="2">
        <f>IF(IF(Kalibratiemetingen!C206&gt;0,1,0)+IF(Kalibratiemetingen!G206&gt;0,1,0)=2,1,0)</f>
        <v>0</v>
      </c>
    </row>
    <row r="207" spans="6:9" x14ac:dyDescent="0.25">
      <c r="F207" s="24" t="str">
        <f>IF(Kalibratiemetingen!C207&gt;0,Grafiek_kalibratiemetingen!$R$13*Kalibratiemetingen!C207+Grafiek_kalibratiemetingen!$R$14,TRIM(""))</f>
        <v/>
      </c>
      <c r="I207" s="2">
        <f>IF(IF(Kalibratiemetingen!C207&gt;0,1,0)+IF(Kalibratiemetingen!G207&gt;0,1,0)=2,1,0)</f>
        <v>0</v>
      </c>
    </row>
    <row r="208" spans="6:9" x14ac:dyDescent="0.25">
      <c r="F208" s="24" t="str">
        <f>IF(Kalibratiemetingen!C208&gt;0,Grafiek_kalibratiemetingen!$R$13*Kalibratiemetingen!C208+Grafiek_kalibratiemetingen!$R$14,TRIM(""))</f>
        <v/>
      </c>
      <c r="I208" s="2">
        <f>IF(IF(Kalibratiemetingen!C208&gt;0,1,0)+IF(Kalibratiemetingen!G208&gt;0,1,0)=2,1,0)</f>
        <v>0</v>
      </c>
    </row>
    <row r="209" spans="6:9" x14ac:dyDescent="0.25">
      <c r="F209" s="24" t="str">
        <f>IF(Kalibratiemetingen!C209&gt;0,Grafiek_kalibratiemetingen!$R$13*Kalibratiemetingen!C209+Grafiek_kalibratiemetingen!$R$14,TRIM(""))</f>
        <v/>
      </c>
      <c r="I209" s="2">
        <f>IF(IF(Kalibratiemetingen!C209&gt;0,1,0)+IF(Kalibratiemetingen!G209&gt;0,1,0)=2,1,0)</f>
        <v>0</v>
      </c>
    </row>
    <row r="210" spans="6:9" x14ac:dyDescent="0.25">
      <c r="F210" s="24" t="str">
        <f>IF(Kalibratiemetingen!C210&gt;0,Grafiek_kalibratiemetingen!$R$13*Kalibratiemetingen!C210+Grafiek_kalibratiemetingen!$R$14,TRIM(""))</f>
        <v/>
      </c>
      <c r="I210" s="2">
        <f>IF(IF(Kalibratiemetingen!C210&gt;0,1,0)+IF(Kalibratiemetingen!G210&gt;0,1,0)=2,1,0)</f>
        <v>0</v>
      </c>
    </row>
    <row r="211" spans="6:9" x14ac:dyDescent="0.25">
      <c r="F211" s="24" t="str">
        <f>IF(Kalibratiemetingen!C211&gt;0,Grafiek_kalibratiemetingen!$R$13*Kalibratiemetingen!C211+Grafiek_kalibratiemetingen!$R$14,TRIM(""))</f>
        <v/>
      </c>
      <c r="I211" s="2">
        <f>IF(IF(Kalibratiemetingen!C211&gt;0,1,0)+IF(Kalibratiemetingen!G211&gt;0,1,0)=2,1,0)</f>
        <v>0</v>
      </c>
    </row>
    <row r="212" spans="6:9" x14ac:dyDescent="0.25">
      <c r="F212" s="24" t="str">
        <f>IF(Kalibratiemetingen!C212&gt;0,Grafiek_kalibratiemetingen!$R$13*Kalibratiemetingen!C212+Grafiek_kalibratiemetingen!$R$14,TRIM(""))</f>
        <v/>
      </c>
      <c r="I212" s="2">
        <f>IF(IF(Kalibratiemetingen!C212&gt;0,1,0)+IF(Kalibratiemetingen!G212&gt;0,1,0)=2,1,0)</f>
        <v>0</v>
      </c>
    </row>
    <row r="213" spans="6:9" x14ac:dyDescent="0.25">
      <c r="F213" s="24" t="str">
        <f>IF(Kalibratiemetingen!C213&gt;0,Grafiek_kalibratiemetingen!$R$13*Kalibratiemetingen!C213+Grafiek_kalibratiemetingen!$R$14,TRIM(""))</f>
        <v/>
      </c>
      <c r="I213" s="2">
        <f>IF(IF(Kalibratiemetingen!C213&gt;0,1,0)+IF(Kalibratiemetingen!G213&gt;0,1,0)=2,1,0)</f>
        <v>0</v>
      </c>
    </row>
    <row r="214" spans="6:9" x14ac:dyDescent="0.25">
      <c r="F214" s="24" t="str">
        <f>IF(Kalibratiemetingen!C214&gt;0,Grafiek_kalibratiemetingen!$R$13*Kalibratiemetingen!C214+Grafiek_kalibratiemetingen!$R$14,TRIM(""))</f>
        <v/>
      </c>
      <c r="I214" s="2">
        <f>IF(IF(Kalibratiemetingen!C214&gt;0,1,0)+IF(Kalibratiemetingen!G214&gt;0,1,0)=2,1,0)</f>
        <v>0</v>
      </c>
    </row>
    <row r="215" spans="6:9" x14ac:dyDescent="0.25">
      <c r="F215" s="24" t="str">
        <f>IF(Kalibratiemetingen!C215&gt;0,Grafiek_kalibratiemetingen!$R$13*Kalibratiemetingen!C215+Grafiek_kalibratiemetingen!$R$14,TRIM(""))</f>
        <v/>
      </c>
      <c r="I215" s="2">
        <f>IF(IF(Kalibratiemetingen!C215&gt;0,1,0)+IF(Kalibratiemetingen!G215&gt;0,1,0)=2,1,0)</f>
        <v>0</v>
      </c>
    </row>
    <row r="216" spans="6:9" x14ac:dyDescent="0.25">
      <c r="F216" s="24" t="str">
        <f>IF(Kalibratiemetingen!C216&gt;0,Grafiek_kalibratiemetingen!$R$13*Kalibratiemetingen!C216+Grafiek_kalibratiemetingen!$R$14,TRIM(""))</f>
        <v/>
      </c>
      <c r="I216" s="2">
        <f>IF(IF(Kalibratiemetingen!C216&gt;0,1,0)+IF(Kalibratiemetingen!G216&gt;0,1,0)=2,1,0)</f>
        <v>0</v>
      </c>
    </row>
    <row r="217" spans="6:9" x14ac:dyDescent="0.25">
      <c r="F217" s="24" t="str">
        <f>IF(Kalibratiemetingen!C217&gt;0,Grafiek_kalibratiemetingen!$R$13*Kalibratiemetingen!C217+Grafiek_kalibratiemetingen!$R$14,TRIM(""))</f>
        <v/>
      </c>
      <c r="I217" s="2">
        <f>IF(IF(Kalibratiemetingen!C217&gt;0,1,0)+IF(Kalibratiemetingen!G217&gt;0,1,0)=2,1,0)</f>
        <v>0</v>
      </c>
    </row>
    <row r="218" spans="6:9" x14ac:dyDescent="0.25">
      <c r="F218" s="24" t="str">
        <f>IF(Kalibratiemetingen!C218&gt;0,Grafiek_kalibratiemetingen!$R$13*Kalibratiemetingen!C218+Grafiek_kalibratiemetingen!$R$14,TRIM(""))</f>
        <v/>
      </c>
      <c r="I218" s="2">
        <f>IF(IF(Kalibratiemetingen!C218&gt;0,1,0)+IF(Kalibratiemetingen!G218&gt;0,1,0)=2,1,0)</f>
        <v>0</v>
      </c>
    </row>
    <row r="219" spans="6:9" x14ac:dyDescent="0.25">
      <c r="F219" s="24" t="str">
        <f>IF(Kalibratiemetingen!C219&gt;0,Grafiek_kalibratiemetingen!$R$13*Kalibratiemetingen!C219+Grafiek_kalibratiemetingen!$R$14,TRIM(""))</f>
        <v/>
      </c>
      <c r="I219" s="2">
        <f>IF(IF(Kalibratiemetingen!C219&gt;0,1,0)+IF(Kalibratiemetingen!G219&gt;0,1,0)=2,1,0)</f>
        <v>0</v>
      </c>
    </row>
    <row r="220" spans="6:9" x14ac:dyDescent="0.25">
      <c r="F220" s="24" t="str">
        <f>IF(Kalibratiemetingen!C220&gt;0,Grafiek_kalibratiemetingen!$R$13*Kalibratiemetingen!C220+Grafiek_kalibratiemetingen!$R$14,TRIM(""))</f>
        <v/>
      </c>
      <c r="I220" s="2">
        <f>IF(IF(Kalibratiemetingen!C220&gt;0,1,0)+IF(Kalibratiemetingen!G220&gt;0,1,0)=2,1,0)</f>
        <v>0</v>
      </c>
    </row>
    <row r="221" spans="6:9" x14ac:dyDescent="0.25">
      <c r="F221" s="24" t="str">
        <f>IF(Kalibratiemetingen!C221&gt;0,Grafiek_kalibratiemetingen!$R$13*Kalibratiemetingen!C221+Grafiek_kalibratiemetingen!$R$14,TRIM(""))</f>
        <v/>
      </c>
      <c r="I221" s="2">
        <f>IF(IF(Kalibratiemetingen!C221&gt;0,1,0)+IF(Kalibratiemetingen!G221&gt;0,1,0)=2,1,0)</f>
        <v>0</v>
      </c>
    </row>
    <row r="222" spans="6:9" x14ac:dyDescent="0.25">
      <c r="F222" s="24" t="str">
        <f>IF(Kalibratiemetingen!C222&gt;0,Grafiek_kalibratiemetingen!$R$13*Kalibratiemetingen!C222+Grafiek_kalibratiemetingen!$R$14,TRIM(""))</f>
        <v/>
      </c>
      <c r="I222" s="2">
        <f>IF(IF(Kalibratiemetingen!C222&gt;0,1,0)+IF(Kalibratiemetingen!G222&gt;0,1,0)=2,1,0)</f>
        <v>0</v>
      </c>
    </row>
    <row r="223" spans="6:9" x14ac:dyDescent="0.25">
      <c r="F223" s="24" t="str">
        <f>IF(Kalibratiemetingen!C223&gt;0,Grafiek_kalibratiemetingen!$R$13*Kalibratiemetingen!C223+Grafiek_kalibratiemetingen!$R$14,TRIM(""))</f>
        <v/>
      </c>
      <c r="I223" s="2">
        <f>IF(IF(Kalibratiemetingen!C223&gt;0,1,0)+IF(Kalibratiemetingen!G223&gt;0,1,0)=2,1,0)</f>
        <v>0</v>
      </c>
    </row>
    <row r="224" spans="6:9" x14ac:dyDescent="0.25">
      <c r="F224" s="24" t="str">
        <f>IF(Kalibratiemetingen!C224&gt;0,Grafiek_kalibratiemetingen!$R$13*Kalibratiemetingen!C224+Grafiek_kalibratiemetingen!$R$14,TRIM(""))</f>
        <v/>
      </c>
      <c r="I224" s="2">
        <f>IF(IF(Kalibratiemetingen!C224&gt;0,1,0)+IF(Kalibratiemetingen!G224&gt;0,1,0)=2,1,0)</f>
        <v>0</v>
      </c>
    </row>
    <row r="225" spans="6:9" x14ac:dyDescent="0.25">
      <c r="F225" s="24" t="str">
        <f>IF(Kalibratiemetingen!C225&gt;0,Grafiek_kalibratiemetingen!$R$13*Kalibratiemetingen!C225+Grafiek_kalibratiemetingen!$R$14,TRIM(""))</f>
        <v/>
      </c>
      <c r="I225" s="2">
        <f>IF(IF(Kalibratiemetingen!C225&gt;0,1,0)+IF(Kalibratiemetingen!G225&gt;0,1,0)=2,1,0)</f>
        <v>0</v>
      </c>
    </row>
    <row r="226" spans="6:9" x14ac:dyDescent="0.25">
      <c r="F226" s="24" t="str">
        <f>IF(Kalibratiemetingen!C226&gt;0,Grafiek_kalibratiemetingen!$R$13*Kalibratiemetingen!C226+Grafiek_kalibratiemetingen!$R$14,TRIM(""))</f>
        <v/>
      </c>
      <c r="I226" s="2">
        <f>IF(IF(Kalibratiemetingen!C226&gt;0,1,0)+IF(Kalibratiemetingen!G226&gt;0,1,0)=2,1,0)</f>
        <v>0</v>
      </c>
    </row>
    <row r="227" spans="6:9" x14ac:dyDescent="0.25">
      <c r="F227" s="24" t="str">
        <f>IF(Kalibratiemetingen!C227&gt;0,Grafiek_kalibratiemetingen!$R$13*Kalibratiemetingen!C227+Grafiek_kalibratiemetingen!$R$14,TRIM(""))</f>
        <v/>
      </c>
      <c r="I227" s="2">
        <f>IF(IF(Kalibratiemetingen!C227&gt;0,1,0)+IF(Kalibratiemetingen!G227&gt;0,1,0)=2,1,0)</f>
        <v>0</v>
      </c>
    </row>
    <row r="228" spans="6:9" x14ac:dyDescent="0.25">
      <c r="F228" s="24" t="str">
        <f>IF(Kalibratiemetingen!C228&gt;0,Grafiek_kalibratiemetingen!$R$13*Kalibratiemetingen!C228+Grafiek_kalibratiemetingen!$R$14,TRIM(""))</f>
        <v/>
      </c>
      <c r="I228" s="2">
        <f>IF(IF(Kalibratiemetingen!C228&gt;0,1,0)+IF(Kalibratiemetingen!G228&gt;0,1,0)=2,1,0)</f>
        <v>0</v>
      </c>
    </row>
    <row r="229" spans="6:9" x14ac:dyDescent="0.25">
      <c r="F229" s="24" t="str">
        <f>IF(Kalibratiemetingen!C229&gt;0,Grafiek_kalibratiemetingen!$R$13*Kalibratiemetingen!C229+Grafiek_kalibratiemetingen!$R$14,TRIM(""))</f>
        <v/>
      </c>
      <c r="I229" s="2">
        <f>IF(IF(Kalibratiemetingen!C229&gt;0,1,0)+IF(Kalibratiemetingen!G229&gt;0,1,0)=2,1,0)</f>
        <v>0</v>
      </c>
    </row>
    <row r="230" spans="6:9" x14ac:dyDescent="0.25">
      <c r="F230" s="24" t="str">
        <f>IF(Kalibratiemetingen!C230&gt;0,Grafiek_kalibratiemetingen!$R$13*Kalibratiemetingen!C230+Grafiek_kalibratiemetingen!$R$14,TRIM(""))</f>
        <v/>
      </c>
      <c r="I230" s="2">
        <f>IF(IF(Kalibratiemetingen!C230&gt;0,1,0)+IF(Kalibratiemetingen!G230&gt;0,1,0)=2,1,0)</f>
        <v>0</v>
      </c>
    </row>
    <row r="231" spans="6:9" x14ac:dyDescent="0.25">
      <c r="F231" s="24" t="str">
        <f>IF(Kalibratiemetingen!C231&gt;0,Grafiek_kalibratiemetingen!$R$13*Kalibratiemetingen!C231+Grafiek_kalibratiemetingen!$R$14,TRIM(""))</f>
        <v/>
      </c>
      <c r="I231" s="2">
        <f>IF(IF(Kalibratiemetingen!C231&gt;0,1,0)+IF(Kalibratiemetingen!G231&gt;0,1,0)=2,1,0)</f>
        <v>0</v>
      </c>
    </row>
    <row r="232" spans="6:9" x14ac:dyDescent="0.25">
      <c r="F232" s="24" t="str">
        <f>IF(Kalibratiemetingen!C232&gt;0,Grafiek_kalibratiemetingen!$R$13*Kalibratiemetingen!C232+Grafiek_kalibratiemetingen!$R$14,TRIM(""))</f>
        <v/>
      </c>
      <c r="I232" s="2">
        <f>IF(IF(Kalibratiemetingen!C232&gt;0,1,0)+IF(Kalibratiemetingen!G232&gt;0,1,0)=2,1,0)</f>
        <v>0</v>
      </c>
    </row>
    <row r="233" spans="6:9" x14ac:dyDescent="0.25">
      <c r="F233" s="24" t="str">
        <f>IF(Kalibratiemetingen!C233&gt;0,Grafiek_kalibratiemetingen!$R$13*Kalibratiemetingen!C233+Grafiek_kalibratiemetingen!$R$14,TRIM(""))</f>
        <v/>
      </c>
      <c r="I233" s="2">
        <f>IF(IF(Kalibratiemetingen!C233&gt;0,1,0)+IF(Kalibratiemetingen!G233&gt;0,1,0)=2,1,0)</f>
        <v>0</v>
      </c>
    </row>
    <row r="234" spans="6:9" x14ac:dyDescent="0.25">
      <c r="F234" s="24" t="str">
        <f>IF(Kalibratiemetingen!C234&gt;0,Grafiek_kalibratiemetingen!$R$13*Kalibratiemetingen!C234+Grafiek_kalibratiemetingen!$R$14,TRIM(""))</f>
        <v/>
      </c>
      <c r="I234" s="2">
        <f>IF(IF(Kalibratiemetingen!C234&gt;0,1,0)+IF(Kalibratiemetingen!G234&gt;0,1,0)=2,1,0)</f>
        <v>0</v>
      </c>
    </row>
    <row r="235" spans="6:9" x14ac:dyDescent="0.25">
      <c r="F235" s="24" t="str">
        <f>IF(Kalibratiemetingen!C235&gt;0,Grafiek_kalibratiemetingen!$R$13*Kalibratiemetingen!C235+Grafiek_kalibratiemetingen!$R$14,TRIM(""))</f>
        <v/>
      </c>
      <c r="I235" s="2">
        <f>IF(IF(Kalibratiemetingen!C235&gt;0,1,0)+IF(Kalibratiemetingen!G235&gt;0,1,0)=2,1,0)</f>
        <v>0</v>
      </c>
    </row>
    <row r="236" spans="6:9" x14ac:dyDescent="0.25">
      <c r="F236" s="24" t="str">
        <f>IF(Kalibratiemetingen!C236&gt;0,Grafiek_kalibratiemetingen!$R$13*Kalibratiemetingen!C236+Grafiek_kalibratiemetingen!$R$14,TRIM(""))</f>
        <v/>
      </c>
      <c r="I236" s="2">
        <f>IF(IF(Kalibratiemetingen!C236&gt;0,1,0)+IF(Kalibratiemetingen!G236&gt;0,1,0)=2,1,0)</f>
        <v>0</v>
      </c>
    </row>
    <row r="237" spans="6:9" x14ac:dyDescent="0.25">
      <c r="F237" s="24" t="str">
        <f>IF(Kalibratiemetingen!C237&gt;0,Grafiek_kalibratiemetingen!$R$13*Kalibratiemetingen!C237+Grafiek_kalibratiemetingen!$R$14,TRIM(""))</f>
        <v/>
      </c>
      <c r="I237" s="2">
        <f>IF(IF(Kalibratiemetingen!C237&gt;0,1,0)+IF(Kalibratiemetingen!G237&gt;0,1,0)=2,1,0)</f>
        <v>0</v>
      </c>
    </row>
    <row r="238" spans="6:9" x14ac:dyDescent="0.25">
      <c r="F238" s="24" t="str">
        <f>IF(Kalibratiemetingen!C238&gt;0,Grafiek_kalibratiemetingen!$R$13*Kalibratiemetingen!C238+Grafiek_kalibratiemetingen!$R$14,TRIM(""))</f>
        <v/>
      </c>
      <c r="I238" s="2">
        <f>IF(IF(Kalibratiemetingen!C238&gt;0,1,0)+IF(Kalibratiemetingen!G238&gt;0,1,0)=2,1,0)</f>
        <v>0</v>
      </c>
    </row>
    <row r="239" spans="6:9" x14ac:dyDescent="0.25">
      <c r="F239" s="24" t="str">
        <f>IF(Kalibratiemetingen!C239&gt;0,Grafiek_kalibratiemetingen!$R$13*Kalibratiemetingen!C239+Grafiek_kalibratiemetingen!$R$14,TRIM(""))</f>
        <v/>
      </c>
      <c r="I239" s="2">
        <f>IF(IF(Kalibratiemetingen!C239&gt;0,1,0)+IF(Kalibratiemetingen!G239&gt;0,1,0)=2,1,0)</f>
        <v>0</v>
      </c>
    </row>
    <row r="240" spans="6:9" x14ac:dyDescent="0.25">
      <c r="F240" s="24" t="str">
        <f>IF(Kalibratiemetingen!C240&gt;0,Grafiek_kalibratiemetingen!$R$13*Kalibratiemetingen!C240+Grafiek_kalibratiemetingen!$R$14,TRIM(""))</f>
        <v/>
      </c>
      <c r="I240" s="2">
        <f>IF(IF(Kalibratiemetingen!C240&gt;0,1,0)+IF(Kalibratiemetingen!G240&gt;0,1,0)=2,1,0)</f>
        <v>0</v>
      </c>
    </row>
    <row r="241" spans="6:9" x14ac:dyDescent="0.25">
      <c r="F241" s="24" t="str">
        <f>IF(Kalibratiemetingen!C241&gt;0,Grafiek_kalibratiemetingen!$R$13*Kalibratiemetingen!C241+Grafiek_kalibratiemetingen!$R$14,TRIM(""))</f>
        <v/>
      </c>
      <c r="I241" s="2">
        <f>IF(IF(Kalibratiemetingen!C241&gt;0,1,0)+IF(Kalibratiemetingen!G241&gt;0,1,0)=2,1,0)</f>
        <v>0</v>
      </c>
    </row>
    <row r="242" spans="6:9" x14ac:dyDescent="0.25">
      <c r="F242" s="24" t="str">
        <f>IF(Kalibratiemetingen!C242&gt;0,Grafiek_kalibratiemetingen!$R$13*Kalibratiemetingen!C242+Grafiek_kalibratiemetingen!$R$14,TRIM(""))</f>
        <v/>
      </c>
      <c r="I242" s="2">
        <f>IF(IF(Kalibratiemetingen!C242&gt;0,1,0)+IF(Kalibratiemetingen!G242&gt;0,1,0)=2,1,0)</f>
        <v>0</v>
      </c>
    </row>
    <row r="243" spans="6:9" x14ac:dyDescent="0.25">
      <c r="F243" s="24" t="str">
        <f>IF(Kalibratiemetingen!C243&gt;0,Grafiek_kalibratiemetingen!$R$13*Kalibratiemetingen!C243+Grafiek_kalibratiemetingen!$R$14,TRIM(""))</f>
        <v/>
      </c>
      <c r="I243" s="2">
        <f>IF(IF(Kalibratiemetingen!C243&gt;0,1,0)+IF(Kalibratiemetingen!G243&gt;0,1,0)=2,1,0)</f>
        <v>0</v>
      </c>
    </row>
    <row r="244" spans="6:9" x14ac:dyDescent="0.25">
      <c r="F244" s="24" t="str">
        <f>IF(Kalibratiemetingen!C244&gt;0,Grafiek_kalibratiemetingen!$R$13*Kalibratiemetingen!C244+Grafiek_kalibratiemetingen!$R$14,TRIM(""))</f>
        <v/>
      </c>
      <c r="I244" s="2">
        <f>IF(IF(Kalibratiemetingen!C244&gt;0,1,0)+IF(Kalibratiemetingen!G244&gt;0,1,0)=2,1,0)</f>
        <v>0</v>
      </c>
    </row>
    <row r="245" spans="6:9" x14ac:dyDescent="0.25">
      <c r="F245" s="24" t="str">
        <f>IF(Kalibratiemetingen!C245&gt;0,Grafiek_kalibratiemetingen!$R$13*Kalibratiemetingen!C245+Grafiek_kalibratiemetingen!$R$14,TRIM(""))</f>
        <v/>
      </c>
      <c r="I245" s="2">
        <f>IF(IF(Kalibratiemetingen!C245&gt;0,1,0)+IF(Kalibratiemetingen!G245&gt;0,1,0)=2,1,0)</f>
        <v>0</v>
      </c>
    </row>
    <row r="246" spans="6:9" x14ac:dyDescent="0.25">
      <c r="F246" s="24" t="str">
        <f>IF(Kalibratiemetingen!C246&gt;0,Grafiek_kalibratiemetingen!$R$13*Kalibratiemetingen!C246+Grafiek_kalibratiemetingen!$R$14,TRIM(""))</f>
        <v/>
      </c>
      <c r="I246" s="2">
        <f>IF(IF(Kalibratiemetingen!C246&gt;0,1,0)+IF(Kalibratiemetingen!G246&gt;0,1,0)=2,1,0)</f>
        <v>0</v>
      </c>
    </row>
    <row r="247" spans="6:9" x14ac:dyDescent="0.25">
      <c r="F247" s="24" t="str">
        <f>IF(Kalibratiemetingen!C247&gt;0,Grafiek_kalibratiemetingen!$R$13*Kalibratiemetingen!C247+Grafiek_kalibratiemetingen!$R$14,TRIM(""))</f>
        <v/>
      </c>
      <c r="I247" s="2">
        <f>IF(IF(Kalibratiemetingen!C247&gt;0,1,0)+IF(Kalibratiemetingen!G247&gt;0,1,0)=2,1,0)</f>
        <v>0</v>
      </c>
    </row>
    <row r="248" spans="6:9" x14ac:dyDescent="0.25">
      <c r="F248" s="24" t="str">
        <f>IF(Kalibratiemetingen!C248&gt;0,Grafiek_kalibratiemetingen!$R$13*Kalibratiemetingen!C248+Grafiek_kalibratiemetingen!$R$14,TRIM(""))</f>
        <v/>
      </c>
      <c r="I248" s="2">
        <f>IF(IF(Kalibratiemetingen!C248&gt;0,1,0)+IF(Kalibratiemetingen!G248&gt;0,1,0)=2,1,0)</f>
        <v>0</v>
      </c>
    </row>
    <row r="249" spans="6:9" x14ac:dyDescent="0.25">
      <c r="F249" s="24" t="str">
        <f>IF(Kalibratiemetingen!C249&gt;0,Grafiek_kalibratiemetingen!$R$13*Kalibratiemetingen!C249+Grafiek_kalibratiemetingen!$R$14,TRIM(""))</f>
        <v/>
      </c>
      <c r="I249" s="2">
        <f>IF(IF(Kalibratiemetingen!C249&gt;0,1,0)+IF(Kalibratiemetingen!G249&gt;0,1,0)=2,1,0)</f>
        <v>0</v>
      </c>
    </row>
    <row r="250" spans="6:9" x14ac:dyDescent="0.25">
      <c r="F250" s="24" t="str">
        <f>IF(Kalibratiemetingen!C250&gt;0,Grafiek_kalibratiemetingen!$R$13*Kalibratiemetingen!C250+Grafiek_kalibratiemetingen!$R$14,TRIM(""))</f>
        <v/>
      </c>
      <c r="I250" s="2">
        <f>IF(IF(Kalibratiemetingen!C250&gt;0,1,0)+IF(Kalibratiemetingen!G250&gt;0,1,0)=2,1,0)</f>
        <v>0</v>
      </c>
    </row>
    <row r="251" spans="6:9" x14ac:dyDescent="0.25">
      <c r="F251" s="24" t="str">
        <f>IF(Kalibratiemetingen!C251&gt;0,Grafiek_kalibratiemetingen!$R$13*Kalibratiemetingen!C251+Grafiek_kalibratiemetingen!$R$14,TRIM(""))</f>
        <v/>
      </c>
      <c r="I251" s="2">
        <f>IF(IF(Kalibratiemetingen!C251&gt;0,1,0)+IF(Kalibratiemetingen!G251&gt;0,1,0)=2,1,0)</f>
        <v>0</v>
      </c>
    </row>
    <row r="252" spans="6:9" x14ac:dyDescent="0.25">
      <c r="F252" s="24" t="str">
        <f>IF(Kalibratiemetingen!C252&gt;0,Grafiek_kalibratiemetingen!$R$13*Kalibratiemetingen!C252+Grafiek_kalibratiemetingen!$R$14,TRIM(""))</f>
        <v/>
      </c>
      <c r="I252" s="2">
        <f>IF(IF(Kalibratiemetingen!C252&gt;0,1,0)+IF(Kalibratiemetingen!G252&gt;0,1,0)=2,1,0)</f>
        <v>0</v>
      </c>
    </row>
    <row r="253" spans="6:9" x14ac:dyDescent="0.25">
      <c r="F253" s="24" t="str">
        <f>IF(Kalibratiemetingen!C253&gt;0,Grafiek_kalibratiemetingen!$R$13*Kalibratiemetingen!C253+Grafiek_kalibratiemetingen!$R$14,TRIM(""))</f>
        <v/>
      </c>
      <c r="I253" s="2">
        <f>IF(IF(Kalibratiemetingen!C253&gt;0,1,0)+IF(Kalibratiemetingen!G253&gt;0,1,0)=2,1,0)</f>
        <v>0</v>
      </c>
    </row>
    <row r="254" spans="6:9" x14ac:dyDescent="0.25">
      <c r="F254" s="24" t="str">
        <f>IF(Kalibratiemetingen!C254&gt;0,Grafiek_kalibratiemetingen!$R$13*Kalibratiemetingen!C254+Grafiek_kalibratiemetingen!$R$14,TRIM(""))</f>
        <v/>
      </c>
      <c r="I254" s="2">
        <f>IF(IF(Kalibratiemetingen!C254&gt;0,1,0)+IF(Kalibratiemetingen!G254&gt;0,1,0)=2,1,0)</f>
        <v>0</v>
      </c>
    </row>
    <row r="255" spans="6:9" x14ac:dyDescent="0.25">
      <c r="F255" s="24" t="str">
        <f>IF(Kalibratiemetingen!C255&gt;0,Grafiek_kalibratiemetingen!$R$13*Kalibratiemetingen!C255+Grafiek_kalibratiemetingen!$R$14,TRIM(""))</f>
        <v/>
      </c>
      <c r="I255" s="2">
        <f>IF(IF(Kalibratiemetingen!C255&gt;0,1,0)+IF(Kalibratiemetingen!G255&gt;0,1,0)=2,1,0)</f>
        <v>0</v>
      </c>
    </row>
    <row r="256" spans="6:9" x14ac:dyDescent="0.25">
      <c r="F256" s="24" t="str">
        <f>IF(Kalibratiemetingen!C256&gt;0,Grafiek_kalibratiemetingen!$R$13*Kalibratiemetingen!C256+Grafiek_kalibratiemetingen!$R$14,TRIM(""))</f>
        <v/>
      </c>
      <c r="I256" s="2">
        <f>IF(IF(Kalibratiemetingen!C256&gt;0,1,0)+IF(Kalibratiemetingen!G256&gt;0,1,0)=2,1,0)</f>
        <v>0</v>
      </c>
    </row>
    <row r="257" spans="6:9" x14ac:dyDescent="0.25">
      <c r="F257" s="24" t="str">
        <f>IF(Kalibratiemetingen!C257&gt;0,Grafiek_kalibratiemetingen!$R$13*Kalibratiemetingen!C257+Grafiek_kalibratiemetingen!$R$14,TRIM(""))</f>
        <v/>
      </c>
      <c r="I257" s="2">
        <f>IF(IF(Kalibratiemetingen!C257&gt;0,1,0)+IF(Kalibratiemetingen!G257&gt;0,1,0)=2,1,0)</f>
        <v>0</v>
      </c>
    </row>
    <row r="258" spans="6:9" x14ac:dyDescent="0.25">
      <c r="F258" s="24" t="str">
        <f>IF(Kalibratiemetingen!C258&gt;0,Grafiek_kalibratiemetingen!$R$13*Kalibratiemetingen!C258+Grafiek_kalibratiemetingen!$R$14,TRIM(""))</f>
        <v/>
      </c>
      <c r="I258" s="2">
        <f>IF(IF(Kalibratiemetingen!C258&gt;0,1,0)+IF(Kalibratiemetingen!G258&gt;0,1,0)=2,1,0)</f>
        <v>0</v>
      </c>
    </row>
    <row r="259" spans="6:9" x14ac:dyDescent="0.25">
      <c r="F259" s="24" t="str">
        <f>IF(Kalibratiemetingen!C259&gt;0,Grafiek_kalibratiemetingen!$R$13*Kalibratiemetingen!C259+Grafiek_kalibratiemetingen!$R$14,TRIM(""))</f>
        <v/>
      </c>
      <c r="I259" s="2">
        <f>IF(IF(Kalibratiemetingen!C259&gt;0,1,0)+IF(Kalibratiemetingen!G259&gt;0,1,0)=2,1,0)</f>
        <v>0</v>
      </c>
    </row>
    <row r="260" spans="6:9" x14ac:dyDescent="0.25">
      <c r="F260" s="24" t="str">
        <f>IF(Kalibratiemetingen!C260&gt;0,Grafiek_kalibratiemetingen!$R$13*Kalibratiemetingen!C260+Grafiek_kalibratiemetingen!$R$14,TRIM(""))</f>
        <v/>
      </c>
      <c r="I260" s="2">
        <f>IF(IF(Kalibratiemetingen!C260&gt;0,1,0)+IF(Kalibratiemetingen!G260&gt;0,1,0)=2,1,0)</f>
        <v>0</v>
      </c>
    </row>
    <row r="261" spans="6:9" x14ac:dyDescent="0.25">
      <c r="F261" s="24" t="str">
        <f>IF(Kalibratiemetingen!C261&gt;0,Grafiek_kalibratiemetingen!$R$13*Kalibratiemetingen!C261+Grafiek_kalibratiemetingen!$R$14,TRIM(""))</f>
        <v/>
      </c>
      <c r="I261" s="2">
        <f>IF(IF(Kalibratiemetingen!C261&gt;0,1,0)+IF(Kalibratiemetingen!G261&gt;0,1,0)=2,1,0)</f>
        <v>0</v>
      </c>
    </row>
    <row r="262" spans="6:9" x14ac:dyDescent="0.25">
      <c r="F262" s="24" t="str">
        <f>IF(Kalibratiemetingen!C262&gt;0,Grafiek_kalibratiemetingen!$R$13*Kalibratiemetingen!C262+Grafiek_kalibratiemetingen!$R$14,TRIM(""))</f>
        <v/>
      </c>
      <c r="I262" s="2">
        <f>IF(IF(Kalibratiemetingen!C262&gt;0,1,0)+IF(Kalibratiemetingen!G262&gt;0,1,0)=2,1,0)</f>
        <v>0</v>
      </c>
    </row>
    <row r="263" spans="6:9" x14ac:dyDescent="0.25">
      <c r="F263" s="24" t="str">
        <f>IF(Kalibratiemetingen!C263&gt;0,Grafiek_kalibratiemetingen!$R$13*Kalibratiemetingen!C263+Grafiek_kalibratiemetingen!$R$14,TRIM(""))</f>
        <v/>
      </c>
      <c r="I263" s="2">
        <f>IF(IF(Kalibratiemetingen!C263&gt;0,1,0)+IF(Kalibratiemetingen!G263&gt;0,1,0)=2,1,0)</f>
        <v>0</v>
      </c>
    </row>
    <row r="264" spans="6:9" x14ac:dyDescent="0.25">
      <c r="F264" s="24" t="str">
        <f>IF(Kalibratiemetingen!C264&gt;0,Grafiek_kalibratiemetingen!$R$13*Kalibratiemetingen!C264+Grafiek_kalibratiemetingen!$R$14,TRIM(""))</f>
        <v/>
      </c>
      <c r="I264" s="2">
        <f>IF(IF(Kalibratiemetingen!C264&gt;0,1,0)+IF(Kalibratiemetingen!G264&gt;0,1,0)=2,1,0)</f>
        <v>0</v>
      </c>
    </row>
    <row r="265" spans="6:9" x14ac:dyDescent="0.25">
      <c r="F265" s="24" t="str">
        <f>IF(Kalibratiemetingen!C265&gt;0,Grafiek_kalibratiemetingen!$R$13*Kalibratiemetingen!C265+Grafiek_kalibratiemetingen!$R$14,TRIM(""))</f>
        <v/>
      </c>
      <c r="I265" s="2">
        <f>IF(IF(Kalibratiemetingen!C265&gt;0,1,0)+IF(Kalibratiemetingen!G265&gt;0,1,0)=2,1,0)</f>
        <v>0</v>
      </c>
    </row>
    <row r="266" spans="6:9" x14ac:dyDescent="0.25">
      <c r="F266" s="24" t="str">
        <f>IF(Kalibratiemetingen!C266&gt;0,Grafiek_kalibratiemetingen!$R$13*Kalibratiemetingen!C266+Grafiek_kalibratiemetingen!$R$14,TRIM(""))</f>
        <v/>
      </c>
      <c r="I266" s="2">
        <f>IF(IF(Kalibratiemetingen!C266&gt;0,1,0)+IF(Kalibratiemetingen!G266&gt;0,1,0)=2,1,0)</f>
        <v>0</v>
      </c>
    </row>
    <row r="267" spans="6:9" x14ac:dyDescent="0.25">
      <c r="F267" s="24" t="str">
        <f>IF(Kalibratiemetingen!C267&gt;0,Grafiek_kalibratiemetingen!$R$13*Kalibratiemetingen!C267+Grafiek_kalibratiemetingen!$R$14,TRIM(""))</f>
        <v/>
      </c>
      <c r="I267" s="2">
        <f>IF(IF(Kalibratiemetingen!C267&gt;0,1,0)+IF(Kalibratiemetingen!G267&gt;0,1,0)=2,1,0)</f>
        <v>0</v>
      </c>
    </row>
    <row r="268" spans="6:9" x14ac:dyDescent="0.25">
      <c r="F268" s="24" t="str">
        <f>IF(Kalibratiemetingen!C268&gt;0,Grafiek_kalibratiemetingen!$R$13*Kalibratiemetingen!C268+Grafiek_kalibratiemetingen!$R$14,TRIM(""))</f>
        <v/>
      </c>
      <c r="I268" s="2">
        <f>IF(IF(Kalibratiemetingen!C268&gt;0,1,0)+IF(Kalibratiemetingen!G268&gt;0,1,0)=2,1,0)</f>
        <v>0</v>
      </c>
    </row>
    <row r="269" spans="6:9" x14ac:dyDescent="0.25">
      <c r="F269" s="24" t="str">
        <f>IF(Kalibratiemetingen!C269&gt;0,Grafiek_kalibratiemetingen!$R$13*Kalibratiemetingen!C269+Grafiek_kalibratiemetingen!$R$14,TRIM(""))</f>
        <v/>
      </c>
      <c r="I269" s="2">
        <f>IF(IF(Kalibratiemetingen!C269&gt;0,1,0)+IF(Kalibratiemetingen!G269&gt;0,1,0)=2,1,0)</f>
        <v>0</v>
      </c>
    </row>
    <row r="270" spans="6:9" x14ac:dyDescent="0.25">
      <c r="F270" s="24" t="str">
        <f>IF(Kalibratiemetingen!C270&gt;0,Grafiek_kalibratiemetingen!$R$13*Kalibratiemetingen!C270+Grafiek_kalibratiemetingen!$R$14,TRIM(""))</f>
        <v/>
      </c>
      <c r="I270" s="2">
        <f>IF(IF(Kalibratiemetingen!C270&gt;0,1,0)+IF(Kalibratiemetingen!G270&gt;0,1,0)=2,1,0)</f>
        <v>0</v>
      </c>
    </row>
    <row r="271" spans="6:9" x14ac:dyDescent="0.25">
      <c r="F271" s="24" t="str">
        <f>IF(Kalibratiemetingen!C271&gt;0,Grafiek_kalibratiemetingen!$R$13*Kalibratiemetingen!C271+Grafiek_kalibratiemetingen!$R$14,TRIM(""))</f>
        <v/>
      </c>
      <c r="I271" s="2">
        <f>IF(IF(Kalibratiemetingen!C271&gt;0,1,0)+IF(Kalibratiemetingen!G271&gt;0,1,0)=2,1,0)</f>
        <v>0</v>
      </c>
    </row>
    <row r="272" spans="6:9" x14ac:dyDescent="0.25">
      <c r="F272" s="24" t="str">
        <f>IF(Kalibratiemetingen!C272&gt;0,Grafiek_kalibratiemetingen!$R$13*Kalibratiemetingen!C272+Grafiek_kalibratiemetingen!$R$14,TRIM(""))</f>
        <v/>
      </c>
      <c r="I272" s="2">
        <f>IF(IF(Kalibratiemetingen!C272&gt;0,1,0)+IF(Kalibratiemetingen!G272&gt;0,1,0)=2,1,0)</f>
        <v>0</v>
      </c>
    </row>
    <row r="273" spans="6:9" x14ac:dyDescent="0.25">
      <c r="F273" s="24" t="str">
        <f>IF(Kalibratiemetingen!C273&gt;0,Grafiek_kalibratiemetingen!$R$13*Kalibratiemetingen!C273+Grafiek_kalibratiemetingen!$R$14,TRIM(""))</f>
        <v/>
      </c>
      <c r="I273" s="2">
        <f>IF(IF(Kalibratiemetingen!C273&gt;0,1,0)+IF(Kalibratiemetingen!G273&gt;0,1,0)=2,1,0)</f>
        <v>0</v>
      </c>
    </row>
    <row r="274" spans="6:9" x14ac:dyDescent="0.25">
      <c r="F274" s="24" t="str">
        <f>IF(Kalibratiemetingen!C274&gt;0,Grafiek_kalibratiemetingen!$R$13*Kalibratiemetingen!C274+Grafiek_kalibratiemetingen!$R$14,TRIM(""))</f>
        <v/>
      </c>
      <c r="I274" s="2">
        <f>IF(IF(Kalibratiemetingen!C274&gt;0,1,0)+IF(Kalibratiemetingen!G274&gt;0,1,0)=2,1,0)</f>
        <v>0</v>
      </c>
    </row>
    <row r="275" spans="6:9" x14ac:dyDescent="0.25">
      <c r="F275" s="24" t="str">
        <f>IF(Kalibratiemetingen!C275&gt;0,Grafiek_kalibratiemetingen!$R$13*Kalibratiemetingen!C275+Grafiek_kalibratiemetingen!$R$14,TRIM(""))</f>
        <v/>
      </c>
      <c r="I275" s="2">
        <f>IF(IF(Kalibratiemetingen!C275&gt;0,1,0)+IF(Kalibratiemetingen!G275&gt;0,1,0)=2,1,0)</f>
        <v>0</v>
      </c>
    </row>
    <row r="276" spans="6:9" x14ac:dyDescent="0.25">
      <c r="F276" s="24" t="str">
        <f>IF(Kalibratiemetingen!C276&gt;0,Grafiek_kalibratiemetingen!$R$13*Kalibratiemetingen!C276+Grafiek_kalibratiemetingen!$R$14,TRIM(""))</f>
        <v/>
      </c>
      <c r="I276" s="2">
        <f>IF(IF(Kalibratiemetingen!C276&gt;0,1,0)+IF(Kalibratiemetingen!G276&gt;0,1,0)=2,1,0)</f>
        <v>0</v>
      </c>
    </row>
    <row r="277" spans="6:9" x14ac:dyDescent="0.25">
      <c r="F277" s="24" t="str">
        <f>IF(Kalibratiemetingen!C277&gt;0,Grafiek_kalibratiemetingen!$R$13*Kalibratiemetingen!C277+Grafiek_kalibratiemetingen!$R$14,TRIM(""))</f>
        <v/>
      </c>
      <c r="I277" s="2">
        <f>IF(IF(Kalibratiemetingen!C277&gt;0,1,0)+IF(Kalibratiemetingen!G277&gt;0,1,0)=2,1,0)</f>
        <v>0</v>
      </c>
    </row>
    <row r="278" spans="6:9" x14ac:dyDescent="0.25">
      <c r="F278" s="24" t="str">
        <f>IF(Kalibratiemetingen!C278&gt;0,Grafiek_kalibratiemetingen!$R$13*Kalibratiemetingen!C278+Grafiek_kalibratiemetingen!$R$14,TRIM(""))</f>
        <v/>
      </c>
      <c r="I278" s="2">
        <f>IF(IF(Kalibratiemetingen!C278&gt;0,1,0)+IF(Kalibratiemetingen!G278&gt;0,1,0)=2,1,0)</f>
        <v>0</v>
      </c>
    </row>
    <row r="279" spans="6:9" x14ac:dyDescent="0.25">
      <c r="F279" s="24" t="str">
        <f>IF(Kalibratiemetingen!C279&gt;0,Grafiek_kalibratiemetingen!$R$13*Kalibratiemetingen!C279+Grafiek_kalibratiemetingen!$R$14,TRIM(""))</f>
        <v/>
      </c>
      <c r="I279" s="2">
        <f>IF(IF(Kalibratiemetingen!C279&gt;0,1,0)+IF(Kalibratiemetingen!G279&gt;0,1,0)=2,1,0)</f>
        <v>0</v>
      </c>
    </row>
    <row r="280" spans="6:9" x14ac:dyDescent="0.25">
      <c r="F280" s="24" t="str">
        <f>IF(Kalibratiemetingen!C280&gt;0,Grafiek_kalibratiemetingen!$R$13*Kalibratiemetingen!C280+Grafiek_kalibratiemetingen!$R$14,TRIM(""))</f>
        <v/>
      </c>
      <c r="I280" s="2">
        <f>IF(IF(Kalibratiemetingen!C280&gt;0,1,0)+IF(Kalibratiemetingen!G280&gt;0,1,0)=2,1,0)</f>
        <v>0</v>
      </c>
    </row>
    <row r="281" spans="6:9" x14ac:dyDescent="0.25">
      <c r="F281" s="24" t="str">
        <f>IF(Kalibratiemetingen!C281&gt;0,Grafiek_kalibratiemetingen!$R$13*Kalibratiemetingen!C281+Grafiek_kalibratiemetingen!$R$14,TRIM(""))</f>
        <v/>
      </c>
      <c r="I281" s="2">
        <f>IF(IF(Kalibratiemetingen!C281&gt;0,1,0)+IF(Kalibratiemetingen!G281&gt;0,1,0)=2,1,0)</f>
        <v>0</v>
      </c>
    </row>
    <row r="282" spans="6:9" x14ac:dyDescent="0.25">
      <c r="F282" s="24" t="str">
        <f>IF(Kalibratiemetingen!C282&gt;0,Grafiek_kalibratiemetingen!$R$13*Kalibratiemetingen!C282+Grafiek_kalibratiemetingen!$R$14,TRIM(""))</f>
        <v/>
      </c>
      <c r="I282" s="2">
        <f>IF(IF(Kalibratiemetingen!C282&gt;0,1,0)+IF(Kalibratiemetingen!G282&gt;0,1,0)=2,1,0)</f>
        <v>0</v>
      </c>
    </row>
    <row r="283" spans="6:9" x14ac:dyDescent="0.25">
      <c r="F283" s="24" t="str">
        <f>IF(Kalibratiemetingen!C283&gt;0,Grafiek_kalibratiemetingen!$R$13*Kalibratiemetingen!C283+Grafiek_kalibratiemetingen!$R$14,TRIM(""))</f>
        <v/>
      </c>
      <c r="I283" s="2">
        <f>IF(IF(Kalibratiemetingen!C283&gt;0,1,0)+IF(Kalibratiemetingen!G283&gt;0,1,0)=2,1,0)</f>
        <v>0</v>
      </c>
    </row>
    <row r="284" spans="6:9" x14ac:dyDescent="0.25">
      <c r="F284" s="24" t="str">
        <f>IF(Kalibratiemetingen!C284&gt;0,Grafiek_kalibratiemetingen!$R$13*Kalibratiemetingen!C284+Grafiek_kalibratiemetingen!$R$14,TRIM(""))</f>
        <v/>
      </c>
      <c r="I284" s="2">
        <f>IF(IF(Kalibratiemetingen!C284&gt;0,1,0)+IF(Kalibratiemetingen!G284&gt;0,1,0)=2,1,0)</f>
        <v>0</v>
      </c>
    </row>
    <row r="285" spans="6:9" x14ac:dyDescent="0.25">
      <c r="F285" s="24" t="str">
        <f>IF(Kalibratiemetingen!C285&gt;0,Grafiek_kalibratiemetingen!$R$13*Kalibratiemetingen!C285+Grafiek_kalibratiemetingen!$R$14,TRIM(""))</f>
        <v/>
      </c>
      <c r="I285" s="2">
        <f>IF(IF(Kalibratiemetingen!C285&gt;0,1,0)+IF(Kalibratiemetingen!G285&gt;0,1,0)=2,1,0)</f>
        <v>0</v>
      </c>
    </row>
    <row r="286" spans="6:9" x14ac:dyDescent="0.25">
      <c r="F286" s="24" t="str">
        <f>IF(Kalibratiemetingen!C286&gt;0,Grafiek_kalibratiemetingen!$R$13*Kalibratiemetingen!C286+Grafiek_kalibratiemetingen!$R$14,TRIM(""))</f>
        <v/>
      </c>
      <c r="I286" s="2">
        <f>IF(IF(Kalibratiemetingen!C286&gt;0,1,0)+IF(Kalibratiemetingen!G286&gt;0,1,0)=2,1,0)</f>
        <v>0</v>
      </c>
    </row>
    <row r="287" spans="6:9" x14ac:dyDescent="0.25">
      <c r="F287" s="24" t="str">
        <f>IF(Kalibratiemetingen!C287&gt;0,Grafiek_kalibratiemetingen!$R$13*Kalibratiemetingen!C287+Grafiek_kalibratiemetingen!$R$14,TRIM(""))</f>
        <v/>
      </c>
      <c r="I287" s="2">
        <f>IF(IF(Kalibratiemetingen!C287&gt;0,1,0)+IF(Kalibratiemetingen!G287&gt;0,1,0)=2,1,0)</f>
        <v>0</v>
      </c>
    </row>
    <row r="288" spans="6:9" x14ac:dyDescent="0.25">
      <c r="F288" s="24" t="str">
        <f>IF(Kalibratiemetingen!C288&gt;0,Grafiek_kalibratiemetingen!$R$13*Kalibratiemetingen!C288+Grafiek_kalibratiemetingen!$R$14,TRIM(""))</f>
        <v/>
      </c>
      <c r="I288" s="2">
        <f>IF(IF(Kalibratiemetingen!C288&gt;0,1,0)+IF(Kalibratiemetingen!G288&gt;0,1,0)=2,1,0)</f>
        <v>0</v>
      </c>
    </row>
    <row r="289" spans="6:9" x14ac:dyDescent="0.25">
      <c r="F289" s="24" t="str">
        <f>IF(Kalibratiemetingen!C289&gt;0,Grafiek_kalibratiemetingen!$R$13*Kalibratiemetingen!C289+Grafiek_kalibratiemetingen!$R$14,TRIM(""))</f>
        <v/>
      </c>
      <c r="I289" s="2">
        <f>IF(IF(Kalibratiemetingen!C289&gt;0,1,0)+IF(Kalibratiemetingen!G289&gt;0,1,0)=2,1,0)</f>
        <v>0</v>
      </c>
    </row>
    <row r="290" spans="6:9" x14ac:dyDescent="0.25">
      <c r="F290" s="24" t="str">
        <f>IF(Kalibratiemetingen!C290&gt;0,Grafiek_kalibratiemetingen!$R$13*Kalibratiemetingen!C290+Grafiek_kalibratiemetingen!$R$14,TRIM(""))</f>
        <v/>
      </c>
      <c r="I290" s="2">
        <f>IF(IF(Kalibratiemetingen!C290&gt;0,1,0)+IF(Kalibratiemetingen!G290&gt;0,1,0)=2,1,0)</f>
        <v>0</v>
      </c>
    </row>
    <row r="291" spans="6:9" x14ac:dyDescent="0.25">
      <c r="F291" s="24" t="str">
        <f>IF(Kalibratiemetingen!C291&gt;0,Grafiek_kalibratiemetingen!$R$13*Kalibratiemetingen!C291+Grafiek_kalibratiemetingen!$R$14,TRIM(""))</f>
        <v/>
      </c>
      <c r="I291" s="2">
        <f>IF(IF(Kalibratiemetingen!C291&gt;0,1,0)+IF(Kalibratiemetingen!G291&gt;0,1,0)=2,1,0)</f>
        <v>0</v>
      </c>
    </row>
    <row r="292" spans="6:9" x14ac:dyDescent="0.25">
      <c r="F292" s="24" t="str">
        <f>IF(Kalibratiemetingen!C292&gt;0,Grafiek_kalibratiemetingen!$R$13*Kalibratiemetingen!C292+Grafiek_kalibratiemetingen!$R$14,TRIM(""))</f>
        <v/>
      </c>
      <c r="I292" s="2">
        <f>IF(IF(Kalibratiemetingen!C292&gt;0,1,0)+IF(Kalibratiemetingen!G292&gt;0,1,0)=2,1,0)</f>
        <v>0</v>
      </c>
    </row>
    <row r="293" spans="6:9" x14ac:dyDescent="0.25">
      <c r="F293" s="24" t="str">
        <f>IF(Kalibratiemetingen!C293&gt;0,Grafiek_kalibratiemetingen!$R$13*Kalibratiemetingen!C293+Grafiek_kalibratiemetingen!$R$14,TRIM(""))</f>
        <v/>
      </c>
      <c r="I293" s="2">
        <f>IF(IF(Kalibratiemetingen!C293&gt;0,1,0)+IF(Kalibratiemetingen!G293&gt;0,1,0)=2,1,0)</f>
        <v>0</v>
      </c>
    </row>
    <row r="294" spans="6:9" x14ac:dyDescent="0.25">
      <c r="F294" s="24" t="str">
        <f>IF(Kalibratiemetingen!C294&gt;0,Grafiek_kalibratiemetingen!$R$13*Kalibratiemetingen!C294+Grafiek_kalibratiemetingen!$R$14,TRIM(""))</f>
        <v/>
      </c>
      <c r="I294" s="2">
        <f>IF(IF(Kalibratiemetingen!C294&gt;0,1,0)+IF(Kalibratiemetingen!G294&gt;0,1,0)=2,1,0)</f>
        <v>0</v>
      </c>
    </row>
    <row r="295" spans="6:9" x14ac:dyDescent="0.25">
      <c r="F295" s="24" t="str">
        <f>IF(Kalibratiemetingen!C295&gt;0,Grafiek_kalibratiemetingen!$R$13*Kalibratiemetingen!C295+Grafiek_kalibratiemetingen!$R$14,TRIM(""))</f>
        <v/>
      </c>
      <c r="I295" s="2">
        <f>IF(IF(Kalibratiemetingen!C295&gt;0,1,0)+IF(Kalibratiemetingen!G295&gt;0,1,0)=2,1,0)</f>
        <v>0</v>
      </c>
    </row>
    <row r="296" spans="6:9" x14ac:dyDescent="0.25">
      <c r="F296" s="24" t="str">
        <f>IF(Kalibratiemetingen!C296&gt;0,Grafiek_kalibratiemetingen!$R$13*Kalibratiemetingen!C296+Grafiek_kalibratiemetingen!$R$14,TRIM(""))</f>
        <v/>
      </c>
      <c r="I296" s="2">
        <f>IF(IF(Kalibratiemetingen!C296&gt;0,1,0)+IF(Kalibratiemetingen!G296&gt;0,1,0)=2,1,0)</f>
        <v>0</v>
      </c>
    </row>
    <row r="297" spans="6:9" x14ac:dyDescent="0.25">
      <c r="F297" s="24" t="str">
        <f>IF(Kalibratiemetingen!C297&gt;0,Grafiek_kalibratiemetingen!$R$13*Kalibratiemetingen!C297+Grafiek_kalibratiemetingen!$R$14,TRIM(""))</f>
        <v/>
      </c>
      <c r="I297" s="2">
        <f>IF(IF(Kalibratiemetingen!C297&gt;0,1,0)+IF(Kalibratiemetingen!G297&gt;0,1,0)=2,1,0)</f>
        <v>0</v>
      </c>
    </row>
    <row r="298" spans="6:9" x14ac:dyDescent="0.25">
      <c r="F298" s="24" t="str">
        <f>IF(Kalibratiemetingen!C298&gt;0,Grafiek_kalibratiemetingen!$R$13*Kalibratiemetingen!C298+Grafiek_kalibratiemetingen!$R$14,TRIM(""))</f>
        <v/>
      </c>
      <c r="I298" s="2">
        <f>IF(IF(Kalibratiemetingen!C298&gt;0,1,0)+IF(Kalibratiemetingen!G298&gt;0,1,0)=2,1,0)</f>
        <v>0</v>
      </c>
    </row>
    <row r="299" spans="6:9" x14ac:dyDescent="0.25">
      <c r="F299" s="24" t="str">
        <f>IF(Kalibratiemetingen!C299&gt;0,Grafiek_kalibratiemetingen!$R$13*Kalibratiemetingen!C299+Grafiek_kalibratiemetingen!$R$14,TRIM(""))</f>
        <v/>
      </c>
      <c r="I299" s="2">
        <f>IF(IF(Kalibratiemetingen!C299&gt;0,1,0)+IF(Kalibratiemetingen!G299&gt;0,1,0)=2,1,0)</f>
        <v>0</v>
      </c>
    </row>
    <row r="300" spans="6:9" x14ac:dyDescent="0.25">
      <c r="F300" s="24" t="str">
        <f>IF(Kalibratiemetingen!C300&gt;0,Grafiek_kalibratiemetingen!$R$13*Kalibratiemetingen!C300+Grafiek_kalibratiemetingen!$R$14,TRIM(""))</f>
        <v/>
      </c>
      <c r="I300" s="2">
        <f>IF(IF(Kalibratiemetingen!C300&gt;0,1,0)+IF(Kalibratiemetingen!G300&gt;0,1,0)=2,1,0)</f>
        <v>0</v>
      </c>
    </row>
    <row r="301" spans="6:9" x14ac:dyDescent="0.25">
      <c r="F301" s="24" t="str">
        <f>IF(Kalibratiemetingen!C301&gt;0,Grafiek_kalibratiemetingen!$R$13*Kalibratiemetingen!C301+Grafiek_kalibratiemetingen!$R$14,TRIM(""))</f>
        <v/>
      </c>
      <c r="I301" s="2">
        <f>IF(IF(Kalibratiemetingen!C301&gt;0,1,0)+IF(Kalibratiemetingen!G301&gt;0,1,0)=2,1,0)</f>
        <v>0</v>
      </c>
    </row>
    <row r="302" spans="6:9" x14ac:dyDescent="0.25">
      <c r="F302" s="24" t="str">
        <f>IF(Kalibratiemetingen!C302&gt;0,Grafiek_kalibratiemetingen!$R$13*Kalibratiemetingen!C302+Grafiek_kalibratiemetingen!$R$14,TRIM(""))</f>
        <v/>
      </c>
      <c r="I302" s="2">
        <f>IF(IF(Kalibratiemetingen!C302&gt;0,1,0)+IF(Kalibratiemetingen!G302&gt;0,1,0)=2,1,0)</f>
        <v>0</v>
      </c>
    </row>
    <row r="303" spans="6:9" x14ac:dyDescent="0.25">
      <c r="F303" s="24" t="str">
        <f>IF(Kalibratiemetingen!C303&gt;0,Grafiek_kalibratiemetingen!$R$13*Kalibratiemetingen!C303+Grafiek_kalibratiemetingen!$R$14,TRIM(""))</f>
        <v/>
      </c>
      <c r="I303" s="2">
        <f>IF(IF(Kalibratiemetingen!C303&gt;0,1,0)+IF(Kalibratiemetingen!G303&gt;0,1,0)=2,1,0)</f>
        <v>0</v>
      </c>
    </row>
    <row r="304" spans="6:9" x14ac:dyDescent="0.25">
      <c r="F304" s="24" t="str">
        <f>IF(Kalibratiemetingen!C304&gt;0,Grafiek_kalibratiemetingen!$R$13*Kalibratiemetingen!C304+Grafiek_kalibratiemetingen!$R$14,TRIM(""))</f>
        <v/>
      </c>
      <c r="I304" s="2">
        <f>IF(IF(Kalibratiemetingen!C304&gt;0,1,0)+IF(Kalibratiemetingen!G304&gt;0,1,0)=2,1,0)</f>
        <v>0</v>
      </c>
    </row>
    <row r="305" spans="6:9" x14ac:dyDescent="0.25">
      <c r="F305" s="24" t="str">
        <f>IF(Kalibratiemetingen!C305&gt;0,Grafiek_kalibratiemetingen!$R$13*Kalibratiemetingen!C305+Grafiek_kalibratiemetingen!$R$14,TRIM(""))</f>
        <v/>
      </c>
      <c r="I305" s="2">
        <f>IF(IF(Kalibratiemetingen!C305&gt;0,1,0)+IF(Kalibratiemetingen!G305&gt;0,1,0)=2,1,0)</f>
        <v>0</v>
      </c>
    </row>
    <row r="306" spans="6:9" x14ac:dyDescent="0.25">
      <c r="F306" s="24" t="str">
        <f>IF(Kalibratiemetingen!C306&gt;0,Grafiek_kalibratiemetingen!$R$13*Kalibratiemetingen!C306+Grafiek_kalibratiemetingen!$R$14,TRIM(""))</f>
        <v/>
      </c>
      <c r="I306" s="2">
        <f>IF(IF(Kalibratiemetingen!C306&gt;0,1,0)+IF(Kalibratiemetingen!G306&gt;0,1,0)=2,1,0)</f>
        <v>0</v>
      </c>
    </row>
    <row r="307" spans="6:9" x14ac:dyDescent="0.25">
      <c r="F307" s="24" t="str">
        <f>IF(Kalibratiemetingen!C307&gt;0,Grafiek_kalibratiemetingen!$R$13*Kalibratiemetingen!C307+Grafiek_kalibratiemetingen!$R$14,TRIM(""))</f>
        <v/>
      </c>
      <c r="I307" s="2">
        <f>IF(IF(Kalibratiemetingen!C307&gt;0,1,0)+IF(Kalibratiemetingen!G307&gt;0,1,0)=2,1,0)</f>
        <v>0</v>
      </c>
    </row>
    <row r="308" spans="6:9" x14ac:dyDescent="0.25">
      <c r="F308" s="24" t="str">
        <f>IF(Kalibratiemetingen!C308&gt;0,Grafiek_kalibratiemetingen!$R$13*Kalibratiemetingen!C308+Grafiek_kalibratiemetingen!$R$14,TRIM(""))</f>
        <v/>
      </c>
      <c r="I308" s="2">
        <f>IF(IF(Kalibratiemetingen!C308&gt;0,1,0)+IF(Kalibratiemetingen!G308&gt;0,1,0)=2,1,0)</f>
        <v>0</v>
      </c>
    </row>
    <row r="309" spans="6:9" x14ac:dyDescent="0.25">
      <c r="F309" s="24" t="str">
        <f>IF(Kalibratiemetingen!C309&gt;0,Grafiek_kalibratiemetingen!$R$13*Kalibratiemetingen!C309+Grafiek_kalibratiemetingen!$R$14,TRIM(""))</f>
        <v/>
      </c>
      <c r="I309" s="2">
        <f>IF(IF(Kalibratiemetingen!C309&gt;0,1,0)+IF(Kalibratiemetingen!G309&gt;0,1,0)=2,1,0)</f>
        <v>0</v>
      </c>
    </row>
    <row r="310" spans="6:9" x14ac:dyDescent="0.25">
      <c r="F310" s="24" t="str">
        <f>IF(Kalibratiemetingen!C310&gt;0,Grafiek_kalibratiemetingen!$R$13*Kalibratiemetingen!C310+Grafiek_kalibratiemetingen!$R$14,TRIM(""))</f>
        <v/>
      </c>
      <c r="I310" s="2">
        <f>IF(IF(Kalibratiemetingen!C310&gt;0,1,0)+IF(Kalibratiemetingen!G310&gt;0,1,0)=2,1,0)</f>
        <v>0</v>
      </c>
    </row>
    <row r="311" spans="6:9" x14ac:dyDescent="0.25">
      <c r="F311" s="24" t="str">
        <f>IF(Kalibratiemetingen!C311&gt;0,Grafiek_kalibratiemetingen!$R$13*Kalibratiemetingen!C311+Grafiek_kalibratiemetingen!$R$14,TRIM(""))</f>
        <v/>
      </c>
      <c r="I311" s="2">
        <f>IF(IF(Kalibratiemetingen!C311&gt;0,1,0)+IF(Kalibratiemetingen!G311&gt;0,1,0)=2,1,0)</f>
        <v>0</v>
      </c>
    </row>
    <row r="312" spans="6:9" x14ac:dyDescent="0.25">
      <c r="F312" s="24" t="str">
        <f>IF(Kalibratiemetingen!C312&gt;0,Grafiek_kalibratiemetingen!$R$13*Kalibratiemetingen!C312+Grafiek_kalibratiemetingen!$R$14,TRIM(""))</f>
        <v/>
      </c>
      <c r="I312" s="2">
        <f>IF(IF(Kalibratiemetingen!C312&gt;0,1,0)+IF(Kalibratiemetingen!G312&gt;0,1,0)=2,1,0)</f>
        <v>0</v>
      </c>
    </row>
    <row r="313" spans="6:9" x14ac:dyDescent="0.25">
      <c r="F313" s="24" t="str">
        <f>IF(Kalibratiemetingen!C313&gt;0,Grafiek_kalibratiemetingen!$R$13*Kalibratiemetingen!C313+Grafiek_kalibratiemetingen!$R$14,TRIM(""))</f>
        <v/>
      </c>
      <c r="I313" s="2">
        <f>IF(IF(Kalibratiemetingen!C313&gt;0,1,0)+IF(Kalibratiemetingen!G313&gt;0,1,0)=2,1,0)</f>
        <v>0</v>
      </c>
    </row>
    <row r="314" spans="6:9" x14ac:dyDescent="0.25">
      <c r="F314" s="24" t="str">
        <f>IF(Kalibratiemetingen!C314&gt;0,Grafiek_kalibratiemetingen!$R$13*Kalibratiemetingen!C314+Grafiek_kalibratiemetingen!$R$14,TRIM(""))</f>
        <v/>
      </c>
      <c r="I314" s="2">
        <f>IF(IF(Kalibratiemetingen!C314&gt;0,1,0)+IF(Kalibratiemetingen!G314&gt;0,1,0)=2,1,0)</f>
        <v>0</v>
      </c>
    </row>
    <row r="315" spans="6:9" x14ac:dyDescent="0.25">
      <c r="F315" s="24" t="str">
        <f>IF(Kalibratiemetingen!C315&gt;0,Grafiek_kalibratiemetingen!$R$13*Kalibratiemetingen!C315+Grafiek_kalibratiemetingen!$R$14,TRIM(""))</f>
        <v/>
      </c>
      <c r="I315" s="2">
        <f>IF(IF(Kalibratiemetingen!C315&gt;0,1,0)+IF(Kalibratiemetingen!G315&gt;0,1,0)=2,1,0)</f>
        <v>0</v>
      </c>
    </row>
    <row r="316" spans="6:9" x14ac:dyDescent="0.25">
      <c r="F316" s="24" t="str">
        <f>IF(Kalibratiemetingen!C316&gt;0,Grafiek_kalibratiemetingen!$R$13*Kalibratiemetingen!C316+Grafiek_kalibratiemetingen!$R$14,TRIM(""))</f>
        <v/>
      </c>
      <c r="I316" s="2">
        <f>IF(IF(Kalibratiemetingen!C316&gt;0,1,0)+IF(Kalibratiemetingen!G316&gt;0,1,0)=2,1,0)</f>
        <v>0</v>
      </c>
    </row>
    <row r="317" spans="6:9" x14ac:dyDescent="0.25">
      <c r="F317" s="24" t="str">
        <f>IF(Kalibratiemetingen!C317&gt;0,Grafiek_kalibratiemetingen!$R$13*Kalibratiemetingen!C317+Grafiek_kalibratiemetingen!$R$14,TRIM(""))</f>
        <v/>
      </c>
      <c r="I317" s="2">
        <f>IF(IF(Kalibratiemetingen!C317&gt;0,1,0)+IF(Kalibratiemetingen!G317&gt;0,1,0)=2,1,0)</f>
        <v>0</v>
      </c>
    </row>
    <row r="318" spans="6:9" x14ac:dyDescent="0.25">
      <c r="F318" s="24" t="str">
        <f>IF(Kalibratiemetingen!C318&gt;0,Grafiek_kalibratiemetingen!$R$13*Kalibratiemetingen!C318+Grafiek_kalibratiemetingen!$R$14,TRIM(""))</f>
        <v/>
      </c>
      <c r="I318" s="2">
        <f>IF(IF(Kalibratiemetingen!C318&gt;0,1,0)+IF(Kalibratiemetingen!G318&gt;0,1,0)=2,1,0)</f>
        <v>0</v>
      </c>
    </row>
    <row r="319" spans="6:9" x14ac:dyDescent="0.25">
      <c r="F319" s="24" t="str">
        <f>IF(Kalibratiemetingen!C319&gt;0,Grafiek_kalibratiemetingen!$R$13*Kalibratiemetingen!C319+Grafiek_kalibratiemetingen!$R$14,TRIM(""))</f>
        <v/>
      </c>
      <c r="I319" s="2">
        <f>IF(IF(Kalibratiemetingen!C319&gt;0,1,0)+IF(Kalibratiemetingen!G319&gt;0,1,0)=2,1,0)</f>
        <v>0</v>
      </c>
    </row>
    <row r="320" spans="6:9" x14ac:dyDescent="0.25">
      <c r="F320" s="24" t="str">
        <f>IF(Kalibratiemetingen!C320&gt;0,Grafiek_kalibratiemetingen!$R$13*Kalibratiemetingen!C320+Grafiek_kalibratiemetingen!$R$14,TRIM(""))</f>
        <v/>
      </c>
      <c r="I320" s="2">
        <f>IF(IF(Kalibratiemetingen!C320&gt;0,1,0)+IF(Kalibratiemetingen!G320&gt;0,1,0)=2,1,0)</f>
        <v>0</v>
      </c>
    </row>
    <row r="321" spans="6:9" x14ac:dyDescent="0.25">
      <c r="F321" s="24" t="str">
        <f>IF(Kalibratiemetingen!C321&gt;0,Grafiek_kalibratiemetingen!$R$13*Kalibratiemetingen!C321+Grafiek_kalibratiemetingen!$R$14,TRIM(""))</f>
        <v/>
      </c>
      <c r="I321" s="2">
        <f>IF(IF(Kalibratiemetingen!C321&gt;0,1,0)+IF(Kalibratiemetingen!G321&gt;0,1,0)=2,1,0)</f>
        <v>0</v>
      </c>
    </row>
    <row r="322" spans="6:9" x14ac:dyDescent="0.25">
      <c r="F322" s="24" t="str">
        <f>IF(Kalibratiemetingen!C322&gt;0,Grafiek_kalibratiemetingen!$R$13*Kalibratiemetingen!C322+Grafiek_kalibratiemetingen!$R$14,TRIM(""))</f>
        <v/>
      </c>
      <c r="I322" s="2">
        <f>IF(IF(Kalibratiemetingen!C322&gt;0,1,0)+IF(Kalibratiemetingen!G322&gt;0,1,0)=2,1,0)</f>
        <v>0</v>
      </c>
    </row>
    <row r="323" spans="6:9" x14ac:dyDescent="0.25">
      <c r="F323" s="24" t="str">
        <f>IF(Kalibratiemetingen!C323&gt;0,Grafiek_kalibratiemetingen!$R$13*Kalibratiemetingen!C323+Grafiek_kalibratiemetingen!$R$14,TRIM(""))</f>
        <v/>
      </c>
      <c r="I323" s="2">
        <f>IF(IF(Kalibratiemetingen!C323&gt;0,1,0)+IF(Kalibratiemetingen!G323&gt;0,1,0)=2,1,0)</f>
        <v>0</v>
      </c>
    </row>
    <row r="324" spans="6:9" x14ac:dyDescent="0.25">
      <c r="F324" s="24" t="str">
        <f>IF(Kalibratiemetingen!C324&gt;0,Grafiek_kalibratiemetingen!$R$13*Kalibratiemetingen!C324+Grafiek_kalibratiemetingen!$R$14,TRIM(""))</f>
        <v/>
      </c>
      <c r="I324" s="2">
        <f>IF(IF(Kalibratiemetingen!C324&gt;0,1,0)+IF(Kalibratiemetingen!G324&gt;0,1,0)=2,1,0)</f>
        <v>0</v>
      </c>
    </row>
    <row r="325" spans="6:9" x14ac:dyDescent="0.25">
      <c r="F325" s="24" t="str">
        <f>IF(Kalibratiemetingen!C325&gt;0,Grafiek_kalibratiemetingen!$R$13*Kalibratiemetingen!C325+Grafiek_kalibratiemetingen!$R$14,TRIM(""))</f>
        <v/>
      </c>
      <c r="I325" s="2">
        <f>IF(IF(Kalibratiemetingen!C325&gt;0,1,0)+IF(Kalibratiemetingen!G325&gt;0,1,0)=2,1,0)</f>
        <v>0</v>
      </c>
    </row>
    <row r="326" spans="6:9" x14ac:dyDescent="0.25">
      <c r="F326" s="24" t="str">
        <f>IF(Kalibratiemetingen!C326&gt;0,Grafiek_kalibratiemetingen!$R$13*Kalibratiemetingen!C326+Grafiek_kalibratiemetingen!$R$14,TRIM(""))</f>
        <v/>
      </c>
      <c r="I326" s="2">
        <f>IF(IF(Kalibratiemetingen!C326&gt;0,1,0)+IF(Kalibratiemetingen!G326&gt;0,1,0)=2,1,0)</f>
        <v>0</v>
      </c>
    </row>
    <row r="327" spans="6:9" x14ac:dyDescent="0.25">
      <c r="F327" s="24" t="str">
        <f>IF(Kalibratiemetingen!C327&gt;0,Grafiek_kalibratiemetingen!$R$13*Kalibratiemetingen!C327+Grafiek_kalibratiemetingen!$R$14,TRIM(""))</f>
        <v/>
      </c>
      <c r="I327" s="2">
        <f>IF(IF(Kalibratiemetingen!C327&gt;0,1,0)+IF(Kalibratiemetingen!G327&gt;0,1,0)=2,1,0)</f>
        <v>0</v>
      </c>
    </row>
    <row r="328" spans="6:9" x14ac:dyDescent="0.25">
      <c r="F328" s="24" t="str">
        <f>IF(Kalibratiemetingen!C328&gt;0,Grafiek_kalibratiemetingen!$R$13*Kalibratiemetingen!C328+Grafiek_kalibratiemetingen!$R$14,TRIM(""))</f>
        <v/>
      </c>
      <c r="I328" s="2">
        <f>IF(IF(Kalibratiemetingen!C328&gt;0,1,0)+IF(Kalibratiemetingen!G328&gt;0,1,0)=2,1,0)</f>
        <v>0</v>
      </c>
    </row>
    <row r="329" spans="6:9" x14ac:dyDescent="0.25">
      <c r="F329" s="24" t="str">
        <f>IF(Kalibratiemetingen!C329&gt;0,Grafiek_kalibratiemetingen!$R$13*Kalibratiemetingen!C329+Grafiek_kalibratiemetingen!$R$14,TRIM(""))</f>
        <v/>
      </c>
      <c r="I329" s="2">
        <f>IF(IF(Kalibratiemetingen!C329&gt;0,1,0)+IF(Kalibratiemetingen!G329&gt;0,1,0)=2,1,0)</f>
        <v>0</v>
      </c>
    </row>
    <row r="330" spans="6:9" x14ac:dyDescent="0.25">
      <c r="F330" s="24" t="str">
        <f>IF(Kalibratiemetingen!C330&gt;0,Grafiek_kalibratiemetingen!$R$13*Kalibratiemetingen!C330+Grafiek_kalibratiemetingen!$R$14,TRIM(""))</f>
        <v/>
      </c>
      <c r="I330" s="2">
        <f>IF(IF(Kalibratiemetingen!C330&gt;0,1,0)+IF(Kalibratiemetingen!G330&gt;0,1,0)=2,1,0)</f>
        <v>0</v>
      </c>
    </row>
    <row r="331" spans="6:9" x14ac:dyDescent="0.25">
      <c r="F331" s="24" t="str">
        <f>IF(Kalibratiemetingen!C331&gt;0,Grafiek_kalibratiemetingen!$R$13*Kalibratiemetingen!C331+Grafiek_kalibratiemetingen!$R$14,TRIM(""))</f>
        <v/>
      </c>
      <c r="I331" s="2">
        <f>IF(IF(Kalibratiemetingen!C331&gt;0,1,0)+IF(Kalibratiemetingen!G331&gt;0,1,0)=2,1,0)</f>
        <v>0</v>
      </c>
    </row>
    <row r="332" spans="6:9" x14ac:dyDescent="0.25">
      <c r="F332" s="24" t="str">
        <f>IF(Kalibratiemetingen!C332&gt;0,Grafiek_kalibratiemetingen!$R$13*Kalibratiemetingen!C332+Grafiek_kalibratiemetingen!$R$14,TRIM(""))</f>
        <v/>
      </c>
      <c r="I332" s="2">
        <f>IF(IF(Kalibratiemetingen!C332&gt;0,1,0)+IF(Kalibratiemetingen!G332&gt;0,1,0)=2,1,0)</f>
        <v>0</v>
      </c>
    </row>
    <row r="333" spans="6:9" x14ac:dyDescent="0.25">
      <c r="F333" s="24" t="str">
        <f>IF(Kalibratiemetingen!C333&gt;0,Grafiek_kalibratiemetingen!$R$13*Kalibratiemetingen!C333+Grafiek_kalibratiemetingen!$R$14,TRIM(""))</f>
        <v/>
      </c>
      <c r="I333" s="2">
        <f>IF(IF(Kalibratiemetingen!C333&gt;0,1,0)+IF(Kalibratiemetingen!G333&gt;0,1,0)=2,1,0)</f>
        <v>0</v>
      </c>
    </row>
    <row r="334" spans="6:9" x14ac:dyDescent="0.25">
      <c r="F334" s="24" t="str">
        <f>IF(Kalibratiemetingen!C334&gt;0,Grafiek_kalibratiemetingen!$R$13*Kalibratiemetingen!C334+Grafiek_kalibratiemetingen!$R$14,TRIM(""))</f>
        <v/>
      </c>
      <c r="I334" s="2">
        <f>IF(IF(Kalibratiemetingen!C334&gt;0,1,0)+IF(Kalibratiemetingen!G334&gt;0,1,0)=2,1,0)</f>
        <v>0</v>
      </c>
    </row>
    <row r="335" spans="6:9" x14ac:dyDescent="0.25">
      <c r="F335" s="24" t="str">
        <f>IF(Kalibratiemetingen!C335&gt;0,Grafiek_kalibratiemetingen!$R$13*Kalibratiemetingen!C335+Grafiek_kalibratiemetingen!$R$14,TRIM(""))</f>
        <v/>
      </c>
      <c r="I335" s="2">
        <f>IF(IF(Kalibratiemetingen!C335&gt;0,1,0)+IF(Kalibratiemetingen!G335&gt;0,1,0)=2,1,0)</f>
        <v>0</v>
      </c>
    </row>
    <row r="336" spans="6:9" x14ac:dyDescent="0.25">
      <c r="F336" s="24" t="str">
        <f>IF(Kalibratiemetingen!C336&gt;0,Grafiek_kalibratiemetingen!$R$13*Kalibratiemetingen!C336+Grafiek_kalibratiemetingen!$R$14,TRIM(""))</f>
        <v/>
      </c>
      <c r="I336" s="2">
        <f>IF(IF(Kalibratiemetingen!C336&gt;0,1,0)+IF(Kalibratiemetingen!G336&gt;0,1,0)=2,1,0)</f>
        <v>0</v>
      </c>
    </row>
    <row r="337" spans="6:9" x14ac:dyDescent="0.25">
      <c r="F337" s="24" t="str">
        <f>IF(Kalibratiemetingen!C337&gt;0,Grafiek_kalibratiemetingen!$R$13*Kalibratiemetingen!C337+Grafiek_kalibratiemetingen!$R$14,TRIM(""))</f>
        <v/>
      </c>
      <c r="I337" s="2">
        <f>IF(IF(Kalibratiemetingen!C337&gt;0,1,0)+IF(Kalibratiemetingen!G337&gt;0,1,0)=2,1,0)</f>
        <v>0</v>
      </c>
    </row>
    <row r="338" spans="6:9" x14ac:dyDescent="0.25">
      <c r="F338" s="24" t="str">
        <f>IF(Kalibratiemetingen!C338&gt;0,Grafiek_kalibratiemetingen!$R$13*Kalibratiemetingen!C338+Grafiek_kalibratiemetingen!$R$14,TRIM(""))</f>
        <v/>
      </c>
      <c r="I338" s="2">
        <f>IF(IF(Kalibratiemetingen!C338&gt;0,1,0)+IF(Kalibratiemetingen!G338&gt;0,1,0)=2,1,0)</f>
        <v>0</v>
      </c>
    </row>
    <row r="339" spans="6:9" x14ac:dyDescent="0.25">
      <c r="F339" s="24" t="str">
        <f>IF(Kalibratiemetingen!C339&gt;0,Grafiek_kalibratiemetingen!$R$13*Kalibratiemetingen!C339+Grafiek_kalibratiemetingen!$R$14,TRIM(""))</f>
        <v/>
      </c>
      <c r="I339" s="2">
        <f>IF(IF(Kalibratiemetingen!C339&gt;0,1,0)+IF(Kalibratiemetingen!G339&gt;0,1,0)=2,1,0)</f>
        <v>0</v>
      </c>
    </row>
    <row r="340" spans="6:9" x14ac:dyDescent="0.25">
      <c r="F340" s="24" t="str">
        <f>IF(Kalibratiemetingen!C340&gt;0,Grafiek_kalibratiemetingen!$R$13*Kalibratiemetingen!C340+Grafiek_kalibratiemetingen!$R$14,TRIM(""))</f>
        <v/>
      </c>
      <c r="I340" s="2">
        <f>IF(IF(Kalibratiemetingen!C340&gt;0,1,0)+IF(Kalibratiemetingen!G340&gt;0,1,0)=2,1,0)</f>
        <v>0</v>
      </c>
    </row>
    <row r="341" spans="6:9" x14ac:dyDescent="0.25">
      <c r="F341" s="24" t="str">
        <f>IF(Kalibratiemetingen!C341&gt;0,Grafiek_kalibratiemetingen!$R$13*Kalibratiemetingen!C341+Grafiek_kalibratiemetingen!$R$14,TRIM(""))</f>
        <v/>
      </c>
      <c r="I341" s="2">
        <f>IF(IF(Kalibratiemetingen!C341&gt;0,1,0)+IF(Kalibratiemetingen!G341&gt;0,1,0)=2,1,0)</f>
        <v>0</v>
      </c>
    </row>
    <row r="342" spans="6:9" x14ac:dyDescent="0.25">
      <c r="F342" s="24" t="str">
        <f>IF(Kalibratiemetingen!C342&gt;0,Grafiek_kalibratiemetingen!$R$13*Kalibratiemetingen!C342+Grafiek_kalibratiemetingen!$R$14,TRIM(""))</f>
        <v/>
      </c>
      <c r="I342" s="2">
        <f>IF(IF(Kalibratiemetingen!C342&gt;0,1,0)+IF(Kalibratiemetingen!G342&gt;0,1,0)=2,1,0)</f>
        <v>0</v>
      </c>
    </row>
    <row r="343" spans="6:9" x14ac:dyDescent="0.25">
      <c r="F343" s="24" t="str">
        <f>IF(Kalibratiemetingen!C343&gt;0,Grafiek_kalibratiemetingen!$R$13*Kalibratiemetingen!C343+Grafiek_kalibratiemetingen!$R$14,TRIM(""))</f>
        <v/>
      </c>
      <c r="I343" s="2">
        <f>IF(IF(Kalibratiemetingen!C343&gt;0,1,0)+IF(Kalibratiemetingen!G343&gt;0,1,0)=2,1,0)</f>
        <v>0</v>
      </c>
    </row>
    <row r="344" spans="6:9" x14ac:dyDescent="0.25">
      <c r="F344" s="24" t="str">
        <f>IF(Kalibratiemetingen!C344&gt;0,Grafiek_kalibratiemetingen!$R$13*Kalibratiemetingen!C344+Grafiek_kalibratiemetingen!$R$14,TRIM(""))</f>
        <v/>
      </c>
      <c r="I344" s="2">
        <f>IF(IF(Kalibratiemetingen!C344&gt;0,1,0)+IF(Kalibratiemetingen!G344&gt;0,1,0)=2,1,0)</f>
        <v>0</v>
      </c>
    </row>
    <row r="345" spans="6:9" x14ac:dyDescent="0.25">
      <c r="F345" s="24" t="str">
        <f>IF(Kalibratiemetingen!C345&gt;0,Grafiek_kalibratiemetingen!$R$13*Kalibratiemetingen!C345+Grafiek_kalibratiemetingen!$R$14,TRIM(""))</f>
        <v/>
      </c>
      <c r="I345" s="2">
        <f>IF(IF(Kalibratiemetingen!C345&gt;0,1,0)+IF(Kalibratiemetingen!G345&gt;0,1,0)=2,1,0)</f>
        <v>0</v>
      </c>
    </row>
    <row r="346" spans="6:9" x14ac:dyDescent="0.25">
      <c r="F346" s="24" t="str">
        <f>IF(Kalibratiemetingen!C346&gt;0,Grafiek_kalibratiemetingen!$R$13*Kalibratiemetingen!C346+Grafiek_kalibratiemetingen!$R$14,TRIM(""))</f>
        <v/>
      </c>
      <c r="I346" s="2">
        <f>IF(IF(Kalibratiemetingen!C346&gt;0,1,0)+IF(Kalibratiemetingen!G346&gt;0,1,0)=2,1,0)</f>
        <v>0</v>
      </c>
    </row>
    <row r="347" spans="6:9" x14ac:dyDescent="0.25">
      <c r="F347" s="24" t="str">
        <f>IF(Kalibratiemetingen!C347&gt;0,Grafiek_kalibratiemetingen!$R$13*Kalibratiemetingen!C347+Grafiek_kalibratiemetingen!$R$14,TRIM(""))</f>
        <v/>
      </c>
      <c r="I347" s="2">
        <f>IF(IF(Kalibratiemetingen!C347&gt;0,1,0)+IF(Kalibratiemetingen!G347&gt;0,1,0)=2,1,0)</f>
        <v>0</v>
      </c>
    </row>
    <row r="348" spans="6:9" x14ac:dyDescent="0.25">
      <c r="F348" s="24" t="str">
        <f>IF(Kalibratiemetingen!C348&gt;0,Grafiek_kalibratiemetingen!$R$13*Kalibratiemetingen!C348+Grafiek_kalibratiemetingen!$R$14,TRIM(""))</f>
        <v/>
      </c>
      <c r="I348" s="2">
        <f>IF(IF(Kalibratiemetingen!C348&gt;0,1,0)+IF(Kalibratiemetingen!G348&gt;0,1,0)=2,1,0)</f>
        <v>0</v>
      </c>
    </row>
    <row r="349" spans="6:9" x14ac:dyDescent="0.25">
      <c r="F349" s="24" t="str">
        <f>IF(Kalibratiemetingen!C349&gt;0,Grafiek_kalibratiemetingen!$R$13*Kalibratiemetingen!C349+Grafiek_kalibratiemetingen!$R$14,TRIM(""))</f>
        <v/>
      </c>
      <c r="I349" s="2">
        <f>IF(IF(Kalibratiemetingen!C349&gt;0,1,0)+IF(Kalibratiemetingen!G349&gt;0,1,0)=2,1,0)</f>
        <v>0</v>
      </c>
    </row>
    <row r="350" spans="6:9" x14ac:dyDescent="0.25">
      <c r="F350" s="24" t="str">
        <f>IF(Kalibratiemetingen!C350&gt;0,Grafiek_kalibratiemetingen!$R$13*Kalibratiemetingen!C350+Grafiek_kalibratiemetingen!$R$14,TRIM(""))</f>
        <v/>
      </c>
      <c r="I350" s="2">
        <f>IF(IF(Kalibratiemetingen!C350&gt;0,1,0)+IF(Kalibratiemetingen!G350&gt;0,1,0)=2,1,0)</f>
        <v>0</v>
      </c>
    </row>
    <row r="351" spans="6:9" x14ac:dyDescent="0.25">
      <c r="F351" s="24" t="str">
        <f>IF(Kalibratiemetingen!C351&gt;0,Grafiek_kalibratiemetingen!$R$13*Kalibratiemetingen!C351+Grafiek_kalibratiemetingen!$R$14,TRIM(""))</f>
        <v/>
      </c>
      <c r="I351" s="2">
        <f>IF(IF(Kalibratiemetingen!C351&gt;0,1,0)+IF(Kalibratiemetingen!G351&gt;0,1,0)=2,1,0)</f>
        <v>0</v>
      </c>
    </row>
    <row r="352" spans="6:9" x14ac:dyDescent="0.25">
      <c r="F352" s="24" t="str">
        <f>IF(Kalibratiemetingen!C352&gt;0,Grafiek_kalibratiemetingen!$R$13*Kalibratiemetingen!C352+Grafiek_kalibratiemetingen!$R$14,TRIM(""))</f>
        <v/>
      </c>
      <c r="I352" s="2">
        <f>IF(IF(Kalibratiemetingen!C352&gt;0,1,0)+IF(Kalibratiemetingen!G352&gt;0,1,0)=2,1,0)</f>
        <v>0</v>
      </c>
    </row>
    <row r="353" spans="6:9" x14ac:dyDescent="0.25">
      <c r="F353" s="24" t="str">
        <f>IF(Kalibratiemetingen!C353&gt;0,Grafiek_kalibratiemetingen!$R$13*Kalibratiemetingen!C353+Grafiek_kalibratiemetingen!$R$14,TRIM(""))</f>
        <v/>
      </c>
      <c r="I353" s="2">
        <f>IF(IF(Kalibratiemetingen!C353&gt;0,1,0)+IF(Kalibratiemetingen!G353&gt;0,1,0)=2,1,0)</f>
        <v>0</v>
      </c>
    </row>
    <row r="354" spans="6:9" x14ac:dyDescent="0.25">
      <c r="F354" s="24" t="str">
        <f>IF(Kalibratiemetingen!C354&gt;0,Grafiek_kalibratiemetingen!$R$13*Kalibratiemetingen!C354+Grafiek_kalibratiemetingen!$R$14,TRIM(""))</f>
        <v/>
      </c>
      <c r="I354" s="2">
        <f>IF(IF(Kalibratiemetingen!C354&gt;0,1,0)+IF(Kalibratiemetingen!G354&gt;0,1,0)=2,1,0)</f>
        <v>0</v>
      </c>
    </row>
    <row r="355" spans="6:9" x14ac:dyDescent="0.25">
      <c r="F355" s="24" t="str">
        <f>IF(Kalibratiemetingen!C355&gt;0,Grafiek_kalibratiemetingen!$R$13*Kalibratiemetingen!C355+Grafiek_kalibratiemetingen!$R$14,TRIM(""))</f>
        <v/>
      </c>
      <c r="I355" s="2">
        <f>IF(IF(Kalibratiemetingen!C355&gt;0,1,0)+IF(Kalibratiemetingen!G355&gt;0,1,0)=2,1,0)</f>
        <v>0</v>
      </c>
    </row>
    <row r="356" spans="6:9" x14ac:dyDescent="0.25">
      <c r="F356" s="24" t="str">
        <f>IF(Kalibratiemetingen!C356&gt;0,Grafiek_kalibratiemetingen!$R$13*Kalibratiemetingen!C356+Grafiek_kalibratiemetingen!$R$14,TRIM(""))</f>
        <v/>
      </c>
      <c r="I356" s="2">
        <f>IF(IF(Kalibratiemetingen!C356&gt;0,1,0)+IF(Kalibratiemetingen!G356&gt;0,1,0)=2,1,0)</f>
        <v>0</v>
      </c>
    </row>
    <row r="357" spans="6:9" x14ac:dyDescent="0.25">
      <c r="F357" s="24" t="str">
        <f>IF(Kalibratiemetingen!C357&gt;0,Grafiek_kalibratiemetingen!$R$13*Kalibratiemetingen!C357+Grafiek_kalibratiemetingen!$R$14,TRIM(""))</f>
        <v/>
      </c>
      <c r="I357" s="2">
        <f>IF(IF(Kalibratiemetingen!C357&gt;0,1,0)+IF(Kalibratiemetingen!G357&gt;0,1,0)=2,1,0)</f>
        <v>0</v>
      </c>
    </row>
    <row r="358" spans="6:9" x14ac:dyDescent="0.25">
      <c r="F358" s="24" t="str">
        <f>IF(Kalibratiemetingen!C358&gt;0,Grafiek_kalibratiemetingen!$R$13*Kalibratiemetingen!C358+Grafiek_kalibratiemetingen!$R$14,TRIM(""))</f>
        <v/>
      </c>
      <c r="I358" s="2">
        <f>IF(IF(Kalibratiemetingen!C358&gt;0,1,0)+IF(Kalibratiemetingen!G358&gt;0,1,0)=2,1,0)</f>
        <v>0</v>
      </c>
    </row>
    <row r="359" spans="6:9" x14ac:dyDescent="0.25">
      <c r="F359" s="24" t="str">
        <f>IF(Kalibratiemetingen!C359&gt;0,Grafiek_kalibratiemetingen!$R$13*Kalibratiemetingen!C359+Grafiek_kalibratiemetingen!$R$14,TRIM(""))</f>
        <v/>
      </c>
      <c r="I359" s="2">
        <f>IF(IF(Kalibratiemetingen!C359&gt;0,1,0)+IF(Kalibratiemetingen!G359&gt;0,1,0)=2,1,0)</f>
        <v>0</v>
      </c>
    </row>
    <row r="360" spans="6:9" x14ac:dyDescent="0.25">
      <c r="F360" s="24" t="str">
        <f>IF(Kalibratiemetingen!C360&gt;0,Grafiek_kalibratiemetingen!$R$13*Kalibratiemetingen!C360+Grafiek_kalibratiemetingen!$R$14,TRIM(""))</f>
        <v/>
      </c>
      <c r="I360" s="2">
        <f>IF(IF(Kalibratiemetingen!C360&gt;0,1,0)+IF(Kalibratiemetingen!G360&gt;0,1,0)=2,1,0)</f>
        <v>0</v>
      </c>
    </row>
    <row r="361" spans="6:9" x14ac:dyDescent="0.25">
      <c r="F361" s="24" t="str">
        <f>IF(Kalibratiemetingen!C361&gt;0,Grafiek_kalibratiemetingen!$R$13*Kalibratiemetingen!C361+Grafiek_kalibratiemetingen!$R$14,TRIM(""))</f>
        <v/>
      </c>
      <c r="I361" s="2">
        <f>IF(IF(Kalibratiemetingen!C361&gt;0,1,0)+IF(Kalibratiemetingen!G361&gt;0,1,0)=2,1,0)</f>
        <v>0</v>
      </c>
    </row>
    <row r="362" spans="6:9" x14ac:dyDescent="0.25">
      <c r="F362" s="24" t="str">
        <f>IF(Kalibratiemetingen!C362&gt;0,Grafiek_kalibratiemetingen!$R$13*Kalibratiemetingen!C362+Grafiek_kalibratiemetingen!$R$14,TRIM(""))</f>
        <v/>
      </c>
      <c r="I362" s="2">
        <f>IF(IF(Kalibratiemetingen!C362&gt;0,1,0)+IF(Kalibratiemetingen!G362&gt;0,1,0)=2,1,0)</f>
        <v>0</v>
      </c>
    </row>
    <row r="363" spans="6:9" x14ac:dyDescent="0.25">
      <c r="F363" s="24" t="str">
        <f>IF(Kalibratiemetingen!C363&gt;0,Grafiek_kalibratiemetingen!$R$13*Kalibratiemetingen!C363+Grafiek_kalibratiemetingen!$R$14,TRIM(""))</f>
        <v/>
      </c>
      <c r="I363" s="2">
        <f>IF(IF(Kalibratiemetingen!C363&gt;0,1,0)+IF(Kalibratiemetingen!G363&gt;0,1,0)=2,1,0)</f>
        <v>0</v>
      </c>
    </row>
    <row r="364" spans="6:9" x14ac:dyDescent="0.25">
      <c r="F364" s="24" t="str">
        <f>IF(Kalibratiemetingen!C364&gt;0,Grafiek_kalibratiemetingen!$R$13*Kalibratiemetingen!C364+Grafiek_kalibratiemetingen!$R$14,TRIM(""))</f>
        <v/>
      </c>
      <c r="I364" s="2">
        <f>IF(IF(Kalibratiemetingen!C364&gt;0,1,0)+IF(Kalibratiemetingen!G364&gt;0,1,0)=2,1,0)</f>
        <v>0</v>
      </c>
    </row>
    <row r="365" spans="6:9" x14ac:dyDescent="0.25">
      <c r="F365" s="24" t="str">
        <f>IF(Kalibratiemetingen!C365&gt;0,Grafiek_kalibratiemetingen!$R$13*Kalibratiemetingen!C365+Grafiek_kalibratiemetingen!$R$14,TRIM(""))</f>
        <v/>
      </c>
      <c r="I365" s="2">
        <f>IF(IF(Kalibratiemetingen!C365&gt;0,1,0)+IF(Kalibratiemetingen!G365&gt;0,1,0)=2,1,0)</f>
        <v>0</v>
      </c>
    </row>
    <row r="366" spans="6:9" x14ac:dyDescent="0.25">
      <c r="F366" s="24" t="str">
        <f>IF(Kalibratiemetingen!C366&gt;0,Grafiek_kalibratiemetingen!$R$13*Kalibratiemetingen!C366+Grafiek_kalibratiemetingen!$R$14,TRIM(""))</f>
        <v/>
      </c>
      <c r="I366" s="2">
        <f>IF(IF(Kalibratiemetingen!C366&gt;0,1,0)+IF(Kalibratiemetingen!G366&gt;0,1,0)=2,1,0)</f>
        <v>0</v>
      </c>
    </row>
    <row r="367" spans="6:9" x14ac:dyDescent="0.25">
      <c r="F367" s="24" t="str">
        <f>IF(Kalibratiemetingen!C367&gt;0,Grafiek_kalibratiemetingen!$R$13*Kalibratiemetingen!C367+Grafiek_kalibratiemetingen!$R$14,TRIM(""))</f>
        <v/>
      </c>
      <c r="I367" s="2">
        <f>IF(IF(Kalibratiemetingen!C367&gt;0,1,0)+IF(Kalibratiemetingen!G367&gt;0,1,0)=2,1,0)</f>
        <v>0</v>
      </c>
    </row>
    <row r="368" spans="6:9" x14ac:dyDescent="0.25">
      <c r="F368" s="24" t="str">
        <f>IF(Kalibratiemetingen!C368&gt;0,Grafiek_kalibratiemetingen!$R$13*Kalibratiemetingen!C368+Grafiek_kalibratiemetingen!$R$14,TRIM(""))</f>
        <v/>
      </c>
      <c r="I368" s="2">
        <f>IF(IF(Kalibratiemetingen!C368&gt;0,1,0)+IF(Kalibratiemetingen!G368&gt;0,1,0)=2,1,0)</f>
        <v>0</v>
      </c>
    </row>
    <row r="369" spans="6:9" x14ac:dyDescent="0.25">
      <c r="F369" s="24" t="str">
        <f>IF(Kalibratiemetingen!C369&gt;0,Grafiek_kalibratiemetingen!$R$13*Kalibratiemetingen!C369+Grafiek_kalibratiemetingen!$R$14,TRIM(""))</f>
        <v/>
      </c>
      <c r="I369" s="2">
        <f>IF(IF(Kalibratiemetingen!C369&gt;0,1,0)+IF(Kalibratiemetingen!G369&gt;0,1,0)=2,1,0)</f>
        <v>0</v>
      </c>
    </row>
    <row r="370" spans="6:9" x14ac:dyDescent="0.25">
      <c r="F370" s="24" t="str">
        <f>IF(Kalibratiemetingen!C370&gt;0,Grafiek_kalibratiemetingen!$R$13*Kalibratiemetingen!C370+Grafiek_kalibratiemetingen!$R$14,TRIM(""))</f>
        <v/>
      </c>
      <c r="I370" s="2">
        <f>IF(IF(Kalibratiemetingen!C370&gt;0,1,0)+IF(Kalibratiemetingen!G370&gt;0,1,0)=2,1,0)</f>
        <v>0</v>
      </c>
    </row>
    <row r="371" spans="6:9" x14ac:dyDescent="0.25">
      <c r="F371" s="24" t="str">
        <f>IF(Kalibratiemetingen!C371&gt;0,Grafiek_kalibratiemetingen!$R$13*Kalibratiemetingen!C371+Grafiek_kalibratiemetingen!$R$14,TRIM(""))</f>
        <v/>
      </c>
      <c r="I371" s="2">
        <f>IF(IF(Kalibratiemetingen!C371&gt;0,1,0)+IF(Kalibratiemetingen!G371&gt;0,1,0)=2,1,0)</f>
        <v>0</v>
      </c>
    </row>
    <row r="372" spans="6:9" x14ac:dyDescent="0.25">
      <c r="F372" s="24" t="str">
        <f>IF(Kalibratiemetingen!C372&gt;0,Grafiek_kalibratiemetingen!$R$13*Kalibratiemetingen!C372+Grafiek_kalibratiemetingen!$R$14,TRIM(""))</f>
        <v/>
      </c>
      <c r="I372" s="2">
        <f>IF(IF(Kalibratiemetingen!C372&gt;0,1,0)+IF(Kalibratiemetingen!G372&gt;0,1,0)=2,1,0)</f>
        <v>0</v>
      </c>
    </row>
    <row r="373" spans="6:9" x14ac:dyDescent="0.25">
      <c r="F373" s="24" t="str">
        <f>IF(Kalibratiemetingen!C373&gt;0,Grafiek_kalibratiemetingen!$R$13*Kalibratiemetingen!C373+Grafiek_kalibratiemetingen!$R$14,TRIM(""))</f>
        <v/>
      </c>
      <c r="I373" s="2">
        <f>IF(IF(Kalibratiemetingen!C373&gt;0,1,0)+IF(Kalibratiemetingen!G373&gt;0,1,0)=2,1,0)</f>
        <v>0</v>
      </c>
    </row>
    <row r="374" spans="6:9" x14ac:dyDescent="0.25">
      <c r="F374" s="24" t="str">
        <f>IF(Kalibratiemetingen!C374&gt;0,Grafiek_kalibratiemetingen!$R$13*Kalibratiemetingen!C374+Grafiek_kalibratiemetingen!$R$14,TRIM(""))</f>
        <v/>
      </c>
      <c r="I374" s="2">
        <f>IF(IF(Kalibratiemetingen!C374&gt;0,1,0)+IF(Kalibratiemetingen!G374&gt;0,1,0)=2,1,0)</f>
        <v>0</v>
      </c>
    </row>
    <row r="375" spans="6:9" x14ac:dyDescent="0.25">
      <c r="F375" s="24" t="str">
        <f>IF(Kalibratiemetingen!C375&gt;0,Grafiek_kalibratiemetingen!$R$13*Kalibratiemetingen!C375+Grafiek_kalibratiemetingen!$R$14,TRIM(""))</f>
        <v/>
      </c>
      <c r="I375" s="2">
        <f>IF(IF(Kalibratiemetingen!C375&gt;0,1,0)+IF(Kalibratiemetingen!G375&gt;0,1,0)=2,1,0)</f>
        <v>0</v>
      </c>
    </row>
    <row r="376" spans="6:9" x14ac:dyDescent="0.25">
      <c r="F376" s="24" t="str">
        <f>IF(Kalibratiemetingen!C376&gt;0,Grafiek_kalibratiemetingen!$R$13*Kalibratiemetingen!C376+Grafiek_kalibratiemetingen!$R$14,TRIM(""))</f>
        <v/>
      </c>
      <c r="I376" s="2">
        <f>IF(IF(Kalibratiemetingen!C376&gt;0,1,0)+IF(Kalibratiemetingen!G376&gt;0,1,0)=2,1,0)</f>
        <v>0</v>
      </c>
    </row>
    <row r="377" spans="6:9" x14ac:dyDescent="0.25">
      <c r="F377" s="24" t="str">
        <f>IF(Kalibratiemetingen!C377&gt;0,Grafiek_kalibratiemetingen!$R$13*Kalibratiemetingen!C377+Grafiek_kalibratiemetingen!$R$14,TRIM(""))</f>
        <v/>
      </c>
      <c r="I377" s="2">
        <f>IF(IF(Kalibratiemetingen!C377&gt;0,1,0)+IF(Kalibratiemetingen!G377&gt;0,1,0)=2,1,0)</f>
        <v>0</v>
      </c>
    </row>
    <row r="378" spans="6:9" x14ac:dyDescent="0.25">
      <c r="F378" s="24" t="str">
        <f>IF(Kalibratiemetingen!C378&gt;0,Grafiek_kalibratiemetingen!$R$13*Kalibratiemetingen!C378+Grafiek_kalibratiemetingen!$R$14,TRIM(""))</f>
        <v/>
      </c>
      <c r="I378" s="2">
        <f>IF(IF(Kalibratiemetingen!C378&gt;0,1,0)+IF(Kalibratiemetingen!G378&gt;0,1,0)=2,1,0)</f>
        <v>0</v>
      </c>
    </row>
    <row r="379" spans="6:9" x14ac:dyDescent="0.25">
      <c r="F379" s="24" t="str">
        <f>IF(Kalibratiemetingen!C379&gt;0,Grafiek_kalibratiemetingen!$R$13*Kalibratiemetingen!C379+Grafiek_kalibratiemetingen!$R$14,TRIM(""))</f>
        <v/>
      </c>
      <c r="I379" s="2">
        <f>IF(IF(Kalibratiemetingen!C379&gt;0,1,0)+IF(Kalibratiemetingen!G379&gt;0,1,0)=2,1,0)</f>
        <v>0</v>
      </c>
    </row>
    <row r="380" spans="6:9" x14ac:dyDescent="0.25">
      <c r="F380" s="24" t="str">
        <f>IF(Kalibratiemetingen!C380&gt;0,Grafiek_kalibratiemetingen!$R$13*Kalibratiemetingen!C380+Grafiek_kalibratiemetingen!$R$14,TRIM(""))</f>
        <v/>
      </c>
      <c r="I380" s="2">
        <f>IF(IF(Kalibratiemetingen!C380&gt;0,1,0)+IF(Kalibratiemetingen!G380&gt;0,1,0)=2,1,0)</f>
        <v>0</v>
      </c>
    </row>
    <row r="381" spans="6:9" x14ac:dyDescent="0.25">
      <c r="F381" s="24" t="str">
        <f>IF(Kalibratiemetingen!C381&gt;0,Grafiek_kalibratiemetingen!$R$13*Kalibratiemetingen!C381+Grafiek_kalibratiemetingen!$R$14,TRIM(""))</f>
        <v/>
      </c>
      <c r="I381" s="2">
        <f>IF(IF(Kalibratiemetingen!C381&gt;0,1,0)+IF(Kalibratiemetingen!G381&gt;0,1,0)=2,1,0)</f>
        <v>0</v>
      </c>
    </row>
    <row r="382" spans="6:9" x14ac:dyDescent="0.25">
      <c r="F382" s="24" t="str">
        <f>IF(Kalibratiemetingen!C382&gt;0,Grafiek_kalibratiemetingen!$R$13*Kalibratiemetingen!C382+Grafiek_kalibratiemetingen!$R$14,TRIM(""))</f>
        <v/>
      </c>
      <c r="I382" s="2">
        <f>IF(IF(Kalibratiemetingen!C382&gt;0,1,0)+IF(Kalibratiemetingen!G382&gt;0,1,0)=2,1,0)</f>
        <v>0</v>
      </c>
    </row>
    <row r="383" spans="6:9" x14ac:dyDescent="0.25">
      <c r="F383" s="24" t="str">
        <f>IF(Kalibratiemetingen!C383&gt;0,Grafiek_kalibratiemetingen!$R$13*Kalibratiemetingen!C383+Grafiek_kalibratiemetingen!$R$14,TRIM(""))</f>
        <v/>
      </c>
      <c r="I383" s="2">
        <f>IF(IF(Kalibratiemetingen!C383&gt;0,1,0)+IF(Kalibratiemetingen!G383&gt;0,1,0)=2,1,0)</f>
        <v>0</v>
      </c>
    </row>
    <row r="384" spans="6:9" x14ac:dyDescent="0.25">
      <c r="F384" s="24" t="str">
        <f>IF(Kalibratiemetingen!C384&gt;0,Grafiek_kalibratiemetingen!$R$13*Kalibratiemetingen!C384+Grafiek_kalibratiemetingen!$R$14,TRIM(""))</f>
        <v/>
      </c>
      <c r="I384" s="2">
        <f>IF(IF(Kalibratiemetingen!C384&gt;0,1,0)+IF(Kalibratiemetingen!G384&gt;0,1,0)=2,1,0)</f>
        <v>0</v>
      </c>
    </row>
    <row r="385" spans="6:9" x14ac:dyDescent="0.25">
      <c r="F385" s="24" t="str">
        <f>IF(Kalibratiemetingen!C385&gt;0,Grafiek_kalibratiemetingen!$R$13*Kalibratiemetingen!C385+Grafiek_kalibratiemetingen!$R$14,TRIM(""))</f>
        <v/>
      </c>
      <c r="I385" s="2">
        <f>IF(IF(Kalibratiemetingen!C385&gt;0,1,0)+IF(Kalibratiemetingen!G385&gt;0,1,0)=2,1,0)</f>
        <v>0</v>
      </c>
    </row>
    <row r="386" spans="6:9" x14ac:dyDescent="0.25">
      <c r="F386" s="24" t="str">
        <f>IF(Kalibratiemetingen!C386&gt;0,Grafiek_kalibratiemetingen!$R$13*Kalibratiemetingen!C386+Grafiek_kalibratiemetingen!$R$14,TRIM(""))</f>
        <v/>
      </c>
      <c r="I386" s="2">
        <f>IF(IF(Kalibratiemetingen!C386&gt;0,1,0)+IF(Kalibratiemetingen!G386&gt;0,1,0)=2,1,0)</f>
        <v>0</v>
      </c>
    </row>
    <row r="387" spans="6:9" x14ac:dyDescent="0.25">
      <c r="F387" s="24" t="str">
        <f>IF(Kalibratiemetingen!C387&gt;0,Grafiek_kalibratiemetingen!$R$13*Kalibratiemetingen!C387+Grafiek_kalibratiemetingen!$R$14,TRIM(""))</f>
        <v/>
      </c>
      <c r="I387" s="2">
        <f>IF(IF(Kalibratiemetingen!C387&gt;0,1,0)+IF(Kalibratiemetingen!G387&gt;0,1,0)=2,1,0)</f>
        <v>0</v>
      </c>
    </row>
    <row r="388" spans="6:9" x14ac:dyDescent="0.25">
      <c r="F388" s="24" t="str">
        <f>IF(Kalibratiemetingen!C388&gt;0,Grafiek_kalibratiemetingen!$R$13*Kalibratiemetingen!C388+Grafiek_kalibratiemetingen!$R$14,TRIM(""))</f>
        <v/>
      </c>
      <c r="I388" s="2">
        <f>IF(IF(Kalibratiemetingen!C388&gt;0,1,0)+IF(Kalibratiemetingen!G388&gt;0,1,0)=2,1,0)</f>
        <v>0</v>
      </c>
    </row>
    <row r="389" spans="6:9" x14ac:dyDescent="0.25">
      <c r="F389" s="24" t="str">
        <f>IF(Kalibratiemetingen!C389&gt;0,Grafiek_kalibratiemetingen!$R$13*Kalibratiemetingen!C389+Grafiek_kalibratiemetingen!$R$14,TRIM(""))</f>
        <v/>
      </c>
      <c r="I389" s="2">
        <f>IF(IF(Kalibratiemetingen!C389&gt;0,1,0)+IF(Kalibratiemetingen!G389&gt;0,1,0)=2,1,0)</f>
        <v>0</v>
      </c>
    </row>
    <row r="390" spans="6:9" x14ac:dyDescent="0.25">
      <c r="F390" s="24" t="str">
        <f>IF(Kalibratiemetingen!C390&gt;0,Grafiek_kalibratiemetingen!$R$13*Kalibratiemetingen!C390+Grafiek_kalibratiemetingen!$R$14,TRIM(""))</f>
        <v/>
      </c>
      <c r="I390" s="2">
        <f>IF(IF(Kalibratiemetingen!C390&gt;0,1,0)+IF(Kalibratiemetingen!G390&gt;0,1,0)=2,1,0)</f>
        <v>0</v>
      </c>
    </row>
    <row r="391" spans="6:9" x14ac:dyDescent="0.25">
      <c r="F391" s="24" t="str">
        <f>IF(Kalibratiemetingen!C391&gt;0,Grafiek_kalibratiemetingen!$R$13*Kalibratiemetingen!C391+Grafiek_kalibratiemetingen!$R$14,TRIM(""))</f>
        <v/>
      </c>
      <c r="I391" s="2">
        <f>IF(IF(Kalibratiemetingen!C391&gt;0,1,0)+IF(Kalibratiemetingen!G391&gt;0,1,0)=2,1,0)</f>
        <v>0</v>
      </c>
    </row>
    <row r="392" spans="6:9" x14ac:dyDescent="0.25">
      <c r="F392" s="24" t="str">
        <f>IF(Kalibratiemetingen!C392&gt;0,Grafiek_kalibratiemetingen!$R$13*Kalibratiemetingen!C392+Grafiek_kalibratiemetingen!$R$14,TRIM(""))</f>
        <v/>
      </c>
      <c r="I392" s="2">
        <f>IF(IF(Kalibratiemetingen!C392&gt;0,1,0)+IF(Kalibratiemetingen!G392&gt;0,1,0)=2,1,0)</f>
        <v>0</v>
      </c>
    </row>
    <row r="393" spans="6:9" x14ac:dyDescent="0.25">
      <c r="F393" s="24" t="str">
        <f>IF(Kalibratiemetingen!C393&gt;0,Grafiek_kalibratiemetingen!$R$13*Kalibratiemetingen!C393+Grafiek_kalibratiemetingen!$R$14,TRIM(""))</f>
        <v/>
      </c>
      <c r="I393" s="2">
        <f>IF(IF(Kalibratiemetingen!C393&gt;0,1,0)+IF(Kalibratiemetingen!G393&gt;0,1,0)=2,1,0)</f>
        <v>0</v>
      </c>
    </row>
    <row r="394" spans="6:9" x14ac:dyDescent="0.25">
      <c r="F394" s="24" t="str">
        <f>IF(Kalibratiemetingen!C394&gt;0,Grafiek_kalibratiemetingen!$R$13*Kalibratiemetingen!C394+Grafiek_kalibratiemetingen!$R$14,TRIM(""))</f>
        <v/>
      </c>
      <c r="I394" s="2">
        <f>IF(IF(Kalibratiemetingen!C394&gt;0,1,0)+IF(Kalibratiemetingen!G394&gt;0,1,0)=2,1,0)</f>
        <v>0</v>
      </c>
    </row>
    <row r="395" spans="6:9" x14ac:dyDescent="0.25">
      <c r="F395" s="24" t="str">
        <f>IF(Kalibratiemetingen!C395&gt;0,Grafiek_kalibratiemetingen!$R$13*Kalibratiemetingen!C395+Grafiek_kalibratiemetingen!$R$14,TRIM(""))</f>
        <v/>
      </c>
      <c r="I395" s="2">
        <f>IF(IF(Kalibratiemetingen!C395&gt;0,1,0)+IF(Kalibratiemetingen!G395&gt;0,1,0)=2,1,0)</f>
        <v>0</v>
      </c>
    </row>
    <row r="396" spans="6:9" x14ac:dyDescent="0.25">
      <c r="F396" s="24" t="str">
        <f>IF(Kalibratiemetingen!C396&gt;0,Grafiek_kalibratiemetingen!$R$13*Kalibratiemetingen!C396+Grafiek_kalibratiemetingen!$R$14,TRIM(""))</f>
        <v/>
      </c>
      <c r="I396" s="2">
        <f>IF(IF(Kalibratiemetingen!C396&gt;0,1,0)+IF(Kalibratiemetingen!G396&gt;0,1,0)=2,1,0)</f>
        <v>0</v>
      </c>
    </row>
    <row r="397" spans="6:9" x14ac:dyDescent="0.25">
      <c r="F397" s="24" t="str">
        <f>IF(Kalibratiemetingen!C397&gt;0,Grafiek_kalibratiemetingen!$R$13*Kalibratiemetingen!C397+Grafiek_kalibratiemetingen!$R$14,TRIM(""))</f>
        <v/>
      </c>
      <c r="I397" s="2">
        <f>IF(IF(Kalibratiemetingen!C397&gt;0,1,0)+IF(Kalibratiemetingen!G397&gt;0,1,0)=2,1,0)</f>
        <v>0</v>
      </c>
    </row>
    <row r="398" spans="6:9" x14ac:dyDescent="0.25">
      <c r="F398" s="24" t="str">
        <f>IF(Kalibratiemetingen!C398&gt;0,Grafiek_kalibratiemetingen!$R$13*Kalibratiemetingen!C398+Grafiek_kalibratiemetingen!$R$14,TRIM(""))</f>
        <v/>
      </c>
      <c r="I398" s="2">
        <f>IF(IF(Kalibratiemetingen!C398&gt;0,1,0)+IF(Kalibratiemetingen!G398&gt;0,1,0)=2,1,0)</f>
        <v>0</v>
      </c>
    </row>
    <row r="399" spans="6:9" x14ac:dyDescent="0.25">
      <c r="F399" s="24" t="str">
        <f>IF(Kalibratiemetingen!C399&gt;0,Grafiek_kalibratiemetingen!$R$13*Kalibratiemetingen!C399+Grafiek_kalibratiemetingen!$R$14,TRIM(""))</f>
        <v/>
      </c>
      <c r="I399" s="2">
        <f>IF(IF(Kalibratiemetingen!C399&gt;0,1,0)+IF(Kalibratiemetingen!G399&gt;0,1,0)=2,1,0)</f>
        <v>0</v>
      </c>
    </row>
    <row r="400" spans="6:9" x14ac:dyDescent="0.25">
      <c r="F400" s="24" t="str">
        <f>IF(Kalibratiemetingen!C400&gt;0,Grafiek_kalibratiemetingen!$R$13*Kalibratiemetingen!C400+Grafiek_kalibratiemetingen!$R$14,TRIM(""))</f>
        <v/>
      </c>
      <c r="I400" s="2">
        <f>IF(IF(Kalibratiemetingen!C400&gt;0,1,0)+IF(Kalibratiemetingen!G400&gt;0,1,0)=2,1,0)</f>
        <v>0</v>
      </c>
    </row>
    <row r="401" spans="6:9" x14ac:dyDescent="0.25">
      <c r="F401" s="24" t="str">
        <f>IF(Kalibratiemetingen!C401&gt;0,Grafiek_kalibratiemetingen!$R$13*Kalibratiemetingen!C401+Grafiek_kalibratiemetingen!$R$14,TRIM(""))</f>
        <v/>
      </c>
      <c r="I401" s="2">
        <f>IF(IF(Kalibratiemetingen!C401&gt;0,1,0)+IF(Kalibratiemetingen!G401&gt;0,1,0)=2,1,0)</f>
        <v>0</v>
      </c>
    </row>
    <row r="402" spans="6:9" x14ac:dyDescent="0.25">
      <c r="F402" s="24" t="str">
        <f>IF(Kalibratiemetingen!C402&gt;0,Grafiek_kalibratiemetingen!$R$13*Kalibratiemetingen!C402+Grafiek_kalibratiemetingen!$R$14,TRIM(""))</f>
        <v/>
      </c>
      <c r="I402" s="2">
        <f>IF(IF(Kalibratiemetingen!C402&gt;0,1,0)+IF(Kalibratiemetingen!G402&gt;0,1,0)=2,1,0)</f>
        <v>0</v>
      </c>
    </row>
    <row r="403" spans="6:9" x14ac:dyDescent="0.25">
      <c r="F403" s="24" t="str">
        <f>IF(Kalibratiemetingen!C403&gt;0,Grafiek_kalibratiemetingen!$R$13*Kalibratiemetingen!C403+Grafiek_kalibratiemetingen!$R$14,TRIM(""))</f>
        <v/>
      </c>
      <c r="I403" s="2">
        <f>IF(IF(Kalibratiemetingen!C403&gt;0,1,0)+IF(Kalibratiemetingen!G403&gt;0,1,0)=2,1,0)</f>
        <v>0</v>
      </c>
    </row>
    <row r="404" spans="6:9" x14ac:dyDescent="0.25">
      <c r="F404" s="24" t="str">
        <f>IF(Kalibratiemetingen!C404&gt;0,Grafiek_kalibratiemetingen!$R$13*Kalibratiemetingen!C404+Grafiek_kalibratiemetingen!$R$14,TRIM(""))</f>
        <v/>
      </c>
      <c r="I404" s="2">
        <f>IF(IF(Kalibratiemetingen!C404&gt;0,1,0)+IF(Kalibratiemetingen!G404&gt;0,1,0)=2,1,0)</f>
        <v>0</v>
      </c>
    </row>
    <row r="405" spans="6:9" x14ac:dyDescent="0.25">
      <c r="F405" s="24" t="str">
        <f>IF(Kalibratiemetingen!C405&gt;0,Grafiek_kalibratiemetingen!$R$13*Kalibratiemetingen!C405+Grafiek_kalibratiemetingen!$R$14,TRIM(""))</f>
        <v/>
      </c>
      <c r="I405" s="2">
        <f>IF(IF(Kalibratiemetingen!C405&gt;0,1,0)+IF(Kalibratiemetingen!G405&gt;0,1,0)=2,1,0)</f>
        <v>0</v>
      </c>
    </row>
    <row r="406" spans="6:9" x14ac:dyDescent="0.25">
      <c r="F406" s="24" t="str">
        <f>IF(Kalibratiemetingen!C406&gt;0,Grafiek_kalibratiemetingen!$R$13*Kalibratiemetingen!C406+Grafiek_kalibratiemetingen!$R$14,TRIM(""))</f>
        <v/>
      </c>
      <c r="I406" s="2">
        <f>IF(IF(Kalibratiemetingen!C406&gt;0,1,0)+IF(Kalibratiemetingen!G406&gt;0,1,0)=2,1,0)</f>
        <v>0</v>
      </c>
    </row>
    <row r="407" spans="6:9" x14ac:dyDescent="0.25">
      <c r="F407" s="24" t="str">
        <f>IF(Kalibratiemetingen!C407&gt;0,Grafiek_kalibratiemetingen!$R$13*Kalibratiemetingen!C407+Grafiek_kalibratiemetingen!$R$14,TRIM(""))</f>
        <v/>
      </c>
      <c r="I407" s="2">
        <f>IF(IF(Kalibratiemetingen!C407&gt;0,1,0)+IF(Kalibratiemetingen!G407&gt;0,1,0)=2,1,0)</f>
        <v>0</v>
      </c>
    </row>
    <row r="408" spans="6:9" x14ac:dyDescent="0.25">
      <c r="F408" s="24" t="str">
        <f>IF(Kalibratiemetingen!C408&gt;0,Grafiek_kalibratiemetingen!$R$13*Kalibratiemetingen!C408+Grafiek_kalibratiemetingen!$R$14,TRIM(""))</f>
        <v/>
      </c>
      <c r="I408" s="2">
        <f>IF(IF(Kalibratiemetingen!C408&gt;0,1,0)+IF(Kalibratiemetingen!G408&gt;0,1,0)=2,1,0)</f>
        <v>0</v>
      </c>
    </row>
    <row r="409" spans="6:9" x14ac:dyDescent="0.25">
      <c r="F409" s="24" t="str">
        <f>IF(Kalibratiemetingen!C409&gt;0,Grafiek_kalibratiemetingen!$R$13*Kalibratiemetingen!C409+Grafiek_kalibratiemetingen!$R$14,TRIM(""))</f>
        <v/>
      </c>
      <c r="I409" s="2">
        <f>IF(IF(Kalibratiemetingen!C409&gt;0,1,0)+IF(Kalibratiemetingen!G409&gt;0,1,0)=2,1,0)</f>
        <v>0</v>
      </c>
    </row>
    <row r="410" spans="6:9" x14ac:dyDescent="0.25">
      <c r="F410" s="24" t="str">
        <f>IF(Kalibratiemetingen!C410&gt;0,Grafiek_kalibratiemetingen!$R$13*Kalibratiemetingen!C410+Grafiek_kalibratiemetingen!$R$14,TRIM(""))</f>
        <v/>
      </c>
      <c r="I410" s="2">
        <f>IF(IF(Kalibratiemetingen!C410&gt;0,1,0)+IF(Kalibratiemetingen!G410&gt;0,1,0)=2,1,0)</f>
        <v>0</v>
      </c>
    </row>
    <row r="411" spans="6:9" x14ac:dyDescent="0.25">
      <c r="F411" s="24" t="str">
        <f>IF(Kalibratiemetingen!C411&gt;0,Grafiek_kalibratiemetingen!$R$13*Kalibratiemetingen!C411+Grafiek_kalibratiemetingen!$R$14,TRIM(""))</f>
        <v/>
      </c>
      <c r="I411" s="2">
        <f>IF(IF(Kalibratiemetingen!C411&gt;0,1,0)+IF(Kalibratiemetingen!G411&gt;0,1,0)=2,1,0)</f>
        <v>0</v>
      </c>
    </row>
    <row r="412" spans="6:9" x14ac:dyDescent="0.25">
      <c r="F412" s="24" t="str">
        <f>IF(Kalibratiemetingen!C412&gt;0,Grafiek_kalibratiemetingen!$R$13*Kalibratiemetingen!C412+Grafiek_kalibratiemetingen!$R$14,TRIM(""))</f>
        <v/>
      </c>
      <c r="I412" s="2">
        <f>IF(IF(Kalibratiemetingen!C412&gt;0,1,0)+IF(Kalibratiemetingen!G412&gt;0,1,0)=2,1,0)</f>
        <v>0</v>
      </c>
    </row>
    <row r="413" spans="6:9" x14ac:dyDescent="0.25">
      <c r="F413" s="24" t="str">
        <f>IF(Kalibratiemetingen!C413&gt;0,Grafiek_kalibratiemetingen!$R$13*Kalibratiemetingen!C413+Grafiek_kalibratiemetingen!$R$14,TRIM(""))</f>
        <v/>
      </c>
      <c r="I413" s="2">
        <f>IF(IF(Kalibratiemetingen!C413&gt;0,1,0)+IF(Kalibratiemetingen!G413&gt;0,1,0)=2,1,0)</f>
        <v>0</v>
      </c>
    </row>
    <row r="414" spans="6:9" x14ac:dyDescent="0.25">
      <c r="F414" s="24" t="str">
        <f>IF(Kalibratiemetingen!C414&gt;0,Grafiek_kalibratiemetingen!$R$13*Kalibratiemetingen!C414+Grafiek_kalibratiemetingen!$R$14,TRIM(""))</f>
        <v/>
      </c>
      <c r="I414" s="2">
        <f>IF(IF(Kalibratiemetingen!C414&gt;0,1,0)+IF(Kalibratiemetingen!G414&gt;0,1,0)=2,1,0)</f>
        <v>0</v>
      </c>
    </row>
    <row r="415" spans="6:9" x14ac:dyDescent="0.25">
      <c r="F415" s="24" t="str">
        <f>IF(Kalibratiemetingen!C415&gt;0,Grafiek_kalibratiemetingen!$R$13*Kalibratiemetingen!C415+Grafiek_kalibratiemetingen!$R$14,TRIM(""))</f>
        <v/>
      </c>
      <c r="I415" s="2">
        <f>IF(IF(Kalibratiemetingen!C415&gt;0,1,0)+IF(Kalibratiemetingen!G415&gt;0,1,0)=2,1,0)</f>
        <v>0</v>
      </c>
    </row>
    <row r="416" spans="6:9" x14ac:dyDescent="0.25">
      <c r="F416" s="24" t="str">
        <f>IF(Kalibratiemetingen!C416&gt;0,Grafiek_kalibratiemetingen!$R$13*Kalibratiemetingen!C416+Grafiek_kalibratiemetingen!$R$14,TRIM(""))</f>
        <v/>
      </c>
      <c r="I416" s="2">
        <f>IF(IF(Kalibratiemetingen!C416&gt;0,1,0)+IF(Kalibratiemetingen!G416&gt;0,1,0)=2,1,0)</f>
        <v>0</v>
      </c>
    </row>
    <row r="417" spans="6:9" x14ac:dyDescent="0.25">
      <c r="F417" s="24" t="str">
        <f>IF(Kalibratiemetingen!C417&gt;0,Grafiek_kalibratiemetingen!$R$13*Kalibratiemetingen!C417+Grafiek_kalibratiemetingen!$R$14,TRIM(""))</f>
        <v/>
      </c>
      <c r="I417" s="2">
        <f>IF(IF(Kalibratiemetingen!C417&gt;0,1,0)+IF(Kalibratiemetingen!G417&gt;0,1,0)=2,1,0)</f>
        <v>0</v>
      </c>
    </row>
    <row r="418" spans="6:9" x14ac:dyDescent="0.25">
      <c r="F418" s="24" t="str">
        <f>IF(Kalibratiemetingen!C418&gt;0,Grafiek_kalibratiemetingen!$R$13*Kalibratiemetingen!C418+Grafiek_kalibratiemetingen!$R$14,TRIM(""))</f>
        <v/>
      </c>
      <c r="I418" s="2">
        <f>IF(IF(Kalibratiemetingen!C418&gt;0,1,0)+IF(Kalibratiemetingen!G418&gt;0,1,0)=2,1,0)</f>
        <v>0</v>
      </c>
    </row>
    <row r="419" spans="6:9" x14ac:dyDescent="0.25">
      <c r="F419" s="24" t="str">
        <f>IF(Kalibratiemetingen!C419&gt;0,Grafiek_kalibratiemetingen!$R$13*Kalibratiemetingen!C419+Grafiek_kalibratiemetingen!$R$14,TRIM(""))</f>
        <v/>
      </c>
      <c r="I419" s="2">
        <f>IF(IF(Kalibratiemetingen!C419&gt;0,1,0)+IF(Kalibratiemetingen!G419&gt;0,1,0)=2,1,0)</f>
        <v>0</v>
      </c>
    </row>
    <row r="420" spans="6:9" x14ac:dyDescent="0.25">
      <c r="F420" s="24" t="str">
        <f>IF(Kalibratiemetingen!C420&gt;0,Grafiek_kalibratiemetingen!$R$13*Kalibratiemetingen!C420+Grafiek_kalibratiemetingen!$R$14,TRIM(""))</f>
        <v/>
      </c>
      <c r="I420" s="2">
        <f>IF(IF(Kalibratiemetingen!C420&gt;0,1,0)+IF(Kalibratiemetingen!G420&gt;0,1,0)=2,1,0)</f>
        <v>0</v>
      </c>
    </row>
    <row r="421" spans="6:9" x14ac:dyDescent="0.25">
      <c r="F421" s="24" t="str">
        <f>IF(Kalibratiemetingen!C421&gt;0,Grafiek_kalibratiemetingen!$R$13*Kalibratiemetingen!C421+Grafiek_kalibratiemetingen!$R$14,TRIM(""))</f>
        <v/>
      </c>
      <c r="I421" s="2">
        <f>IF(IF(Kalibratiemetingen!C421&gt;0,1,0)+IF(Kalibratiemetingen!G421&gt;0,1,0)=2,1,0)</f>
        <v>0</v>
      </c>
    </row>
    <row r="422" spans="6:9" x14ac:dyDescent="0.25">
      <c r="F422" s="24" t="str">
        <f>IF(Kalibratiemetingen!C422&gt;0,Grafiek_kalibratiemetingen!$R$13*Kalibratiemetingen!C422+Grafiek_kalibratiemetingen!$R$14,TRIM(""))</f>
        <v/>
      </c>
      <c r="I422" s="2">
        <f>IF(IF(Kalibratiemetingen!C422&gt;0,1,0)+IF(Kalibratiemetingen!G422&gt;0,1,0)=2,1,0)</f>
        <v>0</v>
      </c>
    </row>
    <row r="423" spans="6:9" x14ac:dyDescent="0.25">
      <c r="F423" s="24" t="str">
        <f>IF(Kalibratiemetingen!C423&gt;0,Grafiek_kalibratiemetingen!$R$13*Kalibratiemetingen!C423+Grafiek_kalibratiemetingen!$R$14,TRIM(""))</f>
        <v/>
      </c>
      <c r="I423" s="2">
        <f>IF(IF(Kalibratiemetingen!C423&gt;0,1,0)+IF(Kalibratiemetingen!G423&gt;0,1,0)=2,1,0)</f>
        <v>0</v>
      </c>
    </row>
    <row r="424" spans="6:9" x14ac:dyDescent="0.25">
      <c r="F424" s="24" t="str">
        <f>IF(Kalibratiemetingen!C424&gt;0,Grafiek_kalibratiemetingen!$R$13*Kalibratiemetingen!C424+Grafiek_kalibratiemetingen!$R$14,TRIM(""))</f>
        <v/>
      </c>
      <c r="I424" s="2">
        <f>IF(IF(Kalibratiemetingen!C424&gt;0,1,0)+IF(Kalibratiemetingen!G424&gt;0,1,0)=2,1,0)</f>
        <v>0</v>
      </c>
    </row>
    <row r="425" spans="6:9" x14ac:dyDescent="0.25">
      <c r="F425" s="24" t="str">
        <f>IF(Kalibratiemetingen!C425&gt;0,Grafiek_kalibratiemetingen!$R$13*Kalibratiemetingen!C425+Grafiek_kalibratiemetingen!$R$14,TRIM(""))</f>
        <v/>
      </c>
      <c r="I425" s="2">
        <f>IF(IF(Kalibratiemetingen!C425&gt;0,1,0)+IF(Kalibratiemetingen!G425&gt;0,1,0)=2,1,0)</f>
        <v>0</v>
      </c>
    </row>
    <row r="426" spans="6:9" x14ac:dyDescent="0.25">
      <c r="F426" s="24" t="str">
        <f>IF(Kalibratiemetingen!C426&gt;0,Grafiek_kalibratiemetingen!$R$13*Kalibratiemetingen!C426+Grafiek_kalibratiemetingen!$R$14,TRIM(""))</f>
        <v/>
      </c>
      <c r="I426" s="2">
        <f>IF(IF(Kalibratiemetingen!C426&gt;0,1,0)+IF(Kalibratiemetingen!G426&gt;0,1,0)=2,1,0)</f>
        <v>0</v>
      </c>
    </row>
    <row r="427" spans="6:9" x14ac:dyDescent="0.25">
      <c r="F427" s="24" t="str">
        <f>IF(Kalibratiemetingen!C427&gt;0,Grafiek_kalibratiemetingen!$R$13*Kalibratiemetingen!C427+Grafiek_kalibratiemetingen!$R$14,TRIM(""))</f>
        <v/>
      </c>
      <c r="I427" s="2">
        <f>IF(IF(Kalibratiemetingen!C427&gt;0,1,0)+IF(Kalibratiemetingen!G427&gt;0,1,0)=2,1,0)</f>
        <v>0</v>
      </c>
    </row>
    <row r="428" spans="6:9" x14ac:dyDescent="0.25">
      <c r="F428" s="24" t="str">
        <f>IF(Kalibratiemetingen!C428&gt;0,Grafiek_kalibratiemetingen!$R$13*Kalibratiemetingen!C428+Grafiek_kalibratiemetingen!$R$14,TRIM(""))</f>
        <v/>
      </c>
      <c r="I428" s="2">
        <f>IF(IF(Kalibratiemetingen!C428&gt;0,1,0)+IF(Kalibratiemetingen!G428&gt;0,1,0)=2,1,0)</f>
        <v>0</v>
      </c>
    </row>
    <row r="429" spans="6:9" x14ac:dyDescent="0.25">
      <c r="F429" s="24" t="str">
        <f>IF(Kalibratiemetingen!C429&gt;0,Grafiek_kalibratiemetingen!$R$13*Kalibratiemetingen!C429+Grafiek_kalibratiemetingen!$R$14,TRIM(""))</f>
        <v/>
      </c>
      <c r="I429" s="2">
        <f>IF(IF(Kalibratiemetingen!C429&gt;0,1,0)+IF(Kalibratiemetingen!G429&gt;0,1,0)=2,1,0)</f>
        <v>0</v>
      </c>
    </row>
    <row r="430" spans="6:9" x14ac:dyDescent="0.25">
      <c r="F430" s="24" t="str">
        <f>IF(Kalibratiemetingen!C430&gt;0,Grafiek_kalibratiemetingen!$R$13*Kalibratiemetingen!C430+Grafiek_kalibratiemetingen!$R$14,TRIM(""))</f>
        <v/>
      </c>
      <c r="I430" s="2">
        <f>IF(IF(Kalibratiemetingen!C430&gt;0,1,0)+IF(Kalibratiemetingen!G430&gt;0,1,0)=2,1,0)</f>
        <v>0</v>
      </c>
    </row>
    <row r="431" spans="6:9" x14ac:dyDescent="0.25">
      <c r="F431" s="24" t="str">
        <f>IF(Kalibratiemetingen!C431&gt;0,Grafiek_kalibratiemetingen!$R$13*Kalibratiemetingen!C431+Grafiek_kalibratiemetingen!$R$14,TRIM(""))</f>
        <v/>
      </c>
      <c r="I431" s="2">
        <f>IF(IF(Kalibratiemetingen!C431&gt;0,1,0)+IF(Kalibratiemetingen!G431&gt;0,1,0)=2,1,0)</f>
        <v>0</v>
      </c>
    </row>
    <row r="432" spans="6:9" x14ac:dyDescent="0.25">
      <c r="F432" s="24" t="str">
        <f>IF(Kalibratiemetingen!C432&gt;0,Grafiek_kalibratiemetingen!$R$13*Kalibratiemetingen!C432+Grafiek_kalibratiemetingen!$R$14,TRIM(""))</f>
        <v/>
      </c>
      <c r="I432" s="2">
        <f>IF(IF(Kalibratiemetingen!C432&gt;0,1,0)+IF(Kalibratiemetingen!G432&gt;0,1,0)=2,1,0)</f>
        <v>0</v>
      </c>
    </row>
    <row r="433" spans="6:9" x14ac:dyDescent="0.25">
      <c r="F433" s="24" t="str">
        <f>IF(Kalibratiemetingen!C433&gt;0,Grafiek_kalibratiemetingen!$R$13*Kalibratiemetingen!C433+Grafiek_kalibratiemetingen!$R$14,TRIM(""))</f>
        <v/>
      </c>
      <c r="I433" s="2">
        <f>IF(IF(Kalibratiemetingen!C433&gt;0,1,0)+IF(Kalibratiemetingen!G433&gt;0,1,0)=2,1,0)</f>
        <v>0</v>
      </c>
    </row>
    <row r="434" spans="6:9" x14ac:dyDescent="0.25">
      <c r="F434" s="24" t="str">
        <f>IF(Kalibratiemetingen!C434&gt;0,Grafiek_kalibratiemetingen!$R$13*Kalibratiemetingen!C434+Grafiek_kalibratiemetingen!$R$14,TRIM(""))</f>
        <v/>
      </c>
      <c r="I434" s="2">
        <f>IF(IF(Kalibratiemetingen!C434&gt;0,1,0)+IF(Kalibratiemetingen!G434&gt;0,1,0)=2,1,0)</f>
        <v>0</v>
      </c>
    </row>
    <row r="435" spans="6:9" x14ac:dyDescent="0.25">
      <c r="F435" s="24" t="str">
        <f>IF(Kalibratiemetingen!C435&gt;0,Grafiek_kalibratiemetingen!$R$13*Kalibratiemetingen!C435+Grafiek_kalibratiemetingen!$R$14,TRIM(""))</f>
        <v/>
      </c>
      <c r="I435" s="2">
        <f>IF(IF(Kalibratiemetingen!C435&gt;0,1,0)+IF(Kalibratiemetingen!G435&gt;0,1,0)=2,1,0)</f>
        <v>0</v>
      </c>
    </row>
    <row r="436" spans="6:9" x14ac:dyDescent="0.25">
      <c r="F436" s="24" t="str">
        <f>IF(Kalibratiemetingen!C436&gt;0,Grafiek_kalibratiemetingen!$R$13*Kalibratiemetingen!C436+Grafiek_kalibratiemetingen!$R$14,TRIM(""))</f>
        <v/>
      </c>
      <c r="I436" s="2">
        <f>IF(IF(Kalibratiemetingen!C436&gt;0,1,0)+IF(Kalibratiemetingen!G436&gt;0,1,0)=2,1,0)</f>
        <v>0</v>
      </c>
    </row>
    <row r="437" spans="6:9" x14ac:dyDescent="0.25">
      <c r="F437" s="24" t="str">
        <f>IF(Kalibratiemetingen!C437&gt;0,Grafiek_kalibratiemetingen!$R$13*Kalibratiemetingen!C437+Grafiek_kalibratiemetingen!$R$14,TRIM(""))</f>
        <v/>
      </c>
      <c r="I437" s="2">
        <f>IF(IF(Kalibratiemetingen!C437&gt;0,1,0)+IF(Kalibratiemetingen!G437&gt;0,1,0)=2,1,0)</f>
        <v>0</v>
      </c>
    </row>
    <row r="438" spans="6:9" x14ac:dyDescent="0.25">
      <c r="F438" s="24" t="str">
        <f>IF(Kalibratiemetingen!C438&gt;0,Grafiek_kalibratiemetingen!$R$13*Kalibratiemetingen!C438+Grafiek_kalibratiemetingen!$R$14,TRIM(""))</f>
        <v/>
      </c>
      <c r="I438" s="2">
        <f>IF(IF(Kalibratiemetingen!C438&gt;0,1,0)+IF(Kalibratiemetingen!G438&gt;0,1,0)=2,1,0)</f>
        <v>0</v>
      </c>
    </row>
    <row r="439" spans="6:9" x14ac:dyDescent="0.25">
      <c r="F439" s="24" t="str">
        <f>IF(Kalibratiemetingen!C439&gt;0,Grafiek_kalibratiemetingen!$R$13*Kalibratiemetingen!C439+Grafiek_kalibratiemetingen!$R$14,TRIM(""))</f>
        <v/>
      </c>
      <c r="I439" s="2">
        <f>IF(IF(Kalibratiemetingen!C439&gt;0,1,0)+IF(Kalibratiemetingen!G439&gt;0,1,0)=2,1,0)</f>
        <v>0</v>
      </c>
    </row>
    <row r="440" spans="6:9" x14ac:dyDescent="0.25">
      <c r="F440" s="24" t="str">
        <f>IF(Kalibratiemetingen!C440&gt;0,Grafiek_kalibratiemetingen!$R$13*Kalibratiemetingen!C440+Grafiek_kalibratiemetingen!$R$14,TRIM(""))</f>
        <v/>
      </c>
      <c r="I440" s="2">
        <f>IF(IF(Kalibratiemetingen!C440&gt;0,1,0)+IF(Kalibratiemetingen!G440&gt;0,1,0)=2,1,0)</f>
        <v>0</v>
      </c>
    </row>
    <row r="441" spans="6:9" x14ac:dyDescent="0.25">
      <c r="F441" s="24" t="str">
        <f>IF(Kalibratiemetingen!C441&gt;0,Grafiek_kalibratiemetingen!$R$13*Kalibratiemetingen!C441+Grafiek_kalibratiemetingen!$R$14,TRIM(""))</f>
        <v/>
      </c>
      <c r="I441" s="2">
        <f>IF(IF(Kalibratiemetingen!C441&gt;0,1,0)+IF(Kalibratiemetingen!G441&gt;0,1,0)=2,1,0)</f>
        <v>0</v>
      </c>
    </row>
    <row r="442" spans="6:9" x14ac:dyDescent="0.25">
      <c r="F442" s="24" t="str">
        <f>IF(Kalibratiemetingen!C442&gt;0,Grafiek_kalibratiemetingen!$R$13*Kalibratiemetingen!C442+Grafiek_kalibratiemetingen!$R$14,TRIM(""))</f>
        <v/>
      </c>
      <c r="I442" s="2">
        <f>IF(IF(Kalibratiemetingen!C442&gt;0,1,0)+IF(Kalibratiemetingen!G442&gt;0,1,0)=2,1,0)</f>
        <v>0</v>
      </c>
    </row>
    <row r="443" spans="6:9" x14ac:dyDescent="0.25">
      <c r="F443" s="24" t="str">
        <f>IF(Kalibratiemetingen!C443&gt;0,Grafiek_kalibratiemetingen!$R$13*Kalibratiemetingen!C443+Grafiek_kalibratiemetingen!$R$14,TRIM(""))</f>
        <v/>
      </c>
      <c r="I443" s="2">
        <f>IF(IF(Kalibratiemetingen!C443&gt;0,1,0)+IF(Kalibratiemetingen!G443&gt;0,1,0)=2,1,0)</f>
        <v>0</v>
      </c>
    </row>
    <row r="444" spans="6:9" x14ac:dyDescent="0.25">
      <c r="F444" s="24" t="str">
        <f>IF(Kalibratiemetingen!C444&gt;0,Grafiek_kalibratiemetingen!$R$13*Kalibratiemetingen!C444+Grafiek_kalibratiemetingen!$R$14,TRIM(""))</f>
        <v/>
      </c>
      <c r="I444" s="2">
        <f>IF(IF(Kalibratiemetingen!C444&gt;0,1,0)+IF(Kalibratiemetingen!G444&gt;0,1,0)=2,1,0)</f>
        <v>0</v>
      </c>
    </row>
    <row r="445" spans="6:9" x14ac:dyDescent="0.25">
      <c r="F445" s="24" t="str">
        <f>IF(Kalibratiemetingen!C445&gt;0,Grafiek_kalibratiemetingen!$R$13*Kalibratiemetingen!C445+Grafiek_kalibratiemetingen!$R$14,TRIM(""))</f>
        <v/>
      </c>
      <c r="I445" s="2">
        <f>IF(IF(Kalibratiemetingen!C445&gt;0,1,0)+IF(Kalibratiemetingen!G445&gt;0,1,0)=2,1,0)</f>
        <v>0</v>
      </c>
    </row>
    <row r="446" spans="6:9" x14ac:dyDescent="0.25">
      <c r="F446" s="24" t="str">
        <f>IF(Kalibratiemetingen!C446&gt;0,Grafiek_kalibratiemetingen!$R$13*Kalibratiemetingen!C446+Grafiek_kalibratiemetingen!$R$14,TRIM(""))</f>
        <v/>
      </c>
      <c r="I446" s="2">
        <f>IF(IF(Kalibratiemetingen!C446&gt;0,1,0)+IF(Kalibratiemetingen!G446&gt;0,1,0)=2,1,0)</f>
        <v>0</v>
      </c>
    </row>
    <row r="447" spans="6:9" x14ac:dyDescent="0.25">
      <c r="F447" s="24" t="str">
        <f>IF(Kalibratiemetingen!C447&gt;0,Grafiek_kalibratiemetingen!$R$13*Kalibratiemetingen!C447+Grafiek_kalibratiemetingen!$R$14,TRIM(""))</f>
        <v/>
      </c>
      <c r="I447" s="2">
        <f>IF(IF(Kalibratiemetingen!C447&gt;0,1,0)+IF(Kalibratiemetingen!G447&gt;0,1,0)=2,1,0)</f>
        <v>0</v>
      </c>
    </row>
    <row r="448" spans="6:9" x14ac:dyDescent="0.25">
      <c r="F448" s="24" t="str">
        <f>IF(Kalibratiemetingen!C448&gt;0,Grafiek_kalibratiemetingen!$R$13*Kalibratiemetingen!C448+Grafiek_kalibratiemetingen!$R$14,TRIM(""))</f>
        <v/>
      </c>
      <c r="I448" s="2">
        <f>IF(IF(Kalibratiemetingen!C448&gt;0,1,0)+IF(Kalibratiemetingen!G448&gt;0,1,0)=2,1,0)</f>
        <v>0</v>
      </c>
    </row>
    <row r="449" spans="6:9" x14ac:dyDescent="0.25">
      <c r="F449" s="24" t="str">
        <f>IF(Kalibratiemetingen!C449&gt;0,Grafiek_kalibratiemetingen!$R$13*Kalibratiemetingen!C449+Grafiek_kalibratiemetingen!$R$14,TRIM(""))</f>
        <v/>
      </c>
      <c r="I449" s="2">
        <f>IF(IF(Kalibratiemetingen!C449&gt;0,1,0)+IF(Kalibratiemetingen!G449&gt;0,1,0)=2,1,0)</f>
        <v>0</v>
      </c>
    </row>
    <row r="450" spans="6:9" x14ac:dyDescent="0.25">
      <c r="F450" s="24" t="str">
        <f>IF(Kalibratiemetingen!C450&gt;0,Grafiek_kalibratiemetingen!$R$13*Kalibratiemetingen!C450+Grafiek_kalibratiemetingen!$R$14,TRIM(""))</f>
        <v/>
      </c>
      <c r="I450" s="2">
        <f>IF(IF(Kalibratiemetingen!C450&gt;0,1,0)+IF(Kalibratiemetingen!G450&gt;0,1,0)=2,1,0)</f>
        <v>0</v>
      </c>
    </row>
    <row r="451" spans="6:9" x14ac:dyDescent="0.25">
      <c r="F451" s="24" t="str">
        <f>IF(Kalibratiemetingen!C451&gt;0,Grafiek_kalibratiemetingen!$R$13*Kalibratiemetingen!C451+Grafiek_kalibratiemetingen!$R$14,TRIM(""))</f>
        <v/>
      </c>
      <c r="I451" s="2">
        <f>IF(IF(Kalibratiemetingen!C451&gt;0,1,0)+IF(Kalibratiemetingen!G451&gt;0,1,0)=2,1,0)</f>
        <v>0</v>
      </c>
    </row>
    <row r="452" spans="6:9" x14ac:dyDescent="0.25">
      <c r="F452" s="24" t="str">
        <f>IF(Kalibratiemetingen!C452&gt;0,Grafiek_kalibratiemetingen!$R$13*Kalibratiemetingen!C452+Grafiek_kalibratiemetingen!$R$14,TRIM(""))</f>
        <v/>
      </c>
      <c r="I452" s="2">
        <f>IF(IF(Kalibratiemetingen!C452&gt;0,1,0)+IF(Kalibratiemetingen!G452&gt;0,1,0)=2,1,0)</f>
        <v>0</v>
      </c>
    </row>
    <row r="453" spans="6:9" x14ac:dyDescent="0.25">
      <c r="F453" s="24" t="str">
        <f>IF(Kalibratiemetingen!C453&gt;0,Grafiek_kalibratiemetingen!$R$13*Kalibratiemetingen!C453+Grafiek_kalibratiemetingen!$R$14,TRIM(""))</f>
        <v/>
      </c>
      <c r="I453" s="2">
        <f>IF(IF(Kalibratiemetingen!C453&gt;0,1,0)+IF(Kalibratiemetingen!G453&gt;0,1,0)=2,1,0)</f>
        <v>0</v>
      </c>
    </row>
    <row r="454" spans="6:9" x14ac:dyDescent="0.25">
      <c r="F454" s="24" t="str">
        <f>IF(Kalibratiemetingen!C454&gt;0,Grafiek_kalibratiemetingen!$R$13*Kalibratiemetingen!C454+Grafiek_kalibratiemetingen!$R$14,TRIM(""))</f>
        <v/>
      </c>
      <c r="I454" s="2">
        <f>IF(IF(Kalibratiemetingen!C454&gt;0,1,0)+IF(Kalibratiemetingen!G454&gt;0,1,0)=2,1,0)</f>
        <v>0</v>
      </c>
    </row>
    <row r="455" spans="6:9" x14ac:dyDescent="0.25">
      <c r="F455" s="24" t="str">
        <f>IF(Kalibratiemetingen!C455&gt;0,Grafiek_kalibratiemetingen!$R$13*Kalibratiemetingen!C455+Grafiek_kalibratiemetingen!$R$14,TRIM(""))</f>
        <v/>
      </c>
      <c r="I455" s="2">
        <f>IF(IF(Kalibratiemetingen!C455&gt;0,1,0)+IF(Kalibratiemetingen!G455&gt;0,1,0)=2,1,0)</f>
        <v>0</v>
      </c>
    </row>
    <row r="456" spans="6:9" x14ac:dyDescent="0.25">
      <c r="F456" s="24" t="str">
        <f>IF(Kalibratiemetingen!C456&gt;0,Grafiek_kalibratiemetingen!$R$13*Kalibratiemetingen!C456+Grafiek_kalibratiemetingen!$R$14,TRIM(""))</f>
        <v/>
      </c>
      <c r="I456" s="2">
        <f>IF(IF(Kalibratiemetingen!C456&gt;0,1,0)+IF(Kalibratiemetingen!G456&gt;0,1,0)=2,1,0)</f>
        <v>0</v>
      </c>
    </row>
    <row r="457" spans="6:9" x14ac:dyDescent="0.25">
      <c r="F457" s="24" t="str">
        <f>IF(Kalibratiemetingen!C457&gt;0,Grafiek_kalibratiemetingen!$R$13*Kalibratiemetingen!C457+Grafiek_kalibratiemetingen!$R$14,TRIM(""))</f>
        <v/>
      </c>
      <c r="I457" s="2">
        <f>IF(IF(Kalibratiemetingen!C457&gt;0,1,0)+IF(Kalibratiemetingen!G457&gt;0,1,0)=2,1,0)</f>
        <v>0</v>
      </c>
    </row>
    <row r="458" spans="6:9" x14ac:dyDescent="0.25">
      <c r="F458" s="24" t="str">
        <f>IF(Kalibratiemetingen!C458&gt;0,Grafiek_kalibratiemetingen!$R$13*Kalibratiemetingen!C458+Grafiek_kalibratiemetingen!$R$14,TRIM(""))</f>
        <v/>
      </c>
      <c r="I458" s="2">
        <f>IF(IF(Kalibratiemetingen!C458&gt;0,1,0)+IF(Kalibratiemetingen!G458&gt;0,1,0)=2,1,0)</f>
        <v>0</v>
      </c>
    </row>
    <row r="459" spans="6:9" x14ac:dyDescent="0.25">
      <c r="F459" s="24" t="str">
        <f>IF(Kalibratiemetingen!C459&gt;0,Grafiek_kalibratiemetingen!$R$13*Kalibratiemetingen!C459+Grafiek_kalibratiemetingen!$R$14,TRIM(""))</f>
        <v/>
      </c>
      <c r="I459" s="2">
        <f>IF(IF(Kalibratiemetingen!C459&gt;0,1,0)+IF(Kalibratiemetingen!G459&gt;0,1,0)=2,1,0)</f>
        <v>0</v>
      </c>
    </row>
    <row r="460" spans="6:9" x14ac:dyDescent="0.25">
      <c r="F460" s="24" t="str">
        <f>IF(Kalibratiemetingen!C460&gt;0,Grafiek_kalibratiemetingen!$R$13*Kalibratiemetingen!C460+Grafiek_kalibratiemetingen!$R$14,TRIM(""))</f>
        <v/>
      </c>
      <c r="I460" s="2">
        <f>IF(IF(Kalibratiemetingen!C460&gt;0,1,0)+IF(Kalibratiemetingen!G460&gt;0,1,0)=2,1,0)</f>
        <v>0</v>
      </c>
    </row>
    <row r="461" spans="6:9" x14ac:dyDescent="0.25">
      <c r="F461" s="24" t="str">
        <f>IF(Kalibratiemetingen!C461&gt;0,Grafiek_kalibratiemetingen!$R$13*Kalibratiemetingen!C461+Grafiek_kalibratiemetingen!$R$14,TRIM(""))</f>
        <v/>
      </c>
      <c r="I461" s="2">
        <f>IF(IF(Kalibratiemetingen!C461&gt;0,1,0)+IF(Kalibratiemetingen!G461&gt;0,1,0)=2,1,0)</f>
        <v>0</v>
      </c>
    </row>
    <row r="462" spans="6:9" x14ac:dyDescent="0.25">
      <c r="F462" s="24" t="str">
        <f>IF(Kalibratiemetingen!C462&gt;0,Grafiek_kalibratiemetingen!$R$13*Kalibratiemetingen!C462+Grafiek_kalibratiemetingen!$R$14,TRIM(""))</f>
        <v/>
      </c>
      <c r="I462" s="2">
        <f>IF(IF(Kalibratiemetingen!C462&gt;0,1,0)+IF(Kalibratiemetingen!G462&gt;0,1,0)=2,1,0)</f>
        <v>0</v>
      </c>
    </row>
    <row r="463" spans="6:9" x14ac:dyDescent="0.25">
      <c r="F463" s="24" t="str">
        <f>IF(Kalibratiemetingen!C463&gt;0,Grafiek_kalibratiemetingen!$R$13*Kalibratiemetingen!C463+Grafiek_kalibratiemetingen!$R$14,TRIM(""))</f>
        <v/>
      </c>
      <c r="I463" s="2">
        <f>IF(IF(Kalibratiemetingen!C463&gt;0,1,0)+IF(Kalibratiemetingen!G463&gt;0,1,0)=2,1,0)</f>
        <v>0</v>
      </c>
    </row>
    <row r="464" spans="6:9" x14ac:dyDescent="0.25">
      <c r="F464" s="24" t="str">
        <f>IF(Kalibratiemetingen!C464&gt;0,Grafiek_kalibratiemetingen!$R$13*Kalibratiemetingen!C464+Grafiek_kalibratiemetingen!$R$14,TRIM(""))</f>
        <v/>
      </c>
      <c r="I464" s="2">
        <f>IF(IF(Kalibratiemetingen!C464&gt;0,1,0)+IF(Kalibratiemetingen!G464&gt;0,1,0)=2,1,0)</f>
        <v>0</v>
      </c>
    </row>
    <row r="465" spans="6:9" x14ac:dyDescent="0.25">
      <c r="F465" s="24" t="str">
        <f>IF(Kalibratiemetingen!C465&gt;0,Grafiek_kalibratiemetingen!$R$13*Kalibratiemetingen!C465+Grafiek_kalibratiemetingen!$R$14,TRIM(""))</f>
        <v/>
      </c>
      <c r="I465" s="2">
        <f>IF(IF(Kalibratiemetingen!C465&gt;0,1,0)+IF(Kalibratiemetingen!G465&gt;0,1,0)=2,1,0)</f>
        <v>0</v>
      </c>
    </row>
    <row r="466" spans="6:9" x14ac:dyDescent="0.25">
      <c r="F466" s="24" t="str">
        <f>IF(Kalibratiemetingen!C466&gt;0,Grafiek_kalibratiemetingen!$R$13*Kalibratiemetingen!C466+Grafiek_kalibratiemetingen!$R$14,TRIM(""))</f>
        <v/>
      </c>
      <c r="I466" s="2">
        <f>IF(IF(Kalibratiemetingen!C466&gt;0,1,0)+IF(Kalibratiemetingen!G466&gt;0,1,0)=2,1,0)</f>
        <v>0</v>
      </c>
    </row>
    <row r="467" spans="6:9" x14ac:dyDescent="0.25">
      <c r="F467" s="24" t="str">
        <f>IF(Kalibratiemetingen!C467&gt;0,Grafiek_kalibratiemetingen!$R$13*Kalibratiemetingen!C467+Grafiek_kalibratiemetingen!$R$14,TRIM(""))</f>
        <v/>
      </c>
      <c r="I467" s="2">
        <f>IF(IF(Kalibratiemetingen!C467&gt;0,1,0)+IF(Kalibratiemetingen!G467&gt;0,1,0)=2,1,0)</f>
        <v>0</v>
      </c>
    </row>
    <row r="468" spans="6:9" x14ac:dyDescent="0.25">
      <c r="F468" s="24" t="str">
        <f>IF(Kalibratiemetingen!C468&gt;0,Grafiek_kalibratiemetingen!$R$13*Kalibratiemetingen!C468+Grafiek_kalibratiemetingen!$R$14,TRIM(""))</f>
        <v/>
      </c>
      <c r="I468" s="2">
        <f>IF(IF(Kalibratiemetingen!C468&gt;0,1,0)+IF(Kalibratiemetingen!G468&gt;0,1,0)=2,1,0)</f>
        <v>0</v>
      </c>
    </row>
    <row r="469" spans="6:9" x14ac:dyDescent="0.25">
      <c r="F469" s="24" t="str">
        <f>IF(Kalibratiemetingen!C469&gt;0,Grafiek_kalibratiemetingen!$R$13*Kalibratiemetingen!C469+Grafiek_kalibratiemetingen!$R$14,TRIM(""))</f>
        <v/>
      </c>
      <c r="I469" s="2">
        <f>IF(IF(Kalibratiemetingen!C469&gt;0,1,0)+IF(Kalibratiemetingen!G469&gt;0,1,0)=2,1,0)</f>
        <v>0</v>
      </c>
    </row>
    <row r="470" spans="6:9" x14ac:dyDescent="0.25">
      <c r="F470" s="24" t="str">
        <f>IF(Kalibratiemetingen!C470&gt;0,Grafiek_kalibratiemetingen!$R$13*Kalibratiemetingen!C470+Grafiek_kalibratiemetingen!$R$14,TRIM(""))</f>
        <v/>
      </c>
      <c r="I470" s="2">
        <f>IF(IF(Kalibratiemetingen!C470&gt;0,1,0)+IF(Kalibratiemetingen!G470&gt;0,1,0)=2,1,0)</f>
        <v>0</v>
      </c>
    </row>
    <row r="471" spans="6:9" x14ac:dyDescent="0.25">
      <c r="F471" s="24" t="str">
        <f>IF(Kalibratiemetingen!C471&gt;0,Grafiek_kalibratiemetingen!$R$13*Kalibratiemetingen!C471+Grafiek_kalibratiemetingen!$R$14,TRIM(""))</f>
        <v/>
      </c>
      <c r="I471" s="2">
        <f>IF(IF(Kalibratiemetingen!C471&gt;0,1,0)+IF(Kalibratiemetingen!G471&gt;0,1,0)=2,1,0)</f>
        <v>0</v>
      </c>
    </row>
    <row r="472" spans="6:9" x14ac:dyDescent="0.25">
      <c r="F472" s="24" t="str">
        <f>IF(Kalibratiemetingen!C472&gt;0,Grafiek_kalibratiemetingen!$R$13*Kalibratiemetingen!C472+Grafiek_kalibratiemetingen!$R$14,TRIM(""))</f>
        <v/>
      </c>
      <c r="I472" s="2">
        <f>IF(IF(Kalibratiemetingen!C472&gt;0,1,0)+IF(Kalibratiemetingen!G472&gt;0,1,0)=2,1,0)</f>
        <v>0</v>
      </c>
    </row>
    <row r="473" spans="6:9" x14ac:dyDescent="0.25">
      <c r="F473" s="24" t="str">
        <f>IF(Kalibratiemetingen!C473&gt;0,Grafiek_kalibratiemetingen!$R$13*Kalibratiemetingen!C473+Grafiek_kalibratiemetingen!$R$14,TRIM(""))</f>
        <v/>
      </c>
      <c r="I473" s="2">
        <f>IF(IF(Kalibratiemetingen!C473&gt;0,1,0)+IF(Kalibratiemetingen!G473&gt;0,1,0)=2,1,0)</f>
        <v>0</v>
      </c>
    </row>
    <row r="474" spans="6:9" x14ac:dyDescent="0.25">
      <c r="F474" s="24" t="str">
        <f>IF(Kalibratiemetingen!C474&gt;0,Grafiek_kalibratiemetingen!$R$13*Kalibratiemetingen!C474+Grafiek_kalibratiemetingen!$R$14,TRIM(""))</f>
        <v/>
      </c>
      <c r="I474" s="2">
        <f>IF(IF(Kalibratiemetingen!C474&gt;0,1,0)+IF(Kalibratiemetingen!G474&gt;0,1,0)=2,1,0)</f>
        <v>0</v>
      </c>
    </row>
    <row r="475" spans="6:9" x14ac:dyDescent="0.25">
      <c r="F475" s="24" t="str">
        <f>IF(Kalibratiemetingen!C475&gt;0,Grafiek_kalibratiemetingen!$R$13*Kalibratiemetingen!C475+Grafiek_kalibratiemetingen!$R$14,TRIM(""))</f>
        <v/>
      </c>
      <c r="I475" s="2">
        <f>IF(IF(Kalibratiemetingen!C475&gt;0,1,0)+IF(Kalibratiemetingen!G475&gt;0,1,0)=2,1,0)</f>
        <v>0</v>
      </c>
    </row>
    <row r="476" spans="6:9" x14ac:dyDescent="0.25">
      <c r="F476" s="24" t="str">
        <f>IF(Kalibratiemetingen!C476&gt;0,Grafiek_kalibratiemetingen!$R$13*Kalibratiemetingen!C476+Grafiek_kalibratiemetingen!$R$14,TRIM(""))</f>
        <v/>
      </c>
      <c r="I476" s="2">
        <f>IF(IF(Kalibratiemetingen!C476&gt;0,1,0)+IF(Kalibratiemetingen!G476&gt;0,1,0)=2,1,0)</f>
        <v>0</v>
      </c>
    </row>
    <row r="477" spans="6:9" x14ac:dyDescent="0.25">
      <c r="F477" s="24" t="str">
        <f>IF(Kalibratiemetingen!C477&gt;0,Grafiek_kalibratiemetingen!$R$13*Kalibratiemetingen!C477+Grafiek_kalibratiemetingen!$R$14,TRIM(""))</f>
        <v/>
      </c>
      <c r="I477" s="2">
        <f>IF(IF(Kalibratiemetingen!C477&gt;0,1,0)+IF(Kalibratiemetingen!G477&gt;0,1,0)=2,1,0)</f>
        <v>0</v>
      </c>
    </row>
    <row r="478" spans="6:9" x14ac:dyDescent="0.25">
      <c r="F478" s="24" t="str">
        <f>IF(Kalibratiemetingen!C478&gt;0,Grafiek_kalibratiemetingen!$R$13*Kalibratiemetingen!C478+Grafiek_kalibratiemetingen!$R$14,TRIM(""))</f>
        <v/>
      </c>
      <c r="I478" s="2">
        <f>IF(IF(Kalibratiemetingen!C478&gt;0,1,0)+IF(Kalibratiemetingen!G478&gt;0,1,0)=2,1,0)</f>
        <v>0</v>
      </c>
    </row>
    <row r="479" spans="6:9" x14ac:dyDescent="0.25">
      <c r="F479" s="24" t="str">
        <f>IF(Kalibratiemetingen!C479&gt;0,Grafiek_kalibratiemetingen!$R$13*Kalibratiemetingen!C479+Grafiek_kalibratiemetingen!$R$14,TRIM(""))</f>
        <v/>
      </c>
      <c r="I479" s="2">
        <f>IF(IF(Kalibratiemetingen!C479&gt;0,1,0)+IF(Kalibratiemetingen!G479&gt;0,1,0)=2,1,0)</f>
        <v>0</v>
      </c>
    </row>
    <row r="480" spans="6:9" x14ac:dyDescent="0.25">
      <c r="F480" s="24" t="str">
        <f>IF(Kalibratiemetingen!C480&gt;0,Grafiek_kalibratiemetingen!$R$13*Kalibratiemetingen!C480+Grafiek_kalibratiemetingen!$R$14,TRIM(""))</f>
        <v/>
      </c>
      <c r="I480" s="2">
        <f>IF(IF(Kalibratiemetingen!C480&gt;0,1,0)+IF(Kalibratiemetingen!G480&gt;0,1,0)=2,1,0)</f>
        <v>0</v>
      </c>
    </row>
    <row r="481" spans="6:9" x14ac:dyDescent="0.25">
      <c r="F481" s="24" t="str">
        <f>IF(Kalibratiemetingen!C481&gt;0,Grafiek_kalibratiemetingen!$R$13*Kalibratiemetingen!C481+Grafiek_kalibratiemetingen!$R$14,TRIM(""))</f>
        <v/>
      </c>
      <c r="I481" s="2">
        <f>IF(IF(Kalibratiemetingen!C481&gt;0,1,0)+IF(Kalibratiemetingen!G481&gt;0,1,0)=2,1,0)</f>
        <v>0</v>
      </c>
    </row>
    <row r="482" spans="6:9" x14ac:dyDescent="0.25">
      <c r="F482" s="24" t="str">
        <f>IF(Kalibratiemetingen!C482&gt;0,Grafiek_kalibratiemetingen!$R$13*Kalibratiemetingen!C482+Grafiek_kalibratiemetingen!$R$14,TRIM(""))</f>
        <v/>
      </c>
      <c r="I482" s="2">
        <f>IF(IF(Kalibratiemetingen!C482&gt;0,1,0)+IF(Kalibratiemetingen!G482&gt;0,1,0)=2,1,0)</f>
        <v>0</v>
      </c>
    </row>
    <row r="483" spans="6:9" x14ac:dyDescent="0.25">
      <c r="F483" s="24" t="str">
        <f>IF(Kalibratiemetingen!C483&gt;0,Grafiek_kalibratiemetingen!$R$13*Kalibratiemetingen!C483+Grafiek_kalibratiemetingen!$R$14,TRIM(""))</f>
        <v/>
      </c>
      <c r="I483" s="2">
        <f>IF(IF(Kalibratiemetingen!C483&gt;0,1,0)+IF(Kalibratiemetingen!G483&gt;0,1,0)=2,1,0)</f>
        <v>0</v>
      </c>
    </row>
    <row r="484" spans="6:9" x14ac:dyDescent="0.25">
      <c r="F484" s="24" t="str">
        <f>IF(Kalibratiemetingen!C484&gt;0,Grafiek_kalibratiemetingen!$R$13*Kalibratiemetingen!C484+Grafiek_kalibratiemetingen!$R$14,TRIM(""))</f>
        <v/>
      </c>
      <c r="I484" s="2">
        <f>IF(IF(Kalibratiemetingen!C484&gt;0,1,0)+IF(Kalibratiemetingen!G484&gt;0,1,0)=2,1,0)</f>
        <v>0</v>
      </c>
    </row>
    <row r="485" spans="6:9" x14ac:dyDescent="0.25">
      <c r="F485" s="24" t="str">
        <f>IF(Kalibratiemetingen!C485&gt;0,Grafiek_kalibratiemetingen!$R$13*Kalibratiemetingen!C485+Grafiek_kalibratiemetingen!$R$14,TRIM(""))</f>
        <v/>
      </c>
      <c r="I485" s="2">
        <f>IF(IF(Kalibratiemetingen!C485&gt;0,1,0)+IF(Kalibratiemetingen!G485&gt;0,1,0)=2,1,0)</f>
        <v>0</v>
      </c>
    </row>
    <row r="486" spans="6:9" x14ac:dyDescent="0.25">
      <c r="F486" s="24" t="str">
        <f>IF(Kalibratiemetingen!C486&gt;0,Grafiek_kalibratiemetingen!$R$13*Kalibratiemetingen!C486+Grafiek_kalibratiemetingen!$R$14,TRIM(""))</f>
        <v/>
      </c>
      <c r="I486" s="2">
        <f>IF(IF(Kalibratiemetingen!C486&gt;0,1,0)+IF(Kalibratiemetingen!G486&gt;0,1,0)=2,1,0)</f>
        <v>0</v>
      </c>
    </row>
    <row r="487" spans="6:9" x14ac:dyDescent="0.25">
      <c r="F487" s="24" t="str">
        <f>IF(Kalibratiemetingen!C487&gt;0,Grafiek_kalibratiemetingen!$R$13*Kalibratiemetingen!C487+Grafiek_kalibratiemetingen!$R$14,TRIM(""))</f>
        <v/>
      </c>
      <c r="I487" s="2">
        <f>IF(IF(Kalibratiemetingen!C487&gt;0,1,0)+IF(Kalibratiemetingen!G487&gt;0,1,0)=2,1,0)</f>
        <v>0</v>
      </c>
    </row>
    <row r="488" spans="6:9" x14ac:dyDescent="0.25">
      <c r="F488" s="24" t="str">
        <f>IF(Kalibratiemetingen!C488&gt;0,Grafiek_kalibratiemetingen!$R$13*Kalibratiemetingen!C488+Grafiek_kalibratiemetingen!$R$14,TRIM(""))</f>
        <v/>
      </c>
      <c r="I488" s="2">
        <f>IF(IF(Kalibratiemetingen!C488&gt;0,1,0)+IF(Kalibratiemetingen!G488&gt;0,1,0)=2,1,0)</f>
        <v>0</v>
      </c>
    </row>
    <row r="489" spans="6:9" x14ac:dyDescent="0.25">
      <c r="F489" s="24" t="str">
        <f>IF(Kalibratiemetingen!C489&gt;0,Grafiek_kalibratiemetingen!$R$13*Kalibratiemetingen!C489+Grafiek_kalibratiemetingen!$R$14,TRIM(""))</f>
        <v/>
      </c>
      <c r="I489" s="2">
        <f>IF(IF(Kalibratiemetingen!C489&gt;0,1,0)+IF(Kalibratiemetingen!G489&gt;0,1,0)=2,1,0)</f>
        <v>0</v>
      </c>
    </row>
    <row r="490" spans="6:9" x14ac:dyDescent="0.25">
      <c r="F490" s="24" t="str">
        <f>IF(Kalibratiemetingen!C490&gt;0,Grafiek_kalibratiemetingen!$R$13*Kalibratiemetingen!C490+Grafiek_kalibratiemetingen!$R$14,TRIM(""))</f>
        <v/>
      </c>
    </row>
    <row r="491" spans="6:9" x14ac:dyDescent="0.25">
      <c r="F491" s="24" t="str">
        <f>IF(Kalibratiemetingen!C491&gt;0,Grafiek_kalibratiemetingen!$R$13*Kalibratiemetingen!C491+Grafiek_kalibratiemetingen!$R$14,TRIM(""))</f>
        <v/>
      </c>
    </row>
    <row r="492" spans="6:9" x14ac:dyDescent="0.25">
      <c r="F492" s="24" t="str">
        <f>IF(Kalibratiemetingen!C492&gt;0,Grafiek_kalibratiemetingen!$R$13*Kalibratiemetingen!C492+Grafiek_kalibratiemetingen!$R$14,TRIM(""))</f>
        <v/>
      </c>
    </row>
    <row r="493" spans="6:9" x14ac:dyDescent="0.25">
      <c r="F493" s="24" t="str">
        <f>IF(Kalibratiemetingen!C493&gt;0,Grafiek_kalibratiemetingen!$R$13*Kalibratiemetingen!C493+Grafiek_kalibratiemetingen!$R$14,TRIM(""))</f>
        <v/>
      </c>
    </row>
    <row r="494" spans="6:9" x14ac:dyDescent="0.25">
      <c r="F494" s="24" t="str">
        <f>IF(Kalibratiemetingen!C494&gt;0,Grafiek_kalibratiemetingen!$R$13*Kalibratiemetingen!C494+Grafiek_kalibratiemetingen!$R$14,TRIM(""))</f>
        <v/>
      </c>
    </row>
    <row r="495" spans="6:9" x14ac:dyDescent="0.25">
      <c r="F495" s="24" t="str">
        <f>IF(Kalibratiemetingen!C495&gt;0,Grafiek_kalibratiemetingen!$R$13*Kalibratiemetingen!C495+Grafiek_kalibratiemetingen!$R$14,TRIM(""))</f>
        <v/>
      </c>
    </row>
    <row r="496" spans="6:9" x14ac:dyDescent="0.25">
      <c r="F496" s="24" t="str">
        <f>IF(Kalibratiemetingen!C496&gt;0,Grafiek_kalibratiemetingen!$R$13*Kalibratiemetingen!C496+Grafiek_kalibratiemetingen!$R$14,TRIM(""))</f>
        <v/>
      </c>
    </row>
    <row r="497" spans="6:6" x14ac:dyDescent="0.25">
      <c r="F497" s="24" t="str">
        <f>IF(Kalibratiemetingen!C497&gt;0,Grafiek_kalibratiemetingen!$R$13*Kalibratiemetingen!C497+Grafiek_kalibratiemetingen!$R$14,TRIM(""))</f>
        <v/>
      </c>
    </row>
    <row r="498" spans="6:6" x14ac:dyDescent="0.25">
      <c r="F498" s="24" t="str">
        <f>IF(Kalibratiemetingen!C498&gt;0,Grafiek_kalibratiemetingen!$R$13*Kalibratiemetingen!C498+Grafiek_kalibratiemetingen!$R$14,TRIM(""))</f>
        <v/>
      </c>
    </row>
    <row r="499" spans="6:6" x14ac:dyDescent="0.25">
      <c r="F499" s="24" t="str">
        <f>IF(I499,Grafiek_kalibratiemetingen!$R$13*Kalibratiemetingen!C499+Grafiek_kalibratiemetingen!$R$14,TRIM(""))</f>
        <v/>
      </c>
    </row>
    <row r="500" spans="6:6" x14ac:dyDescent="0.25">
      <c r="F500" s="24" t="str">
        <f>IF(I500,Grafiek_kalibratiemetingen!$R$13*Kalibratiemetingen!C500+Grafiek_kalibratiemetingen!$R$14,TRIM(""))</f>
        <v/>
      </c>
    </row>
    <row r="501" spans="6:6" x14ac:dyDescent="0.25">
      <c r="F501" s="24" t="str">
        <f>IF(I501,Grafiek_kalibratiemetingen!$R$13*Kalibratiemetingen!C501+Grafiek_kalibratiemetingen!$R$14,TRIM(""))</f>
        <v/>
      </c>
    </row>
    <row r="502" spans="6:6" x14ac:dyDescent="0.25">
      <c r="F502" s="24" t="str">
        <f>IF(I502,Grafiek_kalibratiemetingen!$R$13*Kalibratiemetingen!C502+Grafiek_kalibratiemetingen!$R$14,TRIM(""))</f>
        <v/>
      </c>
    </row>
    <row r="503" spans="6:6" x14ac:dyDescent="0.25">
      <c r="F503" s="24" t="str">
        <f>IF(I503,Grafiek_kalibratiemetingen!$R$13*Kalibratiemetingen!C503+Grafiek_kalibratiemetingen!$R$14,TRIM(""))</f>
        <v/>
      </c>
    </row>
    <row r="504" spans="6:6" x14ac:dyDescent="0.25">
      <c r="F504" s="24" t="str">
        <f>IF(I504,Grafiek_kalibratiemetingen!$R$13*Kalibratiemetingen!C504+Grafiek_kalibratiemetingen!$R$14,TRIM(""))</f>
        <v/>
      </c>
    </row>
    <row r="505" spans="6:6" x14ac:dyDescent="0.25">
      <c r="F505" s="24" t="str">
        <f>IF(I505,Grafiek_kalibratiemetingen!$R$13*Kalibratiemetingen!C505+Grafiek_kalibratiemetingen!$R$14,TRIM(""))</f>
        <v/>
      </c>
    </row>
    <row r="506" spans="6:6" x14ac:dyDescent="0.25">
      <c r="F506" s="24" t="str">
        <f>IF(I506,Grafiek_kalibratiemetingen!$R$13*Kalibratiemetingen!C506+Grafiek_kalibratiemetingen!$R$14,TRIM(""))</f>
        <v/>
      </c>
    </row>
    <row r="507" spans="6:6" x14ac:dyDescent="0.25">
      <c r="F507" s="24" t="str">
        <f>IF(I507,Grafiek_kalibratiemetingen!$R$13*Kalibratiemetingen!C507+Grafiek_kalibratiemetingen!$R$14,TRIM(""))</f>
        <v/>
      </c>
    </row>
    <row r="508" spans="6:6" x14ac:dyDescent="0.25">
      <c r="F508" s="24" t="str">
        <f>IF(I508,Grafiek_kalibratiemetingen!$R$13*Kalibratiemetingen!C508+Grafiek_kalibratiemetingen!$R$14,TRIM(""))</f>
        <v/>
      </c>
    </row>
    <row r="509" spans="6:6" x14ac:dyDescent="0.25">
      <c r="F509" s="24" t="str">
        <f>IF(I509,Grafiek_kalibratiemetingen!$R$13*Kalibratiemetingen!C509+Grafiek_kalibratiemetingen!$R$14,TRIM(""))</f>
        <v/>
      </c>
    </row>
    <row r="510" spans="6:6" x14ac:dyDescent="0.25">
      <c r="F510" s="24" t="str">
        <f>IF(I510,Grafiek_kalibratiemetingen!$R$13*Kalibratiemetingen!C510+Grafiek_kalibratiemetingen!$R$14,TRIM(""))</f>
        <v/>
      </c>
    </row>
    <row r="511" spans="6:6" x14ac:dyDescent="0.25">
      <c r="F511" s="24" t="str">
        <f>IF(I511,Grafiek_kalibratiemetingen!$R$13*Kalibratiemetingen!C511+Grafiek_kalibratiemetingen!$R$14,TRIM(""))</f>
        <v/>
      </c>
    </row>
    <row r="512" spans="6:6" x14ac:dyDescent="0.25">
      <c r="F512" s="24" t="str">
        <f>IF(I512,Grafiek_kalibratiemetingen!$R$13*Kalibratiemetingen!C512+Grafiek_kalibratiemetingen!$R$14,TRIM(""))</f>
        <v/>
      </c>
    </row>
    <row r="513" spans="6:6" x14ac:dyDescent="0.25">
      <c r="F513" s="24" t="str">
        <f>IF(I513,Grafiek_kalibratiemetingen!$R$13*Kalibratiemetingen!C513+Grafiek_kalibratiemetingen!$R$14,TRIM(""))</f>
        <v/>
      </c>
    </row>
    <row r="514" spans="6:6" x14ac:dyDescent="0.25">
      <c r="F514" s="24" t="str">
        <f>IF(I514,Grafiek_kalibratiemetingen!$R$13*Kalibratiemetingen!C514+Grafiek_kalibratiemetingen!$R$14,TRIM(""))</f>
        <v/>
      </c>
    </row>
    <row r="515" spans="6:6" x14ac:dyDescent="0.25">
      <c r="F515" s="24" t="str">
        <f>IF(I515,Grafiek_kalibratiemetingen!$R$13*Kalibratiemetingen!C515+Grafiek_kalibratiemetingen!$R$14,TRIM(""))</f>
        <v/>
      </c>
    </row>
    <row r="516" spans="6:6" x14ac:dyDescent="0.25">
      <c r="F516" s="24" t="str">
        <f>IF(I516,Grafiek_kalibratiemetingen!$R$13*Kalibratiemetingen!C516+Grafiek_kalibratiemetingen!$R$14,TRIM(""))</f>
        <v/>
      </c>
    </row>
    <row r="517" spans="6:6" x14ac:dyDescent="0.25">
      <c r="F517" s="24" t="str">
        <f>IF(I517,Grafiek_kalibratiemetingen!$R$13*Kalibratiemetingen!C517+Grafiek_kalibratiemetingen!$R$14,TRIM(""))</f>
        <v/>
      </c>
    </row>
    <row r="518" spans="6:6" x14ac:dyDescent="0.25">
      <c r="F518" s="24" t="str">
        <f>IF(I518,Grafiek_kalibratiemetingen!$R$13*Kalibratiemetingen!C518+Grafiek_kalibratiemetingen!$R$14,TRIM(""))</f>
        <v/>
      </c>
    </row>
    <row r="519" spans="6:6" x14ac:dyDescent="0.25">
      <c r="F519" s="24" t="str">
        <f>IF(I519,Grafiek_kalibratiemetingen!$R$13*Kalibratiemetingen!C519+Grafiek_kalibratiemetingen!$R$14,TRIM(""))</f>
        <v/>
      </c>
    </row>
    <row r="520" spans="6:6" x14ac:dyDescent="0.25">
      <c r="F520" s="24" t="str">
        <f>IF(I520,Grafiek_kalibratiemetingen!$R$13*Kalibratiemetingen!C520+Grafiek_kalibratiemetingen!$R$14,TRIM(""))</f>
        <v/>
      </c>
    </row>
    <row r="521" spans="6:6" x14ac:dyDescent="0.25">
      <c r="F521" s="24" t="str">
        <f>IF(I521,Grafiek_kalibratiemetingen!$R$13*Kalibratiemetingen!C521+Grafiek_kalibratiemetingen!$R$14,TRIM(""))</f>
        <v/>
      </c>
    </row>
    <row r="522" spans="6:6" x14ac:dyDescent="0.25">
      <c r="F522" s="24" t="str">
        <f>IF(I522,Grafiek_kalibratiemetingen!$R$13*Kalibratiemetingen!C522+Grafiek_kalibratiemetingen!$R$14,TRIM(""))</f>
        <v/>
      </c>
    </row>
    <row r="523" spans="6:6" x14ac:dyDescent="0.25">
      <c r="F523" s="24" t="str">
        <f>IF(I523,Grafiek_kalibratiemetingen!$R$13*Kalibratiemetingen!C523+Grafiek_kalibratiemetingen!$R$14,TRIM(""))</f>
        <v/>
      </c>
    </row>
    <row r="524" spans="6:6" x14ac:dyDescent="0.25">
      <c r="F524" s="24" t="str">
        <f>IF(I524,Grafiek_kalibratiemetingen!$R$13*Kalibratiemetingen!C524+Grafiek_kalibratiemetingen!$R$14,TRIM(""))</f>
        <v/>
      </c>
    </row>
    <row r="525" spans="6:6" x14ac:dyDescent="0.25">
      <c r="F525" s="24" t="str">
        <f>IF(I525,Grafiek_kalibratiemetingen!$R$13*Kalibratiemetingen!C525+Grafiek_kalibratiemetingen!$R$14,TRIM(""))</f>
        <v/>
      </c>
    </row>
    <row r="526" spans="6:6" x14ac:dyDescent="0.25">
      <c r="F526" s="24" t="str">
        <f>IF(I526,Grafiek_kalibratiemetingen!$R$13*Kalibratiemetingen!C526+Grafiek_kalibratiemetingen!$R$14,TRIM(""))</f>
        <v/>
      </c>
    </row>
    <row r="527" spans="6:6" x14ac:dyDescent="0.25">
      <c r="F527" s="24" t="str">
        <f>IF(I527,Grafiek_kalibratiemetingen!$R$13*Kalibratiemetingen!C527+Grafiek_kalibratiemetingen!$R$14,TRIM(""))</f>
        <v/>
      </c>
    </row>
    <row r="528" spans="6:6" x14ac:dyDescent="0.25">
      <c r="F528" s="24" t="str">
        <f>IF(I528,Grafiek_kalibratiemetingen!$R$13*Kalibratiemetingen!C528+Grafiek_kalibratiemetingen!$R$14,TRIM(""))</f>
        <v/>
      </c>
    </row>
    <row r="529" spans="6:6" x14ac:dyDescent="0.25">
      <c r="F529" s="24" t="str">
        <f>IF(I529,Grafiek_kalibratiemetingen!$R$13*Kalibratiemetingen!C529+Grafiek_kalibratiemetingen!$R$14,TRIM(""))</f>
        <v/>
      </c>
    </row>
    <row r="530" spans="6:6" x14ac:dyDescent="0.25">
      <c r="F530" s="24" t="str">
        <f>IF(I530,Grafiek_kalibratiemetingen!$R$13*Kalibratiemetingen!C530+Grafiek_kalibratiemetingen!$R$14,TRIM(""))</f>
        <v/>
      </c>
    </row>
    <row r="531" spans="6:6" x14ac:dyDescent="0.25">
      <c r="F531" s="24" t="str">
        <f>IF(I531,Grafiek_kalibratiemetingen!$R$13*Kalibratiemetingen!C531+Grafiek_kalibratiemetingen!$R$14,TRIM(""))</f>
        <v/>
      </c>
    </row>
    <row r="532" spans="6:6" x14ac:dyDescent="0.25">
      <c r="F532" s="24" t="str">
        <f>IF(I532,Grafiek_kalibratiemetingen!$R$13*Kalibratiemetingen!C532+Grafiek_kalibratiemetingen!$R$14,TRIM(""))</f>
        <v/>
      </c>
    </row>
    <row r="533" spans="6:6" x14ac:dyDescent="0.25">
      <c r="F533" s="24" t="str">
        <f>IF(I533,Grafiek_kalibratiemetingen!$R$13*Kalibratiemetingen!C533+Grafiek_kalibratiemetingen!$R$14,TRIM(""))</f>
        <v/>
      </c>
    </row>
    <row r="534" spans="6:6" x14ac:dyDescent="0.25">
      <c r="F534" s="24" t="str">
        <f>IF(I534,Grafiek_kalibratiemetingen!$R$13*Kalibratiemetingen!C534+Grafiek_kalibratiemetingen!$R$14,TRIM(""))</f>
        <v/>
      </c>
    </row>
    <row r="535" spans="6:6" x14ac:dyDescent="0.25">
      <c r="F535" s="24" t="str">
        <f>IF(I535,Grafiek_kalibratiemetingen!$R$13*Kalibratiemetingen!C535+Grafiek_kalibratiemetingen!$R$14,TRIM(""))</f>
        <v/>
      </c>
    </row>
    <row r="536" spans="6:6" x14ac:dyDescent="0.25">
      <c r="F536" s="24" t="str">
        <f>IF(I536,Grafiek_kalibratiemetingen!$R$13*Kalibratiemetingen!C536+Grafiek_kalibratiemetingen!$R$14,TRIM(""))</f>
        <v/>
      </c>
    </row>
    <row r="537" spans="6:6" x14ac:dyDescent="0.25">
      <c r="F537" s="24" t="str">
        <f>IF(I537,Grafiek_kalibratiemetingen!$R$13*Kalibratiemetingen!C537+Grafiek_kalibratiemetingen!$R$14,TRIM(""))</f>
        <v/>
      </c>
    </row>
    <row r="538" spans="6:6" x14ac:dyDescent="0.25">
      <c r="F538" s="24" t="str">
        <f>IF(I538,Grafiek_kalibratiemetingen!$R$13*Kalibratiemetingen!C538+Grafiek_kalibratiemetingen!$R$14,TRIM(""))</f>
        <v/>
      </c>
    </row>
    <row r="539" spans="6:6" x14ac:dyDescent="0.25">
      <c r="F539" s="24" t="str">
        <f>IF(I539,Grafiek_kalibratiemetingen!$R$13*Kalibratiemetingen!C539+Grafiek_kalibratiemetingen!$R$14,TRIM(""))</f>
        <v/>
      </c>
    </row>
    <row r="540" spans="6:6" x14ac:dyDescent="0.25">
      <c r="F540" s="24" t="str">
        <f>IF(I540,Grafiek_kalibratiemetingen!$R$13*Kalibratiemetingen!C540+Grafiek_kalibratiemetingen!$R$14,TRIM(""))</f>
        <v/>
      </c>
    </row>
    <row r="541" spans="6:6" x14ac:dyDescent="0.25">
      <c r="F541" s="24" t="str">
        <f>IF(I541,Grafiek_kalibratiemetingen!$R$13*Kalibratiemetingen!C541+Grafiek_kalibratiemetingen!$R$14,TRIM(""))</f>
        <v/>
      </c>
    </row>
    <row r="542" spans="6:6" x14ac:dyDescent="0.25">
      <c r="F542" s="24" t="str">
        <f>IF(I542,Grafiek_kalibratiemetingen!$R$13*Kalibratiemetingen!C542+Grafiek_kalibratiemetingen!$R$14,TRIM(""))</f>
        <v/>
      </c>
    </row>
    <row r="543" spans="6:6" x14ac:dyDescent="0.25">
      <c r="F543" s="24" t="str">
        <f>IF(I543,Grafiek_kalibratiemetingen!$R$13*Kalibratiemetingen!C543+Grafiek_kalibratiemetingen!$R$14,TRIM(""))</f>
        <v/>
      </c>
    </row>
    <row r="544" spans="6:6" x14ac:dyDescent="0.25">
      <c r="F544" s="24" t="str">
        <f>IF(I544,Grafiek_kalibratiemetingen!$R$13*Kalibratiemetingen!C544+Grafiek_kalibratiemetingen!$R$14,TRIM(""))</f>
        <v/>
      </c>
    </row>
    <row r="545" spans="6:6" x14ac:dyDescent="0.25">
      <c r="F545" s="24" t="str">
        <f>IF(I545,Grafiek_kalibratiemetingen!$R$13*Kalibratiemetingen!C545+Grafiek_kalibratiemetingen!$R$14,TRIM(""))</f>
        <v/>
      </c>
    </row>
    <row r="546" spans="6:6" x14ac:dyDescent="0.25">
      <c r="F546" s="24" t="str">
        <f>IF(I546,Grafiek_kalibratiemetingen!$R$13*Kalibratiemetingen!C546+Grafiek_kalibratiemetingen!$R$14,TRIM(""))</f>
        <v/>
      </c>
    </row>
    <row r="547" spans="6:6" x14ac:dyDescent="0.25">
      <c r="F547" s="24" t="str">
        <f>IF(I547,Grafiek_kalibratiemetingen!$R$13*Kalibratiemetingen!C547+Grafiek_kalibratiemetingen!$R$14,TRIM(""))</f>
        <v/>
      </c>
    </row>
    <row r="548" spans="6:6" x14ac:dyDescent="0.25">
      <c r="F548" s="24" t="str">
        <f>IF(I548,Grafiek_kalibratiemetingen!$R$13*Kalibratiemetingen!C548+Grafiek_kalibratiemetingen!$R$14,TRIM(""))</f>
        <v/>
      </c>
    </row>
    <row r="549" spans="6:6" x14ac:dyDescent="0.25">
      <c r="F549" s="24" t="str">
        <f>IF(I549,Grafiek_kalibratiemetingen!$R$13*Kalibratiemetingen!C549+Grafiek_kalibratiemetingen!$R$14,TRIM(""))</f>
        <v/>
      </c>
    </row>
    <row r="550" spans="6:6" x14ac:dyDescent="0.25">
      <c r="F550" s="24" t="str">
        <f>IF(I550,Grafiek_kalibratiemetingen!$R$13*Kalibratiemetingen!C550+Grafiek_kalibratiemetingen!$R$14,TRIM(""))</f>
        <v/>
      </c>
    </row>
    <row r="551" spans="6:6" x14ac:dyDescent="0.25">
      <c r="F551" s="24" t="str">
        <f>IF(I551,Grafiek_kalibratiemetingen!$R$13*Kalibratiemetingen!C551+Grafiek_kalibratiemetingen!$R$14,TRIM(""))</f>
        <v/>
      </c>
    </row>
    <row r="552" spans="6:6" x14ac:dyDescent="0.25">
      <c r="F552" s="24" t="str">
        <f>IF(I552,Grafiek_kalibratiemetingen!$R$13*Kalibratiemetingen!C552+Grafiek_kalibratiemetingen!$R$14,TRIM(""))</f>
        <v/>
      </c>
    </row>
    <row r="553" spans="6:6" x14ac:dyDescent="0.25">
      <c r="F553" s="24" t="str">
        <f>IF(I553,Grafiek_kalibratiemetingen!$R$13*Kalibratiemetingen!C553+Grafiek_kalibratiemetingen!$R$14,TRIM(""))</f>
        <v/>
      </c>
    </row>
    <row r="554" spans="6:6" x14ac:dyDescent="0.25">
      <c r="F554" s="24" t="str">
        <f>IF(I554,Grafiek_kalibratiemetingen!$R$13*Kalibratiemetingen!C554+Grafiek_kalibratiemetingen!$R$14,TRIM(""))</f>
        <v/>
      </c>
    </row>
    <row r="555" spans="6:6" x14ac:dyDescent="0.25">
      <c r="F555" s="24" t="str">
        <f>IF(I555,Grafiek_kalibratiemetingen!$R$13*Kalibratiemetingen!C555+Grafiek_kalibratiemetingen!$R$14,TRIM(""))</f>
        <v/>
      </c>
    </row>
    <row r="556" spans="6:6" x14ac:dyDescent="0.25">
      <c r="F556" s="24" t="str">
        <f>IF(I556,Grafiek_kalibratiemetingen!$R$13*Kalibratiemetingen!C556+Grafiek_kalibratiemetingen!$R$14,TRIM(""))</f>
        <v/>
      </c>
    </row>
    <row r="557" spans="6:6" x14ac:dyDescent="0.25">
      <c r="F557" s="24" t="str">
        <f>IF(I557,Grafiek_kalibratiemetingen!$R$13*Kalibratiemetingen!C557+Grafiek_kalibratiemetingen!$R$14,TRIM(""))</f>
        <v/>
      </c>
    </row>
    <row r="558" spans="6:6" x14ac:dyDescent="0.25">
      <c r="F558" s="24" t="str">
        <f>IF(I558,Grafiek_kalibratiemetingen!$R$13*Kalibratiemetingen!C558+Grafiek_kalibratiemetingen!$R$14,TRIM(""))</f>
        <v/>
      </c>
    </row>
    <row r="559" spans="6:6" x14ac:dyDescent="0.25">
      <c r="F559" s="24" t="str">
        <f>IF(I559,Grafiek_kalibratiemetingen!$R$13*Kalibratiemetingen!C559+Grafiek_kalibratiemetingen!$R$14,TRIM(""))</f>
        <v/>
      </c>
    </row>
    <row r="560" spans="6:6" x14ac:dyDescent="0.25">
      <c r="F560" s="24" t="str">
        <f>IF(I560,Grafiek_kalibratiemetingen!$R$13*Kalibratiemetingen!C560+Grafiek_kalibratiemetingen!$R$14,TRIM(""))</f>
        <v/>
      </c>
    </row>
    <row r="561" spans="6:6" x14ac:dyDescent="0.25">
      <c r="F561" s="24" t="str">
        <f>IF(I561,Grafiek_kalibratiemetingen!$R$13*Kalibratiemetingen!C561+Grafiek_kalibratiemetingen!$R$14,TRIM(""))</f>
        <v/>
      </c>
    </row>
    <row r="562" spans="6:6" x14ac:dyDescent="0.25">
      <c r="F562" s="24" t="str">
        <f>IF(I562,Grafiek_kalibratiemetingen!$R$13*Kalibratiemetingen!C562+Grafiek_kalibratiemetingen!$R$14,TRIM(""))</f>
        <v/>
      </c>
    </row>
    <row r="563" spans="6:6" x14ac:dyDescent="0.25">
      <c r="F563" s="24" t="str">
        <f>IF(I563,Grafiek_kalibratiemetingen!$R$13*Kalibratiemetingen!C563+Grafiek_kalibratiemetingen!$R$14,TRIM(""))</f>
        <v/>
      </c>
    </row>
    <row r="564" spans="6:6" x14ac:dyDescent="0.25">
      <c r="F564" s="24" t="str">
        <f>IF(I564,Grafiek_kalibratiemetingen!$R$13*Kalibratiemetingen!C564+Grafiek_kalibratiemetingen!$R$14,TRIM(""))</f>
        <v/>
      </c>
    </row>
    <row r="565" spans="6:6" x14ac:dyDescent="0.25">
      <c r="F565" s="24" t="str">
        <f>IF(I565,Grafiek_kalibratiemetingen!$R$13*Kalibratiemetingen!C565+Grafiek_kalibratiemetingen!$R$14,TRIM(""))</f>
        <v/>
      </c>
    </row>
    <row r="566" spans="6:6" x14ac:dyDescent="0.25">
      <c r="F566" s="24" t="str">
        <f>IF(I566,Grafiek_kalibratiemetingen!$R$13*Kalibratiemetingen!C566+Grafiek_kalibratiemetingen!$R$14,TRIM(""))</f>
        <v/>
      </c>
    </row>
    <row r="567" spans="6:6" x14ac:dyDescent="0.25">
      <c r="F567" s="24" t="str">
        <f>IF(I567,Grafiek_kalibratiemetingen!$R$13*Kalibratiemetingen!C567+Grafiek_kalibratiemetingen!$R$14,TRIM(""))</f>
        <v/>
      </c>
    </row>
    <row r="568" spans="6:6" x14ac:dyDescent="0.25">
      <c r="F568" s="24" t="str">
        <f>IF(I568,Grafiek_kalibratiemetingen!$R$13*Kalibratiemetingen!C568+Grafiek_kalibratiemetingen!$R$14,TRIM(""))</f>
        <v/>
      </c>
    </row>
    <row r="569" spans="6:6" x14ac:dyDescent="0.25">
      <c r="F569" s="24" t="str">
        <f>IF(I569,Grafiek_kalibratiemetingen!$R$13*Kalibratiemetingen!C569+Grafiek_kalibratiemetingen!$R$14,TRIM(""))</f>
        <v/>
      </c>
    </row>
    <row r="570" spans="6:6" x14ac:dyDescent="0.25">
      <c r="F570" s="24" t="str">
        <f>IF(I570,Grafiek_kalibratiemetingen!$R$13*Kalibratiemetingen!C570+Grafiek_kalibratiemetingen!$R$14,TRIM(""))</f>
        <v/>
      </c>
    </row>
    <row r="571" spans="6:6" x14ac:dyDescent="0.25">
      <c r="F571" s="24" t="str">
        <f>IF(I571,Grafiek_kalibratiemetingen!$R$13*Kalibratiemetingen!C571+Grafiek_kalibratiemetingen!$R$14,TRIM(""))</f>
        <v/>
      </c>
    </row>
    <row r="572" spans="6:6" x14ac:dyDescent="0.25">
      <c r="F572" s="24" t="str">
        <f>IF(I572,Grafiek_kalibratiemetingen!$R$13*Kalibratiemetingen!C572+Grafiek_kalibratiemetingen!$R$14,TRIM(""))</f>
        <v/>
      </c>
    </row>
    <row r="573" spans="6:6" x14ac:dyDescent="0.25">
      <c r="F573" s="24" t="str">
        <f>IF(I573,Grafiek_kalibratiemetingen!$R$13*Kalibratiemetingen!C573+Grafiek_kalibratiemetingen!$R$14,TRIM(""))</f>
        <v/>
      </c>
    </row>
  </sheetData>
  <mergeCells count="2">
    <mergeCell ref="E2:I2"/>
    <mergeCell ref="N2:P2"/>
  </mergeCells>
  <conditionalFormatting sqref="G4:I1048576">
    <cfRule type="notContainsBlanks" dxfId="49" priority="12">
      <formula>LEN(TRIM(G4))&gt;0</formula>
    </cfRule>
  </conditionalFormatting>
  <conditionalFormatting sqref="B4:D1048576">
    <cfRule type="notContainsBlanks" dxfId="48" priority="10">
      <formula>LEN(TRIM(B4))&gt;0</formula>
    </cfRule>
  </conditionalFormatting>
  <conditionalFormatting sqref="F4:F1048576">
    <cfRule type="notContainsBlanks" dxfId="47" priority="4">
      <formula>LEN(TRIM(F4))&gt;0</formula>
    </cfRule>
  </conditionalFormatting>
  <conditionalFormatting sqref="B4:I1048576">
    <cfRule type="containsBlanks" dxfId="46" priority="1">
      <formula>LEN(TRIM(B4))=0</formula>
    </cfRule>
  </conditionalFormatting>
  <conditionalFormatting sqref="E4:E1048576">
    <cfRule type="notContainsBlanks" dxfId="45" priority="3">
      <formula>LEN(TRIM(E4))&gt;0</formula>
    </cfRule>
  </conditionalFormatting>
  <conditionalFormatting sqref="I4:I1048576">
    <cfRule type="cellIs" dxfId="44" priority="5" operator="equal">
      <formula>0</formula>
    </cfRule>
  </conditionalFormatting>
  <pageMargins left="0.7" right="0.7" top="0.75" bottom="0.75" header="0.51180555555555496" footer="0.51180555555555496"/>
  <pageSetup paperSize="9" firstPageNumber="0" orientation="portrait" r:id="rId1"/>
  <extLst>
    <ext xmlns:x14="http://schemas.microsoft.com/office/spreadsheetml/2009/9/main" uri="{78C0D931-6437-407d-A8EE-F0AAD7539E65}">
      <x14:conditionalFormattings>
        <x14:conditionalFormatting xmlns:xm="http://schemas.microsoft.com/office/excel/2006/main">
          <x14:cfRule type="cellIs" priority="2" operator="notBetween" id="{D270BF6C-A5F1-4FF5-98EF-2B75C1294F55}">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E4:E50000</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tabSelected="1" workbookViewId="0">
      <selection activeCell="F14" sqref="F14"/>
    </sheetView>
  </sheetViews>
  <sheetFormatPr defaultRowHeight="15" x14ac:dyDescent="0.25"/>
  <cols>
    <col min="1" max="1" width="11.7109375" bestFit="1" customWidth="1"/>
    <col min="2" max="2" width="15.42578125" bestFit="1" customWidth="1"/>
    <col min="3" max="3" width="16.140625" bestFit="1" customWidth="1"/>
    <col min="4" max="4" width="17" bestFit="1" customWidth="1"/>
    <col min="6" max="6" width="12.85546875" bestFit="1" customWidth="1"/>
  </cols>
  <sheetData>
    <row r="1" spans="1:8" x14ac:dyDescent="0.25">
      <c r="A1" s="94" t="s">
        <v>174</v>
      </c>
      <c r="B1" s="94"/>
      <c r="C1" s="94"/>
      <c r="D1" s="94"/>
      <c r="E1" s="94"/>
    </row>
    <row r="3" spans="1:8" x14ac:dyDescent="0.25">
      <c r="A3" s="17" t="s">
        <v>176</v>
      </c>
      <c r="B3" s="17" t="s">
        <v>175</v>
      </c>
      <c r="C3" s="17" t="s">
        <v>177</v>
      </c>
      <c r="D3" s="17" t="s">
        <v>178</v>
      </c>
      <c r="E3" s="17" t="s">
        <v>179</v>
      </c>
      <c r="F3" s="17" t="s">
        <v>180</v>
      </c>
      <c r="H3" s="17" t="s">
        <v>107</v>
      </c>
    </row>
    <row r="4" spans="1:8" x14ac:dyDescent="0.25">
      <c r="A4">
        <v>10225</v>
      </c>
      <c r="B4">
        <v>12.6</v>
      </c>
      <c r="C4">
        <v>4334</v>
      </c>
      <c r="D4">
        <v>29</v>
      </c>
      <c r="E4">
        <v>14</v>
      </c>
      <c r="F4">
        <v>30.6</v>
      </c>
      <c r="H4">
        <f>E4-B4</f>
        <v>1.4000000000000004</v>
      </c>
    </row>
    <row r="5" spans="1:8" x14ac:dyDescent="0.25">
      <c r="A5">
        <v>10225</v>
      </c>
      <c r="B5">
        <v>12.7</v>
      </c>
      <c r="C5">
        <v>4370</v>
      </c>
      <c r="D5">
        <v>29</v>
      </c>
      <c r="E5">
        <v>14</v>
      </c>
      <c r="F5">
        <v>30.6</v>
      </c>
      <c r="H5">
        <f t="shared" ref="H5:H11" si="0">E5-B5</f>
        <v>1.3000000000000007</v>
      </c>
    </row>
    <row r="6" spans="1:8" x14ac:dyDescent="0.25">
      <c r="A6">
        <v>10227</v>
      </c>
      <c r="B6">
        <v>13.3</v>
      </c>
      <c r="C6">
        <v>4668</v>
      </c>
      <c r="D6">
        <v>29</v>
      </c>
      <c r="E6">
        <v>13.7</v>
      </c>
      <c r="F6">
        <v>31.1</v>
      </c>
      <c r="H6">
        <f t="shared" si="0"/>
        <v>0.39999999999999858</v>
      </c>
    </row>
    <row r="7" spans="1:8" x14ac:dyDescent="0.25">
      <c r="A7">
        <v>10228</v>
      </c>
      <c r="B7">
        <v>13.3</v>
      </c>
      <c r="C7">
        <v>4662</v>
      </c>
      <c r="D7">
        <v>29</v>
      </c>
      <c r="E7">
        <v>13.8</v>
      </c>
      <c r="F7">
        <v>31.2</v>
      </c>
      <c r="H7">
        <f t="shared" si="0"/>
        <v>0.5</v>
      </c>
    </row>
    <row r="8" spans="1:8" x14ac:dyDescent="0.25">
      <c r="A8">
        <v>10226</v>
      </c>
      <c r="B8">
        <v>12.8</v>
      </c>
      <c r="C8">
        <v>4421</v>
      </c>
      <c r="D8">
        <v>30</v>
      </c>
      <c r="E8">
        <v>12.9</v>
      </c>
      <c r="F8">
        <v>30.7</v>
      </c>
      <c r="H8">
        <f t="shared" si="0"/>
        <v>9.9999999999999645E-2</v>
      </c>
    </row>
    <row r="9" spans="1:8" x14ac:dyDescent="0.25">
      <c r="A9">
        <v>10238</v>
      </c>
      <c r="B9">
        <v>12.7</v>
      </c>
      <c r="C9">
        <v>4379</v>
      </c>
      <c r="D9">
        <v>31</v>
      </c>
      <c r="E9">
        <v>13</v>
      </c>
      <c r="F9">
        <v>31.6</v>
      </c>
      <c r="H9">
        <f t="shared" si="0"/>
        <v>0.30000000000000071</v>
      </c>
    </row>
    <row r="10" spans="1:8" x14ac:dyDescent="0.25">
      <c r="A10">
        <v>10239</v>
      </c>
      <c r="B10">
        <v>12.4</v>
      </c>
      <c r="C10">
        <v>4231</v>
      </c>
      <c r="D10">
        <v>31</v>
      </c>
      <c r="E10">
        <v>12.8</v>
      </c>
      <c r="F10">
        <v>31.7</v>
      </c>
      <c r="H10">
        <f t="shared" si="0"/>
        <v>0.40000000000000036</v>
      </c>
    </row>
    <row r="11" spans="1:8" x14ac:dyDescent="0.25">
      <c r="A11">
        <v>454</v>
      </c>
      <c r="B11">
        <v>11.8</v>
      </c>
      <c r="C11">
        <v>3952</v>
      </c>
      <c r="D11">
        <v>31</v>
      </c>
      <c r="E11">
        <v>12.1</v>
      </c>
      <c r="F11">
        <v>30.6</v>
      </c>
      <c r="H11">
        <f t="shared" si="0"/>
        <v>0.29999999999999893</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workbookViewId="0">
      <selection activeCell="A15" sqref="A15"/>
    </sheetView>
  </sheetViews>
  <sheetFormatPr defaultRowHeight="15" x14ac:dyDescent="0.25"/>
  <cols>
    <col min="1" max="1" width="16" bestFit="1" customWidth="1"/>
    <col min="2" max="2" width="17.85546875" bestFit="1" customWidth="1"/>
    <col min="3" max="3" width="17.7109375" bestFit="1" customWidth="1"/>
    <col min="4" max="5" width="6" bestFit="1" customWidth="1"/>
    <col min="8" max="8" width="12.85546875" bestFit="1" customWidth="1"/>
  </cols>
  <sheetData>
    <row r="1" spans="1:18" x14ac:dyDescent="0.25">
      <c r="C1" s="95" t="s">
        <v>184</v>
      </c>
      <c r="D1" s="95"/>
      <c r="E1" s="95"/>
      <c r="F1" s="95"/>
      <c r="G1" s="95"/>
      <c r="H1" s="95" t="s">
        <v>187</v>
      </c>
      <c r="I1" s="95"/>
      <c r="J1" s="95"/>
      <c r="K1" s="95"/>
      <c r="L1" s="95"/>
      <c r="R1" t="s">
        <v>194</v>
      </c>
    </row>
    <row r="2" spans="1:18" x14ac:dyDescent="0.25">
      <c r="A2" s="17" t="s">
        <v>176</v>
      </c>
      <c r="B2" s="17" t="s">
        <v>188</v>
      </c>
      <c r="C2" s="17" t="s">
        <v>191</v>
      </c>
      <c r="D2" s="17" t="s">
        <v>183</v>
      </c>
      <c r="E2" s="17" t="s">
        <v>130</v>
      </c>
      <c r="F2" s="17" t="s">
        <v>185</v>
      </c>
      <c r="G2" s="17" t="s">
        <v>130</v>
      </c>
      <c r="H2" s="17" t="s">
        <v>193</v>
      </c>
      <c r="I2" s="17" t="s">
        <v>183</v>
      </c>
      <c r="J2" s="17" t="s">
        <v>130</v>
      </c>
      <c r="K2" s="17" t="s">
        <v>185</v>
      </c>
      <c r="L2" s="17" t="s">
        <v>130</v>
      </c>
    </row>
    <row r="3" spans="1:18" x14ac:dyDescent="0.25">
      <c r="A3">
        <v>1</v>
      </c>
      <c r="B3" t="s">
        <v>182</v>
      </c>
      <c r="C3">
        <v>18669</v>
      </c>
      <c r="D3">
        <v>850</v>
      </c>
      <c r="E3">
        <v>6552</v>
      </c>
      <c r="M3" t="s">
        <v>181</v>
      </c>
    </row>
    <row r="4" spans="1:18" x14ac:dyDescent="0.25">
      <c r="A4">
        <v>1</v>
      </c>
      <c r="B4" t="s">
        <v>182</v>
      </c>
      <c r="C4">
        <v>18688</v>
      </c>
      <c r="D4">
        <v>837</v>
      </c>
      <c r="E4">
        <v>6552</v>
      </c>
      <c r="F4">
        <v>23</v>
      </c>
      <c r="G4">
        <v>33.299999999999997</v>
      </c>
      <c r="M4" t="s">
        <v>186</v>
      </c>
    </row>
    <row r="5" spans="1:18" x14ac:dyDescent="0.25">
      <c r="A5">
        <v>1</v>
      </c>
      <c r="B5" t="s">
        <v>182</v>
      </c>
      <c r="C5" s="17">
        <v>18661</v>
      </c>
      <c r="D5">
        <v>860</v>
      </c>
      <c r="E5">
        <v>31</v>
      </c>
      <c r="F5">
        <v>22.8</v>
      </c>
      <c r="G5">
        <v>31</v>
      </c>
      <c r="M5" t="s">
        <v>189</v>
      </c>
    </row>
    <row r="6" spans="1:18" x14ac:dyDescent="0.25">
      <c r="A6">
        <v>1</v>
      </c>
      <c r="B6" t="s">
        <v>190</v>
      </c>
      <c r="H6">
        <v>26.6</v>
      </c>
      <c r="I6">
        <v>10830</v>
      </c>
      <c r="J6">
        <v>29</v>
      </c>
      <c r="K6">
        <v>27.2</v>
      </c>
      <c r="L6">
        <v>35.6</v>
      </c>
      <c r="M6" t="s">
        <v>192</v>
      </c>
    </row>
    <row r="7" spans="1:18" x14ac:dyDescent="0.25">
      <c r="A7">
        <v>1</v>
      </c>
      <c r="B7" t="s">
        <v>190</v>
      </c>
      <c r="H7">
        <v>23.8</v>
      </c>
      <c r="I7">
        <v>9550</v>
      </c>
      <c r="J7">
        <v>31</v>
      </c>
      <c r="K7">
        <v>28</v>
      </c>
      <c r="L7">
        <v>31.7</v>
      </c>
      <c r="M7" t="s">
        <v>195</v>
      </c>
    </row>
    <row r="8" spans="1:18" x14ac:dyDescent="0.25">
      <c r="A8">
        <v>1</v>
      </c>
      <c r="B8" t="s">
        <v>190</v>
      </c>
      <c r="H8">
        <v>21.5</v>
      </c>
      <c r="I8">
        <v>8481</v>
      </c>
      <c r="J8">
        <v>31</v>
      </c>
    </row>
    <row r="9" spans="1:18" x14ac:dyDescent="0.25">
      <c r="A9">
        <v>1</v>
      </c>
      <c r="B9" t="s">
        <v>190</v>
      </c>
      <c r="H9">
        <v>20.7</v>
      </c>
      <c r="I9">
        <v>8077</v>
      </c>
      <c r="J9">
        <v>31</v>
      </c>
    </row>
    <row r="10" spans="1:18" x14ac:dyDescent="0.25">
      <c r="A10">
        <v>1</v>
      </c>
      <c r="B10" t="s">
        <v>190</v>
      </c>
      <c r="H10">
        <v>20</v>
      </c>
      <c r="I10">
        <v>7760</v>
      </c>
      <c r="J10">
        <v>31</v>
      </c>
    </row>
    <row r="11" spans="1:18" x14ac:dyDescent="0.25">
      <c r="A11">
        <v>1</v>
      </c>
      <c r="B11" t="s">
        <v>190</v>
      </c>
      <c r="H11">
        <v>19.7</v>
      </c>
      <c r="I11">
        <v>7646</v>
      </c>
      <c r="J11">
        <v>31</v>
      </c>
    </row>
    <row r="12" spans="1:18" x14ac:dyDescent="0.25">
      <c r="A12">
        <v>1</v>
      </c>
      <c r="B12" t="s">
        <v>190</v>
      </c>
      <c r="H12">
        <v>20.6</v>
      </c>
      <c r="I12">
        <v>8062</v>
      </c>
      <c r="J12">
        <v>31</v>
      </c>
    </row>
    <row r="13" spans="1:18" x14ac:dyDescent="0.25">
      <c r="A13">
        <v>1</v>
      </c>
      <c r="B13" t="s">
        <v>190</v>
      </c>
      <c r="H13">
        <v>20.6</v>
      </c>
      <c r="I13">
        <v>8042</v>
      </c>
      <c r="J13">
        <v>31</v>
      </c>
    </row>
    <row r="14" spans="1:18" x14ac:dyDescent="0.25">
      <c r="A14">
        <v>1</v>
      </c>
      <c r="B14" t="s">
        <v>190</v>
      </c>
      <c r="H14">
        <v>20.2</v>
      </c>
      <c r="I14">
        <v>7852</v>
      </c>
      <c r="J14">
        <v>31</v>
      </c>
      <c r="K14" s="17">
        <v>27.3</v>
      </c>
      <c r="L14">
        <v>31.3</v>
      </c>
      <c r="M14" t="s">
        <v>196</v>
      </c>
    </row>
  </sheetData>
  <mergeCells count="2">
    <mergeCell ref="C1:G1"/>
    <mergeCell ref="H1:L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3"/>
  <sheetViews>
    <sheetView zoomScaleNormal="100" workbookViewId="0">
      <selection activeCell="N21" sqref="N21"/>
    </sheetView>
  </sheetViews>
  <sheetFormatPr defaultRowHeight="15" x14ac:dyDescent="0.25"/>
  <cols>
    <col min="1" max="1" width="10.85546875" customWidth="1"/>
    <col min="3" max="3" width="8.28515625" customWidth="1"/>
    <col min="4" max="5" width="8.85546875" customWidth="1"/>
    <col min="6" max="6" width="12.28515625" bestFit="1" customWidth="1"/>
    <col min="9" max="9" width="6" customWidth="1"/>
    <col min="16" max="16" width="16.7109375" bestFit="1" customWidth="1"/>
    <col min="17" max="17" width="14.7109375" customWidth="1"/>
    <col min="18" max="18" width="10.140625" bestFit="1" customWidth="1"/>
    <col min="24" max="24" width="24" customWidth="1"/>
    <col min="25" max="25" width="14.42578125" customWidth="1"/>
  </cols>
  <sheetData>
    <row r="1" spans="1:25" x14ac:dyDescent="0.25">
      <c r="A1">
        <f>COUNT(A$4:A$65000)</f>
        <v>11</v>
      </c>
      <c r="B1">
        <f>COUNT(B$4:B$65000)</f>
        <v>11</v>
      </c>
      <c r="C1">
        <f>COUNT(C$4:C$65000)</f>
        <v>11</v>
      </c>
      <c r="D1">
        <f>COUNT(D$4:D$65000)</f>
        <v>11</v>
      </c>
      <c r="G1">
        <f>COUNT(G$4:G$65000)</f>
        <v>11</v>
      </c>
      <c r="H1">
        <f>COUNT(H$4:H$65000)</f>
        <v>11</v>
      </c>
      <c r="J1">
        <f t="shared" ref="J1:Q1" si="0">COUNT(J$4:J$65000)</f>
        <v>0</v>
      </c>
      <c r="K1">
        <f t="shared" si="0"/>
        <v>0</v>
      </c>
      <c r="L1">
        <f t="shared" si="0"/>
        <v>11</v>
      </c>
      <c r="M1">
        <f>COUNT(M$4:M$65000)</f>
        <v>0</v>
      </c>
      <c r="N1">
        <f t="shared" si="0"/>
        <v>0</v>
      </c>
      <c r="O1">
        <f t="shared" si="0"/>
        <v>11</v>
      </c>
      <c r="P1">
        <f t="shared" si="0"/>
        <v>0</v>
      </c>
      <c r="Q1">
        <f t="shared" si="0"/>
        <v>0</v>
      </c>
    </row>
    <row r="2" spans="1:25" ht="32.25" customHeight="1" x14ac:dyDescent="0.25">
      <c r="E2" s="89" t="s">
        <v>111</v>
      </c>
      <c r="F2" s="89"/>
      <c r="G2" s="89"/>
      <c r="H2" s="89"/>
      <c r="I2" s="89"/>
      <c r="N2" s="90" t="s">
        <v>112</v>
      </c>
      <c r="O2" s="90"/>
      <c r="P2" s="90"/>
    </row>
    <row r="3" spans="1:25" ht="45" x14ac:dyDescent="0.25">
      <c r="A3" s="20" t="s">
        <v>0</v>
      </c>
      <c r="B3" s="19" t="s">
        <v>4</v>
      </c>
      <c r="C3" s="19" t="s">
        <v>5</v>
      </c>
      <c r="D3" s="19" t="s">
        <v>6</v>
      </c>
      <c r="E3" s="25" t="s">
        <v>107</v>
      </c>
      <c r="F3" s="22" t="s">
        <v>83</v>
      </c>
      <c r="G3" s="21" t="s">
        <v>1</v>
      </c>
      <c r="H3" s="21" t="s">
        <v>2</v>
      </c>
      <c r="I3" s="21" t="s">
        <v>108</v>
      </c>
      <c r="J3" s="23" t="s">
        <v>3</v>
      </c>
      <c r="K3" s="23" t="s">
        <v>7</v>
      </c>
      <c r="L3" s="23" t="s">
        <v>8</v>
      </c>
      <c r="M3" s="23" t="s">
        <v>9</v>
      </c>
      <c r="N3" s="23" t="s">
        <v>10</v>
      </c>
      <c r="O3" s="23" t="s">
        <v>11</v>
      </c>
      <c r="P3" s="23" t="s">
        <v>12</v>
      </c>
      <c r="Q3" s="23" t="s">
        <v>13</v>
      </c>
      <c r="R3" s="43" t="s">
        <v>91</v>
      </c>
      <c r="S3" s="44" t="s">
        <v>98</v>
      </c>
      <c r="X3" s="17" t="s">
        <v>89</v>
      </c>
      <c r="Y3">
        <f>COUNTIF(I4:I50000,"=1")</f>
        <v>11</v>
      </c>
    </row>
    <row r="4" spans="1:25" ht="15" hidden="1" customHeight="1" x14ac:dyDescent="0.25">
      <c r="A4" s="28">
        <v>9355</v>
      </c>
      <c r="B4" s="38">
        <v>25668</v>
      </c>
      <c r="C4" s="38">
        <v>12160</v>
      </c>
      <c r="D4" s="38">
        <v>30</v>
      </c>
      <c r="E4" s="39">
        <f>IF(I4,G4-F4,TRIM(""))</f>
        <v>-11.597180325452543</v>
      </c>
      <c r="F4" s="40">
        <f>IF(Augostometer!C4&gt;0,Grafiek_kalibratiemetingen!$R$13*Augostometer!C4+Grafiek_kalibratiemetingen!$R$14,TRIM(""))</f>
        <v>23.697180325452543</v>
      </c>
      <c r="G4" s="41">
        <v>12.1</v>
      </c>
      <c r="H4" s="41">
        <v>30.4</v>
      </c>
      <c r="I4" s="41">
        <f>IF(IF(Augostometer!C4&gt;0,1,0)+IF(Augostometer!G4&gt;0,1,0)=2,1,0)</f>
        <v>1</v>
      </c>
      <c r="J4" s="28" t="s">
        <v>126</v>
      </c>
      <c r="K4" s="28" t="s">
        <v>14</v>
      </c>
      <c r="L4" s="28">
        <v>729</v>
      </c>
      <c r="M4" s="28" t="s">
        <v>15</v>
      </c>
      <c r="N4" s="28" t="s">
        <v>16</v>
      </c>
      <c r="O4" s="42">
        <v>42566</v>
      </c>
      <c r="P4" s="28" t="s">
        <v>19</v>
      </c>
      <c r="Q4" s="28"/>
      <c r="R4">
        <f>G4*C4</f>
        <v>147136</v>
      </c>
      <c r="S4">
        <f>C4*C4</f>
        <v>147865600</v>
      </c>
      <c r="X4" s="17" t="s">
        <v>87</v>
      </c>
      <c r="Y4" s="18">
        <f>-SUM(R4:R50000)</f>
        <v>-946168.5</v>
      </c>
    </row>
    <row r="5" spans="1:25" x14ac:dyDescent="0.25">
      <c r="A5" s="28">
        <v>9359</v>
      </c>
      <c r="B5" s="38">
        <v>25744</v>
      </c>
      <c r="C5" s="38">
        <v>7956</v>
      </c>
      <c r="D5" s="38">
        <v>30</v>
      </c>
      <c r="E5" s="39">
        <f t="shared" ref="E5:E68" si="1">IF(I5,G5-F5,TRIM(""))</f>
        <v>-2.1044457712039115</v>
      </c>
      <c r="F5" s="40">
        <f>IF(Augostometer!C5&gt;0,Grafiek_kalibratiemetingen!$R$13*Augostometer!C5+Grafiek_kalibratiemetingen!$R$14,TRIM(""))</f>
        <v>17.704445771203911</v>
      </c>
      <c r="G5" s="41">
        <v>15.6</v>
      </c>
      <c r="H5" s="41">
        <v>31.4</v>
      </c>
      <c r="I5" s="41">
        <f>IF(IF(Augostometer!C5&gt;0,1,0)+IF(Augostometer!G5&gt;0,1,0)=2,1,0)</f>
        <v>1</v>
      </c>
      <c r="J5" s="28" t="s">
        <v>126</v>
      </c>
      <c r="K5" s="28" t="s">
        <v>14</v>
      </c>
      <c r="L5" s="28">
        <v>729</v>
      </c>
      <c r="M5" t="s">
        <v>15</v>
      </c>
      <c r="N5" s="28" t="s">
        <v>16</v>
      </c>
      <c r="O5" s="42">
        <v>42566</v>
      </c>
      <c r="P5" s="28" t="s">
        <v>19</v>
      </c>
      <c r="Q5" s="28"/>
      <c r="R5">
        <f>G5*C5</f>
        <v>124113.59999999999</v>
      </c>
      <c r="S5">
        <f>C5*C5</f>
        <v>63297936</v>
      </c>
      <c r="X5" s="17" t="s">
        <v>94</v>
      </c>
      <c r="Y5">
        <f>AVERAGEIF(I4:I50000,"=1",G4:G50000)</f>
        <v>13.481818181818181</v>
      </c>
    </row>
    <row r="6" spans="1:25" x14ac:dyDescent="0.25">
      <c r="A6" s="28">
        <v>9453</v>
      </c>
      <c r="B6" s="38">
        <v>20492</v>
      </c>
      <c r="C6" s="38">
        <v>3801</v>
      </c>
      <c r="D6" s="38">
        <v>30</v>
      </c>
      <c r="E6" s="39">
        <f t="shared" si="1"/>
        <v>-0.68155993083686717</v>
      </c>
      <c r="F6" s="40">
        <f>IF(Augostometer!C6&gt;0,Grafiek_kalibratiemetingen!$R$13*Augostometer!C6+Grafiek_kalibratiemetingen!$R$14,TRIM(""))</f>
        <v>11.781559930836867</v>
      </c>
      <c r="G6" s="41">
        <v>11.1</v>
      </c>
      <c r="H6" s="41">
        <v>30.1</v>
      </c>
      <c r="I6" s="41">
        <f>IF(IF(Augostometer!C6&gt;0,1,0)+IF(Augostometer!G6&gt;0,1,0)=2,1,0)</f>
        <v>1</v>
      </c>
      <c r="J6" s="28" t="s">
        <v>126</v>
      </c>
      <c r="K6" s="28" t="s">
        <v>14</v>
      </c>
      <c r="L6" s="28">
        <v>729</v>
      </c>
      <c r="M6" t="s">
        <v>15</v>
      </c>
      <c r="N6" s="28" t="s">
        <v>16</v>
      </c>
      <c r="O6" s="42">
        <v>42570</v>
      </c>
      <c r="P6" s="28" t="s">
        <v>125</v>
      </c>
      <c r="Q6" s="28"/>
      <c r="R6">
        <f t="shared" ref="R6:R17" si="2">G6*C6</f>
        <v>42191.1</v>
      </c>
      <c r="S6">
        <f t="shared" ref="S6:S17" si="3">C6*C6</f>
        <v>14447601</v>
      </c>
      <c r="X6" s="17" t="s">
        <v>95</v>
      </c>
      <c r="Y6">
        <f>AVERAGEIF(I4:I50000,"=1",C4:C50000)</f>
        <v>6296.363636363636</v>
      </c>
    </row>
    <row r="7" spans="1:25" x14ac:dyDescent="0.25">
      <c r="A7" s="28">
        <v>9468</v>
      </c>
      <c r="B7" s="38">
        <v>20581</v>
      </c>
      <c r="C7" s="38">
        <v>5873</v>
      </c>
      <c r="D7" s="38">
        <v>30</v>
      </c>
      <c r="E7" s="39">
        <f t="shared" si="1"/>
        <v>-1.4351626892581706</v>
      </c>
      <c r="F7" s="40">
        <f>IF(Augostometer!C7&gt;0,Grafiek_kalibratiemetingen!$R$13*Augostometer!C7+Grafiek_kalibratiemetingen!$R$14,TRIM(""))</f>
        <v>14.735162689258171</v>
      </c>
      <c r="G7" s="41">
        <v>13.3</v>
      </c>
      <c r="H7" s="41">
        <v>30.6</v>
      </c>
      <c r="I7" s="41">
        <f>IF(IF(Augostometer!C7&gt;0,1,0)+IF(Augostometer!G7&gt;0,1,0)=2,1,0)</f>
        <v>1</v>
      </c>
      <c r="J7" s="28" t="s">
        <v>126</v>
      </c>
      <c r="K7" s="28" t="s">
        <v>14</v>
      </c>
      <c r="L7" s="28">
        <v>729</v>
      </c>
      <c r="M7" t="s">
        <v>15</v>
      </c>
      <c r="N7" s="28" t="s">
        <v>16</v>
      </c>
      <c r="O7" s="42">
        <v>42570</v>
      </c>
      <c r="P7" s="28" t="s">
        <v>125</v>
      </c>
      <c r="Q7" s="28"/>
      <c r="R7">
        <f t="shared" si="2"/>
        <v>78110.900000000009</v>
      </c>
      <c r="S7">
        <f t="shared" si="3"/>
        <v>34492129</v>
      </c>
      <c r="X7" t="s">
        <v>93</v>
      </c>
      <c r="Y7">
        <f>SUMIF(I4:I50000,"=1",C4:C50000)/Y3</f>
        <v>6296.363636363636</v>
      </c>
    </row>
    <row r="8" spans="1:25" x14ac:dyDescent="0.25">
      <c r="A8" s="28">
        <v>9465</v>
      </c>
      <c r="B8" s="38">
        <v>20653</v>
      </c>
      <c r="C8" s="38">
        <v>6606</v>
      </c>
      <c r="D8" s="38">
        <v>31</v>
      </c>
      <c r="E8" s="39">
        <f t="shared" si="1"/>
        <v>0.11995757043158939</v>
      </c>
      <c r="F8" s="40">
        <f>IF(Augostometer!C8&gt;0,Grafiek_kalibratiemetingen!$R$13*Augostometer!C8+Grafiek_kalibratiemetingen!$R$14,TRIM(""))</f>
        <v>15.780042429568411</v>
      </c>
      <c r="G8" s="41">
        <v>15.9</v>
      </c>
      <c r="H8" s="41">
        <v>30.3</v>
      </c>
      <c r="I8" s="41">
        <f>IF(IF(Augostometer!C8&gt;0,1,0)+IF(Augostometer!G8&gt;0,1,0)=2,1,0)</f>
        <v>1</v>
      </c>
      <c r="J8" s="28" t="s">
        <v>126</v>
      </c>
      <c r="K8" s="28" t="s">
        <v>14</v>
      </c>
      <c r="L8" s="28">
        <v>729</v>
      </c>
      <c r="M8" t="s">
        <v>15</v>
      </c>
      <c r="N8" s="28" t="s">
        <v>16</v>
      </c>
      <c r="O8" s="42">
        <v>42570</v>
      </c>
      <c r="P8" s="28" t="s">
        <v>125</v>
      </c>
      <c r="Q8" s="28"/>
      <c r="R8">
        <f t="shared" si="2"/>
        <v>105035.40000000001</v>
      </c>
      <c r="S8">
        <f t="shared" si="3"/>
        <v>43639236</v>
      </c>
      <c r="X8" s="17" t="s">
        <v>96</v>
      </c>
      <c r="Y8">
        <f>SUMIF(I4:I50000,"=1",C4:C50000)</f>
        <v>69260</v>
      </c>
    </row>
    <row r="9" spans="1:25" x14ac:dyDescent="0.25">
      <c r="A9" s="28">
        <v>9465</v>
      </c>
      <c r="B9" s="38">
        <v>20598</v>
      </c>
      <c r="C9" s="38">
        <v>6595</v>
      </c>
      <c r="D9" s="38">
        <v>31</v>
      </c>
      <c r="E9" s="39">
        <f t="shared" si="1"/>
        <v>3.5637893956028677E-2</v>
      </c>
      <c r="F9" s="40">
        <f>IF(Augostometer!C9&gt;0,Grafiek_kalibratiemetingen!$R$13*Augostometer!C9+Grafiek_kalibratiemetingen!$R$14,TRIM(""))</f>
        <v>15.764362106043972</v>
      </c>
      <c r="G9" s="41">
        <v>15.8</v>
      </c>
      <c r="H9" s="41">
        <v>30.6</v>
      </c>
      <c r="I9" s="41">
        <f>IF(IF(Augostometer!C9&gt;0,1,0)+IF(Augostometer!G9&gt;0,1,0)=2,1,0)</f>
        <v>1</v>
      </c>
      <c r="J9" s="28" t="s">
        <v>126</v>
      </c>
      <c r="K9" s="28" t="s">
        <v>14</v>
      </c>
      <c r="L9" s="28">
        <v>729</v>
      </c>
      <c r="M9" t="s">
        <v>15</v>
      </c>
      <c r="N9" s="28" t="s">
        <v>16</v>
      </c>
      <c r="O9" s="42">
        <v>42570</v>
      </c>
      <c r="P9" s="28" t="s">
        <v>125</v>
      </c>
      <c r="Q9" s="28"/>
      <c r="R9">
        <f t="shared" si="2"/>
        <v>104201</v>
      </c>
      <c r="S9">
        <f t="shared" si="3"/>
        <v>43494025</v>
      </c>
      <c r="X9" s="17" t="s">
        <v>97</v>
      </c>
      <c r="Y9">
        <f>SUMIF(I4:I50000,"=1",G4:G50000)</f>
        <v>148.29999999999998</v>
      </c>
    </row>
    <row r="10" spans="1:25" x14ac:dyDescent="0.25">
      <c r="A10" s="28">
        <v>259</v>
      </c>
      <c r="B10" s="38">
        <v>20130</v>
      </c>
      <c r="C10" s="38">
        <v>5957</v>
      </c>
      <c r="D10" s="38">
        <v>30</v>
      </c>
      <c r="E10" s="39">
        <f t="shared" si="1"/>
        <v>-1.054903341626602</v>
      </c>
      <c r="F10" s="40">
        <f>IF(Augostometer!C10&gt;0,Grafiek_kalibratiemetingen!$R$13*Augostometer!C10+Grafiek_kalibratiemetingen!$R$14,TRIM(""))</f>
        <v>14.854903341626603</v>
      </c>
      <c r="G10" s="41">
        <v>13.8</v>
      </c>
      <c r="H10" s="41">
        <v>29.2</v>
      </c>
      <c r="I10" s="41">
        <f>IF(IF(Augostometer!C10&gt;0,1,0)+IF(Augostometer!G10&gt;0,1,0)=2,1,0)</f>
        <v>1</v>
      </c>
      <c r="J10" s="28" t="s">
        <v>126</v>
      </c>
      <c r="K10" s="28" t="s">
        <v>14</v>
      </c>
      <c r="L10" s="28">
        <v>729</v>
      </c>
      <c r="M10" t="s">
        <v>15</v>
      </c>
      <c r="N10" s="28" t="s">
        <v>16</v>
      </c>
      <c r="O10" s="42">
        <v>42570</v>
      </c>
      <c r="P10" s="28" t="s">
        <v>125</v>
      </c>
      <c r="Q10" s="28"/>
      <c r="R10">
        <f t="shared" si="2"/>
        <v>82206.600000000006</v>
      </c>
      <c r="S10">
        <f t="shared" si="3"/>
        <v>35485849</v>
      </c>
      <c r="X10" s="17" t="s">
        <v>99</v>
      </c>
      <c r="Y10">
        <f>SUMIF(I4:I50000,"=1",S4:S50000)</f>
        <v>490862190</v>
      </c>
    </row>
    <row r="11" spans="1:25" x14ac:dyDescent="0.25">
      <c r="A11" s="28">
        <v>258</v>
      </c>
      <c r="B11" s="38">
        <v>20214</v>
      </c>
      <c r="C11" s="38">
        <v>6115</v>
      </c>
      <c r="D11" s="38">
        <v>30</v>
      </c>
      <c r="E11" s="39">
        <f t="shared" si="1"/>
        <v>-1.2801298067957951</v>
      </c>
      <c r="F11" s="40">
        <f>IF(Augostometer!C11&gt;0,Grafiek_kalibratiemetingen!$R$13*Augostometer!C11+Grafiek_kalibratiemetingen!$R$14,TRIM(""))</f>
        <v>15.080129806795796</v>
      </c>
      <c r="G11" s="41">
        <v>13.8</v>
      </c>
      <c r="H11" s="41">
        <v>29.2</v>
      </c>
      <c r="I11" s="41">
        <f>IF(IF(Augostometer!C11&gt;0,1,0)+IF(Augostometer!G11&gt;0,1,0)=2,1,0)</f>
        <v>1</v>
      </c>
      <c r="J11" s="28" t="s">
        <v>126</v>
      </c>
      <c r="K11" s="28" t="s">
        <v>14</v>
      </c>
      <c r="L11" s="28">
        <v>729</v>
      </c>
      <c r="M11" t="s">
        <v>15</v>
      </c>
      <c r="N11" s="28" t="s">
        <v>16</v>
      </c>
      <c r="O11" s="42">
        <v>42570</v>
      </c>
      <c r="P11" s="28" t="s">
        <v>125</v>
      </c>
      <c r="Q11" s="28"/>
      <c r="R11">
        <f t="shared" si="2"/>
        <v>84387</v>
      </c>
      <c r="S11">
        <f t="shared" si="3"/>
        <v>37393225</v>
      </c>
    </row>
    <row r="12" spans="1:25" x14ac:dyDescent="0.25">
      <c r="A12" s="28">
        <v>256</v>
      </c>
      <c r="B12" s="30">
        <v>20537</v>
      </c>
      <c r="C12" s="30">
        <v>3331</v>
      </c>
      <c r="D12" s="30">
        <v>29</v>
      </c>
      <c r="E12" s="39">
        <f t="shared" si="1"/>
        <v>-0.21158247115636009</v>
      </c>
      <c r="F12" s="40">
        <f>IF(Augostometer!C12&gt;0,Grafiek_kalibratiemetingen!$R$13*Augostometer!C12+Grafiek_kalibratiemetingen!$R$14,TRIM(""))</f>
        <v>11.11158247115636</v>
      </c>
      <c r="G12" s="31">
        <v>10.9</v>
      </c>
      <c r="H12" s="31">
        <v>27.5</v>
      </c>
      <c r="I12" s="41">
        <f>IF(IF(Augostometer!C12&gt;0,1,0)+IF(Augostometer!G12&gt;0,1,0)=2,1,0)</f>
        <v>1</v>
      </c>
      <c r="J12" s="28" t="s">
        <v>126</v>
      </c>
      <c r="K12" s="28" t="s">
        <v>14</v>
      </c>
      <c r="L12" s="28">
        <v>729</v>
      </c>
      <c r="M12" t="s">
        <v>15</v>
      </c>
      <c r="N12" s="28" t="s">
        <v>16</v>
      </c>
      <c r="O12" s="42">
        <v>42570</v>
      </c>
      <c r="P12" s="28" t="s">
        <v>125</v>
      </c>
      <c r="Q12" s="28"/>
      <c r="R12">
        <f t="shared" si="2"/>
        <v>36307.9</v>
      </c>
      <c r="S12">
        <f t="shared" si="3"/>
        <v>11095561</v>
      </c>
      <c r="X12" t="s">
        <v>100</v>
      </c>
      <c r="Y12">
        <f>Y4+Y5*Y8</f>
        <v>-12417.772727272823</v>
      </c>
    </row>
    <row r="13" spans="1:25" x14ac:dyDescent="0.25">
      <c r="A13" s="28">
        <v>255</v>
      </c>
      <c r="B13" s="30">
        <v>20572</v>
      </c>
      <c r="C13" s="30">
        <v>4878</v>
      </c>
      <c r="D13" s="30">
        <v>30</v>
      </c>
      <c r="E13" s="39">
        <f t="shared" si="1"/>
        <v>-1.4168061522749671</v>
      </c>
      <c r="F13" s="40">
        <f>IF(Augostometer!C13&gt;0,Grafiek_kalibratiemetingen!$R$13*Augostometer!C13+Grafiek_kalibratiemetingen!$R$14,TRIM(""))</f>
        <v>13.316806152274967</v>
      </c>
      <c r="G13" s="31">
        <v>11.9</v>
      </c>
      <c r="H13" s="31">
        <v>27.5</v>
      </c>
      <c r="I13" s="41">
        <f>IF(IF(Augostometer!C13&gt;0,1,0)+IF(Augostometer!G13&gt;0,1,0)=2,1,0)</f>
        <v>1</v>
      </c>
      <c r="J13" s="28" t="s">
        <v>126</v>
      </c>
      <c r="K13" s="28" t="s">
        <v>14</v>
      </c>
      <c r="L13" s="28">
        <v>729</v>
      </c>
      <c r="M13" t="s">
        <v>15</v>
      </c>
      <c r="N13" s="28" t="s">
        <v>16</v>
      </c>
      <c r="O13" s="42">
        <v>42570</v>
      </c>
      <c r="P13" s="28" t="s">
        <v>125</v>
      </c>
      <c r="Q13" s="28"/>
      <c r="R13">
        <f t="shared" si="2"/>
        <v>58048.200000000004</v>
      </c>
      <c r="S13">
        <f t="shared" si="3"/>
        <v>23794884</v>
      </c>
      <c r="X13" t="s">
        <v>101</v>
      </c>
      <c r="Y13">
        <f>-Y10+(Y8*Y8)/Y3</f>
        <v>-54776044.545454562</v>
      </c>
    </row>
    <row r="14" spans="1:25" x14ac:dyDescent="0.25">
      <c r="A14" s="28">
        <v>257</v>
      </c>
      <c r="B14" s="30">
        <v>20616</v>
      </c>
      <c r="C14" s="30">
        <v>5988</v>
      </c>
      <c r="D14" s="30">
        <v>30</v>
      </c>
      <c r="E14" s="39">
        <f t="shared" si="1"/>
        <v>-0.79909334428638168</v>
      </c>
      <c r="F14" s="40">
        <f>IF(Augostometer!C14&gt;0,Grafiek_kalibratiemetingen!$R$13*Augostometer!C14+Grafiek_kalibratiemetingen!$R$14,TRIM(""))</f>
        <v>14.899093344286381</v>
      </c>
      <c r="G14" s="31">
        <v>14.1</v>
      </c>
      <c r="H14" s="31">
        <v>27.4</v>
      </c>
      <c r="I14" s="41">
        <f>IF(IF(Augostometer!C14&gt;0,1,0)+IF(Augostometer!G14&gt;0,1,0)=2,1,0)</f>
        <v>1</v>
      </c>
      <c r="J14" s="28" t="s">
        <v>126</v>
      </c>
      <c r="K14" s="28" t="s">
        <v>14</v>
      </c>
      <c r="L14" s="28">
        <v>729</v>
      </c>
      <c r="M14" t="s">
        <v>15</v>
      </c>
      <c r="N14" s="28" t="s">
        <v>16</v>
      </c>
      <c r="O14" s="42">
        <v>42570</v>
      </c>
      <c r="P14" s="28" t="s">
        <v>125</v>
      </c>
      <c r="Q14" s="28"/>
      <c r="R14">
        <f t="shared" si="2"/>
        <v>84430.8</v>
      </c>
      <c r="S14">
        <f t="shared" si="3"/>
        <v>35856144</v>
      </c>
    </row>
    <row r="15" spans="1:25" x14ac:dyDescent="0.25">
      <c r="A15" s="29"/>
      <c r="B15" s="30"/>
      <c r="C15" s="30"/>
      <c r="D15" s="30"/>
      <c r="E15" s="39" t="str">
        <f t="shared" si="1"/>
        <v/>
      </c>
      <c r="F15" s="40" t="str">
        <f>IF(Augostometer!C15&gt;0,Grafiek_kalibratiemetingen!$R$13*Augostometer!C15+Grafiek_kalibratiemetingen!$R$14,TRIM(""))</f>
        <v/>
      </c>
      <c r="G15" s="31"/>
      <c r="H15" s="31"/>
      <c r="I15" s="41">
        <f>IF(IF(Augostometer!C15&gt;0,1,0)+IF(Augostometer!G15&gt;0,1,0)=2,1,0)</f>
        <v>0</v>
      </c>
      <c r="J15" s="29"/>
      <c r="K15" s="29"/>
      <c r="L15" s="29"/>
      <c r="M15" s="29"/>
      <c r="N15" s="29"/>
      <c r="O15" s="32"/>
      <c r="P15" s="29"/>
      <c r="Q15" s="29"/>
      <c r="R15">
        <f t="shared" si="2"/>
        <v>0</v>
      </c>
      <c r="S15">
        <f t="shared" si="3"/>
        <v>0</v>
      </c>
      <c r="X15" t="s">
        <v>85</v>
      </c>
      <c r="Y15">
        <f>Y12/Y13</f>
        <v>2.2670079284326997E-4</v>
      </c>
    </row>
    <row r="16" spans="1:25" x14ac:dyDescent="0.25">
      <c r="A16" s="29"/>
      <c r="B16" s="30"/>
      <c r="C16" s="30"/>
      <c r="D16" s="30"/>
      <c r="E16" s="39" t="str">
        <f t="shared" si="1"/>
        <v/>
      </c>
      <c r="F16" s="40" t="str">
        <f>IF(Augostometer!C16&gt;0,Grafiek_kalibratiemetingen!$R$13*Augostometer!C16+Grafiek_kalibratiemetingen!$R$14,TRIM(""))</f>
        <v/>
      </c>
      <c r="G16" s="31"/>
      <c r="H16" s="31"/>
      <c r="I16" s="41">
        <f>IF(IF(Augostometer!C16&gt;0,1,0)+IF(Augostometer!G16&gt;0,1,0)=2,1,0)</f>
        <v>0</v>
      </c>
      <c r="J16" s="29"/>
      <c r="K16" s="29"/>
      <c r="L16" s="29"/>
      <c r="M16" s="29"/>
      <c r="N16" s="29"/>
      <c r="O16" s="32"/>
      <c r="P16" s="29"/>
      <c r="Q16" s="29"/>
      <c r="R16">
        <f t="shared" si="2"/>
        <v>0</v>
      </c>
      <c r="S16">
        <f t="shared" si="3"/>
        <v>0</v>
      </c>
      <c r="X16" t="s">
        <v>86</v>
      </c>
      <c r="Y16">
        <f>Y5-Y15*Y6</f>
        <v>12.054427553425009</v>
      </c>
    </row>
    <row r="17" spans="1:19" x14ac:dyDescent="0.25">
      <c r="A17" s="29"/>
      <c r="B17" s="30"/>
      <c r="C17" s="30"/>
      <c r="D17" s="30"/>
      <c r="E17" s="39" t="str">
        <f t="shared" si="1"/>
        <v/>
      </c>
      <c r="F17" s="40" t="str">
        <f>IF(Augostometer!C17&gt;0,Grafiek_kalibratiemetingen!$R$13*Augostometer!C17+Grafiek_kalibratiemetingen!$R$14,TRIM(""))</f>
        <v/>
      </c>
      <c r="G17" s="31"/>
      <c r="H17" s="31"/>
      <c r="I17" s="41">
        <f>IF(IF(Augostometer!C17&gt;0,1,0)+IF(Augostometer!G17&gt;0,1,0)=2,1,0)</f>
        <v>0</v>
      </c>
      <c r="J17" s="29"/>
      <c r="K17" s="29"/>
      <c r="L17" s="29"/>
      <c r="M17" s="29"/>
      <c r="N17" s="29"/>
      <c r="O17" s="32"/>
      <c r="P17" s="29"/>
      <c r="Q17" s="29"/>
      <c r="R17">
        <f t="shared" si="2"/>
        <v>0</v>
      </c>
      <c r="S17">
        <f t="shared" si="3"/>
        <v>0</v>
      </c>
    </row>
    <row r="18" spans="1:19" x14ac:dyDescent="0.25">
      <c r="A18" s="33"/>
      <c r="B18" s="34"/>
      <c r="C18" s="34"/>
      <c r="D18" s="34"/>
      <c r="E18" s="39" t="str">
        <f t="shared" si="1"/>
        <v/>
      </c>
      <c r="F18" s="40" t="str">
        <f>IF(Augostometer!C18&gt;0,Grafiek_kalibratiemetingen!$R$13*Augostometer!C18+Grafiek_kalibratiemetingen!$R$14,TRIM(""))</f>
        <v/>
      </c>
      <c r="G18" s="35"/>
      <c r="H18" s="35"/>
      <c r="I18" s="41">
        <f>IF(IF(Augostometer!C18&gt;0,1,0)+IF(Augostometer!G18&gt;0,1,0)=2,1,0)</f>
        <v>0</v>
      </c>
      <c r="J18" s="33"/>
      <c r="K18" s="33"/>
      <c r="L18" s="33"/>
      <c r="M18" s="33"/>
      <c r="N18" s="33"/>
      <c r="O18" s="36"/>
      <c r="P18" s="33"/>
      <c r="Q18" s="29"/>
    </row>
    <row r="19" spans="1:19" x14ac:dyDescent="0.25">
      <c r="A19" s="29"/>
      <c r="B19" s="30"/>
      <c r="C19" s="30"/>
      <c r="D19" s="30"/>
      <c r="E19" s="39" t="str">
        <f t="shared" si="1"/>
        <v/>
      </c>
      <c r="F19" s="40" t="str">
        <f>IF(Augostometer!C19&gt;0,Grafiek_kalibratiemetingen!$R$13*Augostometer!C19+Grafiek_kalibratiemetingen!$R$14,TRIM(""))</f>
        <v/>
      </c>
      <c r="G19" s="31"/>
      <c r="H19" s="31"/>
      <c r="I19" s="41">
        <f>IF(IF(Augostometer!C19&gt;0,1,0)+IF(Augostometer!G19&gt;0,1,0)=2,1,0)</f>
        <v>0</v>
      </c>
      <c r="J19" s="29"/>
      <c r="K19" s="29"/>
      <c r="L19" s="29"/>
      <c r="M19" s="29"/>
      <c r="N19" s="29"/>
      <c r="O19" s="32"/>
      <c r="P19" s="29"/>
      <c r="Q19" s="29"/>
    </row>
    <row r="20" spans="1:19" x14ac:dyDescent="0.25">
      <c r="A20" s="29"/>
      <c r="B20" s="30"/>
      <c r="C20" s="30"/>
      <c r="D20" s="30"/>
      <c r="E20" s="39" t="str">
        <f t="shared" si="1"/>
        <v/>
      </c>
      <c r="F20" s="40" t="str">
        <f>IF(Augostometer!C20&gt;0,Grafiek_kalibratiemetingen!$R$13*Augostometer!C20+Grafiek_kalibratiemetingen!$R$14,TRIM(""))</f>
        <v/>
      </c>
      <c r="G20" s="31"/>
      <c r="H20" s="31"/>
      <c r="I20" s="41">
        <f>IF(IF(Augostometer!C20&gt;0,1,0)+IF(Augostometer!G20&gt;0,1,0)=2,1,0)</f>
        <v>0</v>
      </c>
      <c r="J20" s="29"/>
      <c r="K20" s="29"/>
      <c r="L20" s="29"/>
      <c r="M20" s="29"/>
      <c r="N20" s="29"/>
      <c r="O20" s="32"/>
      <c r="P20" s="29"/>
      <c r="Q20" s="29"/>
    </row>
    <row r="21" spans="1:19" x14ac:dyDescent="0.25">
      <c r="A21" s="29"/>
      <c r="B21" s="30"/>
      <c r="C21" s="30"/>
      <c r="D21" s="30"/>
      <c r="E21" s="39" t="str">
        <f t="shared" si="1"/>
        <v/>
      </c>
      <c r="F21" s="40" t="str">
        <f>IF(Augostometer!C21&gt;0,Grafiek_kalibratiemetingen!$R$13*Augostometer!C21+Grafiek_kalibratiemetingen!$R$14,TRIM(""))</f>
        <v/>
      </c>
      <c r="G21" s="31"/>
      <c r="H21" s="31"/>
      <c r="I21" s="41">
        <f>IF(IF(Augostometer!C21&gt;0,1,0)+IF(Augostometer!G21&gt;0,1,0)=2,1,0)</f>
        <v>0</v>
      </c>
      <c r="J21" s="29"/>
      <c r="K21" s="29"/>
      <c r="L21" s="29"/>
      <c r="M21" s="29"/>
      <c r="N21" s="29"/>
      <c r="O21" s="32"/>
      <c r="P21" s="29"/>
      <c r="Q21" s="29"/>
    </row>
    <row r="22" spans="1:19" x14ac:dyDescent="0.25">
      <c r="A22" s="29"/>
      <c r="B22" s="30"/>
      <c r="C22" s="30"/>
      <c r="D22" s="30"/>
      <c r="E22" s="39" t="str">
        <f t="shared" si="1"/>
        <v/>
      </c>
      <c r="F22" s="40" t="str">
        <f>IF(Augostometer!C22&gt;0,Grafiek_kalibratiemetingen!$R$13*Augostometer!C22+Grafiek_kalibratiemetingen!$R$14,TRIM(""))</f>
        <v/>
      </c>
      <c r="G22" s="31"/>
      <c r="H22" s="31"/>
      <c r="I22" s="41">
        <f>IF(IF(Augostometer!C22&gt;0,1,0)+IF(Augostometer!G22&gt;0,1,0)=2,1,0)</f>
        <v>0</v>
      </c>
      <c r="J22" s="29"/>
      <c r="K22" s="29"/>
      <c r="L22" s="29"/>
      <c r="M22" s="29"/>
      <c r="N22" s="29"/>
      <c r="O22" s="32"/>
      <c r="P22" s="29"/>
      <c r="Q22" s="29"/>
    </row>
    <row r="23" spans="1:19" x14ac:dyDescent="0.25">
      <c r="A23" s="29"/>
      <c r="B23" s="30"/>
      <c r="C23" s="30"/>
      <c r="D23" s="30"/>
      <c r="E23" s="39" t="str">
        <f t="shared" si="1"/>
        <v/>
      </c>
      <c r="F23" s="40" t="str">
        <f>IF(Augostometer!C23&gt;0,Grafiek_kalibratiemetingen!$R$13*Augostometer!C23+Grafiek_kalibratiemetingen!$R$14,TRIM(""))</f>
        <v/>
      </c>
      <c r="G23" s="31"/>
      <c r="H23" s="31"/>
      <c r="I23" s="41">
        <f>IF(IF(Augostometer!C23&gt;0,1,0)+IF(Augostometer!G23&gt;0,1,0)=2,1,0)</f>
        <v>0</v>
      </c>
      <c r="J23" s="29"/>
      <c r="K23" s="29"/>
      <c r="L23" s="29"/>
      <c r="M23" s="29"/>
      <c r="N23" s="29"/>
      <c r="O23" s="32"/>
      <c r="P23" s="29"/>
      <c r="Q23" s="29"/>
    </row>
    <row r="24" spans="1:19" x14ac:dyDescent="0.25">
      <c r="A24" s="29"/>
      <c r="B24" s="30"/>
      <c r="C24" s="30"/>
      <c r="D24" s="30"/>
      <c r="E24" s="39" t="str">
        <f t="shared" si="1"/>
        <v/>
      </c>
      <c r="F24" s="40" t="str">
        <f>IF(Augostometer!C24&gt;0,Grafiek_kalibratiemetingen!$R$13*Augostometer!C24+Grafiek_kalibratiemetingen!$R$14,TRIM(""))</f>
        <v/>
      </c>
      <c r="G24" s="31"/>
      <c r="H24" s="31"/>
      <c r="I24" s="41">
        <f>IF(IF(Augostometer!C24&gt;0,1,0)+IF(Augostometer!G24&gt;0,1,0)=2,1,0)</f>
        <v>0</v>
      </c>
      <c r="J24" s="29"/>
      <c r="K24" s="29"/>
      <c r="L24" s="29"/>
      <c r="M24" s="29"/>
      <c r="N24" s="29"/>
      <c r="O24" s="32"/>
      <c r="P24" s="29"/>
      <c r="Q24" s="29"/>
    </row>
    <row r="25" spans="1:19" x14ac:dyDescent="0.25">
      <c r="A25" s="29"/>
      <c r="B25" s="30"/>
      <c r="C25" s="30"/>
      <c r="D25" s="30"/>
      <c r="E25" s="39" t="str">
        <f t="shared" si="1"/>
        <v/>
      </c>
      <c r="F25" s="40" t="str">
        <f>IF(Augostometer!C25&gt;0,Grafiek_kalibratiemetingen!$R$13*Augostometer!C25+Grafiek_kalibratiemetingen!$R$14,TRIM(""))</f>
        <v/>
      </c>
      <c r="G25" s="31"/>
      <c r="H25" s="31"/>
      <c r="I25" s="41">
        <f>IF(IF(Augostometer!C25&gt;0,1,0)+IF(Augostometer!G25&gt;0,1,0)=2,1,0)</f>
        <v>0</v>
      </c>
      <c r="J25" s="29"/>
      <c r="K25" s="29"/>
      <c r="L25" s="29"/>
      <c r="M25" s="29"/>
      <c r="N25" s="29"/>
      <c r="O25" s="32"/>
      <c r="P25" s="29"/>
      <c r="Q25" s="29"/>
    </row>
    <row r="26" spans="1:19" x14ac:dyDescent="0.25">
      <c r="A26" s="29"/>
      <c r="B26" s="30"/>
      <c r="C26" s="30"/>
      <c r="D26" s="30"/>
      <c r="E26" s="39" t="str">
        <f t="shared" si="1"/>
        <v/>
      </c>
      <c r="F26" s="40" t="str">
        <f>IF(Augostometer!C26&gt;0,Grafiek_kalibratiemetingen!$R$13*Augostometer!C26+Grafiek_kalibratiemetingen!$R$14,TRIM(""))</f>
        <v/>
      </c>
      <c r="G26" s="31"/>
      <c r="H26" s="31"/>
      <c r="I26" s="41">
        <f>IF(IF(Augostometer!C26&gt;0,1,0)+IF(Augostometer!G26&gt;0,1,0)=2,1,0)</f>
        <v>0</v>
      </c>
      <c r="J26" s="29"/>
      <c r="K26" s="29"/>
      <c r="L26" s="29"/>
      <c r="M26" s="29"/>
      <c r="N26" s="29"/>
      <c r="O26" s="32"/>
      <c r="P26" s="29"/>
      <c r="Q26" s="29"/>
    </row>
    <row r="27" spans="1:19" x14ac:dyDescent="0.25">
      <c r="A27" s="29"/>
      <c r="B27" s="30"/>
      <c r="C27" s="30"/>
      <c r="D27" s="30"/>
      <c r="E27" s="39" t="str">
        <f t="shared" si="1"/>
        <v/>
      </c>
      <c r="F27" s="40" t="str">
        <f>IF(Augostometer!C27&gt;0,Grafiek_kalibratiemetingen!$R$13*Augostometer!C27+Grafiek_kalibratiemetingen!$R$14,TRIM(""))</f>
        <v/>
      </c>
      <c r="G27" s="31"/>
      <c r="H27" s="31"/>
      <c r="I27" s="41">
        <f>IF(IF(Augostometer!C27&gt;0,1,0)+IF(Augostometer!G27&gt;0,1,0)=2,1,0)</f>
        <v>0</v>
      </c>
      <c r="J27" s="29"/>
      <c r="K27" s="29"/>
      <c r="L27" s="29"/>
      <c r="M27" s="29"/>
      <c r="N27" s="29"/>
      <c r="O27" s="32"/>
      <c r="P27" s="29"/>
      <c r="Q27" s="29"/>
    </row>
    <row r="28" spans="1:19" x14ac:dyDescent="0.25">
      <c r="A28" s="29"/>
      <c r="B28" s="30"/>
      <c r="C28" s="30"/>
      <c r="D28" s="30"/>
      <c r="E28" s="39" t="str">
        <f t="shared" si="1"/>
        <v/>
      </c>
      <c r="F28" s="40" t="str">
        <f>IF(Augostometer!C28&gt;0,Grafiek_kalibratiemetingen!$R$13*Augostometer!C28+Grafiek_kalibratiemetingen!$R$14,TRIM(""))</f>
        <v/>
      </c>
      <c r="G28" s="31"/>
      <c r="H28" s="31"/>
      <c r="I28" s="41">
        <f>IF(IF(Augostometer!C28&gt;0,1,0)+IF(Augostometer!G28&gt;0,1,0)=2,1,0)</f>
        <v>0</v>
      </c>
      <c r="J28" s="29"/>
      <c r="K28" s="29"/>
      <c r="L28" s="29"/>
      <c r="M28" s="29"/>
      <c r="N28" s="29"/>
      <c r="O28" s="32"/>
      <c r="P28" s="29"/>
      <c r="Q28" s="29"/>
    </row>
    <row r="29" spans="1:19" x14ac:dyDescent="0.25">
      <c r="A29" s="29"/>
      <c r="B29" s="30"/>
      <c r="C29" s="30"/>
      <c r="D29" s="30"/>
      <c r="E29" s="39" t="str">
        <f t="shared" si="1"/>
        <v/>
      </c>
      <c r="F29" s="40" t="str">
        <f>IF(Augostometer!C29&gt;0,Grafiek_kalibratiemetingen!$R$13*Augostometer!C29+Grafiek_kalibratiemetingen!$R$14,TRIM(""))</f>
        <v/>
      </c>
      <c r="G29" s="31"/>
      <c r="H29" s="31"/>
      <c r="I29" s="41">
        <f>IF(IF(Augostometer!C29&gt;0,1,0)+IF(Augostometer!G29&gt;0,1,0)=2,1,0)</f>
        <v>0</v>
      </c>
      <c r="J29" s="29"/>
      <c r="K29" s="29"/>
      <c r="L29" s="29"/>
      <c r="M29" s="29"/>
      <c r="N29" s="29"/>
      <c r="O29" s="32"/>
      <c r="P29" s="29"/>
      <c r="Q29" s="29"/>
    </row>
    <row r="30" spans="1:19" x14ac:dyDescent="0.25">
      <c r="A30" s="29"/>
      <c r="B30" s="30"/>
      <c r="C30" s="30"/>
      <c r="D30" s="30"/>
      <c r="E30" s="39" t="str">
        <f t="shared" si="1"/>
        <v/>
      </c>
      <c r="F30" s="40" t="str">
        <f>IF(Augostometer!C30&gt;0,Grafiek_kalibratiemetingen!$R$13*Augostometer!C30+Grafiek_kalibratiemetingen!$R$14,TRIM(""))</f>
        <v/>
      </c>
      <c r="G30" s="31"/>
      <c r="H30" s="31"/>
      <c r="I30" s="41">
        <f>IF(IF(Augostometer!C30&gt;0,1,0)+IF(Augostometer!G30&gt;0,1,0)=2,1,0)</f>
        <v>0</v>
      </c>
      <c r="J30" s="29"/>
      <c r="K30" s="29"/>
      <c r="L30" s="29"/>
      <c r="M30" s="29"/>
      <c r="N30" s="29"/>
      <c r="O30" s="32"/>
      <c r="P30" s="29"/>
      <c r="Q30" s="29"/>
    </row>
    <row r="31" spans="1:19" x14ac:dyDescent="0.25">
      <c r="A31" s="29"/>
      <c r="B31" s="29"/>
      <c r="C31" s="30"/>
      <c r="D31" s="37"/>
      <c r="E31" s="39" t="str">
        <f t="shared" si="1"/>
        <v/>
      </c>
      <c r="F31" s="40" t="str">
        <f>IF(Augostometer!C31&gt;0,Grafiek_kalibratiemetingen!$R$13*Augostometer!C31+Grafiek_kalibratiemetingen!$R$14,TRIM(""))</f>
        <v/>
      </c>
      <c r="G31" s="31"/>
      <c r="H31" s="31"/>
      <c r="I31" s="41">
        <f>IF(IF(Augostometer!C31&gt;0,1,0)+IF(Augostometer!G31&gt;0,1,0)=2,1,0)</f>
        <v>0</v>
      </c>
      <c r="J31" s="29"/>
      <c r="K31" s="29"/>
      <c r="L31" s="29"/>
      <c r="M31" s="29"/>
      <c r="N31" s="29"/>
      <c r="O31" s="32"/>
      <c r="P31" s="29"/>
      <c r="Q31" s="29"/>
    </row>
    <row r="32" spans="1:19" x14ac:dyDescent="0.25">
      <c r="A32" s="29"/>
      <c r="B32" s="30"/>
      <c r="C32" s="30"/>
      <c r="D32" s="30"/>
      <c r="E32" s="39" t="str">
        <f t="shared" si="1"/>
        <v/>
      </c>
      <c r="F32" s="40" t="str">
        <f>IF(Augostometer!C32&gt;0,Grafiek_kalibratiemetingen!$R$13*Augostometer!C32+Grafiek_kalibratiemetingen!$R$14,TRIM(""))</f>
        <v/>
      </c>
      <c r="G32" s="31"/>
      <c r="H32" s="31"/>
      <c r="I32" s="41">
        <f>IF(IF(Augostometer!C32&gt;0,1,0)+IF(Augostometer!G32&gt;0,1,0)=2,1,0)</f>
        <v>0</v>
      </c>
      <c r="J32" s="29"/>
      <c r="K32" s="29"/>
      <c r="L32" s="29"/>
      <c r="M32" s="29"/>
      <c r="N32" s="29"/>
      <c r="O32" s="32"/>
      <c r="P32" s="29"/>
      <c r="Q32" s="29"/>
    </row>
    <row r="33" spans="1:17" x14ac:dyDescent="0.25">
      <c r="A33" s="29"/>
      <c r="B33" s="30"/>
      <c r="C33" s="30"/>
      <c r="D33" s="30"/>
      <c r="E33" s="39" t="str">
        <f t="shared" si="1"/>
        <v/>
      </c>
      <c r="F33" s="40" t="str">
        <f>IF(Augostometer!C33&gt;0,Grafiek_kalibratiemetingen!$R$13*Augostometer!C33+Grafiek_kalibratiemetingen!$R$14,TRIM(""))</f>
        <v/>
      </c>
      <c r="G33" s="31"/>
      <c r="H33" s="31"/>
      <c r="I33" s="41">
        <f>IF(IF(Augostometer!C33&gt;0,1,0)+IF(Augostometer!G33&gt;0,1,0)=2,1,0)</f>
        <v>0</v>
      </c>
      <c r="J33" s="29"/>
      <c r="K33" s="29"/>
      <c r="L33" s="29"/>
      <c r="M33" s="29"/>
      <c r="N33" s="29"/>
      <c r="O33" s="32"/>
      <c r="P33" s="29"/>
      <c r="Q33" s="29"/>
    </row>
    <row r="34" spans="1:17" x14ac:dyDescent="0.25">
      <c r="A34" s="29"/>
      <c r="B34" s="30"/>
      <c r="C34" s="30"/>
      <c r="D34" s="30"/>
      <c r="E34" s="39" t="str">
        <f t="shared" si="1"/>
        <v/>
      </c>
      <c r="F34" s="40" t="str">
        <f>IF(Augostometer!C34&gt;0,Grafiek_kalibratiemetingen!$R$13*Augostometer!C34+Grafiek_kalibratiemetingen!$R$14,TRIM(""))</f>
        <v/>
      </c>
      <c r="G34" s="31"/>
      <c r="H34" s="31"/>
      <c r="I34" s="41">
        <f>IF(IF(Augostometer!C34&gt;0,1,0)+IF(Augostometer!G34&gt;0,1,0)=2,1,0)</f>
        <v>0</v>
      </c>
      <c r="J34" s="29"/>
      <c r="K34" s="29"/>
      <c r="L34" s="29"/>
      <c r="M34" s="29"/>
      <c r="N34" s="29"/>
      <c r="O34" s="32"/>
      <c r="P34" s="29"/>
      <c r="Q34" s="29"/>
    </row>
    <row r="35" spans="1:17" x14ac:dyDescent="0.25">
      <c r="A35" s="29"/>
      <c r="B35" s="30"/>
      <c r="C35" s="30"/>
      <c r="D35" s="30"/>
      <c r="E35" s="39" t="str">
        <f t="shared" si="1"/>
        <v/>
      </c>
      <c r="F35" s="40" t="str">
        <f>IF(Augostometer!C35&gt;0,Grafiek_kalibratiemetingen!$R$13*Augostometer!C35+Grafiek_kalibratiemetingen!$R$14,TRIM(""))</f>
        <v/>
      </c>
      <c r="G35" s="31"/>
      <c r="H35" s="31"/>
      <c r="I35" s="41">
        <f>IF(IF(Augostometer!C35&gt;0,1,0)+IF(Augostometer!G35&gt;0,1,0)=2,1,0)</f>
        <v>0</v>
      </c>
      <c r="J35" s="29"/>
      <c r="K35" s="29"/>
      <c r="L35" s="29"/>
      <c r="M35" s="29"/>
      <c r="N35" s="29"/>
      <c r="O35" s="32"/>
      <c r="P35" s="29"/>
      <c r="Q35" s="29"/>
    </row>
    <row r="36" spans="1:17" x14ac:dyDescent="0.25">
      <c r="A36" s="29"/>
      <c r="B36" s="30"/>
      <c r="C36" s="30"/>
      <c r="D36" s="30"/>
      <c r="E36" s="39" t="str">
        <f t="shared" si="1"/>
        <v/>
      </c>
      <c r="F36" s="40" t="str">
        <f>IF(Augostometer!C36&gt;0,Grafiek_kalibratiemetingen!$R$13*Augostometer!C36+Grafiek_kalibratiemetingen!$R$14,TRIM(""))</f>
        <v/>
      </c>
      <c r="G36" s="31"/>
      <c r="H36" s="31"/>
      <c r="I36" s="41">
        <f>IF(IF(Augostometer!C36&gt;0,1,0)+IF(Augostometer!G36&gt;0,1,0)=2,1,0)</f>
        <v>0</v>
      </c>
      <c r="J36" s="29"/>
      <c r="K36" s="29"/>
      <c r="L36" s="29"/>
      <c r="M36" s="29"/>
      <c r="N36" s="29"/>
      <c r="O36" s="32"/>
      <c r="P36" s="29"/>
      <c r="Q36" s="29"/>
    </row>
    <row r="37" spans="1:17" x14ac:dyDescent="0.25">
      <c r="B37" s="13"/>
      <c r="C37" s="13"/>
      <c r="D37" s="13"/>
      <c r="E37" s="26" t="str">
        <f t="shared" si="1"/>
        <v/>
      </c>
      <c r="F37" s="24" t="str">
        <f>IF(Augostometer!C37&gt;0,Grafiek_kalibratiemetingen!$R$13*Augostometer!C37+Grafiek_kalibratiemetingen!$R$14,TRIM(""))</f>
        <v/>
      </c>
      <c r="G37" s="12"/>
      <c r="H37" s="12"/>
      <c r="I37" s="2">
        <f>IF(IF(Augostometer!C37&gt;0,1,0)+IF(Augostometer!G37&gt;0,1,0)=2,1,0)</f>
        <v>0</v>
      </c>
      <c r="O37" s="7"/>
    </row>
    <row r="38" spans="1:17" x14ac:dyDescent="0.25">
      <c r="B38" s="13"/>
      <c r="C38" s="13"/>
      <c r="D38" s="13"/>
      <c r="E38" s="26" t="str">
        <f t="shared" si="1"/>
        <v/>
      </c>
      <c r="F38" s="24" t="str">
        <f>IF(Augostometer!C38&gt;0,Grafiek_kalibratiemetingen!$R$13*Augostometer!C38+Grafiek_kalibratiemetingen!$R$14,TRIM(""))</f>
        <v/>
      </c>
      <c r="G38" s="12"/>
      <c r="H38" s="12"/>
      <c r="I38" s="2">
        <f>IF(IF(Augostometer!C38&gt;0,1,0)+IF(Augostometer!G38&gt;0,1,0)=2,1,0)</f>
        <v>0</v>
      </c>
      <c r="O38" s="7"/>
    </row>
    <row r="39" spans="1:17" x14ac:dyDescent="0.25">
      <c r="B39" s="13"/>
      <c r="C39" s="13"/>
      <c r="D39" s="13"/>
      <c r="E39" s="26" t="str">
        <f t="shared" si="1"/>
        <v/>
      </c>
      <c r="F39" s="24" t="str">
        <f>IF(Augostometer!C39&gt;0,Grafiek_kalibratiemetingen!$R$13*Augostometer!C39+Grafiek_kalibratiemetingen!$R$14,TRIM(""))</f>
        <v/>
      </c>
      <c r="G39" s="12"/>
      <c r="H39" s="12"/>
      <c r="I39" s="2">
        <f>IF(IF(Augostometer!C39&gt;0,1,0)+IF(Augostometer!G39&gt;0,1,0)=2,1,0)</f>
        <v>0</v>
      </c>
      <c r="O39" s="7"/>
    </row>
    <row r="40" spans="1:17" x14ac:dyDescent="0.25">
      <c r="B40" s="13"/>
      <c r="C40" s="13"/>
      <c r="D40" s="13"/>
      <c r="E40" s="26" t="str">
        <f t="shared" si="1"/>
        <v/>
      </c>
      <c r="F40" s="24" t="str">
        <f>IF(Augostometer!C40&gt;0,Grafiek_kalibratiemetingen!$R$13*Augostometer!C40+Grafiek_kalibratiemetingen!$R$14,TRIM(""))</f>
        <v/>
      </c>
      <c r="G40" s="12"/>
      <c r="H40" s="12"/>
      <c r="I40" s="2">
        <f>IF(IF(Augostometer!C40&gt;0,1,0)+IF(Augostometer!G40&gt;0,1,0)=2,1,0)</f>
        <v>0</v>
      </c>
      <c r="O40" s="7"/>
    </row>
    <row r="41" spans="1:17" x14ac:dyDescent="0.25">
      <c r="B41" s="13"/>
      <c r="D41" s="13"/>
      <c r="E41" s="26" t="str">
        <f t="shared" si="1"/>
        <v/>
      </c>
      <c r="F41" s="24" t="str">
        <f>IF(Augostometer!C41&gt;0,Grafiek_kalibratiemetingen!$R$13*Augostometer!C41+Grafiek_kalibratiemetingen!$R$14,TRIM(""))</f>
        <v/>
      </c>
      <c r="I41" s="2">
        <f>IF(IF(Augostometer!C41&gt;0,1,0)+IF(Augostometer!G41&gt;0,1,0)=2,1,0)</f>
        <v>0</v>
      </c>
      <c r="O41" s="7"/>
    </row>
    <row r="42" spans="1:17" x14ac:dyDescent="0.25">
      <c r="B42" s="13"/>
      <c r="C42" s="13"/>
      <c r="D42" s="13"/>
      <c r="E42" s="26" t="str">
        <f t="shared" si="1"/>
        <v/>
      </c>
      <c r="F42" s="24" t="str">
        <f>IF(Augostometer!C42&gt;0,Grafiek_kalibratiemetingen!$R$13*Augostometer!C42+Grafiek_kalibratiemetingen!$R$14,TRIM(""))</f>
        <v/>
      </c>
      <c r="G42" s="12"/>
      <c r="H42" s="12"/>
      <c r="I42" s="2">
        <f>IF(IF(Augostometer!C42&gt;0,1,0)+IF(Augostometer!G42&gt;0,1,0)=2,1,0)</f>
        <v>0</v>
      </c>
      <c r="O42" s="7"/>
    </row>
    <row r="43" spans="1:17" x14ac:dyDescent="0.25">
      <c r="B43" s="13"/>
      <c r="D43" s="13"/>
      <c r="E43" s="26" t="str">
        <f t="shared" si="1"/>
        <v/>
      </c>
      <c r="F43" s="24" t="str">
        <f>IF(Augostometer!C43&gt;0,Grafiek_kalibratiemetingen!$R$13*Augostometer!C43+Grafiek_kalibratiemetingen!$R$14,TRIM(""))</f>
        <v/>
      </c>
      <c r="I43" s="2">
        <f>IF(IF(Augostometer!C43&gt;0,1,0)+IF(Augostometer!G43&gt;0,1,0)=2,1,0)</f>
        <v>0</v>
      </c>
      <c r="O43" s="7"/>
    </row>
    <row r="44" spans="1:17" x14ac:dyDescent="0.25">
      <c r="B44" s="13"/>
      <c r="C44" s="13"/>
      <c r="D44" s="13"/>
      <c r="E44" s="26" t="str">
        <f t="shared" si="1"/>
        <v/>
      </c>
      <c r="F44" s="24" t="str">
        <f>IF(Augostometer!C44&gt;0,Grafiek_kalibratiemetingen!$R$13*Augostometer!C44+Grafiek_kalibratiemetingen!$R$14,TRIM(""))</f>
        <v/>
      </c>
      <c r="G44" s="12"/>
      <c r="H44" s="12"/>
      <c r="I44" s="2">
        <f>IF(IF(Augostometer!C44&gt;0,1,0)+IF(Augostometer!G44&gt;0,1,0)=2,1,0)</f>
        <v>0</v>
      </c>
      <c r="O44" s="7"/>
    </row>
    <row r="45" spans="1:17" x14ac:dyDescent="0.25">
      <c r="B45" s="13"/>
      <c r="C45" s="13"/>
      <c r="D45" s="13"/>
      <c r="E45" s="26" t="str">
        <f t="shared" si="1"/>
        <v/>
      </c>
      <c r="F45" s="24" t="str">
        <f>IF(Augostometer!C45&gt;0,Grafiek_kalibratiemetingen!$R$13*Augostometer!C45+Grafiek_kalibratiemetingen!$R$14,TRIM(""))</f>
        <v/>
      </c>
      <c r="G45" s="12"/>
      <c r="H45" s="12"/>
      <c r="I45" s="2">
        <f>IF(IF(Augostometer!C45&gt;0,1,0)+IF(Augostometer!G45&gt;0,1,0)=2,1,0)</f>
        <v>0</v>
      </c>
      <c r="O45" s="7"/>
    </row>
    <row r="46" spans="1:17" x14ac:dyDescent="0.25">
      <c r="B46" s="13"/>
      <c r="C46" s="13"/>
      <c r="D46" s="13"/>
      <c r="E46" s="26" t="str">
        <f t="shared" si="1"/>
        <v/>
      </c>
      <c r="F46" s="24" t="str">
        <f>IF(Augostometer!C46&gt;0,Grafiek_kalibratiemetingen!$R$13*Augostometer!C46+Grafiek_kalibratiemetingen!$R$14,TRIM(""))</f>
        <v/>
      </c>
      <c r="G46" s="12"/>
      <c r="H46" s="12"/>
      <c r="I46" s="2">
        <f>IF(IF(Augostometer!C46&gt;0,1,0)+IF(Augostometer!G46&gt;0,1,0)=2,1,0)</f>
        <v>0</v>
      </c>
      <c r="O46" s="7"/>
    </row>
    <row r="47" spans="1:17" x14ac:dyDescent="0.25">
      <c r="B47" s="13"/>
      <c r="C47" s="13"/>
      <c r="D47" s="13"/>
      <c r="E47" s="26" t="str">
        <f t="shared" si="1"/>
        <v/>
      </c>
      <c r="F47" s="24" t="str">
        <f>IF(Augostometer!C47&gt;0,Grafiek_kalibratiemetingen!$R$13*Augostometer!C47+Grafiek_kalibratiemetingen!$R$14,TRIM(""))</f>
        <v/>
      </c>
      <c r="G47" s="12"/>
      <c r="H47" s="12"/>
      <c r="I47" s="2">
        <f>IF(IF(Augostometer!C47&gt;0,1,0)+IF(Augostometer!G47&gt;0,1,0)=2,1,0)</f>
        <v>0</v>
      </c>
      <c r="O47" s="7"/>
    </row>
    <row r="48" spans="1:17" x14ac:dyDescent="0.25">
      <c r="B48" s="13"/>
      <c r="C48" s="13"/>
      <c r="D48" s="13"/>
      <c r="E48" s="26" t="str">
        <f t="shared" si="1"/>
        <v/>
      </c>
      <c r="F48" s="24" t="str">
        <f>IF(Augostometer!C48&gt;0,Grafiek_kalibratiemetingen!$R$13*Augostometer!C48+Grafiek_kalibratiemetingen!$R$14,TRIM(""))</f>
        <v/>
      </c>
      <c r="G48" s="12"/>
      <c r="H48" s="12"/>
      <c r="I48" s="2">
        <f>IF(IF(Augostometer!C48&gt;0,1,0)+IF(Augostometer!G48&gt;0,1,0)=2,1,0)</f>
        <v>0</v>
      </c>
      <c r="O48" s="7"/>
    </row>
    <row r="49" spans="2:15" x14ac:dyDescent="0.25">
      <c r="B49" s="13"/>
      <c r="C49" s="13"/>
      <c r="D49" s="13"/>
      <c r="E49" s="26" t="str">
        <f t="shared" si="1"/>
        <v/>
      </c>
      <c r="F49" s="24" t="str">
        <f>IF(Augostometer!C49&gt;0,Grafiek_kalibratiemetingen!$R$13*Augostometer!C49+Grafiek_kalibratiemetingen!$R$14,TRIM(""))</f>
        <v/>
      </c>
      <c r="G49" s="12"/>
      <c r="H49" s="12"/>
      <c r="I49" s="2">
        <f>IF(IF(Augostometer!C49&gt;0,1,0)+IF(Augostometer!G49&gt;0,1,0)=2,1,0)</f>
        <v>0</v>
      </c>
      <c r="O49" s="7"/>
    </row>
    <row r="50" spans="2:15" x14ac:dyDescent="0.25">
      <c r="B50" s="13"/>
      <c r="C50" s="13"/>
      <c r="D50" s="13"/>
      <c r="E50" s="26" t="str">
        <f t="shared" si="1"/>
        <v/>
      </c>
      <c r="F50" s="24" t="str">
        <f>IF(Augostometer!C50&gt;0,Grafiek_kalibratiemetingen!$R$13*Augostometer!C50+Grafiek_kalibratiemetingen!$R$14,TRIM(""))</f>
        <v/>
      </c>
      <c r="G50" s="12"/>
      <c r="H50" s="12"/>
      <c r="I50" s="2">
        <f>IF(IF(Augostometer!C50&gt;0,1,0)+IF(Augostometer!G50&gt;0,1,0)=2,1,0)</f>
        <v>0</v>
      </c>
      <c r="O50" s="7"/>
    </row>
    <row r="51" spans="2:15" x14ac:dyDescent="0.25">
      <c r="B51" s="13"/>
      <c r="C51" s="13"/>
      <c r="D51" s="13"/>
      <c r="E51" s="26" t="str">
        <f t="shared" si="1"/>
        <v/>
      </c>
      <c r="F51" s="24" t="str">
        <f>IF(Augostometer!C51&gt;0,Grafiek_kalibratiemetingen!$R$13*Augostometer!C51+Grafiek_kalibratiemetingen!$R$14,TRIM(""))</f>
        <v/>
      </c>
      <c r="G51" s="12"/>
      <c r="H51" s="12"/>
      <c r="I51" s="2">
        <f>IF(IF(Augostometer!C51&gt;0,1,0)+IF(Augostometer!G51&gt;0,1,0)=2,1,0)</f>
        <v>0</v>
      </c>
      <c r="O51" s="7"/>
    </row>
    <row r="52" spans="2:15" x14ac:dyDescent="0.25">
      <c r="B52" s="13"/>
      <c r="C52" s="13"/>
      <c r="D52" s="13"/>
      <c r="E52" s="26" t="str">
        <f t="shared" si="1"/>
        <v/>
      </c>
      <c r="F52" s="24" t="str">
        <f>IF(Augostometer!C52&gt;0,Grafiek_kalibratiemetingen!$R$13*Augostometer!C52+Grafiek_kalibratiemetingen!$R$14,TRIM(""))</f>
        <v/>
      </c>
      <c r="G52" s="12"/>
      <c r="H52" s="12"/>
      <c r="I52" s="2">
        <f>IF(IF(Augostometer!C52&gt;0,1,0)+IF(Augostometer!G52&gt;0,1,0)=2,1,0)</f>
        <v>0</v>
      </c>
      <c r="O52" s="7"/>
    </row>
    <row r="53" spans="2:15" x14ac:dyDescent="0.25">
      <c r="B53" s="13"/>
      <c r="C53" s="13"/>
      <c r="D53" s="13"/>
      <c r="E53" s="26" t="str">
        <f t="shared" si="1"/>
        <v/>
      </c>
      <c r="F53" s="24" t="str">
        <f>IF(Augostometer!C53&gt;0,Grafiek_kalibratiemetingen!$R$13*Augostometer!C53+Grafiek_kalibratiemetingen!$R$14,TRIM(""))</f>
        <v/>
      </c>
      <c r="G53" s="12"/>
      <c r="H53" s="12"/>
      <c r="I53" s="2">
        <f>IF(IF(Augostometer!C53&gt;0,1,0)+IF(Augostometer!G53&gt;0,1,0)=2,1,0)</f>
        <v>0</v>
      </c>
      <c r="O53" s="7"/>
    </row>
    <row r="54" spans="2:15" x14ac:dyDescent="0.25">
      <c r="B54" s="13"/>
      <c r="C54" s="13"/>
      <c r="D54" s="13"/>
      <c r="E54" s="26" t="str">
        <f t="shared" si="1"/>
        <v/>
      </c>
      <c r="F54" s="24" t="str">
        <f>IF(Augostometer!C54&gt;0,Grafiek_kalibratiemetingen!$R$13*Augostometer!C54+Grafiek_kalibratiemetingen!$R$14,TRIM(""))</f>
        <v/>
      </c>
      <c r="G54" s="12"/>
      <c r="H54" s="12"/>
      <c r="I54" s="2">
        <f>IF(IF(Augostometer!C54&gt;0,1,0)+IF(Augostometer!G54&gt;0,1,0)=2,1,0)</f>
        <v>0</v>
      </c>
      <c r="O54" s="7"/>
    </row>
    <row r="55" spans="2:15" x14ac:dyDescent="0.25">
      <c r="B55" s="13"/>
      <c r="C55" s="13"/>
      <c r="D55" s="13"/>
      <c r="E55" s="26" t="str">
        <f t="shared" si="1"/>
        <v/>
      </c>
      <c r="F55" s="24" t="str">
        <f>IF(Augostometer!C55&gt;0,Grafiek_kalibratiemetingen!$R$13*Augostometer!C55+Grafiek_kalibratiemetingen!$R$14,TRIM(""))</f>
        <v/>
      </c>
      <c r="G55" s="12"/>
      <c r="H55" s="12"/>
      <c r="I55" s="2">
        <f>IF(IF(Augostometer!C55&gt;0,1,0)+IF(Augostometer!G55&gt;0,1,0)=2,1,0)</f>
        <v>0</v>
      </c>
      <c r="O55" s="7"/>
    </row>
    <row r="56" spans="2:15" x14ac:dyDescent="0.25">
      <c r="B56" s="13"/>
      <c r="C56" s="13"/>
      <c r="D56" s="13"/>
      <c r="E56" s="26" t="str">
        <f t="shared" si="1"/>
        <v/>
      </c>
      <c r="F56" s="24" t="str">
        <f>IF(Augostometer!C56&gt;0,Grafiek_kalibratiemetingen!$R$13*Augostometer!C56+Grafiek_kalibratiemetingen!$R$14,TRIM(""))</f>
        <v/>
      </c>
      <c r="G56" s="12"/>
      <c r="H56" s="12"/>
      <c r="I56" s="2">
        <f>IF(IF(Augostometer!C56&gt;0,1,0)+IF(Augostometer!G56&gt;0,1,0)=2,1,0)</f>
        <v>0</v>
      </c>
      <c r="O56" s="7"/>
    </row>
    <row r="57" spans="2:15" x14ac:dyDescent="0.25">
      <c r="B57" s="13"/>
      <c r="C57" s="13"/>
      <c r="D57" s="13"/>
      <c r="E57" s="26" t="str">
        <f t="shared" si="1"/>
        <v/>
      </c>
      <c r="F57" s="24" t="str">
        <f>IF(Augostometer!C57&gt;0,Grafiek_kalibratiemetingen!$R$13*Augostometer!C57+Grafiek_kalibratiemetingen!$R$14,TRIM(""))</f>
        <v/>
      </c>
      <c r="G57" s="12"/>
      <c r="H57" s="12"/>
      <c r="I57" s="2">
        <f>IF(IF(Augostometer!C57&gt;0,1,0)+IF(Augostometer!G57&gt;0,1,0)=2,1,0)</f>
        <v>0</v>
      </c>
      <c r="O57" s="7"/>
    </row>
    <row r="58" spans="2:15" x14ac:dyDescent="0.25">
      <c r="B58" s="13"/>
      <c r="C58" s="13"/>
      <c r="D58" s="13"/>
      <c r="E58" s="26" t="str">
        <f t="shared" si="1"/>
        <v/>
      </c>
      <c r="F58" s="24" t="str">
        <f>IF(Augostometer!C58&gt;0,Grafiek_kalibratiemetingen!$R$13*Augostometer!C58+Grafiek_kalibratiemetingen!$R$14,TRIM(""))</f>
        <v/>
      </c>
      <c r="G58" s="12"/>
      <c r="H58" s="12"/>
      <c r="I58" s="2">
        <f>IF(IF(Augostometer!C58&gt;0,1,0)+IF(Augostometer!G58&gt;0,1,0)=2,1,0)</f>
        <v>0</v>
      </c>
      <c r="O58" s="7"/>
    </row>
    <row r="59" spans="2:15" x14ac:dyDescent="0.25">
      <c r="B59" s="13"/>
      <c r="C59" s="13"/>
      <c r="D59" s="13"/>
      <c r="E59" s="26" t="str">
        <f t="shared" si="1"/>
        <v/>
      </c>
      <c r="F59" s="24" t="str">
        <f>IF(Augostometer!C59&gt;0,Grafiek_kalibratiemetingen!$R$13*Augostometer!C59+Grafiek_kalibratiemetingen!$R$14,TRIM(""))</f>
        <v/>
      </c>
      <c r="G59" s="12"/>
      <c r="H59" s="12"/>
      <c r="I59" s="2">
        <f>IF(IF(Augostometer!C59&gt;0,1,0)+IF(Augostometer!G59&gt;0,1,0)=2,1,0)</f>
        <v>0</v>
      </c>
      <c r="O59" s="7"/>
    </row>
    <row r="60" spans="2:15" x14ac:dyDescent="0.25">
      <c r="B60" s="13"/>
      <c r="C60" s="13"/>
      <c r="D60" s="13"/>
      <c r="E60" s="26" t="str">
        <f t="shared" si="1"/>
        <v/>
      </c>
      <c r="F60" s="24" t="str">
        <f>IF(Augostometer!C60&gt;0,Grafiek_kalibratiemetingen!$R$13*Augostometer!C60+Grafiek_kalibratiemetingen!$R$14,TRIM(""))</f>
        <v/>
      </c>
      <c r="G60" s="12"/>
      <c r="H60" s="12"/>
      <c r="I60" s="2">
        <f>IF(IF(Augostometer!C60&gt;0,1,0)+IF(Augostometer!G60&gt;0,1,0)=2,1,0)</f>
        <v>0</v>
      </c>
      <c r="O60" s="7"/>
    </row>
    <row r="61" spans="2:15" x14ac:dyDescent="0.25">
      <c r="B61" s="13"/>
      <c r="C61" s="13"/>
      <c r="D61" s="13"/>
      <c r="E61" s="26" t="str">
        <f t="shared" si="1"/>
        <v/>
      </c>
      <c r="F61" s="24" t="str">
        <f>IF(Augostometer!C61&gt;0,Grafiek_kalibratiemetingen!$R$13*Augostometer!C61+Grafiek_kalibratiemetingen!$R$14,TRIM(""))</f>
        <v/>
      </c>
      <c r="G61" s="12"/>
      <c r="H61" s="12"/>
      <c r="I61" s="2">
        <f>IF(IF(Augostometer!C61&gt;0,1,0)+IF(Augostometer!G61&gt;0,1,0)=2,1,0)</f>
        <v>0</v>
      </c>
      <c r="O61" s="7"/>
    </row>
    <row r="62" spans="2:15" x14ac:dyDescent="0.25">
      <c r="B62" s="13"/>
      <c r="C62" s="13"/>
      <c r="D62" s="13"/>
      <c r="E62" s="26" t="str">
        <f t="shared" si="1"/>
        <v/>
      </c>
      <c r="F62" s="24" t="str">
        <f>IF(Augostometer!C62&gt;0,Grafiek_kalibratiemetingen!$R$13*Augostometer!C62+Grafiek_kalibratiemetingen!$R$14,TRIM(""))</f>
        <v/>
      </c>
      <c r="G62" s="12"/>
      <c r="H62" s="12"/>
      <c r="I62" s="2">
        <f>IF(IF(Augostometer!C62&gt;0,1,0)+IF(Augostometer!G62&gt;0,1,0)=2,1,0)</f>
        <v>0</v>
      </c>
      <c r="O62" s="7"/>
    </row>
    <row r="63" spans="2:15" x14ac:dyDescent="0.25">
      <c r="B63" s="13"/>
      <c r="C63" s="13"/>
      <c r="D63" s="13"/>
      <c r="E63" s="26" t="str">
        <f t="shared" si="1"/>
        <v/>
      </c>
      <c r="F63" s="24" t="str">
        <f>IF(Augostometer!C63&gt;0,Grafiek_kalibratiemetingen!$R$13*Augostometer!C63+Grafiek_kalibratiemetingen!$R$14,TRIM(""))</f>
        <v/>
      </c>
      <c r="G63" s="12"/>
      <c r="H63" s="12"/>
      <c r="I63" s="2">
        <f>IF(IF(Augostometer!C63&gt;0,1,0)+IF(Augostometer!G63&gt;0,1,0)=2,1,0)</f>
        <v>0</v>
      </c>
      <c r="O63" s="14"/>
    </row>
    <row r="64" spans="2:15" x14ac:dyDescent="0.25">
      <c r="B64" s="13"/>
      <c r="C64" s="13"/>
      <c r="D64" s="13"/>
      <c r="E64" s="26" t="str">
        <f t="shared" si="1"/>
        <v/>
      </c>
      <c r="F64" s="24" t="str">
        <f>IF(Augostometer!C64&gt;0,Grafiek_kalibratiemetingen!$R$13*Augostometer!C64+Grafiek_kalibratiemetingen!$R$14,TRIM(""))</f>
        <v/>
      </c>
      <c r="G64" s="12"/>
      <c r="H64" s="12"/>
      <c r="I64" s="2">
        <f>IF(IF(Augostometer!C64&gt;0,1,0)+IF(Augostometer!G64&gt;0,1,0)=2,1,0)</f>
        <v>0</v>
      </c>
      <c r="O64" s="14"/>
    </row>
    <row r="65" spans="2:15" x14ac:dyDescent="0.25">
      <c r="B65" s="13"/>
      <c r="C65" s="13"/>
      <c r="D65" s="13"/>
      <c r="E65" s="26" t="str">
        <f t="shared" si="1"/>
        <v/>
      </c>
      <c r="F65" s="24" t="str">
        <f>IF(Augostometer!C65&gt;0,Grafiek_kalibratiemetingen!$R$13*Augostometer!C65+Grafiek_kalibratiemetingen!$R$14,TRIM(""))</f>
        <v/>
      </c>
      <c r="G65" s="12"/>
      <c r="H65" s="12"/>
      <c r="I65" s="2">
        <f>IF(IF(Augostometer!C65&gt;0,1,0)+IF(Augostometer!G65&gt;0,1,0)=2,1,0)</f>
        <v>0</v>
      </c>
      <c r="O65" s="14"/>
    </row>
    <row r="66" spans="2:15" x14ac:dyDescent="0.25">
      <c r="B66" s="13"/>
      <c r="C66" s="13"/>
      <c r="D66" s="13"/>
      <c r="E66" s="26" t="str">
        <f t="shared" si="1"/>
        <v/>
      </c>
      <c r="F66" s="24" t="str">
        <f>IF(Augostometer!C66&gt;0,Grafiek_kalibratiemetingen!$R$13*Augostometer!C66+Grafiek_kalibratiemetingen!$R$14,TRIM(""))</f>
        <v/>
      </c>
      <c r="G66" s="12"/>
      <c r="H66" s="12"/>
      <c r="I66" s="2">
        <f>IF(IF(Augostometer!C66&gt;0,1,0)+IF(Augostometer!G66&gt;0,1,0)=2,1,0)</f>
        <v>0</v>
      </c>
      <c r="O66" s="14"/>
    </row>
    <row r="67" spans="2:15" x14ac:dyDescent="0.25">
      <c r="B67" s="13"/>
      <c r="C67" s="13"/>
      <c r="D67" s="13"/>
      <c r="E67" s="26" t="str">
        <f t="shared" si="1"/>
        <v/>
      </c>
      <c r="F67" s="24" t="str">
        <f>IF(Augostometer!C67&gt;0,Grafiek_kalibratiemetingen!$R$13*Augostometer!C67+Grafiek_kalibratiemetingen!$R$14,TRIM(""))</f>
        <v/>
      </c>
      <c r="G67" s="12"/>
      <c r="H67" s="12"/>
      <c r="I67" s="2">
        <f>IF(IF(Augostometer!C67&gt;0,1,0)+IF(Augostometer!G67&gt;0,1,0)=2,1,0)</f>
        <v>0</v>
      </c>
      <c r="O67" s="14"/>
    </row>
    <row r="68" spans="2:15" x14ac:dyDescent="0.25">
      <c r="B68" s="13"/>
      <c r="C68" s="13"/>
      <c r="D68" s="13"/>
      <c r="E68" s="26" t="str">
        <f t="shared" si="1"/>
        <v/>
      </c>
      <c r="F68" s="24" t="str">
        <f>IF(Augostometer!C68&gt;0,Grafiek_kalibratiemetingen!$R$13*Augostometer!C68+Grafiek_kalibratiemetingen!$R$14,TRIM(""))</f>
        <v/>
      </c>
      <c r="G68" s="12"/>
      <c r="H68" s="12"/>
      <c r="I68" s="2">
        <f>IF(IF(Augostometer!C68&gt;0,1,0)+IF(Augostometer!G68&gt;0,1,0)=2,1,0)</f>
        <v>0</v>
      </c>
      <c r="O68" s="14"/>
    </row>
    <row r="69" spans="2:15" x14ac:dyDescent="0.25">
      <c r="B69" s="13"/>
      <c r="C69" s="13"/>
      <c r="D69" s="13"/>
      <c r="E69" s="26" t="str">
        <f t="shared" ref="E69:E103" si="4">IF(I69,G69-F69,TRIM(""))</f>
        <v/>
      </c>
      <c r="F69" s="24" t="str">
        <f>IF(Augostometer!C69&gt;0,Grafiek_kalibratiemetingen!$R$13*Augostometer!C69+Grafiek_kalibratiemetingen!$R$14,TRIM(""))</f>
        <v/>
      </c>
      <c r="G69" s="12"/>
      <c r="H69" s="12"/>
      <c r="I69" s="2">
        <f>IF(IF(Augostometer!C69&gt;0,1,0)+IF(Augostometer!G69&gt;0,1,0)=2,1,0)</f>
        <v>0</v>
      </c>
      <c r="O69" s="14"/>
    </row>
    <row r="70" spans="2:15" x14ac:dyDescent="0.25">
      <c r="B70" s="13"/>
      <c r="C70" s="13"/>
      <c r="D70" s="13"/>
      <c r="E70" s="26" t="str">
        <f t="shared" si="4"/>
        <v/>
      </c>
      <c r="F70" s="24" t="str">
        <f>IF(Augostometer!C70&gt;0,Grafiek_kalibratiemetingen!$R$13*Augostometer!C70+Grafiek_kalibratiemetingen!$R$14,TRIM(""))</f>
        <v/>
      </c>
      <c r="G70" s="12"/>
      <c r="H70" s="12"/>
      <c r="I70" s="2">
        <f>IF(IF(Augostometer!C70&gt;0,1,0)+IF(Augostometer!G70&gt;0,1,0)=2,1,0)</f>
        <v>0</v>
      </c>
      <c r="O70" s="14"/>
    </row>
    <row r="71" spans="2:15" x14ac:dyDescent="0.25">
      <c r="B71" s="13"/>
      <c r="C71" s="13"/>
      <c r="D71" s="13"/>
      <c r="E71" s="26" t="str">
        <f t="shared" si="4"/>
        <v/>
      </c>
      <c r="F71" s="24" t="str">
        <f>IF(Augostometer!C71&gt;0,Grafiek_kalibratiemetingen!$R$13*Augostometer!C71+Grafiek_kalibratiemetingen!$R$14,TRIM(""))</f>
        <v/>
      </c>
      <c r="G71" s="12"/>
      <c r="H71" s="12"/>
      <c r="I71" s="2">
        <f>IF(IF(Augostometer!C71&gt;0,1,0)+IF(Augostometer!G71&gt;0,1,0)=2,1,0)</f>
        <v>0</v>
      </c>
      <c r="O71" s="14"/>
    </row>
    <row r="72" spans="2:15" x14ac:dyDescent="0.25">
      <c r="B72" s="13"/>
      <c r="C72" s="13"/>
      <c r="D72" s="13"/>
      <c r="E72" s="26" t="str">
        <f t="shared" si="4"/>
        <v/>
      </c>
      <c r="F72" s="24" t="str">
        <f>IF(Augostometer!C72&gt;0,Grafiek_kalibratiemetingen!$R$13*Augostometer!C72+Grafiek_kalibratiemetingen!$R$14,TRIM(""))</f>
        <v/>
      </c>
      <c r="G72" s="12"/>
      <c r="H72" s="12"/>
      <c r="I72" s="2">
        <f>IF(IF(Augostometer!C72&gt;0,1,0)+IF(Augostometer!G72&gt;0,1,0)=2,1,0)</f>
        <v>0</v>
      </c>
      <c r="O72" s="14"/>
    </row>
    <row r="73" spans="2:15" x14ac:dyDescent="0.25">
      <c r="B73" s="13"/>
      <c r="C73" s="13"/>
      <c r="D73" s="13"/>
      <c r="E73" s="26" t="str">
        <f t="shared" si="4"/>
        <v/>
      </c>
      <c r="F73" s="24" t="str">
        <f>IF(Augostometer!C73&gt;0,Grafiek_kalibratiemetingen!$R$13*Augostometer!C73+Grafiek_kalibratiemetingen!$R$14,TRIM(""))</f>
        <v/>
      </c>
      <c r="G73" s="12"/>
      <c r="H73" s="12"/>
      <c r="I73" s="2">
        <f>IF(IF(Augostometer!C73&gt;0,1,0)+IF(Augostometer!G73&gt;0,1,0)=2,1,0)</f>
        <v>0</v>
      </c>
      <c r="O73" s="14"/>
    </row>
    <row r="74" spans="2:15" x14ac:dyDescent="0.25">
      <c r="B74" s="13"/>
      <c r="C74" s="13"/>
      <c r="D74" s="13"/>
      <c r="E74" s="26" t="str">
        <f t="shared" si="4"/>
        <v/>
      </c>
      <c r="F74" s="24" t="str">
        <f>IF(Augostometer!C74&gt;0,Grafiek_kalibratiemetingen!$R$13*Augostometer!C74+Grafiek_kalibratiemetingen!$R$14,TRIM(""))</f>
        <v/>
      </c>
      <c r="G74" s="12"/>
      <c r="H74" s="12"/>
      <c r="I74" s="2">
        <f>IF(IF(Augostometer!C74&gt;0,1,0)+IF(Augostometer!G74&gt;0,1,0)=2,1,0)</f>
        <v>0</v>
      </c>
      <c r="O74" s="14"/>
    </row>
    <row r="75" spans="2:15" x14ac:dyDescent="0.25">
      <c r="B75" s="13"/>
      <c r="C75" s="13"/>
      <c r="D75" s="13"/>
      <c r="E75" s="26" t="str">
        <f t="shared" si="4"/>
        <v/>
      </c>
      <c r="F75" s="24" t="str">
        <f>IF(Augostometer!C75&gt;0,Grafiek_kalibratiemetingen!$R$13*Augostometer!C75+Grafiek_kalibratiemetingen!$R$14,TRIM(""))</f>
        <v/>
      </c>
      <c r="G75" s="12"/>
      <c r="H75" s="12"/>
      <c r="I75" s="2">
        <f>IF(IF(Augostometer!C75&gt;0,1,0)+IF(Augostometer!G75&gt;0,1,0)=2,1,0)</f>
        <v>0</v>
      </c>
      <c r="O75" s="14"/>
    </row>
    <row r="76" spans="2:15" x14ac:dyDescent="0.25">
      <c r="B76" s="13"/>
      <c r="C76" s="13"/>
      <c r="D76" s="13"/>
      <c r="E76" s="26" t="str">
        <f t="shared" si="4"/>
        <v/>
      </c>
      <c r="F76" s="24" t="str">
        <f>IF(Augostometer!C76&gt;0,Grafiek_kalibratiemetingen!$R$13*Augostometer!C76+Grafiek_kalibratiemetingen!$R$14,TRIM(""))</f>
        <v/>
      </c>
      <c r="G76" s="12"/>
      <c r="H76" s="12"/>
      <c r="I76" s="2">
        <f>IF(IF(Augostometer!C76&gt;0,1,0)+IF(Augostometer!G76&gt;0,1,0)=2,1,0)</f>
        <v>0</v>
      </c>
    </row>
    <row r="77" spans="2:15" x14ac:dyDescent="0.25">
      <c r="B77" s="13"/>
      <c r="D77" s="13"/>
      <c r="E77" s="26" t="str">
        <f t="shared" si="4"/>
        <v/>
      </c>
      <c r="F77" s="24" t="str">
        <f>IF(Augostometer!C77&gt;0,Grafiek_kalibratiemetingen!$R$13*Augostometer!C77+Grafiek_kalibratiemetingen!$R$14,TRIM(""))</f>
        <v/>
      </c>
      <c r="I77" s="2">
        <f>IF(IF(Augostometer!C77&gt;0,1,0)+IF(Augostometer!G77&gt;0,1,0)=2,1,0)</f>
        <v>0</v>
      </c>
    </row>
    <row r="78" spans="2:15" x14ac:dyDescent="0.25">
      <c r="B78" s="13"/>
      <c r="C78" s="13"/>
      <c r="D78" s="13"/>
      <c r="E78" s="26" t="str">
        <f t="shared" si="4"/>
        <v/>
      </c>
      <c r="F78" s="24" t="str">
        <f>IF(Augostometer!C78&gt;0,Grafiek_kalibratiemetingen!$R$13*Augostometer!C78+Grafiek_kalibratiemetingen!$R$14,TRIM(""))</f>
        <v/>
      </c>
      <c r="G78" s="12"/>
      <c r="H78" s="12"/>
      <c r="I78" s="2">
        <f>IF(IF(Augostometer!C78&gt;0,1,0)+IF(Augostometer!G78&gt;0,1,0)=2,1,0)</f>
        <v>0</v>
      </c>
    </row>
    <row r="79" spans="2:15" x14ac:dyDescent="0.25">
      <c r="B79" s="13"/>
      <c r="C79" s="13"/>
      <c r="D79" s="13"/>
      <c r="E79" s="26" t="str">
        <f t="shared" si="4"/>
        <v/>
      </c>
      <c r="F79" s="24" t="str">
        <f>IF(Augostometer!C79&gt;0,Grafiek_kalibratiemetingen!$R$13*Augostometer!C79+Grafiek_kalibratiemetingen!$R$14,TRIM(""))</f>
        <v/>
      </c>
      <c r="G79" s="12"/>
      <c r="H79" s="12"/>
      <c r="I79" s="2">
        <f>IF(IF(Augostometer!C79&gt;0,1,0)+IF(Augostometer!G79&gt;0,1,0)=2,1,0)</f>
        <v>0</v>
      </c>
    </row>
    <row r="80" spans="2:15" x14ac:dyDescent="0.25">
      <c r="B80" s="13"/>
      <c r="D80" s="13"/>
      <c r="E80" s="26" t="str">
        <f t="shared" si="4"/>
        <v/>
      </c>
      <c r="F80" s="24" t="str">
        <f>IF(Augostometer!C80&gt;0,Grafiek_kalibratiemetingen!$R$13*Augostometer!C80+Grafiek_kalibratiemetingen!$R$14,TRIM(""))</f>
        <v/>
      </c>
      <c r="I80" s="2">
        <f>IF(IF(Augostometer!C80&gt;0,1,0)+IF(Augostometer!G80&gt;0,1,0)=2,1,0)</f>
        <v>0</v>
      </c>
    </row>
    <row r="81" spans="2:9" x14ac:dyDescent="0.25">
      <c r="B81" s="13"/>
      <c r="C81" s="13"/>
      <c r="D81" s="13"/>
      <c r="E81" s="26" t="str">
        <f t="shared" si="4"/>
        <v/>
      </c>
      <c r="F81" s="24" t="str">
        <f>IF(Augostometer!C81&gt;0,Grafiek_kalibratiemetingen!$R$13*Augostometer!C81+Grafiek_kalibratiemetingen!$R$14,TRIM(""))</f>
        <v/>
      </c>
      <c r="G81" s="12"/>
      <c r="H81" s="12"/>
      <c r="I81" s="2">
        <f>IF(IF(Augostometer!C81&gt;0,1,0)+IF(Augostometer!G81&gt;0,1,0)=2,1,0)</f>
        <v>0</v>
      </c>
    </row>
    <row r="82" spans="2:9" x14ac:dyDescent="0.25">
      <c r="B82" s="13"/>
      <c r="C82" s="13"/>
      <c r="D82" s="13"/>
      <c r="E82" s="26" t="str">
        <f t="shared" si="4"/>
        <v/>
      </c>
      <c r="F82" s="24" t="str">
        <f>IF(Augostometer!C82&gt;0,Grafiek_kalibratiemetingen!$R$13*Augostometer!C82+Grafiek_kalibratiemetingen!$R$14,TRIM(""))</f>
        <v/>
      </c>
      <c r="G82" s="12"/>
      <c r="H82" s="12"/>
      <c r="I82" s="2">
        <f>IF(IF(Augostometer!C82&gt;0,1,0)+IF(Augostometer!G82&gt;0,1,0)=2,1,0)</f>
        <v>0</v>
      </c>
    </row>
    <row r="83" spans="2:9" x14ac:dyDescent="0.25">
      <c r="B83" s="13"/>
      <c r="C83" s="13"/>
      <c r="D83" s="13"/>
      <c r="E83" s="26" t="str">
        <f t="shared" si="4"/>
        <v/>
      </c>
      <c r="F83" s="24" t="str">
        <f>IF(Augostometer!C83&gt;0,Grafiek_kalibratiemetingen!$R$13*Augostometer!C83+Grafiek_kalibratiemetingen!$R$14,TRIM(""))</f>
        <v/>
      </c>
      <c r="G83" s="12"/>
      <c r="H83" s="12"/>
      <c r="I83" s="2">
        <f>IF(IF(Augostometer!C83&gt;0,1,0)+IF(Augostometer!G83&gt;0,1,0)=2,1,0)</f>
        <v>0</v>
      </c>
    </row>
    <row r="84" spans="2:9" x14ac:dyDescent="0.25">
      <c r="B84" s="13"/>
      <c r="C84" s="13"/>
      <c r="D84" s="13"/>
      <c r="E84" s="26" t="str">
        <f t="shared" si="4"/>
        <v/>
      </c>
      <c r="F84" s="24" t="str">
        <f>IF(Augostometer!C84&gt;0,Grafiek_kalibratiemetingen!$R$13*Augostometer!C84+Grafiek_kalibratiemetingen!$R$14,TRIM(""))</f>
        <v/>
      </c>
      <c r="G84" s="12"/>
      <c r="H84" s="12"/>
      <c r="I84" s="2">
        <f>IF(IF(Augostometer!C84&gt;0,1,0)+IF(Augostometer!G84&gt;0,1,0)=2,1,0)</f>
        <v>0</v>
      </c>
    </row>
    <row r="85" spans="2:9" x14ac:dyDescent="0.25">
      <c r="B85" s="13"/>
      <c r="C85" s="13"/>
      <c r="D85" s="13"/>
      <c r="E85" s="26" t="str">
        <f t="shared" si="4"/>
        <v/>
      </c>
      <c r="F85" s="24" t="str">
        <f>IF(Augostometer!C85&gt;0,Grafiek_kalibratiemetingen!$R$13*Augostometer!C85+Grafiek_kalibratiemetingen!$R$14,TRIM(""))</f>
        <v/>
      </c>
      <c r="G85" s="12"/>
      <c r="H85" s="12"/>
      <c r="I85" s="2">
        <f>IF(IF(Augostometer!C85&gt;0,1,0)+IF(Augostometer!G85&gt;0,1,0)=2,1,0)</f>
        <v>0</v>
      </c>
    </row>
    <row r="86" spans="2:9" x14ac:dyDescent="0.25">
      <c r="B86" s="13"/>
      <c r="C86" s="13"/>
      <c r="D86" s="13"/>
      <c r="E86" s="26" t="str">
        <f t="shared" si="4"/>
        <v/>
      </c>
      <c r="F86" s="24" t="str">
        <f>IF(Augostometer!C86&gt;0,Grafiek_kalibratiemetingen!$R$13*Augostometer!C86+Grafiek_kalibratiemetingen!$R$14,TRIM(""))</f>
        <v/>
      </c>
      <c r="G86" s="12"/>
      <c r="H86" s="12"/>
      <c r="I86" s="2">
        <f>IF(IF(Augostometer!C86&gt;0,1,0)+IF(Augostometer!G86&gt;0,1,0)=2,1,0)</f>
        <v>0</v>
      </c>
    </row>
    <row r="87" spans="2:9" x14ac:dyDescent="0.25">
      <c r="B87" s="13"/>
      <c r="C87" s="13"/>
      <c r="D87" s="13"/>
      <c r="E87" s="26" t="str">
        <f t="shared" si="4"/>
        <v/>
      </c>
      <c r="F87" s="24" t="str">
        <f>IF(Augostometer!C87&gt;0,Grafiek_kalibratiemetingen!$R$13*Augostometer!C87+Grafiek_kalibratiemetingen!$R$14,TRIM(""))</f>
        <v/>
      </c>
      <c r="G87" s="12"/>
      <c r="H87" s="12"/>
      <c r="I87" s="2">
        <f>IF(IF(Augostometer!C87&gt;0,1,0)+IF(Augostometer!G87&gt;0,1,0)=2,1,0)</f>
        <v>0</v>
      </c>
    </row>
    <row r="88" spans="2:9" x14ac:dyDescent="0.25">
      <c r="B88" s="13"/>
      <c r="C88" s="13"/>
      <c r="D88" s="13"/>
      <c r="E88" s="26" t="str">
        <f t="shared" si="4"/>
        <v/>
      </c>
      <c r="F88" s="24" t="str">
        <f>IF(Augostometer!C88&gt;0,Grafiek_kalibratiemetingen!$R$13*Augostometer!C88+Grafiek_kalibratiemetingen!$R$14,TRIM(""))</f>
        <v/>
      </c>
      <c r="G88" s="12"/>
      <c r="H88" s="12"/>
      <c r="I88" s="2">
        <f>IF(IF(Augostometer!C88&gt;0,1,0)+IF(Augostometer!G88&gt;0,1,0)=2,1,0)</f>
        <v>0</v>
      </c>
    </row>
    <row r="89" spans="2:9" x14ac:dyDescent="0.25">
      <c r="B89" s="13"/>
      <c r="C89" s="13"/>
      <c r="D89" s="13"/>
      <c r="E89" s="26" t="str">
        <f t="shared" si="4"/>
        <v/>
      </c>
      <c r="F89" s="24" t="str">
        <f>IF(Augostometer!C89&gt;0,Grafiek_kalibratiemetingen!$R$13*Augostometer!C89+Grafiek_kalibratiemetingen!$R$14,TRIM(""))</f>
        <v/>
      </c>
      <c r="G89" s="12"/>
      <c r="H89" s="12"/>
      <c r="I89" s="2">
        <f>IF(IF(Augostometer!C89&gt;0,1,0)+IF(Augostometer!G89&gt;0,1,0)=2,1,0)</f>
        <v>0</v>
      </c>
    </row>
    <row r="90" spans="2:9" x14ac:dyDescent="0.25">
      <c r="B90" s="13"/>
      <c r="C90" s="13"/>
      <c r="D90" s="13"/>
      <c r="E90" s="26" t="str">
        <f t="shared" si="4"/>
        <v/>
      </c>
      <c r="F90" s="24" t="str">
        <f>IF(Augostometer!C90&gt;0,Grafiek_kalibratiemetingen!$R$13*Augostometer!C90+Grafiek_kalibratiemetingen!$R$14,TRIM(""))</f>
        <v/>
      </c>
      <c r="G90" s="12"/>
      <c r="H90" s="12"/>
      <c r="I90" s="2">
        <f>IF(IF(Augostometer!C90&gt;0,1,0)+IF(Augostometer!G90&gt;0,1,0)=2,1,0)</f>
        <v>0</v>
      </c>
    </row>
    <row r="91" spans="2:9" x14ac:dyDescent="0.25">
      <c r="B91" s="13"/>
      <c r="C91" s="13"/>
      <c r="D91" s="13"/>
      <c r="E91" s="26" t="str">
        <f t="shared" si="4"/>
        <v/>
      </c>
      <c r="F91" s="24" t="str">
        <f>IF(Augostometer!C91&gt;0,Grafiek_kalibratiemetingen!$R$13*Augostometer!C91+Grafiek_kalibratiemetingen!$R$14,TRIM(""))</f>
        <v/>
      </c>
      <c r="G91" s="12"/>
      <c r="H91" s="12"/>
      <c r="I91" s="2">
        <f>IF(IF(Augostometer!C91&gt;0,1,0)+IF(Augostometer!G91&gt;0,1,0)=2,1,0)</f>
        <v>0</v>
      </c>
    </row>
    <row r="92" spans="2:9" x14ac:dyDescent="0.25">
      <c r="B92" s="13"/>
      <c r="C92" s="13"/>
      <c r="D92" s="13"/>
      <c r="E92" s="26" t="str">
        <f t="shared" si="4"/>
        <v/>
      </c>
      <c r="F92" s="24" t="str">
        <f>IF(Augostometer!C92&gt;0,Grafiek_kalibratiemetingen!$R$13*Augostometer!C92+Grafiek_kalibratiemetingen!$R$14,TRIM(""))</f>
        <v/>
      </c>
      <c r="G92" s="12"/>
      <c r="H92" s="12"/>
      <c r="I92" s="2">
        <f>IF(IF(Augostometer!C92&gt;0,1,0)+IF(Augostometer!G92&gt;0,1,0)=2,1,0)</f>
        <v>0</v>
      </c>
    </row>
    <row r="93" spans="2:9" x14ac:dyDescent="0.25">
      <c r="B93" s="13"/>
      <c r="C93" s="13"/>
      <c r="D93" s="13"/>
      <c r="E93" s="26" t="str">
        <f t="shared" si="4"/>
        <v/>
      </c>
      <c r="F93" s="24" t="str">
        <f>IF(Augostometer!C93&gt;0,Grafiek_kalibratiemetingen!$R$13*Augostometer!C93+Grafiek_kalibratiemetingen!$R$14,TRIM(""))</f>
        <v/>
      </c>
      <c r="G93" s="12"/>
      <c r="H93" s="12"/>
      <c r="I93" s="2">
        <f>IF(IF(Augostometer!C93&gt;0,1,0)+IF(Augostometer!G93&gt;0,1,0)=2,1,0)</f>
        <v>0</v>
      </c>
    </row>
    <row r="94" spans="2:9" x14ac:dyDescent="0.25">
      <c r="B94" s="13"/>
      <c r="C94" s="13"/>
      <c r="D94" s="13"/>
      <c r="E94" s="26" t="str">
        <f t="shared" si="4"/>
        <v/>
      </c>
      <c r="F94" s="24" t="str">
        <f>IF(Augostometer!C94&gt;0,Grafiek_kalibratiemetingen!$R$13*Augostometer!C94+Grafiek_kalibratiemetingen!$R$14,TRIM(""))</f>
        <v/>
      </c>
      <c r="G94" s="12"/>
      <c r="H94" s="12"/>
      <c r="I94" s="2">
        <f>IF(IF(Augostometer!C94&gt;0,1,0)+IF(Augostometer!G94&gt;0,1,0)=2,1,0)</f>
        <v>0</v>
      </c>
    </row>
    <row r="95" spans="2:9" x14ac:dyDescent="0.25">
      <c r="B95" s="13"/>
      <c r="C95" s="13"/>
      <c r="D95" s="13"/>
      <c r="E95" s="26" t="str">
        <f t="shared" si="4"/>
        <v/>
      </c>
      <c r="F95" s="24" t="str">
        <f>IF(Augostometer!C95&gt;0,Grafiek_kalibratiemetingen!$R$13*Augostometer!C95+Grafiek_kalibratiemetingen!$R$14,TRIM(""))</f>
        <v/>
      </c>
      <c r="G95" s="12"/>
      <c r="H95" s="12"/>
      <c r="I95" s="2">
        <f>IF(IF(Augostometer!C95&gt;0,1,0)+IF(Augostometer!G95&gt;0,1,0)=2,1,0)</f>
        <v>0</v>
      </c>
    </row>
    <row r="96" spans="2:9" x14ac:dyDescent="0.25">
      <c r="B96" s="13"/>
      <c r="C96" s="13"/>
      <c r="D96" s="13"/>
      <c r="E96" s="26" t="str">
        <f t="shared" si="4"/>
        <v/>
      </c>
      <c r="F96" s="24" t="str">
        <f>IF(Augostometer!C96&gt;0,Grafiek_kalibratiemetingen!$R$13*Augostometer!C96+Grafiek_kalibratiemetingen!$R$14,TRIM(""))</f>
        <v/>
      </c>
      <c r="G96" s="12"/>
      <c r="H96" s="12"/>
      <c r="I96" s="2">
        <f>IF(IF(Augostometer!C96&gt;0,1,0)+IF(Augostometer!G96&gt;0,1,0)=2,1,0)</f>
        <v>0</v>
      </c>
    </row>
    <row r="97" spans="5:9" x14ac:dyDescent="0.25">
      <c r="E97" s="26" t="str">
        <f t="shared" si="4"/>
        <v/>
      </c>
      <c r="F97" s="24" t="str">
        <f>IF(Augostometer!C97&gt;0,Grafiek_kalibratiemetingen!$R$13*Augostometer!C97+Grafiek_kalibratiemetingen!$R$14,TRIM(""))</f>
        <v/>
      </c>
      <c r="I97" s="2">
        <f>IF(IF(Augostometer!C97&gt;0,1,0)+IF(Augostometer!G97&gt;0,1,0)=2,1,0)</f>
        <v>0</v>
      </c>
    </row>
    <row r="98" spans="5:9" x14ac:dyDescent="0.25">
      <c r="E98" s="26" t="str">
        <f t="shared" si="4"/>
        <v/>
      </c>
      <c r="F98" s="24" t="str">
        <f>IF(Augostometer!C98&gt;0,Grafiek_kalibratiemetingen!$R$13*Augostometer!C98+Grafiek_kalibratiemetingen!$R$14,TRIM(""))</f>
        <v/>
      </c>
      <c r="I98" s="2">
        <f>IF(IF(Augostometer!C98&gt;0,1,0)+IF(Augostometer!G98&gt;0,1,0)=2,1,0)</f>
        <v>0</v>
      </c>
    </row>
    <row r="99" spans="5:9" x14ac:dyDescent="0.25">
      <c r="E99" s="26" t="str">
        <f>IF(I99,G99-F99,TRIM(""))</f>
        <v/>
      </c>
      <c r="F99" s="24" t="str">
        <f>IF(Augostometer!C99&gt;0,Grafiek_kalibratiemetingen!$R$13*Augostometer!C99+Grafiek_kalibratiemetingen!$R$14,TRIM(""))</f>
        <v/>
      </c>
      <c r="I99" s="2">
        <f>IF(IF(Augostometer!C99&gt;0,1,0)+IF(Augostometer!G99&gt;0,1,0)=2,1,0)</f>
        <v>0</v>
      </c>
    </row>
    <row r="100" spans="5:9" x14ac:dyDescent="0.25">
      <c r="E100" s="26" t="str">
        <f>IF(I100,G100-F100,TRIM(""))</f>
        <v/>
      </c>
      <c r="F100" s="24" t="str">
        <f>IF(Augostometer!C100&gt;0,Grafiek_kalibratiemetingen!$R$13*Augostometer!C100+Grafiek_kalibratiemetingen!$R$14,TRIM(""))</f>
        <v/>
      </c>
      <c r="I100" s="2">
        <f>IF(IF(Augostometer!C100&gt;0,1,0)+IF(Augostometer!G100&gt;0,1,0)=2,1,0)</f>
        <v>0</v>
      </c>
    </row>
    <row r="101" spans="5:9" x14ac:dyDescent="0.25">
      <c r="E101" s="26" t="str">
        <f t="shared" si="4"/>
        <v/>
      </c>
      <c r="F101" s="24" t="str">
        <f>IF(Augostometer!C101&gt;0,Grafiek_kalibratiemetingen!$R$13*Augostometer!C101+Grafiek_kalibratiemetingen!$R$14,TRIM(""))</f>
        <v/>
      </c>
      <c r="I101" s="2">
        <f>IF(IF(Augostometer!C101&gt;0,1,0)+IF(Augostometer!G101&gt;0,1,0)=2,1,0)</f>
        <v>0</v>
      </c>
    </row>
    <row r="102" spans="5:9" x14ac:dyDescent="0.25">
      <c r="E102" s="26" t="str">
        <f t="shared" si="4"/>
        <v/>
      </c>
      <c r="F102" s="24" t="str">
        <f>IF(Augostometer!C102&gt;0,Grafiek_kalibratiemetingen!$R$13*Augostometer!C102+Grafiek_kalibratiemetingen!$R$14,TRIM(""))</f>
        <v/>
      </c>
      <c r="I102" s="2">
        <f>IF(IF(Augostometer!C102&gt;0,1,0)+IF(Augostometer!G102&gt;0,1,0)=2,1,0)</f>
        <v>0</v>
      </c>
    </row>
    <row r="103" spans="5:9" x14ac:dyDescent="0.25">
      <c r="E103" s="26" t="str">
        <f t="shared" si="4"/>
        <v/>
      </c>
      <c r="F103" s="24" t="str">
        <f>IF(Augostometer!C103&gt;0,Grafiek_kalibratiemetingen!$R$13*Augostometer!C103+Grafiek_kalibratiemetingen!$R$14,TRIM(""))</f>
        <v/>
      </c>
      <c r="I103" s="2">
        <f>IF(IF(Augostometer!C103&gt;0,1,0)+IF(Augostometer!G103&gt;0,1,0)=2,1,0)</f>
        <v>0</v>
      </c>
    </row>
    <row r="104" spans="5:9" x14ac:dyDescent="0.25">
      <c r="F104" s="24" t="str">
        <f>IF(Augostometer!C104&gt;0,Grafiek_kalibratiemetingen!$R$13*Augostometer!C104+Grafiek_kalibratiemetingen!$R$14,TRIM(""))</f>
        <v/>
      </c>
      <c r="I104" s="2">
        <f>IF(IF(Augostometer!C104&gt;0,1,0)+IF(Augostometer!G104&gt;0,1,0)=2,1,0)</f>
        <v>0</v>
      </c>
    </row>
    <row r="105" spans="5:9" x14ac:dyDescent="0.25">
      <c r="F105" s="24" t="str">
        <f>IF(Augostometer!C105&gt;0,Grafiek_kalibratiemetingen!$R$13*Augostometer!C105+Grafiek_kalibratiemetingen!$R$14,TRIM(""))</f>
        <v/>
      </c>
      <c r="I105" s="2">
        <f>IF(IF(Augostometer!C105&gt;0,1,0)+IF(Augostometer!G105&gt;0,1,0)=2,1,0)</f>
        <v>0</v>
      </c>
    </row>
    <row r="106" spans="5:9" x14ac:dyDescent="0.25">
      <c r="F106" s="24" t="str">
        <f>IF(Augostometer!C106&gt;0,Grafiek_kalibratiemetingen!$R$13*Augostometer!C106+Grafiek_kalibratiemetingen!$R$14,TRIM(""))</f>
        <v/>
      </c>
      <c r="I106" s="2">
        <f>IF(IF(Augostometer!C106&gt;0,1,0)+IF(Augostometer!G106&gt;0,1,0)=2,1,0)</f>
        <v>0</v>
      </c>
    </row>
    <row r="107" spans="5:9" x14ac:dyDescent="0.25">
      <c r="F107" s="24" t="str">
        <f>IF(Augostometer!C107&gt;0,Grafiek_kalibratiemetingen!$R$13*Augostometer!C107+Grafiek_kalibratiemetingen!$R$14,TRIM(""))</f>
        <v/>
      </c>
      <c r="I107" s="2">
        <f>IF(IF(Augostometer!C107&gt;0,1,0)+IF(Augostometer!G107&gt;0,1,0)=2,1,0)</f>
        <v>0</v>
      </c>
    </row>
    <row r="108" spans="5:9" x14ac:dyDescent="0.25">
      <c r="F108" s="24" t="str">
        <f>IF(Augostometer!C108&gt;0,Grafiek_kalibratiemetingen!$R$13*Augostometer!C108+Grafiek_kalibratiemetingen!$R$14,TRIM(""))</f>
        <v/>
      </c>
      <c r="I108" s="2">
        <f>IF(IF(Augostometer!C108&gt;0,1,0)+IF(Augostometer!G108&gt;0,1,0)=2,1,0)</f>
        <v>0</v>
      </c>
    </row>
    <row r="109" spans="5:9" x14ac:dyDescent="0.25">
      <c r="F109" s="24" t="str">
        <f>IF(Augostometer!C109&gt;0,Grafiek_kalibratiemetingen!$R$13*Augostometer!C109+Grafiek_kalibratiemetingen!$R$14,TRIM(""))</f>
        <v/>
      </c>
      <c r="I109" s="2">
        <f>IF(IF(Augostometer!C109&gt;0,1,0)+IF(Augostometer!G109&gt;0,1,0)=2,1,0)</f>
        <v>0</v>
      </c>
    </row>
    <row r="110" spans="5:9" x14ac:dyDescent="0.25">
      <c r="F110" s="24" t="str">
        <f>IF(Augostometer!C110&gt;0,Grafiek_kalibratiemetingen!$R$13*Augostometer!C110+Grafiek_kalibratiemetingen!$R$14,TRIM(""))</f>
        <v/>
      </c>
      <c r="I110" s="2">
        <f>IF(IF(Augostometer!C110&gt;0,1,0)+IF(Augostometer!G110&gt;0,1,0)=2,1,0)</f>
        <v>0</v>
      </c>
    </row>
    <row r="111" spans="5:9" x14ac:dyDescent="0.25">
      <c r="F111" s="24" t="str">
        <f>IF(Augostometer!C111&gt;0,Grafiek_kalibratiemetingen!$R$13*Augostometer!C111+Grafiek_kalibratiemetingen!$R$14,TRIM(""))</f>
        <v/>
      </c>
      <c r="I111" s="2">
        <f>IF(IF(Augostometer!C111&gt;0,1,0)+IF(Augostometer!G111&gt;0,1,0)=2,1,0)</f>
        <v>0</v>
      </c>
    </row>
    <row r="112" spans="5:9" x14ac:dyDescent="0.25">
      <c r="F112" s="24" t="str">
        <f>IF(Augostometer!C112&gt;0,Grafiek_kalibratiemetingen!$R$13*Augostometer!C112+Grafiek_kalibratiemetingen!$R$14,TRIM(""))</f>
        <v/>
      </c>
      <c r="I112" s="2">
        <f>IF(IF(Augostometer!C112&gt;0,1,0)+IF(Augostometer!G112&gt;0,1,0)=2,1,0)</f>
        <v>0</v>
      </c>
    </row>
    <row r="113" spans="6:9" x14ac:dyDescent="0.25">
      <c r="F113" s="24" t="str">
        <f>IF(Augostometer!C113&gt;0,Grafiek_kalibratiemetingen!$R$13*Augostometer!C113+Grafiek_kalibratiemetingen!$R$14,TRIM(""))</f>
        <v/>
      </c>
      <c r="I113" s="2">
        <f>IF(IF(Augostometer!C113&gt;0,1,0)+IF(Augostometer!G113&gt;0,1,0)=2,1,0)</f>
        <v>0</v>
      </c>
    </row>
    <row r="114" spans="6:9" x14ac:dyDescent="0.25">
      <c r="F114" s="24" t="str">
        <f>IF(Augostometer!C114&gt;0,Grafiek_kalibratiemetingen!$R$13*Augostometer!C114+Grafiek_kalibratiemetingen!$R$14,TRIM(""))</f>
        <v/>
      </c>
      <c r="I114" s="2">
        <f>IF(IF(Augostometer!C114&gt;0,1,0)+IF(Augostometer!G114&gt;0,1,0)=2,1,0)</f>
        <v>0</v>
      </c>
    </row>
    <row r="115" spans="6:9" x14ac:dyDescent="0.25">
      <c r="F115" s="24" t="str">
        <f>IF(Augostometer!C115&gt;0,Grafiek_kalibratiemetingen!$R$13*Augostometer!C115+Grafiek_kalibratiemetingen!$R$14,TRIM(""))</f>
        <v/>
      </c>
      <c r="I115" s="2">
        <f>IF(IF(Augostometer!C115&gt;0,1,0)+IF(Augostometer!G115&gt;0,1,0)=2,1,0)</f>
        <v>0</v>
      </c>
    </row>
    <row r="116" spans="6:9" x14ac:dyDescent="0.25">
      <c r="F116" s="24" t="str">
        <f>IF(Augostometer!C116&gt;0,Grafiek_kalibratiemetingen!$R$13*Augostometer!C116+Grafiek_kalibratiemetingen!$R$14,TRIM(""))</f>
        <v/>
      </c>
      <c r="I116" s="2">
        <f>IF(IF(Augostometer!C116&gt;0,1,0)+IF(Augostometer!G116&gt;0,1,0)=2,1,0)</f>
        <v>0</v>
      </c>
    </row>
    <row r="117" spans="6:9" x14ac:dyDescent="0.25">
      <c r="F117" s="24" t="str">
        <f>IF(Augostometer!C117&gt;0,Grafiek_kalibratiemetingen!$R$13*Augostometer!C117+Grafiek_kalibratiemetingen!$R$14,TRIM(""))</f>
        <v/>
      </c>
      <c r="I117" s="2">
        <f>IF(IF(Augostometer!C117&gt;0,1,0)+IF(Augostometer!G117&gt;0,1,0)=2,1,0)</f>
        <v>0</v>
      </c>
    </row>
    <row r="118" spans="6:9" x14ac:dyDescent="0.25">
      <c r="F118" s="24" t="str">
        <f>IF(Augostometer!C118&gt;0,Grafiek_kalibratiemetingen!$R$13*Augostometer!C118+Grafiek_kalibratiemetingen!$R$14,TRIM(""))</f>
        <v/>
      </c>
      <c r="I118" s="2">
        <f>IF(IF(Augostometer!C118&gt;0,1,0)+IF(Augostometer!G118&gt;0,1,0)=2,1,0)</f>
        <v>0</v>
      </c>
    </row>
    <row r="119" spans="6:9" x14ac:dyDescent="0.25">
      <c r="F119" s="24" t="str">
        <f>IF(Augostometer!C119&gt;0,Grafiek_kalibratiemetingen!$R$13*Augostometer!C119+Grafiek_kalibratiemetingen!$R$14,TRIM(""))</f>
        <v/>
      </c>
      <c r="I119" s="2">
        <f>IF(IF(Augostometer!C119&gt;0,1,0)+IF(Augostometer!G119&gt;0,1,0)=2,1,0)</f>
        <v>0</v>
      </c>
    </row>
    <row r="120" spans="6:9" x14ac:dyDescent="0.25">
      <c r="F120" s="24" t="str">
        <f>IF(Augostometer!C120&gt;0,Grafiek_kalibratiemetingen!$R$13*Augostometer!C120+Grafiek_kalibratiemetingen!$R$14,TRIM(""))</f>
        <v/>
      </c>
      <c r="I120" s="2">
        <f>IF(IF(Augostometer!C120&gt;0,1,0)+IF(Augostometer!G120&gt;0,1,0)=2,1,0)</f>
        <v>0</v>
      </c>
    </row>
    <row r="121" spans="6:9" x14ac:dyDescent="0.25">
      <c r="F121" s="24" t="str">
        <f>IF(Augostometer!C121&gt;0,Grafiek_kalibratiemetingen!$R$13*Augostometer!C121+Grafiek_kalibratiemetingen!$R$14,TRIM(""))</f>
        <v/>
      </c>
      <c r="I121" s="2">
        <f>IF(IF(Augostometer!C121&gt;0,1,0)+IF(Augostometer!G121&gt;0,1,0)=2,1,0)</f>
        <v>0</v>
      </c>
    </row>
    <row r="122" spans="6:9" x14ac:dyDescent="0.25">
      <c r="F122" s="24" t="str">
        <f>IF(Augostometer!C122&gt;0,Grafiek_kalibratiemetingen!$R$13*Augostometer!C122+Grafiek_kalibratiemetingen!$R$14,TRIM(""))</f>
        <v/>
      </c>
      <c r="I122" s="2">
        <f>IF(IF(Augostometer!C122&gt;0,1,0)+IF(Augostometer!G122&gt;0,1,0)=2,1,0)</f>
        <v>0</v>
      </c>
    </row>
    <row r="123" spans="6:9" x14ac:dyDescent="0.25">
      <c r="F123" s="24" t="str">
        <f>IF(Augostometer!C123&gt;0,Grafiek_kalibratiemetingen!$R$13*Augostometer!C123+Grafiek_kalibratiemetingen!$R$14,TRIM(""))</f>
        <v/>
      </c>
      <c r="I123" s="2">
        <f>IF(IF(Augostometer!C123&gt;0,1,0)+IF(Augostometer!G123&gt;0,1,0)=2,1,0)</f>
        <v>0</v>
      </c>
    </row>
    <row r="124" spans="6:9" x14ac:dyDescent="0.25">
      <c r="F124" s="24" t="str">
        <f>IF(Augostometer!C124&gt;0,Grafiek_kalibratiemetingen!$R$13*Augostometer!C124+Grafiek_kalibratiemetingen!$R$14,TRIM(""))</f>
        <v/>
      </c>
      <c r="I124" s="2">
        <f>IF(IF(Augostometer!C124&gt;0,1,0)+IF(Augostometer!G124&gt;0,1,0)=2,1,0)</f>
        <v>0</v>
      </c>
    </row>
    <row r="125" spans="6:9" x14ac:dyDescent="0.25">
      <c r="F125" s="24" t="str">
        <f>IF(Augostometer!C125&gt;0,Grafiek_kalibratiemetingen!$R$13*Augostometer!C125+Grafiek_kalibratiemetingen!$R$14,TRIM(""))</f>
        <v/>
      </c>
      <c r="I125" s="2">
        <f>IF(IF(Augostometer!C125&gt;0,1,0)+IF(Augostometer!G125&gt;0,1,0)=2,1,0)</f>
        <v>0</v>
      </c>
    </row>
    <row r="126" spans="6:9" x14ac:dyDescent="0.25">
      <c r="F126" s="24" t="str">
        <f>IF(Augostometer!C126&gt;0,Grafiek_kalibratiemetingen!$R$13*Augostometer!C126+Grafiek_kalibratiemetingen!$R$14,TRIM(""))</f>
        <v/>
      </c>
      <c r="I126" s="2">
        <f>IF(IF(Augostometer!C126&gt;0,1,0)+IF(Augostometer!G126&gt;0,1,0)=2,1,0)</f>
        <v>0</v>
      </c>
    </row>
    <row r="127" spans="6:9" x14ac:dyDescent="0.25">
      <c r="F127" s="24" t="str">
        <f>IF(Augostometer!C127&gt;0,Grafiek_kalibratiemetingen!$R$13*Augostometer!C127+Grafiek_kalibratiemetingen!$R$14,TRIM(""))</f>
        <v/>
      </c>
      <c r="I127" s="2">
        <f>IF(IF(Augostometer!C127&gt;0,1,0)+IF(Augostometer!G127&gt;0,1,0)=2,1,0)</f>
        <v>0</v>
      </c>
    </row>
    <row r="128" spans="6:9" x14ac:dyDescent="0.25">
      <c r="F128" s="24" t="str">
        <f>IF(Augostometer!C128&gt;0,Grafiek_kalibratiemetingen!$R$13*Augostometer!C128+Grafiek_kalibratiemetingen!$R$14,TRIM(""))</f>
        <v/>
      </c>
      <c r="I128" s="2">
        <f>IF(IF(Augostometer!C128&gt;0,1,0)+IF(Augostometer!G128&gt;0,1,0)=2,1,0)</f>
        <v>0</v>
      </c>
    </row>
    <row r="129" spans="6:9" x14ac:dyDescent="0.25">
      <c r="F129" s="24" t="str">
        <f>IF(Augostometer!C129&gt;0,Grafiek_kalibratiemetingen!$R$13*Augostometer!C129+Grafiek_kalibratiemetingen!$R$14,TRIM(""))</f>
        <v/>
      </c>
      <c r="I129" s="2">
        <f>IF(IF(Augostometer!C129&gt;0,1,0)+IF(Augostometer!G129&gt;0,1,0)=2,1,0)</f>
        <v>0</v>
      </c>
    </row>
    <row r="130" spans="6:9" x14ac:dyDescent="0.25">
      <c r="F130" s="24" t="str">
        <f>IF(Augostometer!C130&gt;0,Grafiek_kalibratiemetingen!$R$13*Augostometer!C130+Grafiek_kalibratiemetingen!$R$14,TRIM(""))</f>
        <v/>
      </c>
      <c r="I130" s="2">
        <f>IF(IF(Augostometer!C130&gt;0,1,0)+IF(Augostometer!G130&gt;0,1,0)=2,1,0)</f>
        <v>0</v>
      </c>
    </row>
    <row r="131" spans="6:9" x14ac:dyDescent="0.25">
      <c r="F131" s="24" t="str">
        <f>IF(Augostometer!C131&gt;0,Grafiek_kalibratiemetingen!$R$13*Augostometer!C131+Grafiek_kalibratiemetingen!$R$14,TRIM(""))</f>
        <v/>
      </c>
      <c r="I131" s="2">
        <f>IF(IF(Augostometer!C131&gt;0,1,0)+IF(Augostometer!G131&gt;0,1,0)=2,1,0)</f>
        <v>0</v>
      </c>
    </row>
    <row r="132" spans="6:9" x14ac:dyDescent="0.25">
      <c r="F132" s="24" t="str">
        <f>IF(Augostometer!C132&gt;0,Grafiek_kalibratiemetingen!$R$13*Augostometer!C132+Grafiek_kalibratiemetingen!$R$14,TRIM(""))</f>
        <v/>
      </c>
      <c r="I132" s="2">
        <f>IF(IF(Augostometer!C132&gt;0,1,0)+IF(Augostometer!G132&gt;0,1,0)=2,1,0)</f>
        <v>0</v>
      </c>
    </row>
    <row r="133" spans="6:9" x14ac:dyDescent="0.25">
      <c r="F133" s="24" t="str">
        <f>IF(Augostometer!C133&gt;0,Grafiek_kalibratiemetingen!$R$13*Augostometer!C133+Grafiek_kalibratiemetingen!$R$14,TRIM(""))</f>
        <v/>
      </c>
      <c r="I133" s="2">
        <f>IF(IF(Augostometer!C133&gt;0,1,0)+IF(Augostometer!G133&gt;0,1,0)=2,1,0)</f>
        <v>0</v>
      </c>
    </row>
    <row r="134" spans="6:9" x14ac:dyDescent="0.25">
      <c r="F134" s="24" t="str">
        <f>IF(Augostometer!C134&gt;0,Grafiek_kalibratiemetingen!$R$13*Augostometer!C134+Grafiek_kalibratiemetingen!$R$14,TRIM(""))</f>
        <v/>
      </c>
      <c r="I134" s="2">
        <f>IF(IF(Augostometer!C134&gt;0,1,0)+IF(Augostometer!G134&gt;0,1,0)=2,1,0)</f>
        <v>0</v>
      </c>
    </row>
    <row r="135" spans="6:9" x14ac:dyDescent="0.25">
      <c r="F135" s="24" t="str">
        <f>IF(Augostometer!C135&gt;0,Grafiek_kalibratiemetingen!$R$13*Augostometer!C135+Grafiek_kalibratiemetingen!$R$14,TRIM(""))</f>
        <v/>
      </c>
      <c r="I135" s="2">
        <f>IF(IF(Augostometer!C135&gt;0,1,0)+IF(Augostometer!G135&gt;0,1,0)=2,1,0)</f>
        <v>0</v>
      </c>
    </row>
    <row r="136" spans="6:9" x14ac:dyDescent="0.25">
      <c r="F136" s="24" t="str">
        <f>IF(Augostometer!C136&gt;0,Grafiek_kalibratiemetingen!$R$13*Augostometer!C136+Grafiek_kalibratiemetingen!$R$14,TRIM(""))</f>
        <v/>
      </c>
      <c r="I136" s="2">
        <f>IF(IF(Augostometer!C136&gt;0,1,0)+IF(Augostometer!G136&gt;0,1,0)=2,1,0)</f>
        <v>0</v>
      </c>
    </row>
    <row r="137" spans="6:9" x14ac:dyDescent="0.25">
      <c r="F137" s="24" t="str">
        <f>IF(Augostometer!C137&gt;0,Grafiek_kalibratiemetingen!$R$13*Augostometer!C137+Grafiek_kalibratiemetingen!$R$14,TRIM(""))</f>
        <v/>
      </c>
      <c r="I137" s="2">
        <f>IF(IF(Augostometer!C137&gt;0,1,0)+IF(Augostometer!G137&gt;0,1,0)=2,1,0)</f>
        <v>0</v>
      </c>
    </row>
    <row r="138" spans="6:9" x14ac:dyDescent="0.25">
      <c r="F138" s="24" t="str">
        <f>IF(Augostometer!C138&gt;0,Grafiek_kalibratiemetingen!$R$13*Augostometer!C138+Grafiek_kalibratiemetingen!$R$14,TRIM(""))</f>
        <v/>
      </c>
      <c r="I138" s="2">
        <f>IF(IF(Augostometer!C138&gt;0,1,0)+IF(Augostometer!G138&gt;0,1,0)=2,1,0)</f>
        <v>0</v>
      </c>
    </row>
    <row r="139" spans="6:9" x14ac:dyDescent="0.25">
      <c r="F139" s="24" t="str">
        <f>IF(Augostometer!C139&gt;0,Grafiek_kalibratiemetingen!$R$13*Augostometer!C139+Grafiek_kalibratiemetingen!$R$14,TRIM(""))</f>
        <v/>
      </c>
      <c r="I139" s="2">
        <f>IF(IF(Augostometer!C139&gt;0,1,0)+IF(Augostometer!G139&gt;0,1,0)=2,1,0)</f>
        <v>0</v>
      </c>
    </row>
    <row r="140" spans="6:9" x14ac:dyDescent="0.25">
      <c r="F140" s="24" t="str">
        <f>IF(Augostometer!C140&gt;0,Grafiek_kalibratiemetingen!$R$13*Augostometer!C140+Grafiek_kalibratiemetingen!$R$14,TRIM(""))</f>
        <v/>
      </c>
      <c r="I140" s="2">
        <f>IF(IF(Augostometer!C140&gt;0,1,0)+IF(Augostometer!G140&gt;0,1,0)=2,1,0)</f>
        <v>0</v>
      </c>
    </row>
    <row r="141" spans="6:9" x14ac:dyDescent="0.25">
      <c r="F141" s="24" t="str">
        <f>IF(Augostometer!C141&gt;0,Grafiek_kalibratiemetingen!$R$13*Augostometer!C141+Grafiek_kalibratiemetingen!$R$14,TRIM(""))</f>
        <v/>
      </c>
      <c r="I141" s="2">
        <f>IF(IF(Augostometer!C141&gt;0,1,0)+IF(Augostometer!G141&gt;0,1,0)=2,1,0)</f>
        <v>0</v>
      </c>
    </row>
    <row r="142" spans="6:9" x14ac:dyDescent="0.25">
      <c r="F142" s="24" t="str">
        <f>IF(Augostometer!C142&gt;0,Grafiek_kalibratiemetingen!$R$13*Augostometer!C142+Grafiek_kalibratiemetingen!$R$14,TRIM(""))</f>
        <v/>
      </c>
      <c r="I142" s="2">
        <f>IF(IF(Augostometer!C142&gt;0,1,0)+IF(Augostometer!G142&gt;0,1,0)=2,1,0)</f>
        <v>0</v>
      </c>
    </row>
    <row r="143" spans="6:9" x14ac:dyDescent="0.25">
      <c r="F143" s="24" t="str">
        <f>IF(Augostometer!C143&gt;0,Grafiek_kalibratiemetingen!$R$13*Augostometer!C143+Grafiek_kalibratiemetingen!$R$14,TRIM(""))</f>
        <v/>
      </c>
      <c r="I143" s="2">
        <f>IF(IF(Augostometer!C143&gt;0,1,0)+IF(Augostometer!G143&gt;0,1,0)=2,1,0)</f>
        <v>0</v>
      </c>
    </row>
    <row r="144" spans="6:9" x14ac:dyDescent="0.25">
      <c r="F144" s="24" t="str">
        <f>IF(Augostometer!C144&gt;0,Grafiek_kalibratiemetingen!$R$13*Augostometer!C144+Grafiek_kalibratiemetingen!$R$14,TRIM(""))</f>
        <v/>
      </c>
      <c r="I144" s="2">
        <f>IF(IF(Augostometer!C144&gt;0,1,0)+IF(Augostometer!G144&gt;0,1,0)=2,1,0)</f>
        <v>0</v>
      </c>
    </row>
    <row r="145" spans="6:9" x14ac:dyDescent="0.25">
      <c r="F145" s="24" t="str">
        <f>IF(Augostometer!C145&gt;0,Grafiek_kalibratiemetingen!$R$13*Augostometer!C145+Grafiek_kalibratiemetingen!$R$14,TRIM(""))</f>
        <v/>
      </c>
      <c r="I145" s="2">
        <f>IF(IF(Augostometer!C145&gt;0,1,0)+IF(Augostometer!G145&gt;0,1,0)=2,1,0)</f>
        <v>0</v>
      </c>
    </row>
    <row r="146" spans="6:9" x14ac:dyDescent="0.25">
      <c r="F146" s="24" t="str">
        <f>IF(Augostometer!C146&gt;0,Grafiek_kalibratiemetingen!$R$13*Augostometer!C146+Grafiek_kalibratiemetingen!$R$14,TRIM(""))</f>
        <v/>
      </c>
      <c r="I146" s="2">
        <f>IF(IF(Augostometer!C146&gt;0,1,0)+IF(Augostometer!G146&gt;0,1,0)=2,1,0)</f>
        <v>0</v>
      </c>
    </row>
    <row r="147" spans="6:9" x14ac:dyDescent="0.25">
      <c r="F147" s="24" t="str">
        <f>IF(Augostometer!C147&gt;0,Grafiek_kalibratiemetingen!$R$13*Augostometer!C147+Grafiek_kalibratiemetingen!$R$14,TRIM(""))</f>
        <v/>
      </c>
      <c r="I147" s="2">
        <f>IF(IF(Augostometer!C147&gt;0,1,0)+IF(Augostometer!G147&gt;0,1,0)=2,1,0)</f>
        <v>0</v>
      </c>
    </row>
    <row r="148" spans="6:9" x14ac:dyDescent="0.25">
      <c r="F148" s="24" t="str">
        <f>IF(Augostometer!C148&gt;0,Grafiek_kalibratiemetingen!$R$13*Augostometer!C148+Grafiek_kalibratiemetingen!$R$14,TRIM(""))</f>
        <v/>
      </c>
      <c r="I148" s="2">
        <f>IF(IF(Augostometer!C148&gt;0,1,0)+IF(Augostometer!G148&gt;0,1,0)=2,1,0)</f>
        <v>0</v>
      </c>
    </row>
    <row r="149" spans="6:9" x14ac:dyDescent="0.25">
      <c r="F149" s="24" t="str">
        <f>IF(Augostometer!C149&gt;0,Grafiek_kalibratiemetingen!$R$13*Augostometer!C149+Grafiek_kalibratiemetingen!$R$14,TRIM(""))</f>
        <v/>
      </c>
      <c r="I149" s="2">
        <f>IF(IF(Augostometer!C149&gt;0,1,0)+IF(Augostometer!G149&gt;0,1,0)=2,1,0)</f>
        <v>0</v>
      </c>
    </row>
    <row r="150" spans="6:9" x14ac:dyDescent="0.25">
      <c r="F150" s="24" t="str">
        <f>IF(Augostometer!C150&gt;0,Grafiek_kalibratiemetingen!$R$13*Augostometer!C150+Grafiek_kalibratiemetingen!$R$14,TRIM(""))</f>
        <v/>
      </c>
      <c r="I150" s="2">
        <f>IF(IF(Augostometer!C150&gt;0,1,0)+IF(Augostometer!G150&gt;0,1,0)=2,1,0)</f>
        <v>0</v>
      </c>
    </row>
    <row r="151" spans="6:9" x14ac:dyDescent="0.25">
      <c r="F151" s="24" t="str">
        <f>IF(Augostometer!C151&gt;0,Grafiek_kalibratiemetingen!$R$13*Augostometer!C151+Grafiek_kalibratiemetingen!$R$14,TRIM(""))</f>
        <v/>
      </c>
      <c r="I151" s="2">
        <f>IF(IF(Augostometer!C151&gt;0,1,0)+IF(Augostometer!G151&gt;0,1,0)=2,1,0)</f>
        <v>0</v>
      </c>
    </row>
    <row r="152" spans="6:9" x14ac:dyDescent="0.25">
      <c r="F152" s="24" t="str">
        <f>IF(Augostometer!C152&gt;0,Grafiek_kalibratiemetingen!$R$13*Augostometer!C152+Grafiek_kalibratiemetingen!$R$14,TRIM(""))</f>
        <v/>
      </c>
      <c r="I152" s="2">
        <f>IF(IF(Augostometer!C152&gt;0,1,0)+IF(Augostometer!G152&gt;0,1,0)=2,1,0)</f>
        <v>0</v>
      </c>
    </row>
    <row r="153" spans="6:9" x14ac:dyDescent="0.25">
      <c r="F153" s="24" t="str">
        <f>IF(Augostometer!C153&gt;0,Grafiek_kalibratiemetingen!$R$13*Augostometer!C153+Grafiek_kalibratiemetingen!$R$14,TRIM(""))</f>
        <v/>
      </c>
      <c r="I153" s="2">
        <f>IF(IF(Augostometer!C153&gt;0,1,0)+IF(Augostometer!G153&gt;0,1,0)=2,1,0)</f>
        <v>0</v>
      </c>
    </row>
    <row r="154" spans="6:9" x14ac:dyDescent="0.25">
      <c r="F154" s="24" t="str">
        <f>IF(Augostometer!C154&gt;0,Grafiek_kalibratiemetingen!$R$13*Augostometer!C154+Grafiek_kalibratiemetingen!$R$14,TRIM(""))</f>
        <v/>
      </c>
      <c r="I154" s="2">
        <f>IF(IF(Augostometer!C154&gt;0,1,0)+IF(Augostometer!G154&gt;0,1,0)=2,1,0)</f>
        <v>0</v>
      </c>
    </row>
    <row r="155" spans="6:9" x14ac:dyDescent="0.25">
      <c r="F155" s="24" t="str">
        <f>IF(Augostometer!C155&gt;0,Grafiek_kalibratiemetingen!$R$13*Augostometer!C155+Grafiek_kalibratiemetingen!$R$14,TRIM(""))</f>
        <v/>
      </c>
      <c r="I155" s="2">
        <f>IF(IF(Augostometer!C155&gt;0,1,0)+IF(Augostometer!G155&gt;0,1,0)=2,1,0)</f>
        <v>0</v>
      </c>
    </row>
    <row r="156" spans="6:9" x14ac:dyDescent="0.25">
      <c r="F156" s="24" t="str">
        <f>IF(Augostometer!C156&gt;0,Grafiek_kalibratiemetingen!$R$13*Augostometer!C156+Grafiek_kalibratiemetingen!$R$14,TRIM(""))</f>
        <v/>
      </c>
      <c r="I156" s="2">
        <f>IF(IF(Augostometer!C156&gt;0,1,0)+IF(Augostometer!G156&gt;0,1,0)=2,1,0)</f>
        <v>0</v>
      </c>
    </row>
    <row r="157" spans="6:9" x14ac:dyDescent="0.25">
      <c r="F157" s="24" t="str">
        <f>IF(Augostometer!C157&gt;0,Grafiek_kalibratiemetingen!$R$13*Augostometer!C157+Grafiek_kalibratiemetingen!$R$14,TRIM(""))</f>
        <v/>
      </c>
      <c r="I157" s="2">
        <f>IF(IF(Augostometer!C157&gt;0,1,0)+IF(Augostometer!G157&gt;0,1,0)=2,1,0)</f>
        <v>0</v>
      </c>
    </row>
    <row r="158" spans="6:9" x14ac:dyDescent="0.25">
      <c r="F158" s="24" t="str">
        <f>IF(Augostometer!C158&gt;0,Grafiek_kalibratiemetingen!$R$13*Augostometer!C158+Grafiek_kalibratiemetingen!$R$14,TRIM(""))</f>
        <v/>
      </c>
      <c r="I158" s="2">
        <f>IF(IF(Augostometer!C158&gt;0,1,0)+IF(Augostometer!G158&gt;0,1,0)=2,1,0)</f>
        <v>0</v>
      </c>
    </row>
    <row r="159" spans="6:9" x14ac:dyDescent="0.25">
      <c r="F159" s="24" t="str">
        <f>IF(Augostometer!C159&gt;0,Grafiek_kalibratiemetingen!$R$13*Augostometer!C159+Grafiek_kalibratiemetingen!$R$14,TRIM(""))</f>
        <v/>
      </c>
      <c r="I159" s="2">
        <f>IF(IF(Augostometer!C159&gt;0,1,0)+IF(Augostometer!G159&gt;0,1,0)=2,1,0)</f>
        <v>0</v>
      </c>
    </row>
    <row r="160" spans="6:9" x14ac:dyDescent="0.25">
      <c r="F160" s="24" t="str">
        <f>IF(Augostometer!C160&gt;0,Grafiek_kalibratiemetingen!$R$13*Augostometer!C160+Grafiek_kalibratiemetingen!$R$14,TRIM(""))</f>
        <v/>
      </c>
      <c r="I160" s="2">
        <f>IF(IF(Augostometer!C160&gt;0,1,0)+IF(Augostometer!G160&gt;0,1,0)=2,1,0)</f>
        <v>0</v>
      </c>
    </row>
    <row r="161" spans="6:9" x14ac:dyDescent="0.25">
      <c r="F161" s="24" t="str">
        <f>IF(Augostometer!C161&gt;0,Grafiek_kalibratiemetingen!$R$13*Augostometer!C161+Grafiek_kalibratiemetingen!$R$14,TRIM(""))</f>
        <v/>
      </c>
      <c r="I161" s="2">
        <f>IF(IF(Augostometer!C161&gt;0,1,0)+IF(Augostometer!G161&gt;0,1,0)=2,1,0)</f>
        <v>0</v>
      </c>
    </row>
    <row r="162" spans="6:9" x14ac:dyDescent="0.25">
      <c r="F162" s="24" t="str">
        <f>IF(Augostometer!C162&gt;0,Grafiek_kalibratiemetingen!$R$13*Augostometer!C162+Grafiek_kalibratiemetingen!$R$14,TRIM(""))</f>
        <v/>
      </c>
      <c r="I162" s="2">
        <f>IF(IF(Augostometer!C162&gt;0,1,0)+IF(Augostometer!G162&gt;0,1,0)=2,1,0)</f>
        <v>0</v>
      </c>
    </row>
    <row r="163" spans="6:9" x14ac:dyDescent="0.25">
      <c r="F163" s="24" t="str">
        <f>IF(Augostometer!C163&gt;0,Grafiek_kalibratiemetingen!$R$13*Augostometer!C163+Grafiek_kalibratiemetingen!$R$14,TRIM(""))</f>
        <v/>
      </c>
      <c r="I163" s="2">
        <f>IF(IF(Augostometer!C163&gt;0,1,0)+IF(Augostometer!G163&gt;0,1,0)=2,1,0)</f>
        <v>0</v>
      </c>
    </row>
    <row r="164" spans="6:9" x14ac:dyDescent="0.25">
      <c r="F164" s="24" t="str">
        <f>IF(Augostometer!C164&gt;0,Grafiek_kalibratiemetingen!$R$13*Augostometer!C164+Grafiek_kalibratiemetingen!$R$14,TRIM(""))</f>
        <v/>
      </c>
      <c r="I164" s="2">
        <f>IF(IF(Augostometer!C164&gt;0,1,0)+IF(Augostometer!G164&gt;0,1,0)=2,1,0)</f>
        <v>0</v>
      </c>
    </row>
    <row r="165" spans="6:9" x14ac:dyDescent="0.25">
      <c r="F165" s="24" t="str">
        <f>IF(Augostometer!C165&gt;0,Grafiek_kalibratiemetingen!$R$13*Augostometer!C165+Grafiek_kalibratiemetingen!$R$14,TRIM(""))</f>
        <v/>
      </c>
      <c r="I165" s="2">
        <f>IF(IF(Augostometer!C165&gt;0,1,0)+IF(Augostometer!G165&gt;0,1,0)=2,1,0)</f>
        <v>0</v>
      </c>
    </row>
    <row r="166" spans="6:9" x14ac:dyDescent="0.25">
      <c r="F166" s="24" t="str">
        <f>IF(Augostometer!C166&gt;0,Grafiek_kalibratiemetingen!$R$13*Augostometer!C166+Grafiek_kalibratiemetingen!$R$14,TRIM(""))</f>
        <v/>
      </c>
      <c r="I166" s="2">
        <f>IF(IF(Augostometer!C166&gt;0,1,0)+IF(Augostometer!G166&gt;0,1,0)=2,1,0)</f>
        <v>0</v>
      </c>
    </row>
    <row r="167" spans="6:9" x14ac:dyDescent="0.25">
      <c r="F167" s="24" t="str">
        <f>IF(Augostometer!C167&gt;0,Grafiek_kalibratiemetingen!$R$13*Augostometer!C167+Grafiek_kalibratiemetingen!$R$14,TRIM(""))</f>
        <v/>
      </c>
      <c r="I167" s="2">
        <f>IF(IF(Augostometer!C167&gt;0,1,0)+IF(Augostometer!G167&gt;0,1,0)=2,1,0)</f>
        <v>0</v>
      </c>
    </row>
    <row r="168" spans="6:9" x14ac:dyDescent="0.25">
      <c r="F168" s="24" t="str">
        <f>IF(Augostometer!C168&gt;0,Grafiek_kalibratiemetingen!$R$13*Augostometer!C168+Grafiek_kalibratiemetingen!$R$14,TRIM(""))</f>
        <v/>
      </c>
      <c r="I168" s="2">
        <f>IF(IF(Augostometer!C168&gt;0,1,0)+IF(Augostometer!G168&gt;0,1,0)=2,1,0)</f>
        <v>0</v>
      </c>
    </row>
    <row r="169" spans="6:9" x14ac:dyDescent="0.25">
      <c r="F169" s="24" t="str">
        <f>IF(Augostometer!C169&gt;0,Grafiek_kalibratiemetingen!$R$13*Augostometer!C169+Grafiek_kalibratiemetingen!$R$14,TRIM(""))</f>
        <v/>
      </c>
      <c r="I169" s="2">
        <f>IF(IF(Augostometer!C169&gt;0,1,0)+IF(Augostometer!G169&gt;0,1,0)=2,1,0)</f>
        <v>0</v>
      </c>
    </row>
    <row r="170" spans="6:9" x14ac:dyDescent="0.25">
      <c r="F170" s="24" t="str">
        <f>IF(Augostometer!C170&gt;0,Grafiek_kalibratiemetingen!$R$13*Augostometer!C170+Grafiek_kalibratiemetingen!$R$14,TRIM(""))</f>
        <v/>
      </c>
      <c r="I170" s="2">
        <f>IF(IF(Augostometer!C170&gt;0,1,0)+IF(Augostometer!G170&gt;0,1,0)=2,1,0)</f>
        <v>0</v>
      </c>
    </row>
    <row r="171" spans="6:9" x14ac:dyDescent="0.25">
      <c r="F171" s="24" t="str">
        <f>IF(Augostometer!C171&gt;0,Grafiek_kalibratiemetingen!$R$13*Augostometer!C171+Grafiek_kalibratiemetingen!$R$14,TRIM(""))</f>
        <v/>
      </c>
      <c r="I171" s="2">
        <f>IF(IF(Augostometer!C171&gt;0,1,0)+IF(Augostometer!G171&gt;0,1,0)=2,1,0)</f>
        <v>0</v>
      </c>
    </row>
    <row r="172" spans="6:9" x14ac:dyDescent="0.25">
      <c r="F172" s="24" t="str">
        <f>IF(Augostometer!C172&gt;0,Grafiek_kalibratiemetingen!$R$13*Augostometer!C172+Grafiek_kalibratiemetingen!$R$14,TRIM(""))</f>
        <v/>
      </c>
      <c r="I172" s="2">
        <f>IF(IF(Augostometer!C172&gt;0,1,0)+IF(Augostometer!G172&gt;0,1,0)=2,1,0)</f>
        <v>0</v>
      </c>
    </row>
    <row r="173" spans="6:9" x14ac:dyDescent="0.25">
      <c r="F173" s="24" t="str">
        <f>IF(Augostometer!C173&gt;0,Grafiek_kalibratiemetingen!$R$13*Augostometer!C173+Grafiek_kalibratiemetingen!$R$14,TRIM(""))</f>
        <v/>
      </c>
      <c r="I173" s="2">
        <f>IF(IF(Augostometer!C173&gt;0,1,0)+IF(Augostometer!G173&gt;0,1,0)=2,1,0)</f>
        <v>0</v>
      </c>
    </row>
    <row r="174" spans="6:9" x14ac:dyDescent="0.25">
      <c r="F174" s="24" t="str">
        <f>IF(Augostometer!C174&gt;0,Grafiek_kalibratiemetingen!$R$13*Augostometer!C174+Grafiek_kalibratiemetingen!$R$14,TRIM(""))</f>
        <v/>
      </c>
      <c r="I174" s="2">
        <f>IF(IF(Augostometer!C174&gt;0,1,0)+IF(Augostometer!G174&gt;0,1,0)=2,1,0)</f>
        <v>0</v>
      </c>
    </row>
    <row r="175" spans="6:9" x14ac:dyDescent="0.25">
      <c r="F175" s="24" t="str">
        <f>IF(Augostometer!C175&gt;0,Grafiek_kalibratiemetingen!$R$13*Augostometer!C175+Grafiek_kalibratiemetingen!$R$14,TRIM(""))</f>
        <v/>
      </c>
      <c r="I175" s="2">
        <f>IF(IF(Augostometer!C175&gt;0,1,0)+IF(Augostometer!G175&gt;0,1,0)=2,1,0)</f>
        <v>0</v>
      </c>
    </row>
    <row r="176" spans="6:9" x14ac:dyDescent="0.25">
      <c r="F176" s="24" t="str">
        <f>IF(Augostometer!C176&gt;0,Grafiek_kalibratiemetingen!$R$13*Augostometer!C176+Grafiek_kalibratiemetingen!$R$14,TRIM(""))</f>
        <v/>
      </c>
      <c r="I176" s="2">
        <f>IF(IF(Augostometer!C176&gt;0,1,0)+IF(Augostometer!G176&gt;0,1,0)=2,1,0)</f>
        <v>0</v>
      </c>
    </row>
    <row r="177" spans="6:9" x14ac:dyDescent="0.25">
      <c r="F177" s="24" t="str">
        <f>IF(Augostometer!C177&gt;0,Grafiek_kalibratiemetingen!$R$13*Augostometer!C177+Grafiek_kalibratiemetingen!$R$14,TRIM(""))</f>
        <v/>
      </c>
      <c r="I177" s="2">
        <f>IF(IF(Augostometer!C177&gt;0,1,0)+IF(Augostometer!G177&gt;0,1,0)=2,1,0)</f>
        <v>0</v>
      </c>
    </row>
    <row r="178" spans="6:9" x14ac:dyDescent="0.25">
      <c r="F178" s="24" t="str">
        <f>IF(Augostometer!C178&gt;0,Grafiek_kalibratiemetingen!$R$13*Augostometer!C178+Grafiek_kalibratiemetingen!$R$14,TRIM(""))</f>
        <v/>
      </c>
      <c r="I178" s="2">
        <f>IF(IF(Augostometer!C178&gt;0,1,0)+IF(Augostometer!G178&gt;0,1,0)=2,1,0)</f>
        <v>0</v>
      </c>
    </row>
    <row r="179" spans="6:9" x14ac:dyDescent="0.25">
      <c r="F179" s="24" t="str">
        <f>IF(Augostometer!C179&gt;0,Grafiek_kalibratiemetingen!$R$13*Augostometer!C179+Grafiek_kalibratiemetingen!$R$14,TRIM(""))</f>
        <v/>
      </c>
      <c r="I179" s="2">
        <f>IF(IF(Augostometer!C179&gt;0,1,0)+IF(Augostometer!G179&gt;0,1,0)=2,1,0)</f>
        <v>0</v>
      </c>
    </row>
    <row r="180" spans="6:9" x14ac:dyDescent="0.25">
      <c r="F180" s="24" t="str">
        <f>IF(Augostometer!C180&gt;0,Grafiek_kalibratiemetingen!$R$13*Augostometer!C180+Grafiek_kalibratiemetingen!$R$14,TRIM(""))</f>
        <v/>
      </c>
      <c r="I180" s="2">
        <f>IF(IF(Augostometer!C180&gt;0,1,0)+IF(Augostometer!G180&gt;0,1,0)=2,1,0)</f>
        <v>0</v>
      </c>
    </row>
    <row r="181" spans="6:9" x14ac:dyDescent="0.25">
      <c r="F181" s="24" t="str">
        <f>IF(Augostometer!C181&gt;0,Grafiek_kalibratiemetingen!$R$13*Augostometer!C181+Grafiek_kalibratiemetingen!$R$14,TRIM(""))</f>
        <v/>
      </c>
      <c r="I181" s="2">
        <f>IF(IF(Augostometer!C181&gt;0,1,0)+IF(Augostometer!G181&gt;0,1,0)=2,1,0)</f>
        <v>0</v>
      </c>
    </row>
    <row r="182" spans="6:9" x14ac:dyDescent="0.25">
      <c r="F182" s="24" t="str">
        <f>IF(Augostometer!C182&gt;0,Grafiek_kalibratiemetingen!$R$13*Augostometer!C182+Grafiek_kalibratiemetingen!$R$14,TRIM(""))</f>
        <v/>
      </c>
      <c r="I182" s="2">
        <f>IF(IF(Augostometer!C182&gt;0,1,0)+IF(Augostometer!G182&gt;0,1,0)=2,1,0)</f>
        <v>0</v>
      </c>
    </row>
    <row r="183" spans="6:9" x14ac:dyDescent="0.25">
      <c r="F183" s="24" t="str">
        <f>IF(Augostometer!C183&gt;0,Grafiek_kalibratiemetingen!$R$13*Augostometer!C183+Grafiek_kalibratiemetingen!$R$14,TRIM(""))</f>
        <v/>
      </c>
      <c r="I183" s="2">
        <f>IF(IF(Augostometer!C183&gt;0,1,0)+IF(Augostometer!G183&gt;0,1,0)=2,1,0)</f>
        <v>0</v>
      </c>
    </row>
    <row r="184" spans="6:9" x14ac:dyDescent="0.25">
      <c r="F184" s="24" t="str">
        <f>IF(Augostometer!C184&gt;0,Grafiek_kalibratiemetingen!$R$13*Augostometer!C184+Grafiek_kalibratiemetingen!$R$14,TRIM(""))</f>
        <v/>
      </c>
      <c r="I184" s="2">
        <f>IF(IF(Augostometer!C184&gt;0,1,0)+IF(Augostometer!G184&gt;0,1,0)=2,1,0)</f>
        <v>0</v>
      </c>
    </row>
    <row r="185" spans="6:9" x14ac:dyDescent="0.25">
      <c r="F185" s="24" t="str">
        <f>IF(Augostometer!C185&gt;0,Grafiek_kalibratiemetingen!$R$13*Augostometer!C185+Grafiek_kalibratiemetingen!$R$14,TRIM(""))</f>
        <v/>
      </c>
      <c r="I185" s="2">
        <f>IF(IF(Augostometer!C185&gt;0,1,0)+IF(Augostometer!G185&gt;0,1,0)=2,1,0)</f>
        <v>0</v>
      </c>
    </row>
    <row r="186" spans="6:9" x14ac:dyDescent="0.25">
      <c r="F186" s="24" t="str">
        <f>IF(Augostometer!C186&gt;0,Grafiek_kalibratiemetingen!$R$13*Augostometer!C186+Grafiek_kalibratiemetingen!$R$14,TRIM(""))</f>
        <v/>
      </c>
      <c r="I186" s="2">
        <f>IF(IF(Augostometer!C186&gt;0,1,0)+IF(Augostometer!G186&gt;0,1,0)=2,1,0)</f>
        <v>0</v>
      </c>
    </row>
    <row r="187" spans="6:9" x14ac:dyDescent="0.25">
      <c r="F187" s="24" t="str">
        <f>IF(Augostometer!C187&gt;0,Grafiek_kalibratiemetingen!$R$13*Augostometer!C187+Grafiek_kalibratiemetingen!$R$14,TRIM(""))</f>
        <v/>
      </c>
      <c r="I187" s="2">
        <f>IF(IF(Augostometer!C187&gt;0,1,0)+IF(Augostometer!G187&gt;0,1,0)=2,1,0)</f>
        <v>0</v>
      </c>
    </row>
    <row r="188" spans="6:9" x14ac:dyDescent="0.25">
      <c r="F188" s="24" t="str">
        <f>IF(Augostometer!C188&gt;0,Grafiek_kalibratiemetingen!$R$13*Augostometer!C188+Grafiek_kalibratiemetingen!$R$14,TRIM(""))</f>
        <v/>
      </c>
      <c r="I188" s="2">
        <f>IF(IF(Augostometer!C188&gt;0,1,0)+IF(Augostometer!G188&gt;0,1,0)=2,1,0)</f>
        <v>0</v>
      </c>
    </row>
    <row r="189" spans="6:9" x14ac:dyDescent="0.25">
      <c r="F189" s="24" t="str">
        <f>IF(Augostometer!C189&gt;0,Grafiek_kalibratiemetingen!$R$13*Augostometer!C189+Grafiek_kalibratiemetingen!$R$14,TRIM(""))</f>
        <v/>
      </c>
      <c r="I189" s="2">
        <f>IF(IF(Augostometer!C189&gt;0,1,0)+IF(Augostometer!G189&gt;0,1,0)=2,1,0)</f>
        <v>0</v>
      </c>
    </row>
    <row r="190" spans="6:9" x14ac:dyDescent="0.25">
      <c r="F190" s="24" t="str">
        <f>IF(Augostometer!C190&gt;0,Grafiek_kalibratiemetingen!$R$13*Augostometer!C190+Grafiek_kalibratiemetingen!$R$14,TRIM(""))</f>
        <v/>
      </c>
      <c r="I190" s="2">
        <f>IF(IF(Augostometer!C190&gt;0,1,0)+IF(Augostometer!G190&gt;0,1,0)=2,1,0)</f>
        <v>0</v>
      </c>
    </row>
    <row r="191" spans="6:9" x14ac:dyDescent="0.25">
      <c r="F191" s="24" t="str">
        <f>IF(Augostometer!C191&gt;0,Grafiek_kalibratiemetingen!$R$13*Augostometer!C191+Grafiek_kalibratiemetingen!$R$14,TRIM(""))</f>
        <v/>
      </c>
      <c r="I191" s="2">
        <f>IF(IF(Augostometer!C191&gt;0,1,0)+IF(Augostometer!G191&gt;0,1,0)=2,1,0)</f>
        <v>0</v>
      </c>
    </row>
    <row r="192" spans="6:9" x14ac:dyDescent="0.25">
      <c r="F192" s="24" t="str">
        <f>IF(Augostometer!C192&gt;0,Grafiek_kalibratiemetingen!$R$13*Augostometer!C192+Grafiek_kalibratiemetingen!$R$14,TRIM(""))</f>
        <v/>
      </c>
      <c r="I192" s="2">
        <f>IF(IF(Augostometer!C192&gt;0,1,0)+IF(Augostometer!G192&gt;0,1,0)=2,1,0)</f>
        <v>0</v>
      </c>
    </row>
    <row r="193" spans="6:9" x14ac:dyDescent="0.25">
      <c r="F193" s="24" t="str">
        <f>IF(Augostometer!C193&gt;0,Grafiek_kalibratiemetingen!$R$13*Augostometer!C193+Grafiek_kalibratiemetingen!$R$14,TRIM(""))</f>
        <v/>
      </c>
      <c r="I193" s="2">
        <f>IF(IF(Augostometer!C193&gt;0,1,0)+IF(Augostometer!G193&gt;0,1,0)=2,1,0)</f>
        <v>0</v>
      </c>
    </row>
    <row r="194" spans="6:9" x14ac:dyDescent="0.25">
      <c r="F194" s="24" t="str">
        <f>IF(Augostometer!C194&gt;0,Grafiek_kalibratiemetingen!$R$13*Augostometer!C194+Grafiek_kalibratiemetingen!$R$14,TRIM(""))</f>
        <v/>
      </c>
      <c r="I194" s="2">
        <f>IF(IF(Augostometer!C194&gt;0,1,0)+IF(Augostometer!G194&gt;0,1,0)=2,1,0)</f>
        <v>0</v>
      </c>
    </row>
    <row r="195" spans="6:9" x14ac:dyDescent="0.25">
      <c r="F195" s="24" t="str">
        <f>IF(Augostometer!C195&gt;0,Grafiek_kalibratiemetingen!$R$13*Augostometer!C195+Grafiek_kalibratiemetingen!$R$14,TRIM(""))</f>
        <v/>
      </c>
      <c r="I195" s="2">
        <f>IF(IF(Augostometer!C195&gt;0,1,0)+IF(Augostometer!G195&gt;0,1,0)=2,1,0)</f>
        <v>0</v>
      </c>
    </row>
    <row r="196" spans="6:9" x14ac:dyDescent="0.25">
      <c r="F196" s="24" t="str">
        <f>IF(Augostometer!C196&gt;0,Grafiek_kalibratiemetingen!$R$13*Augostometer!C196+Grafiek_kalibratiemetingen!$R$14,TRIM(""))</f>
        <v/>
      </c>
      <c r="I196" s="2">
        <f>IF(IF(Augostometer!C196&gt;0,1,0)+IF(Augostometer!G196&gt;0,1,0)=2,1,0)</f>
        <v>0</v>
      </c>
    </row>
    <row r="197" spans="6:9" x14ac:dyDescent="0.25">
      <c r="F197" s="24" t="str">
        <f>IF(Augostometer!C197&gt;0,Grafiek_kalibratiemetingen!$R$13*Augostometer!C197+Grafiek_kalibratiemetingen!$R$14,TRIM(""))</f>
        <v/>
      </c>
      <c r="I197" s="2">
        <f>IF(IF(Augostometer!C197&gt;0,1,0)+IF(Augostometer!G197&gt;0,1,0)=2,1,0)</f>
        <v>0</v>
      </c>
    </row>
    <row r="198" spans="6:9" x14ac:dyDescent="0.25">
      <c r="F198" s="24" t="str">
        <f>IF(Augostometer!C198&gt;0,Grafiek_kalibratiemetingen!$R$13*Augostometer!C198+Grafiek_kalibratiemetingen!$R$14,TRIM(""))</f>
        <v/>
      </c>
      <c r="I198" s="2">
        <f>IF(IF(Augostometer!C198&gt;0,1,0)+IF(Augostometer!G198&gt;0,1,0)=2,1,0)</f>
        <v>0</v>
      </c>
    </row>
    <row r="199" spans="6:9" x14ac:dyDescent="0.25">
      <c r="F199" s="24" t="str">
        <f>IF(Augostometer!C199&gt;0,Grafiek_kalibratiemetingen!$R$13*Augostometer!C199+Grafiek_kalibratiemetingen!$R$14,TRIM(""))</f>
        <v/>
      </c>
      <c r="I199" s="2">
        <f>IF(IF(Augostometer!C199&gt;0,1,0)+IF(Augostometer!G199&gt;0,1,0)=2,1,0)</f>
        <v>0</v>
      </c>
    </row>
    <row r="200" spans="6:9" x14ac:dyDescent="0.25">
      <c r="F200" s="24" t="str">
        <f>IF(Augostometer!C200&gt;0,Grafiek_kalibratiemetingen!$R$13*Augostometer!C200+Grafiek_kalibratiemetingen!$R$14,TRIM(""))</f>
        <v/>
      </c>
      <c r="I200" s="2">
        <f>IF(IF(Augostometer!C200&gt;0,1,0)+IF(Augostometer!G200&gt;0,1,0)=2,1,0)</f>
        <v>0</v>
      </c>
    </row>
    <row r="201" spans="6:9" x14ac:dyDescent="0.25">
      <c r="F201" s="24" t="str">
        <f>IF(Augostometer!C201&gt;0,Grafiek_kalibratiemetingen!$R$13*Augostometer!C201+Grafiek_kalibratiemetingen!$R$14,TRIM(""))</f>
        <v/>
      </c>
      <c r="I201" s="2">
        <f>IF(IF(Augostometer!C201&gt;0,1,0)+IF(Augostometer!G201&gt;0,1,0)=2,1,0)</f>
        <v>0</v>
      </c>
    </row>
    <row r="202" spans="6:9" x14ac:dyDescent="0.25">
      <c r="F202" s="24" t="str">
        <f>IF(Augostometer!C202&gt;0,Grafiek_kalibratiemetingen!$R$13*Augostometer!C202+Grafiek_kalibratiemetingen!$R$14,TRIM(""))</f>
        <v/>
      </c>
      <c r="I202" s="2">
        <f>IF(IF(Augostometer!C202&gt;0,1,0)+IF(Augostometer!G202&gt;0,1,0)=2,1,0)</f>
        <v>0</v>
      </c>
    </row>
    <row r="203" spans="6:9" x14ac:dyDescent="0.25">
      <c r="F203" s="24" t="str">
        <f>IF(Augostometer!C203&gt;0,Grafiek_kalibratiemetingen!$R$13*Augostometer!C203+Grafiek_kalibratiemetingen!$R$14,TRIM(""))</f>
        <v/>
      </c>
      <c r="I203" s="2">
        <f>IF(IF(Augostometer!C203&gt;0,1,0)+IF(Augostometer!G203&gt;0,1,0)=2,1,0)</f>
        <v>0</v>
      </c>
    </row>
    <row r="204" spans="6:9" x14ac:dyDescent="0.25">
      <c r="F204" s="24" t="str">
        <f>IF(Augostometer!C204&gt;0,Grafiek_kalibratiemetingen!$R$13*Augostometer!C204+Grafiek_kalibratiemetingen!$R$14,TRIM(""))</f>
        <v/>
      </c>
      <c r="I204" s="2">
        <f>IF(IF(Augostometer!C204&gt;0,1,0)+IF(Augostometer!G204&gt;0,1,0)=2,1,0)</f>
        <v>0</v>
      </c>
    </row>
    <row r="205" spans="6:9" x14ac:dyDescent="0.25">
      <c r="F205" s="24" t="str">
        <f>IF(Augostometer!C205&gt;0,Grafiek_kalibratiemetingen!$R$13*Augostometer!C205+Grafiek_kalibratiemetingen!$R$14,TRIM(""))</f>
        <v/>
      </c>
      <c r="I205" s="2">
        <f>IF(IF(Augostometer!C205&gt;0,1,0)+IF(Augostometer!G205&gt;0,1,0)=2,1,0)</f>
        <v>0</v>
      </c>
    </row>
    <row r="206" spans="6:9" x14ac:dyDescent="0.25">
      <c r="F206" s="24" t="str">
        <f>IF(Augostometer!C206&gt;0,Grafiek_kalibratiemetingen!$R$13*Augostometer!C206+Grafiek_kalibratiemetingen!$R$14,TRIM(""))</f>
        <v/>
      </c>
      <c r="I206" s="2">
        <f>IF(IF(Augostometer!C206&gt;0,1,0)+IF(Augostometer!G206&gt;0,1,0)=2,1,0)</f>
        <v>0</v>
      </c>
    </row>
    <row r="207" spans="6:9" x14ac:dyDescent="0.25">
      <c r="F207" s="24" t="str">
        <f>IF(Augostometer!C207&gt;0,Grafiek_kalibratiemetingen!$R$13*Augostometer!C207+Grafiek_kalibratiemetingen!$R$14,TRIM(""))</f>
        <v/>
      </c>
      <c r="I207" s="2">
        <f>IF(IF(Augostometer!C207&gt;0,1,0)+IF(Augostometer!G207&gt;0,1,0)=2,1,0)</f>
        <v>0</v>
      </c>
    </row>
    <row r="208" spans="6:9" x14ac:dyDescent="0.25">
      <c r="F208" s="24" t="str">
        <f>IF(Augostometer!C208&gt;0,Grafiek_kalibratiemetingen!$R$13*Augostometer!C208+Grafiek_kalibratiemetingen!$R$14,TRIM(""))</f>
        <v/>
      </c>
      <c r="I208" s="2">
        <f>IF(IF(Augostometer!C208&gt;0,1,0)+IF(Augostometer!G208&gt;0,1,0)=2,1,0)</f>
        <v>0</v>
      </c>
    </row>
    <row r="209" spans="6:9" x14ac:dyDescent="0.25">
      <c r="F209" s="24" t="str">
        <f>IF(Augostometer!C209&gt;0,Grafiek_kalibratiemetingen!$R$13*Augostometer!C209+Grafiek_kalibratiemetingen!$R$14,TRIM(""))</f>
        <v/>
      </c>
      <c r="I209" s="2">
        <f>IF(IF(Augostometer!C209&gt;0,1,0)+IF(Augostometer!G209&gt;0,1,0)=2,1,0)</f>
        <v>0</v>
      </c>
    </row>
    <row r="210" spans="6:9" x14ac:dyDescent="0.25">
      <c r="F210" s="24" t="str">
        <f>IF(Augostometer!C210&gt;0,Grafiek_kalibratiemetingen!$R$13*Augostometer!C210+Grafiek_kalibratiemetingen!$R$14,TRIM(""))</f>
        <v/>
      </c>
      <c r="I210" s="2">
        <f>IF(IF(Augostometer!C210&gt;0,1,0)+IF(Augostometer!G210&gt;0,1,0)=2,1,0)</f>
        <v>0</v>
      </c>
    </row>
    <row r="211" spans="6:9" x14ac:dyDescent="0.25">
      <c r="F211" s="24" t="str">
        <f>IF(Augostometer!C211&gt;0,Grafiek_kalibratiemetingen!$R$13*Augostometer!C211+Grafiek_kalibratiemetingen!$R$14,TRIM(""))</f>
        <v/>
      </c>
      <c r="I211" s="2">
        <f>IF(IF(Augostometer!C211&gt;0,1,0)+IF(Augostometer!G211&gt;0,1,0)=2,1,0)</f>
        <v>0</v>
      </c>
    </row>
    <row r="212" spans="6:9" x14ac:dyDescent="0.25">
      <c r="F212" s="24" t="str">
        <f>IF(Augostometer!C212&gt;0,Grafiek_kalibratiemetingen!$R$13*Augostometer!C212+Grafiek_kalibratiemetingen!$R$14,TRIM(""))</f>
        <v/>
      </c>
      <c r="I212" s="2">
        <f>IF(IF(Augostometer!C212&gt;0,1,0)+IF(Augostometer!G212&gt;0,1,0)=2,1,0)</f>
        <v>0</v>
      </c>
    </row>
    <row r="213" spans="6:9" x14ac:dyDescent="0.25">
      <c r="F213" s="24" t="str">
        <f>IF(Augostometer!C213&gt;0,Grafiek_kalibratiemetingen!$R$13*Augostometer!C213+Grafiek_kalibratiemetingen!$R$14,TRIM(""))</f>
        <v/>
      </c>
      <c r="I213" s="2">
        <f>IF(IF(Augostometer!C213&gt;0,1,0)+IF(Augostometer!G213&gt;0,1,0)=2,1,0)</f>
        <v>0</v>
      </c>
    </row>
    <row r="214" spans="6:9" x14ac:dyDescent="0.25">
      <c r="F214" s="24" t="str">
        <f>IF(Augostometer!C214&gt;0,Grafiek_kalibratiemetingen!$R$13*Augostometer!C214+Grafiek_kalibratiemetingen!$R$14,TRIM(""))</f>
        <v/>
      </c>
      <c r="I214" s="2">
        <f>IF(IF(Augostometer!C214&gt;0,1,0)+IF(Augostometer!G214&gt;0,1,0)=2,1,0)</f>
        <v>0</v>
      </c>
    </row>
    <row r="215" spans="6:9" x14ac:dyDescent="0.25">
      <c r="F215" s="24" t="str">
        <f>IF(Augostometer!C215&gt;0,Grafiek_kalibratiemetingen!$R$13*Augostometer!C215+Grafiek_kalibratiemetingen!$R$14,TRIM(""))</f>
        <v/>
      </c>
      <c r="I215" s="2">
        <f>IF(IF(Augostometer!C215&gt;0,1,0)+IF(Augostometer!G215&gt;0,1,0)=2,1,0)</f>
        <v>0</v>
      </c>
    </row>
    <row r="216" spans="6:9" x14ac:dyDescent="0.25">
      <c r="F216" s="24" t="str">
        <f>IF(Augostometer!C216&gt;0,Grafiek_kalibratiemetingen!$R$13*Augostometer!C216+Grafiek_kalibratiemetingen!$R$14,TRIM(""))</f>
        <v/>
      </c>
      <c r="I216" s="2">
        <f>IF(IF(Augostometer!C216&gt;0,1,0)+IF(Augostometer!G216&gt;0,1,0)=2,1,0)</f>
        <v>0</v>
      </c>
    </row>
    <row r="217" spans="6:9" x14ac:dyDescent="0.25">
      <c r="F217" s="24" t="str">
        <f>IF(Augostometer!C217&gt;0,Grafiek_kalibratiemetingen!$R$13*Augostometer!C217+Grafiek_kalibratiemetingen!$R$14,TRIM(""))</f>
        <v/>
      </c>
      <c r="I217" s="2">
        <f>IF(IF(Augostometer!C217&gt;0,1,0)+IF(Augostometer!G217&gt;0,1,0)=2,1,0)</f>
        <v>0</v>
      </c>
    </row>
    <row r="218" spans="6:9" x14ac:dyDescent="0.25">
      <c r="F218" s="24" t="str">
        <f>IF(Augostometer!C218&gt;0,Grafiek_kalibratiemetingen!$R$13*Augostometer!C218+Grafiek_kalibratiemetingen!$R$14,TRIM(""))</f>
        <v/>
      </c>
      <c r="I218" s="2">
        <f>IF(IF(Augostometer!C218&gt;0,1,0)+IF(Augostometer!G218&gt;0,1,0)=2,1,0)</f>
        <v>0</v>
      </c>
    </row>
    <row r="219" spans="6:9" x14ac:dyDescent="0.25">
      <c r="F219" s="24" t="str">
        <f>IF(Augostometer!C219&gt;0,Grafiek_kalibratiemetingen!$R$13*Augostometer!C219+Grafiek_kalibratiemetingen!$R$14,TRIM(""))</f>
        <v/>
      </c>
      <c r="I219" s="2">
        <f>IF(IF(Augostometer!C219&gt;0,1,0)+IF(Augostometer!G219&gt;0,1,0)=2,1,0)</f>
        <v>0</v>
      </c>
    </row>
    <row r="220" spans="6:9" x14ac:dyDescent="0.25">
      <c r="F220" s="24" t="str">
        <f>IF(Augostometer!C220&gt;0,Grafiek_kalibratiemetingen!$R$13*Augostometer!C220+Grafiek_kalibratiemetingen!$R$14,TRIM(""))</f>
        <v/>
      </c>
      <c r="I220" s="2">
        <f>IF(IF(Augostometer!C220&gt;0,1,0)+IF(Augostometer!G220&gt;0,1,0)=2,1,0)</f>
        <v>0</v>
      </c>
    </row>
    <row r="221" spans="6:9" x14ac:dyDescent="0.25">
      <c r="F221" s="24" t="str">
        <f>IF(Augostometer!C221&gt;0,Grafiek_kalibratiemetingen!$R$13*Augostometer!C221+Grafiek_kalibratiemetingen!$R$14,TRIM(""))</f>
        <v/>
      </c>
      <c r="I221" s="2">
        <f>IF(IF(Augostometer!C221&gt;0,1,0)+IF(Augostometer!G221&gt;0,1,0)=2,1,0)</f>
        <v>0</v>
      </c>
    </row>
    <row r="222" spans="6:9" x14ac:dyDescent="0.25">
      <c r="F222" s="24" t="str">
        <f>IF(Augostometer!C222&gt;0,Grafiek_kalibratiemetingen!$R$13*Augostometer!C222+Grafiek_kalibratiemetingen!$R$14,TRIM(""))</f>
        <v/>
      </c>
      <c r="I222" s="2">
        <f>IF(IF(Augostometer!C222&gt;0,1,0)+IF(Augostometer!G222&gt;0,1,0)=2,1,0)</f>
        <v>0</v>
      </c>
    </row>
    <row r="223" spans="6:9" x14ac:dyDescent="0.25">
      <c r="F223" s="24" t="str">
        <f>IF(Augostometer!C223&gt;0,Grafiek_kalibratiemetingen!$R$13*Augostometer!C223+Grafiek_kalibratiemetingen!$R$14,TRIM(""))</f>
        <v/>
      </c>
      <c r="I223" s="2">
        <f>IF(IF(Augostometer!C223&gt;0,1,0)+IF(Augostometer!G223&gt;0,1,0)=2,1,0)</f>
        <v>0</v>
      </c>
    </row>
    <row r="224" spans="6:9" x14ac:dyDescent="0.25">
      <c r="F224" s="24" t="str">
        <f>IF(Augostometer!C224&gt;0,Grafiek_kalibratiemetingen!$R$13*Augostometer!C224+Grafiek_kalibratiemetingen!$R$14,TRIM(""))</f>
        <v/>
      </c>
      <c r="I224" s="2">
        <f>IF(IF(Augostometer!C224&gt;0,1,0)+IF(Augostometer!G224&gt;0,1,0)=2,1,0)</f>
        <v>0</v>
      </c>
    </row>
    <row r="225" spans="6:9" x14ac:dyDescent="0.25">
      <c r="F225" s="24" t="str">
        <f>IF(Augostometer!C225&gt;0,Grafiek_kalibratiemetingen!$R$13*Augostometer!C225+Grafiek_kalibratiemetingen!$R$14,TRIM(""))</f>
        <v/>
      </c>
      <c r="I225" s="2">
        <f>IF(IF(Augostometer!C225&gt;0,1,0)+IF(Augostometer!G225&gt;0,1,0)=2,1,0)</f>
        <v>0</v>
      </c>
    </row>
    <row r="226" spans="6:9" x14ac:dyDescent="0.25">
      <c r="F226" s="24" t="str">
        <f>IF(Augostometer!C226&gt;0,Grafiek_kalibratiemetingen!$R$13*Augostometer!C226+Grafiek_kalibratiemetingen!$R$14,TRIM(""))</f>
        <v/>
      </c>
      <c r="I226" s="2">
        <f>IF(IF(Augostometer!C226&gt;0,1,0)+IF(Augostometer!G226&gt;0,1,0)=2,1,0)</f>
        <v>0</v>
      </c>
    </row>
    <row r="227" spans="6:9" x14ac:dyDescent="0.25">
      <c r="F227" s="24" t="str">
        <f>IF(Augostometer!C227&gt;0,Grafiek_kalibratiemetingen!$R$13*Augostometer!C227+Grafiek_kalibratiemetingen!$R$14,TRIM(""))</f>
        <v/>
      </c>
      <c r="I227" s="2">
        <f>IF(IF(Augostometer!C227&gt;0,1,0)+IF(Augostometer!G227&gt;0,1,0)=2,1,0)</f>
        <v>0</v>
      </c>
    </row>
    <row r="228" spans="6:9" x14ac:dyDescent="0.25">
      <c r="F228" s="24" t="str">
        <f>IF(Augostometer!C228&gt;0,Grafiek_kalibratiemetingen!$R$13*Augostometer!C228+Grafiek_kalibratiemetingen!$R$14,TRIM(""))</f>
        <v/>
      </c>
      <c r="I228" s="2">
        <f>IF(IF(Augostometer!C228&gt;0,1,0)+IF(Augostometer!G228&gt;0,1,0)=2,1,0)</f>
        <v>0</v>
      </c>
    </row>
    <row r="229" spans="6:9" x14ac:dyDescent="0.25">
      <c r="F229" s="24" t="str">
        <f>IF(Augostometer!C229&gt;0,Grafiek_kalibratiemetingen!$R$13*Augostometer!C229+Grafiek_kalibratiemetingen!$R$14,TRIM(""))</f>
        <v/>
      </c>
      <c r="I229" s="2">
        <f>IF(IF(Augostometer!C229&gt;0,1,0)+IF(Augostometer!G229&gt;0,1,0)=2,1,0)</f>
        <v>0</v>
      </c>
    </row>
    <row r="230" spans="6:9" x14ac:dyDescent="0.25">
      <c r="F230" s="24" t="str">
        <f>IF(Augostometer!C230&gt;0,Grafiek_kalibratiemetingen!$R$13*Augostometer!C230+Grafiek_kalibratiemetingen!$R$14,TRIM(""))</f>
        <v/>
      </c>
      <c r="I230" s="2">
        <f>IF(IF(Augostometer!C230&gt;0,1,0)+IF(Augostometer!G230&gt;0,1,0)=2,1,0)</f>
        <v>0</v>
      </c>
    </row>
    <row r="231" spans="6:9" x14ac:dyDescent="0.25">
      <c r="F231" s="24" t="str">
        <f>IF(Augostometer!C231&gt;0,Grafiek_kalibratiemetingen!$R$13*Augostometer!C231+Grafiek_kalibratiemetingen!$R$14,TRIM(""))</f>
        <v/>
      </c>
      <c r="I231" s="2">
        <f>IF(IF(Augostometer!C231&gt;0,1,0)+IF(Augostometer!G231&gt;0,1,0)=2,1,0)</f>
        <v>0</v>
      </c>
    </row>
    <row r="232" spans="6:9" x14ac:dyDescent="0.25">
      <c r="F232" s="24" t="str">
        <f>IF(Augostometer!C232&gt;0,Grafiek_kalibratiemetingen!$R$13*Augostometer!C232+Grafiek_kalibratiemetingen!$R$14,TRIM(""))</f>
        <v/>
      </c>
      <c r="I232" s="2">
        <f>IF(IF(Augostometer!C232&gt;0,1,0)+IF(Augostometer!G232&gt;0,1,0)=2,1,0)</f>
        <v>0</v>
      </c>
    </row>
    <row r="233" spans="6:9" x14ac:dyDescent="0.25">
      <c r="F233" s="24" t="str">
        <f>IF(Augostometer!C233&gt;0,Grafiek_kalibratiemetingen!$R$13*Augostometer!C233+Grafiek_kalibratiemetingen!$R$14,TRIM(""))</f>
        <v/>
      </c>
      <c r="I233" s="2">
        <f>IF(IF(Augostometer!C233&gt;0,1,0)+IF(Augostometer!G233&gt;0,1,0)=2,1,0)</f>
        <v>0</v>
      </c>
    </row>
    <row r="234" spans="6:9" x14ac:dyDescent="0.25">
      <c r="F234" s="24" t="str">
        <f>IF(Augostometer!C234&gt;0,Grafiek_kalibratiemetingen!$R$13*Augostometer!C234+Grafiek_kalibratiemetingen!$R$14,TRIM(""))</f>
        <v/>
      </c>
      <c r="I234" s="2">
        <f>IF(IF(Augostometer!C234&gt;0,1,0)+IF(Augostometer!G234&gt;0,1,0)=2,1,0)</f>
        <v>0</v>
      </c>
    </row>
    <row r="235" spans="6:9" x14ac:dyDescent="0.25">
      <c r="F235" s="24" t="str">
        <f>IF(Augostometer!C235&gt;0,Grafiek_kalibratiemetingen!$R$13*Augostometer!C235+Grafiek_kalibratiemetingen!$R$14,TRIM(""))</f>
        <v/>
      </c>
      <c r="I235" s="2">
        <f>IF(IF(Augostometer!C235&gt;0,1,0)+IF(Augostometer!G235&gt;0,1,0)=2,1,0)</f>
        <v>0</v>
      </c>
    </row>
    <row r="236" spans="6:9" x14ac:dyDescent="0.25">
      <c r="F236" s="24" t="str">
        <f>IF(Augostometer!C236&gt;0,Grafiek_kalibratiemetingen!$R$13*Augostometer!C236+Grafiek_kalibratiemetingen!$R$14,TRIM(""))</f>
        <v/>
      </c>
      <c r="I236" s="2">
        <f>IF(IF(Augostometer!C236&gt;0,1,0)+IF(Augostometer!G236&gt;0,1,0)=2,1,0)</f>
        <v>0</v>
      </c>
    </row>
    <row r="237" spans="6:9" x14ac:dyDescent="0.25">
      <c r="F237" s="24" t="str">
        <f>IF(Augostometer!C237&gt;0,Grafiek_kalibratiemetingen!$R$13*Augostometer!C237+Grafiek_kalibratiemetingen!$R$14,TRIM(""))</f>
        <v/>
      </c>
      <c r="I237" s="2">
        <f>IF(IF(Augostometer!C237&gt;0,1,0)+IF(Augostometer!G237&gt;0,1,0)=2,1,0)</f>
        <v>0</v>
      </c>
    </row>
    <row r="238" spans="6:9" x14ac:dyDescent="0.25">
      <c r="F238" s="24" t="str">
        <f>IF(Augostometer!C238&gt;0,Grafiek_kalibratiemetingen!$R$13*Augostometer!C238+Grafiek_kalibratiemetingen!$R$14,TRIM(""))</f>
        <v/>
      </c>
      <c r="I238" s="2">
        <f>IF(IF(Augostometer!C238&gt;0,1,0)+IF(Augostometer!G238&gt;0,1,0)=2,1,0)</f>
        <v>0</v>
      </c>
    </row>
    <row r="239" spans="6:9" x14ac:dyDescent="0.25">
      <c r="F239" s="24" t="str">
        <f>IF(Augostometer!C239&gt;0,Grafiek_kalibratiemetingen!$R$13*Augostometer!C239+Grafiek_kalibratiemetingen!$R$14,TRIM(""))</f>
        <v/>
      </c>
      <c r="I239" s="2">
        <f>IF(IF(Augostometer!C239&gt;0,1,0)+IF(Augostometer!G239&gt;0,1,0)=2,1,0)</f>
        <v>0</v>
      </c>
    </row>
    <row r="240" spans="6:9" x14ac:dyDescent="0.25">
      <c r="F240" s="24" t="str">
        <f>IF(Augostometer!C240&gt;0,Grafiek_kalibratiemetingen!$R$13*Augostometer!C240+Grafiek_kalibratiemetingen!$R$14,TRIM(""))</f>
        <v/>
      </c>
      <c r="I240" s="2">
        <f>IF(IF(Augostometer!C240&gt;0,1,0)+IF(Augostometer!G240&gt;0,1,0)=2,1,0)</f>
        <v>0</v>
      </c>
    </row>
    <row r="241" spans="6:9" x14ac:dyDescent="0.25">
      <c r="F241" s="24" t="str">
        <f>IF(Augostometer!C241&gt;0,Grafiek_kalibratiemetingen!$R$13*Augostometer!C241+Grafiek_kalibratiemetingen!$R$14,TRIM(""))</f>
        <v/>
      </c>
      <c r="I241" s="2">
        <f>IF(IF(Augostometer!C241&gt;0,1,0)+IF(Augostometer!G241&gt;0,1,0)=2,1,0)</f>
        <v>0</v>
      </c>
    </row>
    <row r="242" spans="6:9" x14ac:dyDescent="0.25">
      <c r="F242" s="24" t="str">
        <f>IF(Augostometer!C242&gt;0,Grafiek_kalibratiemetingen!$R$13*Augostometer!C242+Grafiek_kalibratiemetingen!$R$14,TRIM(""))</f>
        <v/>
      </c>
      <c r="I242" s="2">
        <f>IF(IF(Augostometer!C242&gt;0,1,0)+IF(Augostometer!G242&gt;0,1,0)=2,1,0)</f>
        <v>0</v>
      </c>
    </row>
    <row r="243" spans="6:9" x14ac:dyDescent="0.25">
      <c r="F243" s="24" t="str">
        <f>IF(Augostometer!C243&gt;0,Grafiek_kalibratiemetingen!$R$13*Augostometer!C243+Grafiek_kalibratiemetingen!$R$14,TRIM(""))</f>
        <v/>
      </c>
      <c r="I243" s="2">
        <f>IF(IF(Augostometer!C243&gt;0,1,0)+IF(Augostometer!G243&gt;0,1,0)=2,1,0)</f>
        <v>0</v>
      </c>
    </row>
    <row r="244" spans="6:9" x14ac:dyDescent="0.25">
      <c r="F244" s="24" t="str">
        <f>IF(Augostometer!C244&gt;0,Grafiek_kalibratiemetingen!$R$13*Augostometer!C244+Grafiek_kalibratiemetingen!$R$14,TRIM(""))</f>
        <v/>
      </c>
      <c r="I244" s="2">
        <f>IF(IF(Augostometer!C244&gt;0,1,0)+IF(Augostometer!G244&gt;0,1,0)=2,1,0)</f>
        <v>0</v>
      </c>
    </row>
    <row r="245" spans="6:9" x14ac:dyDescent="0.25">
      <c r="F245" s="24" t="str">
        <f>IF(Augostometer!C245&gt;0,Grafiek_kalibratiemetingen!$R$13*Augostometer!C245+Grafiek_kalibratiemetingen!$R$14,TRIM(""))</f>
        <v/>
      </c>
      <c r="I245" s="2">
        <f>IF(IF(Augostometer!C245&gt;0,1,0)+IF(Augostometer!G245&gt;0,1,0)=2,1,0)</f>
        <v>0</v>
      </c>
    </row>
    <row r="246" spans="6:9" x14ac:dyDescent="0.25">
      <c r="F246" s="24" t="str">
        <f>IF(Augostometer!C246&gt;0,Grafiek_kalibratiemetingen!$R$13*Augostometer!C246+Grafiek_kalibratiemetingen!$R$14,TRIM(""))</f>
        <v/>
      </c>
      <c r="I246" s="2">
        <f>IF(IF(Augostometer!C246&gt;0,1,0)+IF(Augostometer!G246&gt;0,1,0)=2,1,0)</f>
        <v>0</v>
      </c>
    </row>
    <row r="247" spans="6:9" x14ac:dyDescent="0.25">
      <c r="F247" s="24" t="str">
        <f>IF(Augostometer!C247&gt;0,Grafiek_kalibratiemetingen!$R$13*Augostometer!C247+Grafiek_kalibratiemetingen!$R$14,TRIM(""))</f>
        <v/>
      </c>
      <c r="I247" s="2">
        <f>IF(IF(Augostometer!C247&gt;0,1,0)+IF(Augostometer!G247&gt;0,1,0)=2,1,0)</f>
        <v>0</v>
      </c>
    </row>
    <row r="248" spans="6:9" x14ac:dyDescent="0.25">
      <c r="F248" s="24" t="str">
        <f>IF(Augostometer!C248&gt;0,Grafiek_kalibratiemetingen!$R$13*Augostometer!C248+Grafiek_kalibratiemetingen!$R$14,TRIM(""))</f>
        <v/>
      </c>
      <c r="I248" s="2">
        <f>IF(IF(Augostometer!C248&gt;0,1,0)+IF(Augostometer!G248&gt;0,1,0)=2,1,0)</f>
        <v>0</v>
      </c>
    </row>
    <row r="249" spans="6:9" x14ac:dyDescent="0.25">
      <c r="F249" s="24" t="str">
        <f>IF(Augostometer!C249&gt;0,Grafiek_kalibratiemetingen!$R$13*Augostometer!C249+Grafiek_kalibratiemetingen!$R$14,TRIM(""))</f>
        <v/>
      </c>
      <c r="I249" s="2">
        <f>IF(IF(Augostometer!C249&gt;0,1,0)+IF(Augostometer!G249&gt;0,1,0)=2,1,0)</f>
        <v>0</v>
      </c>
    </row>
    <row r="250" spans="6:9" x14ac:dyDescent="0.25">
      <c r="F250" s="24" t="str">
        <f>IF(Augostometer!C250&gt;0,Grafiek_kalibratiemetingen!$R$13*Augostometer!C250+Grafiek_kalibratiemetingen!$R$14,TRIM(""))</f>
        <v/>
      </c>
      <c r="I250" s="2">
        <f>IF(IF(Augostometer!C250&gt;0,1,0)+IF(Augostometer!G250&gt;0,1,0)=2,1,0)</f>
        <v>0</v>
      </c>
    </row>
    <row r="251" spans="6:9" x14ac:dyDescent="0.25">
      <c r="F251" s="24" t="str">
        <f>IF(Augostometer!C251&gt;0,Grafiek_kalibratiemetingen!$R$13*Augostometer!C251+Grafiek_kalibratiemetingen!$R$14,TRIM(""))</f>
        <v/>
      </c>
      <c r="I251" s="2">
        <f>IF(IF(Augostometer!C251&gt;0,1,0)+IF(Augostometer!G251&gt;0,1,0)=2,1,0)</f>
        <v>0</v>
      </c>
    </row>
    <row r="252" spans="6:9" x14ac:dyDescent="0.25">
      <c r="F252" s="24" t="str">
        <f>IF(Augostometer!C252&gt;0,Grafiek_kalibratiemetingen!$R$13*Augostometer!C252+Grafiek_kalibratiemetingen!$R$14,TRIM(""))</f>
        <v/>
      </c>
      <c r="I252" s="2">
        <f>IF(IF(Augostometer!C252&gt;0,1,0)+IF(Augostometer!G252&gt;0,1,0)=2,1,0)</f>
        <v>0</v>
      </c>
    </row>
    <row r="253" spans="6:9" x14ac:dyDescent="0.25">
      <c r="F253" s="24" t="str">
        <f>IF(Augostometer!C253&gt;0,Grafiek_kalibratiemetingen!$R$13*Augostometer!C253+Grafiek_kalibratiemetingen!$R$14,TRIM(""))</f>
        <v/>
      </c>
      <c r="I253" s="2">
        <f>IF(IF(Augostometer!C253&gt;0,1,0)+IF(Augostometer!G253&gt;0,1,0)=2,1,0)</f>
        <v>0</v>
      </c>
    </row>
    <row r="254" spans="6:9" x14ac:dyDescent="0.25">
      <c r="F254" s="24" t="str">
        <f>IF(Augostometer!C254&gt;0,Grafiek_kalibratiemetingen!$R$13*Augostometer!C254+Grafiek_kalibratiemetingen!$R$14,TRIM(""))</f>
        <v/>
      </c>
      <c r="I254" s="2">
        <f>IF(IF(Augostometer!C254&gt;0,1,0)+IF(Augostometer!G254&gt;0,1,0)=2,1,0)</f>
        <v>0</v>
      </c>
    </row>
    <row r="255" spans="6:9" x14ac:dyDescent="0.25">
      <c r="F255" s="24" t="str">
        <f>IF(Augostometer!C255&gt;0,Grafiek_kalibratiemetingen!$R$13*Augostometer!C255+Grafiek_kalibratiemetingen!$R$14,TRIM(""))</f>
        <v/>
      </c>
      <c r="I255" s="2">
        <f>IF(IF(Augostometer!C255&gt;0,1,0)+IF(Augostometer!G255&gt;0,1,0)=2,1,0)</f>
        <v>0</v>
      </c>
    </row>
    <row r="256" spans="6:9" x14ac:dyDescent="0.25">
      <c r="F256" s="24" t="str">
        <f>IF(Augostometer!C256&gt;0,Grafiek_kalibratiemetingen!$R$13*Augostometer!C256+Grafiek_kalibratiemetingen!$R$14,TRIM(""))</f>
        <v/>
      </c>
      <c r="I256" s="2">
        <f>IF(IF(Augostometer!C256&gt;0,1,0)+IF(Augostometer!G256&gt;0,1,0)=2,1,0)</f>
        <v>0</v>
      </c>
    </row>
    <row r="257" spans="6:9" x14ac:dyDescent="0.25">
      <c r="F257" s="24" t="str">
        <f>IF(Augostometer!C257&gt;0,Grafiek_kalibratiemetingen!$R$13*Augostometer!C257+Grafiek_kalibratiemetingen!$R$14,TRIM(""))</f>
        <v/>
      </c>
      <c r="I257" s="2">
        <f>IF(IF(Augostometer!C257&gt;0,1,0)+IF(Augostometer!G257&gt;0,1,0)=2,1,0)</f>
        <v>0</v>
      </c>
    </row>
    <row r="258" spans="6:9" x14ac:dyDescent="0.25">
      <c r="F258" s="24" t="str">
        <f>IF(Augostometer!C258&gt;0,Grafiek_kalibratiemetingen!$R$13*Augostometer!C258+Grafiek_kalibratiemetingen!$R$14,TRIM(""))</f>
        <v/>
      </c>
      <c r="I258" s="2">
        <f>IF(IF(Augostometer!C258&gt;0,1,0)+IF(Augostometer!G258&gt;0,1,0)=2,1,0)</f>
        <v>0</v>
      </c>
    </row>
    <row r="259" spans="6:9" x14ac:dyDescent="0.25">
      <c r="F259" s="24" t="str">
        <f>IF(Augostometer!C259&gt;0,Grafiek_kalibratiemetingen!$R$13*Augostometer!C259+Grafiek_kalibratiemetingen!$R$14,TRIM(""))</f>
        <v/>
      </c>
      <c r="I259" s="2">
        <f>IF(IF(Augostometer!C259&gt;0,1,0)+IF(Augostometer!G259&gt;0,1,0)=2,1,0)</f>
        <v>0</v>
      </c>
    </row>
    <row r="260" spans="6:9" x14ac:dyDescent="0.25">
      <c r="F260" s="24" t="str">
        <f>IF(Augostometer!C260&gt;0,Grafiek_kalibratiemetingen!$R$13*Augostometer!C260+Grafiek_kalibratiemetingen!$R$14,TRIM(""))</f>
        <v/>
      </c>
      <c r="I260" s="2">
        <f>IF(IF(Augostometer!C260&gt;0,1,0)+IF(Augostometer!G260&gt;0,1,0)=2,1,0)</f>
        <v>0</v>
      </c>
    </row>
    <row r="261" spans="6:9" x14ac:dyDescent="0.25">
      <c r="F261" s="24" t="str">
        <f>IF(Augostometer!C261&gt;0,Grafiek_kalibratiemetingen!$R$13*Augostometer!C261+Grafiek_kalibratiemetingen!$R$14,TRIM(""))</f>
        <v/>
      </c>
      <c r="I261" s="2">
        <f>IF(IF(Augostometer!C261&gt;0,1,0)+IF(Augostometer!G261&gt;0,1,0)=2,1,0)</f>
        <v>0</v>
      </c>
    </row>
    <row r="262" spans="6:9" x14ac:dyDescent="0.25">
      <c r="F262" s="24" t="str">
        <f>IF(Augostometer!C262&gt;0,Grafiek_kalibratiemetingen!$R$13*Augostometer!C262+Grafiek_kalibratiemetingen!$R$14,TRIM(""))</f>
        <v/>
      </c>
      <c r="I262" s="2">
        <f>IF(IF(Augostometer!C262&gt;0,1,0)+IF(Augostometer!G262&gt;0,1,0)=2,1,0)</f>
        <v>0</v>
      </c>
    </row>
    <row r="263" spans="6:9" x14ac:dyDescent="0.25">
      <c r="F263" s="24" t="str">
        <f>IF(Augostometer!C263&gt;0,Grafiek_kalibratiemetingen!$R$13*Augostometer!C263+Grafiek_kalibratiemetingen!$R$14,TRIM(""))</f>
        <v/>
      </c>
      <c r="I263" s="2">
        <f>IF(IF(Augostometer!C263&gt;0,1,0)+IF(Augostometer!G263&gt;0,1,0)=2,1,0)</f>
        <v>0</v>
      </c>
    </row>
    <row r="264" spans="6:9" x14ac:dyDescent="0.25">
      <c r="F264" s="24" t="str">
        <f>IF(Augostometer!C264&gt;0,Grafiek_kalibratiemetingen!$R$13*Augostometer!C264+Grafiek_kalibratiemetingen!$R$14,TRIM(""))</f>
        <v/>
      </c>
      <c r="I264" s="2">
        <f>IF(IF(Augostometer!C264&gt;0,1,0)+IF(Augostometer!G264&gt;0,1,0)=2,1,0)</f>
        <v>0</v>
      </c>
    </row>
    <row r="265" spans="6:9" x14ac:dyDescent="0.25">
      <c r="F265" s="24" t="str">
        <f>IF(Augostometer!C265&gt;0,Grafiek_kalibratiemetingen!$R$13*Augostometer!C265+Grafiek_kalibratiemetingen!$R$14,TRIM(""))</f>
        <v/>
      </c>
      <c r="I265" s="2">
        <f>IF(IF(Augostometer!C265&gt;0,1,0)+IF(Augostometer!G265&gt;0,1,0)=2,1,0)</f>
        <v>0</v>
      </c>
    </row>
    <row r="266" spans="6:9" x14ac:dyDescent="0.25">
      <c r="F266" s="24" t="str">
        <f>IF(Augostometer!C266&gt;0,Grafiek_kalibratiemetingen!$R$13*Augostometer!C266+Grafiek_kalibratiemetingen!$R$14,TRIM(""))</f>
        <v/>
      </c>
      <c r="I266" s="2">
        <f>IF(IF(Augostometer!C266&gt;0,1,0)+IF(Augostometer!G266&gt;0,1,0)=2,1,0)</f>
        <v>0</v>
      </c>
    </row>
    <row r="267" spans="6:9" x14ac:dyDescent="0.25">
      <c r="F267" s="24" t="str">
        <f>IF(Augostometer!C267&gt;0,Grafiek_kalibratiemetingen!$R$13*Augostometer!C267+Grafiek_kalibratiemetingen!$R$14,TRIM(""))</f>
        <v/>
      </c>
      <c r="I267" s="2">
        <f>IF(IF(Augostometer!C267&gt;0,1,0)+IF(Augostometer!G267&gt;0,1,0)=2,1,0)</f>
        <v>0</v>
      </c>
    </row>
    <row r="268" spans="6:9" x14ac:dyDescent="0.25">
      <c r="F268" s="24" t="str">
        <f>IF(Augostometer!C268&gt;0,Grafiek_kalibratiemetingen!$R$13*Augostometer!C268+Grafiek_kalibratiemetingen!$R$14,TRIM(""))</f>
        <v/>
      </c>
      <c r="I268" s="2">
        <f>IF(IF(Augostometer!C268&gt;0,1,0)+IF(Augostometer!G268&gt;0,1,0)=2,1,0)</f>
        <v>0</v>
      </c>
    </row>
    <row r="269" spans="6:9" x14ac:dyDescent="0.25">
      <c r="F269" s="24" t="str">
        <f>IF(Augostometer!C269&gt;0,Grafiek_kalibratiemetingen!$R$13*Augostometer!C269+Grafiek_kalibratiemetingen!$R$14,TRIM(""))</f>
        <v/>
      </c>
      <c r="I269" s="2">
        <f>IF(IF(Augostometer!C269&gt;0,1,0)+IF(Augostometer!G269&gt;0,1,0)=2,1,0)</f>
        <v>0</v>
      </c>
    </row>
    <row r="270" spans="6:9" x14ac:dyDescent="0.25">
      <c r="F270" s="24" t="str">
        <f>IF(Augostometer!C270&gt;0,Grafiek_kalibratiemetingen!$R$13*Augostometer!C270+Grafiek_kalibratiemetingen!$R$14,TRIM(""))</f>
        <v/>
      </c>
      <c r="I270" s="2">
        <f>IF(IF(Augostometer!C270&gt;0,1,0)+IF(Augostometer!G270&gt;0,1,0)=2,1,0)</f>
        <v>0</v>
      </c>
    </row>
    <row r="271" spans="6:9" x14ac:dyDescent="0.25">
      <c r="F271" s="24" t="str">
        <f>IF(Augostometer!C271&gt;0,Grafiek_kalibratiemetingen!$R$13*Augostometer!C271+Grafiek_kalibratiemetingen!$R$14,TRIM(""))</f>
        <v/>
      </c>
      <c r="I271" s="2">
        <f>IF(IF(Augostometer!C271&gt;0,1,0)+IF(Augostometer!G271&gt;0,1,0)=2,1,0)</f>
        <v>0</v>
      </c>
    </row>
    <row r="272" spans="6:9" x14ac:dyDescent="0.25">
      <c r="F272" s="24" t="str">
        <f>IF(Augostometer!C272&gt;0,Grafiek_kalibratiemetingen!$R$13*Augostometer!C272+Grafiek_kalibratiemetingen!$R$14,TRIM(""))</f>
        <v/>
      </c>
      <c r="I272" s="2">
        <f>IF(IF(Augostometer!C272&gt;0,1,0)+IF(Augostometer!G272&gt;0,1,0)=2,1,0)</f>
        <v>0</v>
      </c>
    </row>
    <row r="273" spans="6:9" x14ac:dyDescent="0.25">
      <c r="F273" s="24" t="str">
        <f>IF(Augostometer!C273&gt;0,Grafiek_kalibratiemetingen!$R$13*Augostometer!C273+Grafiek_kalibratiemetingen!$R$14,TRIM(""))</f>
        <v/>
      </c>
      <c r="I273" s="2">
        <f>IF(IF(Augostometer!C273&gt;0,1,0)+IF(Augostometer!G273&gt;0,1,0)=2,1,0)</f>
        <v>0</v>
      </c>
    </row>
    <row r="274" spans="6:9" x14ac:dyDescent="0.25">
      <c r="F274" s="24" t="str">
        <f>IF(Augostometer!C274&gt;0,Grafiek_kalibratiemetingen!$R$13*Augostometer!C274+Grafiek_kalibratiemetingen!$R$14,TRIM(""))</f>
        <v/>
      </c>
      <c r="I274" s="2">
        <f>IF(IF(Augostometer!C274&gt;0,1,0)+IF(Augostometer!G274&gt;0,1,0)=2,1,0)</f>
        <v>0</v>
      </c>
    </row>
    <row r="275" spans="6:9" x14ac:dyDescent="0.25">
      <c r="F275" s="24" t="str">
        <f>IF(Augostometer!C275&gt;0,Grafiek_kalibratiemetingen!$R$13*Augostometer!C275+Grafiek_kalibratiemetingen!$R$14,TRIM(""))</f>
        <v/>
      </c>
      <c r="I275" s="2">
        <f>IF(IF(Augostometer!C275&gt;0,1,0)+IF(Augostometer!G275&gt;0,1,0)=2,1,0)</f>
        <v>0</v>
      </c>
    </row>
    <row r="276" spans="6:9" x14ac:dyDescent="0.25">
      <c r="F276" s="24" t="str">
        <f>IF(Augostometer!C276&gt;0,Grafiek_kalibratiemetingen!$R$13*Augostometer!C276+Grafiek_kalibratiemetingen!$R$14,TRIM(""))</f>
        <v/>
      </c>
      <c r="I276" s="2">
        <f>IF(IF(Augostometer!C276&gt;0,1,0)+IF(Augostometer!G276&gt;0,1,0)=2,1,0)</f>
        <v>0</v>
      </c>
    </row>
    <row r="277" spans="6:9" x14ac:dyDescent="0.25">
      <c r="F277" s="24" t="str">
        <f>IF(Augostometer!C277&gt;0,Grafiek_kalibratiemetingen!$R$13*Augostometer!C277+Grafiek_kalibratiemetingen!$R$14,TRIM(""))</f>
        <v/>
      </c>
      <c r="I277" s="2">
        <f>IF(IF(Augostometer!C277&gt;0,1,0)+IF(Augostometer!G277&gt;0,1,0)=2,1,0)</f>
        <v>0</v>
      </c>
    </row>
    <row r="278" spans="6:9" x14ac:dyDescent="0.25">
      <c r="F278" s="24" t="str">
        <f>IF(Augostometer!C278&gt;0,Grafiek_kalibratiemetingen!$R$13*Augostometer!C278+Grafiek_kalibratiemetingen!$R$14,TRIM(""))</f>
        <v/>
      </c>
      <c r="I278" s="2">
        <f>IF(IF(Augostometer!C278&gt;0,1,0)+IF(Augostometer!G278&gt;0,1,0)=2,1,0)</f>
        <v>0</v>
      </c>
    </row>
    <row r="279" spans="6:9" x14ac:dyDescent="0.25">
      <c r="F279" s="24" t="str">
        <f>IF(Augostometer!C279&gt;0,Grafiek_kalibratiemetingen!$R$13*Augostometer!C279+Grafiek_kalibratiemetingen!$R$14,TRIM(""))</f>
        <v/>
      </c>
      <c r="I279" s="2">
        <f>IF(IF(Augostometer!C279&gt;0,1,0)+IF(Augostometer!G279&gt;0,1,0)=2,1,0)</f>
        <v>0</v>
      </c>
    </row>
    <row r="280" spans="6:9" x14ac:dyDescent="0.25">
      <c r="F280" s="24" t="str">
        <f>IF(Augostometer!C280&gt;0,Grafiek_kalibratiemetingen!$R$13*Augostometer!C280+Grafiek_kalibratiemetingen!$R$14,TRIM(""))</f>
        <v/>
      </c>
      <c r="I280" s="2">
        <f>IF(IF(Augostometer!C280&gt;0,1,0)+IF(Augostometer!G280&gt;0,1,0)=2,1,0)</f>
        <v>0</v>
      </c>
    </row>
    <row r="281" spans="6:9" x14ac:dyDescent="0.25">
      <c r="F281" s="24" t="str">
        <f>IF(Augostometer!C281&gt;0,Grafiek_kalibratiemetingen!$R$13*Augostometer!C281+Grafiek_kalibratiemetingen!$R$14,TRIM(""))</f>
        <v/>
      </c>
      <c r="I281" s="2">
        <f>IF(IF(Augostometer!C281&gt;0,1,0)+IF(Augostometer!G281&gt;0,1,0)=2,1,0)</f>
        <v>0</v>
      </c>
    </row>
    <row r="282" spans="6:9" x14ac:dyDescent="0.25">
      <c r="F282" s="24" t="str">
        <f>IF(Augostometer!C282&gt;0,Grafiek_kalibratiemetingen!$R$13*Augostometer!C282+Grafiek_kalibratiemetingen!$R$14,TRIM(""))</f>
        <v/>
      </c>
      <c r="I282" s="2">
        <f>IF(IF(Augostometer!C282&gt;0,1,0)+IF(Augostometer!G282&gt;0,1,0)=2,1,0)</f>
        <v>0</v>
      </c>
    </row>
    <row r="283" spans="6:9" x14ac:dyDescent="0.25">
      <c r="F283" s="24" t="str">
        <f>IF(Augostometer!C283&gt;0,Grafiek_kalibratiemetingen!$R$13*Augostometer!C283+Grafiek_kalibratiemetingen!$R$14,TRIM(""))</f>
        <v/>
      </c>
      <c r="I283" s="2">
        <f>IF(IF(Augostometer!C283&gt;0,1,0)+IF(Augostometer!G283&gt;0,1,0)=2,1,0)</f>
        <v>0</v>
      </c>
    </row>
    <row r="284" spans="6:9" x14ac:dyDescent="0.25">
      <c r="F284" s="24" t="str">
        <f>IF(Augostometer!C284&gt;0,Grafiek_kalibratiemetingen!$R$13*Augostometer!C284+Grafiek_kalibratiemetingen!$R$14,TRIM(""))</f>
        <v/>
      </c>
      <c r="I284" s="2">
        <f>IF(IF(Augostometer!C284&gt;0,1,0)+IF(Augostometer!G284&gt;0,1,0)=2,1,0)</f>
        <v>0</v>
      </c>
    </row>
    <row r="285" spans="6:9" x14ac:dyDescent="0.25">
      <c r="F285" s="24" t="str">
        <f>IF(Augostometer!C285&gt;0,Grafiek_kalibratiemetingen!$R$13*Augostometer!C285+Grafiek_kalibratiemetingen!$R$14,TRIM(""))</f>
        <v/>
      </c>
      <c r="I285" s="2">
        <f>IF(IF(Augostometer!C285&gt;0,1,0)+IF(Augostometer!G285&gt;0,1,0)=2,1,0)</f>
        <v>0</v>
      </c>
    </row>
    <row r="286" spans="6:9" x14ac:dyDescent="0.25">
      <c r="F286" s="24" t="str">
        <f>IF(Augostometer!C286&gt;0,Grafiek_kalibratiemetingen!$R$13*Augostometer!C286+Grafiek_kalibratiemetingen!$R$14,TRIM(""))</f>
        <v/>
      </c>
      <c r="I286" s="2">
        <f>IF(IF(Augostometer!C286&gt;0,1,0)+IF(Augostometer!G286&gt;0,1,0)=2,1,0)</f>
        <v>0</v>
      </c>
    </row>
    <row r="287" spans="6:9" x14ac:dyDescent="0.25">
      <c r="F287" s="24" t="str">
        <f>IF(Augostometer!C287&gt;0,Grafiek_kalibratiemetingen!$R$13*Augostometer!C287+Grafiek_kalibratiemetingen!$R$14,TRIM(""))</f>
        <v/>
      </c>
      <c r="I287" s="2">
        <f>IF(IF(Augostometer!C287&gt;0,1,0)+IF(Augostometer!G287&gt;0,1,0)=2,1,0)</f>
        <v>0</v>
      </c>
    </row>
    <row r="288" spans="6:9" x14ac:dyDescent="0.25">
      <c r="F288" s="24" t="str">
        <f>IF(Augostometer!C288&gt;0,Grafiek_kalibratiemetingen!$R$13*Augostometer!C288+Grafiek_kalibratiemetingen!$R$14,TRIM(""))</f>
        <v/>
      </c>
      <c r="I288" s="2">
        <f>IF(IF(Augostometer!C288&gt;0,1,0)+IF(Augostometer!G288&gt;0,1,0)=2,1,0)</f>
        <v>0</v>
      </c>
    </row>
    <row r="289" spans="6:9" x14ac:dyDescent="0.25">
      <c r="F289" s="24" t="str">
        <f>IF(Augostometer!C289&gt;0,Grafiek_kalibratiemetingen!$R$13*Augostometer!C289+Grafiek_kalibratiemetingen!$R$14,TRIM(""))</f>
        <v/>
      </c>
      <c r="I289" s="2">
        <f>IF(IF(Augostometer!C289&gt;0,1,0)+IF(Augostometer!G289&gt;0,1,0)=2,1,0)</f>
        <v>0</v>
      </c>
    </row>
    <row r="290" spans="6:9" x14ac:dyDescent="0.25">
      <c r="F290" s="24" t="str">
        <f>IF(Augostometer!C290&gt;0,Grafiek_kalibratiemetingen!$R$13*Augostometer!C290+Grafiek_kalibratiemetingen!$R$14,TRIM(""))</f>
        <v/>
      </c>
      <c r="I290" s="2">
        <f>IF(IF(Augostometer!C290&gt;0,1,0)+IF(Augostometer!G290&gt;0,1,0)=2,1,0)</f>
        <v>0</v>
      </c>
    </row>
    <row r="291" spans="6:9" x14ac:dyDescent="0.25">
      <c r="F291" s="24" t="str">
        <f>IF(Augostometer!C291&gt;0,Grafiek_kalibratiemetingen!$R$13*Augostometer!C291+Grafiek_kalibratiemetingen!$R$14,TRIM(""))</f>
        <v/>
      </c>
      <c r="I291" s="2">
        <f>IF(IF(Augostometer!C291&gt;0,1,0)+IF(Augostometer!G291&gt;0,1,0)=2,1,0)</f>
        <v>0</v>
      </c>
    </row>
    <row r="292" spans="6:9" x14ac:dyDescent="0.25">
      <c r="F292" s="24" t="str">
        <f>IF(Augostometer!C292&gt;0,Grafiek_kalibratiemetingen!$R$13*Augostometer!C292+Grafiek_kalibratiemetingen!$R$14,TRIM(""))</f>
        <v/>
      </c>
      <c r="I292" s="2">
        <f>IF(IF(Augostometer!C292&gt;0,1,0)+IF(Augostometer!G292&gt;0,1,0)=2,1,0)</f>
        <v>0</v>
      </c>
    </row>
    <row r="293" spans="6:9" x14ac:dyDescent="0.25">
      <c r="F293" s="24" t="str">
        <f>IF(Augostometer!C293&gt;0,Grafiek_kalibratiemetingen!$R$13*Augostometer!C293+Grafiek_kalibratiemetingen!$R$14,TRIM(""))</f>
        <v/>
      </c>
      <c r="I293" s="2">
        <f>IF(IF(Augostometer!C293&gt;0,1,0)+IF(Augostometer!G293&gt;0,1,0)=2,1,0)</f>
        <v>0</v>
      </c>
    </row>
    <row r="294" spans="6:9" x14ac:dyDescent="0.25">
      <c r="F294" s="24" t="str">
        <f>IF(Augostometer!C294&gt;0,Grafiek_kalibratiemetingen!$R$13*Augostometer!C294+Grafiek_kalibratiemetingen!$R$14,TRIM(""))</f>
        <v/>
      </c>
      <c r="I294" s="2">
        <f>IF(IF(Augostometer!C294&gt;0,1,0)+IF(Augostometer!G294&gt;0,1,0)=2,1,0)</f>
        <v>0</v>
      </c>
    </row>
    <row r="295" spans="6:9" x14ac:dyDescent="0.25">
      <c r="F295" s="24" t="str">
        <f>IF(Augostometer!C295&gt;0,Grafiek_kalibratiemetingen!$R$13*Augostometer!C295+Grafiek_kalibratiemetingen!$R$14,TRIM(""))</f>
        <v/>
      </c>
      <c r="I295" s="2">
        <f>IF(IF(Augostometer!C295&gt;0,1,0)+IF(Augostometer!G295&gt;0,1,0)=2,1,0)</f>
        <v>0</v>
      </c>
    </row>
    <row r="296" spans="6:9" x14ac:dyDescent="0.25">
      <c r="F296" s="24" t="str">
        <f>IF(Augostometer!C296&gt;0,Grafiek_kalibratiemetingen!$R$13*Augostometer!C296+Grafiek_kalibratiemetingen!$R$14,TRIM(""))</f>
        <v/>
      </c>
      <c r="I296" s="2">
        <f>IF(IF(Augostometer!C296&gt;0,1,0)+IF(Augostometer!G296&gt;0,1,0)=2,1,0)</f>
        <v>0</v>
      </c>
    </row>
    <row r="297" spans="6:9" x14ac:dyDescent="0.25">
      <c r="F297" s="24" t="str">
        <f>IF(Augostometer!C297&gt;0,Grafiek_kalibratiemetingen!$R$13*Augostometer!C297+Grafiek_kalibratiemetingen!$R$14,TRIM(""))</f>
        <v/>
      </c>
      <c r="I297" s="2">
        <f>IF(IF(Augostometer!C297&gt;0,1,0)+IF(Augostometer!G297&gt;0,1,0)=2,1,0)</f>
        <v>0</v>
      </c>
    </row>
    <row r="298" spans="6:9" x14ac:dyDescent="0.25">
      <c r="F298" s="24" t="str">
        <f>IF(Augostometer!C298&gt;0,Grafiek_kalibratiemetingen!$R$13*Augostometer!C298+Grafiek_kalibratiemetingen!$R$14,TRIM(""))</f>
        <v/>
      </c>
      <c r="I298" s="2">
        <f>IF(IF(Augostometer!C298&gt;0,1,0)+IF(Augostometer!G298&gt;0,1,0)=2,1,0)</f>
        <v>0</v>
      </c>
    </row>
    <row r="299" spans="6:9" x14ac:dyDescent="0.25">
      <c r="F299" s="24" t="str">
        <f>IF(Augostometer!C299&gt;0,Grafiek_kalibratiemetingen!$R$13*Augostometer!C299+Grafiek_kalibratiemetingen!$R$14,TRIM(""))</f>
        <v/>
      </c>
      <c r="I299" s="2">
        <f>IF(IF(Augostometer!C299&gt;0,1,0)+IF(Augostometer!G299&gt;0,1,0)=2,1,0)</f>
        <v>0</v>
      </c>
    </row>
    <row r="300" spans="6:9" x14ac:dyDescent="0.25">
      <c r="F300" s="24" t="str">
        <f>IF(Augostometer!C300&gt;0,Grafiek_kalibratiemetingen!$R$13*Augostometer!C300+Grafiek_kalibratiemetingen!$R$14,TRIM(""))</f>
        <v/>
      </c>
      <c r="I300" s="2">
        <f>IF(IF(Augostometer!C300&gt;0,1,0)+IF(Augostometer!G300&gt;0,1,0)=2,1,0)</f>
        <v>0</v>
      </c>
    </row>
    <row r="301" spans="6:9" x14ac:dyDescent="0.25">
      <c r="F301" s="24" t="str">
        <f>IF(Augostometer!C301&gt;0,Grafiek_kalibratiemetingen!$R$13*Augostometer!C301+Grafiek_kalibratiemetingen!$R$14,TRIM(""))</f>
        <v/>
      </c>
      <c r="I301" s="2">
        <f>IF(IF(Augostometer!C301&gt;0,1,0)+IF(Augostometer!G301&gt;0,1,0)=2,1,0)</f>
        <v>0</v>
      </c>
    </row>
    <row r="302" spans="6:9" x14ac:dyDescent="0.25">
      <c r="F302" s="24" t="str">
        <f>IF(Augostometer!C302&gt;0,Grafiek_kalibratiemetingen!$R$13*Augostometer!C302+Grafiek_kalibratiemetingen!$R$14,TRIM(""))</f>
        <v/>
      </c>
      <c r="I302" s="2">
        <f>IF(IF(Augostometer!C302&gt;0,1,0)+IF(Augostometer!G302&gt;0,1,0)=2,1,0)</f>
        <v>0</v>
      </c>
    </row>
    <row r="303" spans="6:9" x14ac:dyDescent="0.25">
      <c r="F303" s="24" t="str">
        <f>IF(Augostometer!C303&gt;0,Grafiek_kalibratiemetingen!$R$13*Augostometer!C303+Grafiek_kalibratiemetingen!$R$14,TRIM(""))</f>
        <v/>
      </c>
      <c r="I303" s="2">
        <f>IF(IF(Augostometer!C303&gt;0,1,0)+IF(Augostometer!G303&gt;0,1,0)=2,1,0)</f>
        <v>0</v>
      </c>
    </row>
    <row r="304" spans="6:9" x14ac:dyDescent="0.25">
      <c r="F304" s="24" t="str">
        <f>IF(Augostometer!C304&gt;0,Grafiek_kalibratiemetingen!$R$13*Augostometer!C304+Grafiek_kalibratiemetingen!$R$14,TRIM(""))</f>
        <v/>
      </c>
      <c r="I304" s="2">
        <f>IF(IF(Augostometer!C304&gt;0,1,0)+IF(Augostometer!G304&gt;0,1,0)=2,1,0)</f>
        <v>0</v>
      </c>
    </row>
    <row r="305" spans="6:9" x14ac:dyDescent="0.25">
      <c r="F305" s="24" t="str">
        <f>IF(Augostometer!C305&gt;0,Grafiek_kalibratiemetingen!$R$13*Augostometer!C305+Grafiek_kalibratiemetingen!$R$14,TRIM(""))</f>
        <v/>
      </c>
      <c r="I305" s="2">
        <f>IF(IF(Augostometer!C305&gt;0,1,0)+IF(Augostometer!G305&gt;0,1,0)=2,1,0)</f>
        <v>0</v>
      </c>
    </row>
    <row r="306" spans="6:9" x14ac:dyDescent="0.25">
      <c r="F306" s="24" t="str">
        <f>IF(Augostometer!C306&gt;0,Grafiek_kalibratiemetingen!$R$13*Augostometer!C306+Grafiek_kalibratiemetingen!$R$14,TRIM(""))</f>
        <v/>
      </c>
      <c r="I306" s="2">
        <f>IF(IF(Augostometer!C306&gt;0,1,0)+IF(Augostometer!G306&gt;0,1,0)=2,1,0)</f>
        <v>0</v>
      </c>
    </row>
    <row r="307" spans="6:9" x14ac:dyDescent="0.25">
      <c r="F307" s="24" t="str">
        <f>IF(Augostometer!C307&gt;0,Grafiek_kalibratiemetingen!$R$13*Augostometer!C307+Grafiek_kalibratiemetingen!$R$14,TRIM(""))</f>
        <v/>
      </c>
      <c r="I307" s="2">
        <f>IF(IF(Augostometer!C307&gt;0,1,0)+IF(Augostometer!G307&gt;0,1,0)=2,1,0)</f>
        <v>0</v>
      </c>
    </row>
    <row r="308" spans="6:9" x14ac:dyDescent="0.25">
      <c r="F308" s="24" t="str">
        <f>IF(Augostometer!C308&gt;0,Grafiek_kalibratiemetingen!$R$13*Augostometer!C308+Grafiek_kalibratiemetingen!$R$14,TRIM(""))</f>
        <v/>
      </c>
      <c r="I308" s="2">
        <f>IF(IF(Augostometer!C308&gt;0,1,0)+IF(Augostometer!G308&gt;0,1,0)=2,1,0)</f>
        <v>0</v>
      </c>
    </row>
    <row r="309" spans="6:9" x14ac:dyDescent="0.25">
      <c r="F309" s="24" t="str">
        <f>IF(Augostometer!C309&gt;0,Grafiek_kalibratiemetingen!$R$13*Augostometer!C309+Grafiek_kalibratiemetingen!$R$14,TRIM(""))</f>
        <v/>
      </c>
      <c r="I309" s="2">
        <f>IF(IF(Augostometer!C309&gt;0,1,0)+IF(Augostometer!G309&gt;0,1,0)=2,1,0)</f>
        <v>0</v>
      </c>
    </row>
    <row r="310" spans="6:9" x14ac:dyDescent="0.25">
      <c r="F310" s="24" t="str">
        <f>IF(Augostometer!C310&gt;0,Grafiek_kalibratiemetingen!$R$13*Augostometer!C310+Grafiek_kalibratiemetingen!$R$14,TRIM(""))</f>
        <v/>
      </c>
      <c r="I310" s="2">
        <f>IF(IF(Augostometer!C310&gt;0,1,0)+IF(Augostometer!G310&gt;0,1,0)=2,1,0)</f>
        <v>0</v>
      </c>
    </row>
    <row r="311" spans="6:9" x14ac:dyDescent="0.25">
      <c r="F311" s="24" t="str">
        <f>IF(Augostometer!C311&gt;0,Grafiek_kalibratiemetingen!$R$13*Augostometer!C311+Grafiek_kalibratiemetingen!$R$14,TRIM(""))</f>
        <v/>
      </c>
      <c r="I311" s="2">
        <f>IF(IF(Augostometer!C311&gt;0,1,0)+IF(Augostometer!G311&gt;0,1,0)=2,1,0)</f>
        <v>0</v>
      </c>
    </row>
    <row r="312" spans="6:9" x14ac:dyDescent="0.25">
      <c r="F312" s="24" t="str">
        <f>IF(Augostometer!C312&gt;0,Grafiek_kalibratiemetingen!$R$13*Augostometer!C312+Grafiek_kalibratiemetingen!$R$14,TRIM(""))</f>
        <v/>
      </c>
      <c r="I312" s="2">
        <f>IF(IF(Augostometer!C312&gt;0,1,0)+IF(Augostometer!G312&gt;0,1,0)=2,1,0)</f>
        <v>0</v>
      </c>
    </row>
    <row r="313" spans="6:9" x14ac:dyDescent="0.25">
      <c r="F313" s="24" t="str">
        <f>IF(Augostometer!C313&gt;0,Grafiek_kalibratiemetingen!$R$13*Augostometer!C313+Grafiek_kalibratiemetingen!$R$14,TRIM(""))</f>
        <v/>
      </c>
      <c r="I313" s="2">
        <f>IF(IF(Augostometer!C313&gt;0,1,0)+IF(Augostometer!G313&gt;0,1,0)=2,1,0)</f>
        <v>0</v>
      </c>
    </row>
    <row r="314" spans="6:9" x14ac:dyDescent="0.25">
      <c r="F314" s="24" t="str">
        <f>IF(Augostometer!C314&gt;0,Grafiek_kalibratiemetingen!$R$13*Augostometer!C314+Grafiek_kalibratiemetingen!$R$14,TRIM(""))</f>
        <v/>
      </c>
      <c r="I314" s="2">
        <f>IF(IF(Augostometer!C314&gt;0,1,0)+IF(Augostometer!G314&gt;0,1,0)=2,1,0)</f>
        <v>0</v>
      </c>
    </row>
    <row r="315" spans="6:9" x14ac:dyDescent="0.25">
      <c r="F315" s="24" t="str">
        <f>IF(Augostometer!C315&gt;0,Grafiek_kalibratiemetingen!$R$13*Augostometer!C315+Grafiek_kalibratiemetingen!$R$14,TRIM(""))</f>
        <v/>
      </c>
      <c r="I315" s="2">
        <f>IF(IF(Augostometer!C315&gt;0,1,0)+IF(Augostometer!G315&gt;0,1,0)=2,1,0)</f>
        <v>0</v>
      </c>
    </row>
    <row r="316" spans="6:9" x14ac:dyDescent="0.25">
      <c r="F316" s="24" t="str">
        <f>IF(Augostometer!C316&gt;0,Grafiek_kalibratiemetingen!$R$13*Augostometer!C316+Grafiek_kalibratiemetingen!$R$14,TRIM(""))</f>
        <v/>
      </c>
      <c r="I316" s="2">
        <f>IF(IF(Augostometer!C316&gt;0,1,0)+IF(Augostometer!G316&gt;0,1,0)=2,1,0)</f>
        <v>0</v>
      </c>
    </row>
    <row r="317" spans="6:9" x14ac:dyDescent="0.25">
      <c r="F317" s="24" t="str">
        <f>IF(Augostometer!C317&gt;0,Grafiek_kalibratiemetingen!$R$13*Augostometer!C317+Grafiek_kalibratiemetingen!$R$14,TRIM(""))</f>
        <v/>
      </c>
      <c r="I317" s="2">
        <f>IF(IF(Augostometer!C317&gt;0,1,0)+IF(Augostometer!G317&gt;0,1,0)=2,1,0)</f>
        <v>0</v>
      </c>
    </row>
    <row r="318" spans="6:9" x14ac:dyDescent="0.25">
      <c r="F318" s="24" t="str">
        <f>IF(Augostometer!C318&gt;0,Grafiek_kalibratiemetingen!$R$13*Augostometer!C318+Grafiek_kalibratiemetingen!$R$14,TRIM(""))</f>
        <v/>
      </c>
      <c r="I318" s="2">
        <f>IF(IF(Augostometer!C318&gt;0,1,0)+IF(Augostometer!G318&gt;0,1,0)=2,1,0)</f>
        <v>0</v>
      </c>
    </row>
    <row r="319" spans="6:9" x14ac:dyDescent="0.25">
      <c r="F319" s="24" t="str">
        <f>IF(Augostometer!C319&gt;0,Grafiek_kalibratiemetingen!$R$13*Augostometer!C319+Grafiek_kalibratiemetingen!$R$14,TRIM(""))</f>
        <v/>
      </c>
      <c r="I319" s="2">
        <f>IF(IF(Augostometer!C319&gt;0,1,0)+IF(Augostometer!G319&gt;0,1,0)=2,1,0)</f>
        <v>0</v>
      </c>
    </row>
    <row r="320" spans="6:9" x14ac:dyDescent="0.25">
      <c r="F320" s="24" t="str">
        <f>IF(Augostometer!C320&gt;0,Grafiek_kalibratiemetingen!$R$13*Augostometer!C320+Grafiek_kalibratiemetingen!$R$14,TRIM(""))</f>
        <v/>
      </c>
      <c r="I320" s="2">
        <f>IF(IF(Augostometer!C320&gt;0,1,0)+IF(Augostometer!G320&gt;0,1,0)=2,1,0)</f>
        <v>0</v>
      </c>
    </row>
    <row r="321" spans="6:9" x14ac:dyDescent="0.25">
      <c r="F321" s="24" t="str">
        <f>IF(Augostometer!C321&gt;0,Grafiek_kalibratiemetingen!$R$13*Augostometer!C321+Grafiek_kalibratiemetingen!$R$14,TRIM(""))</f>
        <v/>
      </c>
      <c r="I321" s="2">
        <f>IF(IF(Augostometer!C321&gt;0,1,0)+IF(Augostometer!G321&gt;0,1,0)=2,1,0)</f>
        <v>0</v>
      </c>
    </row>
    <row r="322" spans="6:9" x14ac:dyDescent="0.25">
      <c r="F322" s="24" t="str">
        <f>IF(Augostometer!C322&gt;0,Grafiek_kalibratiemetingen!$R$13*Augostometer!C322+Grafiek_kalibratiemetingen!$R$14,TRIM(""))</f>
        <v/>
      </c>
      <c r="I322" s="2">
        <f>IF(IF(Augostometer!C322&gt;0,1,0)+IF(Augostometer!G322&gt;0,1,0)=2,1,0)</f>
        <v>0</v>
      </c>
    </row>
    <row r="323" spans="6:9" x14ac:dyDescent="0.25">
      <c r="F323" s="24" t="str">
        <f>IF(Augostometer!C323&gt;0,Grafiek_kalibratiemetingen!$R$13*Augostometer!C323+Grafiek_kalibratiemetingen!$R$14,TRIM(""))</f>
        <v/>
      </c>
      <c r="I323" s="2">
        <f>IF(IF(Augostometer!C323&gt;0,1,0)+IF(Augostometer!G323&gt;0,1,0)=2,1,0)</f>
        <v>0</v>
      </c>
    </row>
    <row r="324" spans="6:9" x14ac:dyDescent="0.25">
      <c r="F324" s="24" t="str">
        <f>IF(Augostometer!C324&gt;0,Grafiek_kalibratiemetingen!$R$13*Augostometer!C324+Grafiek_kalibratiemetingen!$R$14,TRIM(""))</f>
        <v/>
      </c>
      <c r="I324" s="2">
        <f>IF(IF(Augostometer!C324&gt;0,1,0)+IF(Augostometer!G324&gt;0,1,0)=2,1,0)</f>
        <v>0</v>
      </c>
    </row>
    <row r="325" spans="6:9" x14ac:dyDescent="0.25">
      <c r="F325" s="24" t="str">
        <f>IF(Augostometer!C325&gt;0,Grafiek_kalibratiemetingen!$R$13*Augostometer!C325+Grafiek_kalibratiemetingen!$R$14,TRIM(""))</f>
        <v/>
      </c>
      <c r="I325" s="2">
        <f>IF(IF(Augostometer!C325&gt;0,1,0)+IF(Augostometer!G325&gt;0,1,0)=2,1,0)</f>
        <v>0</v>
      </c>
    </row>
    <row r="326" spans="6:9" x14ac:dyDescent="0.25">
      <c r="F326" s="24" t="str">
        <f>IF(Augostometer!C326&gt;0,Grafiek_kalibratiemetingen!$R$13*Augostometer!C326+Grafiek_kalibratiemetingen!$R$14,TRIM(""))</f>
        <v/>
      </c>
      <c r="I326" s="2">
        <f>IF(IF(Augostometer!C326&gt;0,1,0)+IF(Augostometer!G326&gt;0,1,0)=2,1,0)</f>
        <v>0</v>
      </c>
    </row>
    <row r="327" spans="6:9" x14ac:dyDescent="0.25">
      <c r="F327" s="24" t="str">
        <f>IF(Augostometer!C327&gt;0,Grafiek_kalibratiemetingen!$R$13*Augostometer!C327+Grafiek_kalibratiemetingen!$R$14,TRIM(""))</f>
        <v/>
      </c>
      <c r="I327" s="2">
        <f>IF(IF(Augostometer!C327&gt;0,1,0)+IF(Augostometer!G327&gt;0,1,0)=2,1,0)</f>
        <v>0</v>
      </c>
    </row>
    <row r="328" spans="6:9" x14ac:dyDescent="0.25">
      <c r="F328" s="24" t="str">
        <f>IF(Augostometer!C328&gt;0,Grafiek_kalibratiemetingen!$R$13*Augostometer!C328+Grafiek_kalibratiemetingen!$R$14,TRIM(""))</f>
        <v/>
      </c>
      <c r="I328" s="2">
        <f>IF(IF(Augostometer!C328&gt;0,1,0)+IF(Augostometer!G328&gt;0,1,0)=2,1,0)</f>
        <v>0</v>
      </c>
    </row>
    <row r="329" spans="6:9" x14ac:dyDescent="0.25">
      <c r="F329" s="24" t="str">
        <f>IF(Augostometer!C329&gt;0,Grafiek_kalibratiemetingen!$R$13*Augostometer!C329+Grafiek_kalibratiemetingen!$R$14,TRIM(""))</f>
        <v/>
      </c>
      <c r="I329" s="2">
        <f>IF(IF(Augostometer!C329&gt;0,1,0)+IF(Augostometer!G329&gt;0,1,0)=2,1,0)</f>
        <v>0</v>
      </c>
    </row>
    <row r="330" spans="6:9" x14ac:dyDescent="0.25">
      <c r="F330" s="24" t="str">
        <f>IF(Augostometer!C330&gt;0,Grafiek_kalibratiemetingen!$R$13*Augostometer!C330+Grafiek_kalibratiemetingen!$R$14,TRIM(""))</f>
        <v/>
      </c>
      <c r="I330" s="2">
        <f>IF(IF(Augostometer!C330&gt;0,1,0)+IF(Augostometer!G330&gt;0,1,0)=2,1,0)</f>
        <v>0</v>
      </c>
    </row>
    <row r="331" spans="6:9" x14ac:dyDescent="0.25">
      <c r="F331" s="24" t="str">
        <f>IF(Augostometer!C331&gt;0,Grafiek_kalibratiemetingen!$R$13*Augostometer!C331+Grafiek_kalibratiemetingen!$R$14,TRIM(""))</f>
        <v/>
      </c>
      <c r="I331" s="2">
        <f>IF(IF(Augostometer!C331&gt;0,1,0)+IF(Augostometer!G331&gt;0,1,0)=2,1,0)</f>
        <v>0</v>
      </c>
    </row>
    <row r="332" spans="6:9" x14ac:dyDescent="0.25">
      <c r="F332" s="24" t="str">
        <f>IF(Augostometer!C332&gt;0,Grafiek_kalibratiemetingen!$R$13*Augostometer!C332+Grafiek_kalibratiemetingen!$R$14,TRIM(""))</f>
        <v/>
      </c>
      <c r="I332" s="2">
        <f>IF(IF(Augostometer!C332&gt;0,1,0)+IF(Augostometer!G332&gt;0,1,0)=2,1,0)</f>
        <v>0</v>
      </c>
    </row>
    <row r="333" spans="6:9" x14ac:dyDescent="0.25">
      <c r="F333" s="24" t="str">
        <f>IF(Augostometer!C333&gt;0,Grafiek_kalibratiemetingen!$R$13*Augostometer!C333+Grafiek_kalibratiemetingen!$R$14,TRIM(""))</f>
        <v/>
      </c>
      <c r="I333" s="2">
        <f>IF(IF(Augostometer!C333&gt;0,1,0)+IF(Augostometer!G333&gt;0,1,0)=2,1,0)</f>
        <v>0</v>
      </c>
    </row>
    <row r="334" spans="6:9" x14ac:dyDescent="0.25">
      <c r="F334" s="24" t="str">
        <f>IF(Augostometer!C334&gt;0,Grafiek_kalibratiemetingen!$R$13*Augostometer!C334+Grafiek_kalibratiemetingen!$R$14,TRIM(""))</f>
        <v/>
      </c>
      <c r="I334" s="2">
        <f>IF(IF(Augostometer!C334&gt;0,1,0)+IF(Augostometer!G334&gt;0,1,0)=2,1,0)</f>
        <v>0</v>
      </c>
    </row>
    <row r="335" spans="6:9" x14ac:dyDescent="0.25">
      <c r="F335" s="24" t="str">
        <f>IF(Augostometer!C335&gt;0,Grafiek_kalibratiemetingen!$R$13*Augostometer!C335+Grafiek_kalibratiemetingen!$R$14,TRIM(""))</f>
        <v/>
      </c>
      <c r="I335" s="2">
        <f>IF(IF(Augostometer!C335&gt;0,1,0)+IF(Augostometer!G335&gt;0,1,0)=2,1,0)</f>
        <v>0</v>
      </c>
    </row>
    <row r="336" spans="6:9" x14ac:dyDescent="0.25">
      <c r="F336" s="24" t="str">
        <f>IF(Augostometer!C336&gt;0,Grafiek_kalibratiemetingen!$R$13*Augostometer!C336+Grafiek_kalibratiemetingen!$R$14,TRIM(""))</f>
        <v/>
      </c>
      <c r="I336" s="2">
        <f>IF(IF(Augostometer!C336&gt;0,1,0)+IF(Augostometer!G336&gt;0,1,0)=2,1,0)</f>
        <v>0</v>
      </c>
    </row>
    <row r="337" spans="6:9" x14ac:dyDescent="0.25">
      <c r="F337" s="24" t="str">
        <f>IF(Augostometer!C337&gt;0,Grafiek_kalibratiemetingen!$R$13*Augostometer!C337+Grafiek_kalibratiemetingen!$R$14,TRIM(""))</f>
        <v/>
      </c>
      <c r="I337" s="2">
        <f>IF(IF(Augostometer!C337&gt;0,1,0)+IF(Augostometer!G337&gt;0,1,0)=2,1,0)</f>
        <v>0</v>
      </c>
    </row>
    <row r="338" spans="6:9" x14ac:dyDescent="0.25">
      <c r="F338" s="24" t="str">
        <f>IF(Augostometer!C338&gt;0,Grafiek_kalibratiemetingen!$R$13*Augostometer!C338+Grafiek_kalibratiemetingen!$R$14,TRIM(""))</f>
        <v/>
      </c>
      <c r="I338" s="2">
        <f>IF(IF(Augostometer!C338&gt;0,1,0)+IF(Augostometer!G338&gt;0,1,0)=2,1,0)</f>
        <v>0</v>
      </c>
    </row>
    <row r="339" spans="6:9" x14ac:dyDescent="0.25">
      <c r="F339" s="24" t="str">
        <f>IF(Augostometer!C339&gt;0,Grafiek_kalibratiemetingen!$R$13*Augostometer!C339+Grafiek_kalibratiemetingen!$R$14,TRIM(""))</f>
        <v/>
      </c>
      <c r="I339" s="2">
        <f>IF(IF(Augostometer!C339&gt;0,1,0)+IF(Augostometer!G339&gt;0,1,0)=2,1,0)</f>
        <v>0</v>
      </c>
    </row>
    <row r="340" spans="6:9" x14ac:dyDescent="0.25">
      <c r="F340" s="24" t="str">
        <f>IF(Augostometer!C340&gt;0,Grafiek_kalibratiemetingen!$R$13*Augostometer!C340+Grafiek_kalibratiemetingen!$R$14,TRIM(""))</f>
        <v/>
      </c>
      <c r="I340" s="2">
        <f>IF(IF(Augostometer!C340&gt;0,1,0)+IF(Augostometer!G340&gt;0,1,0)=2,1,0)</f>
        <v>0</v>
      </c>
    </row>
    <row r="341" spans="6:9" x14ac:dyDescent="0.25">
      <c r="F341" s="24" t="str">
        <f>IF(Augostometer!C341&gt;0,Grafiek_kalibratiemetingen!$R$13*Augostometer!C341+Grafiek_kalibratiemetingen!$R$14,TRIM(""))</f>
        <v/>
      </c>
      <c r="I341" s="2">
        <f>IF(IF(Augostometer!C341&gt;0,1,0)+IF(Augostometer!G341&gt;0,1,0)=2,1,0)</f>
        <v>0</v>
      </c>
    </row>
    <row r="342" spans="6:9" x14ac:dyDescent="0.25">
      <c r="F342" s="24" t="str">
        <f>IF(Augostometer!C342&gt;0,Grafiek_kalibratiemetingen!$R$13*Augostometer!C342+Grafiek_kalibratiemetingen!$R$14,TRIM(""))</f>
        <v/>
      </c>
      <c r="I342" s="2">
        <f>IF(IF(Augostometer!C342&gt;0,1,0)+IF(Augostometer!G342&gt;0,1,0)=2,1,0)</f>
        <v>0</v>
      </c>
    </row>
    <row r="343" spans="6:9" x14ac:dyDescent="0.25">
      <c r="F343" s="24" t="str">
        <f>IF(Augostometer!C343&gt;0,Grafiek_kalibratiemetingen!$R$13*Augostometer!C343+Grafiek_kalibratiemetingen!$R$14,TRIM(""))</f>
        <v/>
      </c>
      <c r="I343" s="2">
        <f>IF(IF(Augostometer!C343&gt;0,1,0)+IF(Augostometer!G343&gt;0,1,0)=2,1,0)</f>
        <v>0</v>
      </c>
    </row>
    <row r="344" spans="6:9" x14ac:dyDescent="0.25">
      <c r="F344" s="24" t="str">
        <f>IF(Augostometer!C344&gt;0,Grafiek_kalibratiemetingen!$R$13*Augostometer!C344+Grafiek_kalibratiemetingen!$R$14,TRIM(""))</f>
        <v/>
      </c>
      <c r="I344" s="2">
        <f>IF(IF(Augostometer!C344&gt;0,1,0)+IF(Augostometer!G344&gt;0,1,0)=2,1,0)</f>
        <v>0</v>
      </c>
    </row>
    <row r="345" spans="6:9" x14ac:dyDescent="0.25">
      <c r="F345" s="24" t="str">
        <f>IF(Augostometer!C345&gt;0,Grafiek_kalibratiemetingen!$R$13*Augostometer!C345+Grafiek_kalibratiemetingen!$R$14,TRIM(""))</f>
        <v/>
      </c>
      <c r="I345" s="2">
        <f>IF(IF(Augostometer!C345&gt;0,1,0)+IF(Augostometer!G345&gt;0,1,0)=2,1,0)</f>
        <v>0</v>
      </c>
    </row>
    <row r="346" spans="6:9" x14ac:dyDescent="0.25">
      <c r="F346" s="24" t="str">
        <f>IF(Augostometer!C346&gt;0,Grafiek_kalibratiemetingen!$R$13*Augostometer!C346+Grafiek_kalibratiemetingen!$R$14,TRIM(""))</f>
        <v/>
      </c>
      <c r="I346" s="2">
        <f>IF(IF(Augostometer!C346&gt;0,1,0)+IF(Augostometer!G346&gt;0,1,0)=2,1,0)</f>
        <v>0</v>
      </c>
    </row>
    <row r="347" spans="6:9" x14ac:dyDescent="0.25">
      <c r="F347" s="24" t="str">
        <f>IF(Augostometer!C347&gt;0,Grafiek_kalibratiemetingen!$R$13*Augostometer!C347+Grafiek_kalibratiemetingen!$R$14,TRIM(""))</f>
        <v/>
      </c>
      <c r="I347" s="2">
        <f>IF(IF(Augostometer!C347&gt;0,1,0)+IF(Augostometer!G347&gt;0,1,0)=2,1,0)</f>
        <v>0</v>
      </c>
    </row>
    <row r="348" spans="6:9" x14ac:dyDescent="0.25">
      <c r="F348" s="24" t="str">
        <f>IF(Augostometer!C348&gt;0,Grafiek_kalibratiemetingen!$R$13*Augostometer!C348+Grafiek_kalibratiemetingen!$R$14,TRIM(""))</f>
        <v/>
      </c>
      <c r="I348" s="2">
        <f>IF(IF(Augostometer!C348&gt;0,1,0)+IF(Augostometer!G348&gt;0,1,0)=2,1,0)</f>
        <v>0</v>
      </c>
    </row>
    <row r="349" spans="6:9" x14ac:dyDescent="0.25">
      <c r="F349" s="24" t="str">
        <f>IF(Augostometer!C349&gt;0,Grafiek_kalibratiemetingen!$R$13*Augostometer!C349+Grafiek_kalibratiemetingen!$R$14,TRIM(""))</f>
        <v/>
      </c>
      <c r="I349" s="2">
        <f>IF(IF(Augostometer!C349&gt;0,1,0)+IF(Augostometer!G349&gt;0,1,0)=2,1,0)</f>
        <v>0</v>
      </c>
    </row>
    <row r="350" spans="6:9" x14ac:dyDescent="0.25">
      <c r="F350" s="24" t="str">
        <f>IF(Augostometer!C350&gt;0,Grafiek_kalibratiemetingen!$R$13*Augostometer!C350+Grafiek_kalibratiemetingen!$R$14,TRIM(""))</f>
        <v/>
      </c>
      <c r="I350" s="2">
        <f>IF(IF(Augostometer!C350&gt;0,1,0)+IF(Augostometer!G350&gt;0,1,0)=2,1,0)</f>
        <v>0</v>
      </c>
    </row>
    <row r="351" spans="6:9" x14ac:dyDescent="0.25">
      <c r="F351" s="24" t="str">
        <f>IF(Augostometer!C351&gt;0,Grafiek_kalibratiemetingen!$R$13*Augostometer!C351+Grafiek_kalibratiemetingen!$R$14,TRIM(""))</f>
        <v/>
      </c>
      <c r="I351" s="2">
        <f>IF(IF(Augostometer!C351&gt;0,1,0)+IF(Augostometer!G351&gt;0,1,0)=2,1,0)</f>
        <v>0</v>
      </c>
    </row>
    <row r="352" spans="6:9" x14ac:dyDescent="0.25">
      <c r="F352" s="24" t="str">
        <f>IF(Augostometer!C352&gt;0,Grafiek_kalibratiemetingen!$R$13*Augostometer!C352+Grafiek_kalibratiemetingen!$R$14,TRIM(""))</f>
        <v/>
      </c>
      <c r="I352" s="2">
        <f>IF(IF(Augostometer!C352&gt;0,1,0)+IF(Augostometer!G352&gt;0,1,0)=2,1,0)</f>
        <v>0</v>
      </c>
    </row>
    <row r="353" spans="6:9" x14ac:dyDescent="0.25">
      <c r="F353" s="24" t="str">
        <f>IF(Augostometer!C353&gt;0,Grafiek_kalibratiemetingen!$R$13*Augostometer!C353+Grafiek_kalibratiemetingen!$R$14,TRIM(""))</f>
        <v/>
      </c>
      <c r="I353" s="2">
        <f>IF(IF(Augostometer!C353&gt;0,1,0)+IF(Augostometer!G353&gt;0,1,0)=2,1,0)</f>
        <v>0</v>
      </c>
    </row>
    <row r="354" spans="6:9" x14ac:dyDescent="0.25">
      <c r="F354" s="24" t="str">
        <f>IF(Augostometer!C354&gt;0,Grafiek_kalibratiemetingen!$R$13*Augostometer!C354+Grafiek_kalibratiemetingen!$R$14,TRIM(""))</f>
        <v/>
      </c>
      <c r="I354" s="2">
        <f>IF(IF(Augostometer!C354&gt;0,1,0)+IF(Augostometer!G354&gt;0,1,0)=2,1,0)</f>
        <v>0</v>
      </c>
    </row>
    <row r="355" spans="6:9" x14ac:dyDescent="0.25">
      <c r="F355" s="24" t="str">
        <f>IF(Augostometer!C355&gt;0,Grafiek_kalibratiemetingen!$R$13*Augostometer!C355+Grafiek_kalibratiemetingen!$R$14,TRIM(""))</f>
        <v/>
      </c>
      <c r="I355" s="2">
        <f>IF(IF(Augostometer!C355&gt;0,1,0)+IF(Augostometer!G355&gt;0,1,0)=2,1,0)</f>
        <v>0</v>
      </c>
    </row>
    <row r="356" spans="6:9" x14ac:dyDescent="0.25">
      <c r="F356" s="24" t="str">
        <f>IF(Augostometer!C356&gt;0,Grafiek_kalibratiemetingen!$R$13*Augostometer!C356+Grafiek_kalibratiemetingen!$R$14,TRIM(""))</f>
        <v/>
      </c>
      <c r="I356" s="2">
        <f>IF(IF(Augostometer!C356&gt;0,1,0)+IF(Augostometer!G356&gt;0,1,0)=2,1,0)</f>
        <v>0</v>
      </c>
    </row>
    <row r="357" spans="6:9" x14ac:dyDescent="0.25">
      <c r="F357" s="24" t="str">
        <f>IF(Augostometer!C357&gt;0,Grafiek_kalibratiemetingen!$R$13*Augostometer!C357+Grafiek_kalibratiemetingen!$R$14,TRIM(""))</f>
        <v/>
      </c>
      <c r="I357" s="2">
        <f>IF(IF(Augostometer!C357&gt;0,1,0)+IF(Augostometer!G357&gt;0,1,0)=2,1,0)</f>
        <v>0</v>
      </c>
    </row>
    <row r="358" spans="6:9" x14ac:dyDescent="0.25">
      <c r="F358" s="24" t="str">
        <f>IF(Augostometer!C358&gt;0,Grafiek_kalibratiemetingen!$R$13*Augostometer!C358+Grafiek_kalibratiemetingen!$R$14,TRIM(""))</f>
        <v/>
      </c>
      <c r="I358" s="2">
        <f>IF(IF(Augostometer!C358&gt;0,1,0)+IF(Augostometer!G358&gt;0,1,0)=2,1,0)</f>
        <v>0</v>
      </c>
    </row>
    <row r="359" spans="6:9" x14ac:dyDescent="0.25">
      <c r="F359" s="24" t="str">
        <f>IF(Augostometer!C359&gt;0,Grafiek_kalibratiemetingen!$R$13*Augostometer!C359+Grafiek_kalibratiemetingen!$R$14,TRIM(""))</f>
        <v/>
      </c>
      <c r="I359" s="2">
        <f>IF(IF(Augostometer!C359&gt;0,1,0)+IF(Augostometer!G359&gt;0,1,0)=2,1,0)</f>
        <v>0</v>
      </c>
    </row>
    <row r="360" spans="6:9" x14ac:dyDescent="0.25">
      <c r="F360" s="24" t="str">
        <f>IF(Augostometer!C360&gt;0,Grafiek_kalibratiemetingen!$R$13*Augostometer!C360+Grafiek_kalibratiemetingen!$R$14,TRIM(""))</f>
        <v/>
      </c>
      <c r="I360" s="2">
        <f>IF(IF(Augostometer!C360&gt;0,1,0)+IF(Augostometer!G360&gt;0,1,0)=2,1,0)</f>
        <v>0</v>
      </c>
    </row>
    <row r="361" spans="6:9" x14ac:dyDescent="0.25">
      <c r="F361" s="24" t="str">
        <f>IF(Augostometer!C361&gt;0,Grafiek_kalibratiemetingen!$R$13*Augostometer!C361+Grafiek_kalibratiemetingen!$R$14,TRIM(""))</f>
        <v/>
      </c>
      <c r="I361" s="2">
        <f>IF(IF(Augostometer!C361&gt;0,1,0)+IF(Augostometer!G361&gt;0,1,0)=2,1,0)</f>
        <v>0</v>
      </c>
    </row>
    <row r="362" spans="6:9" x14ac:dyDescent="0.25">
      <c r="F362" s="24" t="str">
        <f>IF(Augostometer!C362&gt;0,Grafiek_kalibratiemetingen!$R$13*Augostometer!C362+Grafiek_kalibratiemetingen!$R$14,TRIM(""))</f>
        <v/>
      </c>
      <c r="I362" s="2">
        <f>IF(IF(Augostometer!C362&gt;0,1,0)+IF(Augostometer!G362&gt;0,1,0)=2,1,0)</f>
        <v>0</v>
      </c>
    </row>
    <row r="363" spans="6:9" x14ac:dyDescent="0.25">
      <c r="F363" s="24" t="str">
        <f>IF(Augostometer!C363&gt;0,Grafiek_kalibratiemetingen!$R$13*Augostometer!C363+Grafiek_kalibratiemetingen!$R$14,TRIM(""))</f>
        <v/>
      </c>
      <c r="I363" s="2">
        <f>IF(IF(Augostometer!C363&gt;0,1,0)+IF(Augostometer!G363&gt;0,1,0)=2,1,0)</f>
        <v>0</v>
      </c>
    </row>
    <row r="364" spans="6:9" x14ac:dyDescent="0.25">
      <c r="F364" s="24" t="str">
        <f>IF(Augostometer!C364&gt;0,Grafiek_kalibratiemetingen!$R$13*Augostometer!C364+Grafiek_kalibratiemetingen!$R$14,TRIM(""))</f>
        <v/>
      </c>
      <c r="I364" s="2">
        <f>IF(IF(Augostometer!C364&gt;0,1,0)+IF(Augostometer!G364&gt;0,1,0)=2,1,0)</f>
        <v>0</v>
      </c>
    </row>
    <row r="365" spans="6:9" x14ac:dyDescent="0.25">
      <c r="F365" s="24" t="str">
        <f>IF(Augostometer!C365&gt;0,Grafiek_kalibratiemetingen!$R$13*Augostometer!C365+Grafiek_kalibratiemetingen!$R$14,TRIM(""))</f>
        <v/>
      </c>
      <c r="I365" s="2">
        <f>IF(IF(Augostometer!C365&gt;0,1,0)+IF(Augostometer!G365&gt;0,1,0)=2,1,0)</f>
        <v>0</v>
      </c>
    </row>
    <row r="366" spans="6:9" x14ac:dyDescent="0.25">
      <c r="F366" s="24" t="str">
        <f>IF(Augostometer!C366&gt;0,Grafiek_kalibratiemetingen!$R$13*Augostometer!C366+Grafiek_kalibratiemetingen!$R$14,TRIM(""))</f>
        <v/>
      </c>
      <c r="I366" s="2">
        <f>IF(IF(Augostometer!C366&gt;0,1,0)+IF(Augostometer!G366&gt;0,1,0)=2,1,0)</f>
        <v>0</v>
      </c>
    </row>
    <row r="367" spans="6:9" x14ac:dyDescent="0.25">
      <c r="F367" s="24" t="str">
        <f>IF(Augostometer!C367&gt;0,Grafiek_kalibratiemetingen!$R$13*Augostometer!C367+Grafiek_kalibratiemetingen!$R$14,TRIM(""))</f>
        <v/>
      </c>
      <c r="I367" s="2">
        <f>IF(IF(Augostometer!C367&gt;0,1,0)+IF(Augostometer!G367&gt;0,1,0)=2,1,0)</f>
        <v>0</v>
      </c>
    </row>
    <row r="368" spans="6:9" x14ac:dyDescent="0.25">
      <c r="F368" s="24" t="str">
        <f>IF(Augostometer!C368&gt;0,Grafiek_kalibratiemetingen!$R$13*Augostometer!C368+Grafiek_kalibratiemetingen!$R$14,TRIM(""))</f>
        <v/>
      </c>
      <c r="I368" s="2">
        <f>IF(IF(Augostometer!C368&gt;0,1,0)+IF(Augostometer!G368&gt;0,1,0)=2,1,0)</f>
        <v>0</v>
      </c>
    </row>
    <row r="369" spans="6:9" x14ac:dyDescent="0.25">
      <c r="F369" s="24" t="str">
        <f>IF(Augostometer!C369&gt;0,Grafiek_kalibratiemetingen!$R$13*Augostometer!C369+Grafiek_kalibratiemetingen!$R$14,TRIM(""))</f>
        <v/>
      </c>
      <c r="I369" s="2">
        <f>IF(IF(Augostometer!C369&gt;0,1,0)+IF(Augostometer!G369&gt;0,1,0)=2,1,0)</f>
        <v>0</v>
      </c>
    </row>
    <row r="370" spans="6:9" x14ac:dyDescent="0.25">
      <c r="F370" s="24" t="str">
        <f>IF(Augostometer!C370&gt;0,Grafiek_kalibratiemetingen!$R$13*Augostometer!C370+Grafiek_kalibratiemetingen!$R$14,TRIM(""))</f>
        <v/>
      </c>
      <c r="I370" s="2">
        <f>IF(IF(Augostometer!C370&gt;0,1,0)+IF(Augostometer!G370&gt;0,1,0)=2,1,0)</f>
        <v>0</v>
      </c>
    </row>
    <row r="371" spans="6:9" x14ac:dyDescent="0.25">
      <c r="F371" s="24" t="str">
        <f>IF(Augostometer!C371&gt;0,Grafiek_kalibratiemetingen!$R$13*Augostometer!C371+Grafiek_kalibratiemetingen!$R$14,TRIM(""))</f>
        <v/>
      </c>
      <c r="I371" s="2">
        <f>IF(IF(Augostometer!C371&gt;0,1,0)+IF(Augostometer!G371&gt;0,1,0)=2,1,0)</f>
        <v>0</v>
      </c>
    </row>
    <row r="372" spans="6:9" x14ac:dyDescent="0.25">
      <c r="F372" s="24" t="str">
        <f>IF(Augostometer!C372&gt;0,Grafiek_kalibratiemetingen!$R$13*Augostometer!C372+Grafiek_kalibratiemetingen!$R$14,TRIM(""))</f>
        <v/>
      </c>
      <c r="I372" s="2">
        <f>IF(IF(Augostometer!C372&gt;0,1,0)+IF(Augostometer!G372&gt;0,1,0)=2,1,0)</f>
        <v>0</v>
      </c>
    </row>
    <row r="373" spans="6:9" x14ac:dyDescent="0.25">
      <c r="F373" s="24" t="str">
        <f>IF(Augostometer!C373&gt;0,Grafiek_kalibratiemetingen!$R$13*Augostometer!C373+Grafiek_kalibratiemetingen!$R$14,TRIM(""))</f>
        <v/>
      </c>
      <c r="I373" s="2">
        <f>IF(IF(Augostometer!C373&gt;0,1,0)+IF(Augostometer!G373&gt;0,1,0)=2,1,0)</f>
        <v>0</v>
      </c>
    </row>
    <row r="374" spans="6:9" x14ac:dyDescent="0.25">
      <c r="F374" s="24" t="str">
        <f>IF(Augostometer!C374&gt;0,Grafiek_kalibratiemetingen!$R$13*Augostometer!C374+Grafiek_kalibratiemetingen!$R$14,TRIM(""))</f>
        <v/>
      </c>
      <c r="I374" s="2">
        <f>IF(IF(Augostometer!C374&gt;0,1,0)+IF(Augostometer!G374&gt;0,1,0)=2,1,0)</f>
        <v>0</v>
      </c>
    </row>
    <row r="375" spans="6:9" x14ac:dyDescent="0.25">
      <c r="F375" s="24" t="str">
        <f>IF(Augostometer!C375&gt;0,Grafiek_kalibratiemetingen!$R$13*Augostometer!C375+Grafiek_kalibratiemetingen!$R$14,TRIM(""))</f>
        <v/>
      </c>
      <c r="I375" s="2">
        <f>IF(IF(Augostometer!C375&gt;0,1,0)+IF(Augostometer!G375&gt;0,1,0)=2,1,0)</f>
        <v>0</v>
      </c>
    </row>
    <row r="376" spans="6:9" x14ac:dyDescent="0.25">
      <c r="F376" s="24" t="str">
        <f>IF(Augostometer!C376&gt;0,Grafiek_kalibratiemetingen!$R$13*Augostometer!C376+Grafiek_kalibratiemetingen!$R$14,TRIM(""))</f>
        <v/>
      </c>
      <c r="I376" s="2">
        <f>IF(IF(Augostometer!C376&gt;0,1,0)+IF(Augostometer!G376&gt;0,1,0)=2,1,0)</f>
        <v>0</v>
      </c>
    </row>
    <row r="377" spans="6:9" x14ac:dyDescent="0.25">
      <c r="F377" s="24" t="str">
        <f>IF(Augostometer!C377&gt;0,Grafiek_kalibratiemetingen!$R$13*Augostometer!C377+Grafiek_kalibratiemetingen!$R$14,TRIM(""))</f>
        <v/>
      </c>
      <c r="I377" s="2">
        <f>IF(IF(Augostometer!C377&gt;0,1,0)+IF(Augostometer!G377&gt;0,1,0)=2,1,0)</f>
        <v>0</v>
      </c>
    </row>
    <row r="378" spans="6:9" x14ac:dyDescent="0.25">
      <c r="F378" s="24" t="str">
        <f>IF(Augostometer!C378&gt;0,Grafiek_kalibratiemetingen!$R$13*Augostometer!C378+Grafiek_kalibratiemetingen!$R$14,TRIM(""))</f>
        <v/>
      </c>
      <c r="I378" s="2">
        <f>IF(IF(Augostometer!C378&gt;0,1,0)+IF(Augostometer!G378&gt;0,1,0)=2,1,0)</f>
        <v>0</v>
      </c>
    </row>
    <row r="379" spans="6:9" x14ac:dyDescent="0.25">
      <c r="F379" s="24" t="str">
        <f>IF(Augostometer!C379&gt;0,Grafiek_kalibratiemetingen!$R$13*Augostometer!C379+Grafiek_kalibratiemetingen!$R$14,TRIM(""))</f>
        <v/>
      </c>
      <c r="I379" s="2">
        <f>IF(IF(Augostometer!C379&gt;0,1,0)+IF(Augostometer!G379&gt;0,1,0)=2,1,0)</f>
        <v>0</v>
      </c>
    </row>
    <row r="380" spans="6:9" x14ac:dyDescent="0.25">
      <c r="F380" s="24" t="str">
        <f>IF(Augostometer!C380&gt;0,Grafiek_kalibratiemetingen!$R$13*Augostometer!C380+Grafiek_kalibratiemetingen!$R$14,TRIM(""))</f>
        <v/>
      </c>
      <c r="I380" s="2">
        <f>IF(IF(Augostometer!C380&gt;0,1,0)+IF(Augostometer!G380&gt;0,1,0)=2,1,0)</f>
        <v>0</v>
      </c>
    </row>
    <row r="381" spans="6:9" x14ac:dyDescent="0.25">
      <c r="F381" s="24" t="str">
        <f>IF(Augostometer!C381&gt;0,Grafiek_kalibratiemetingen!$R$13*Augostometer!C381+Grafiek_kalibratiemetingen!$R$14,TRIM(""))</f>
        <v/>
      </c>
      <c r="I381" s="2">
        <f>IF(IF(Augostometer!C381&gt;0,1,0)+IF(Augostometer!G381&gt;0,1,0)=2,1,0)</f>
        <v>0</v>
      </c>
    </row>
    <row r="382" spans="6:9" x14ac:dyDescent="0.25">
      <c r="F382" s="24" t="str">
        <f>IF(Augostometer!C382&gt;0,Grafiek_kalibratiemetingen!$R$13*Augostometer!C382+Grafiek_kalibratiemetingen!$R$14,TRIM(""))</f>
        <v/>
      </c>
      <c r="I382" s="2">
        <f>IF(IF(Augostometer!C382&gt;0,1,0)+IF(Augostometer!G382&gt;0,1,0)=2,1,0)</f>
        <v>0</v>
      </c>
    </row>
    <row r="383" spans="6:9" x14ac:dyDescent="0.25">
      <c r="F383" s="24" t="str">
        <f>IF(Augostometer!C383&gt;0,Grafiek_kalibratiemetingen!$R$13*Augostometer!C383+Grafiek_kalibratiemetingen!$R$14,TRIM(""))</f>
        <v/>
      </c>
      <c r="I383" s="2">
        <f>IF(IF(Augostometer!C383&gt;0,1,0)+IF(Augostometer!G383&gt;0,1,0)=2,1,0)</f>
        <v>0</v>
      </c>
    </row>
    <row r="384" spans="6:9" x14ac:dyDescent="0.25">
      <c r="F384" s="24" t="str">
        <f>IF(Augostometer!C384&gt;0,Grafiek_kalibratiemetingen!$R$13*Augostometer!C384+Grafiek_kalibratiemetingen!$R$14,TRIM(""))</f>
        <v/>
      </c>
      <c r="I384" s="2">
        <f>IF(IF(Augostometer!C384&gt;0,1,0)+IF(Augostometer!G384&gt;0,1,0)=2,1,0)</f>
        <v>0</v>
      </c>
    </row>
    <row r="385" spans="6:9" x14ac:dyDescent="0.25">
      <c r="F385" s="24" t="str">
        <f>IF(Augostometer!C385&gt;0,Grafiek_kalibratiemetingen!$R$13*Augostometer!C385+Grafiek_kalibratiemetingen!$R$14,TRIM(""))</f>
        <v/>
      </c>
      <c r="I385" s="2">
        <f>IF(IF(Augostometer!C385&gt;0,1,0)+IF(Augostometer!G385&gt;0,1,0)=2,1,0)</f>
        <v>0</v>
      </c>
    </row>
    <row r="386" spans="6:9" x14ac:dyDescent="0.25">
      <c r="F386" s="24" t="str">
        <f>IF(Augostometer!C386&gt;0,Grafiek_kalibratiemetingen!$R$13*Augostometer!C386+Grafiek_kalibratiemetingen!$R$14,TRIM(""))</f>
        <v/>
      </c>
      <c r="I386" s="2">
        <f>IF(IF(Augostometer!C386&gt;0,1,0)+IF(Augostometer!G386&gt;0,1,0)=2,1,0)</f>
        <v>0</v>
      </c>
    </row>
    <row r="387" spans="6:9" x14ac:dyDescent="0.25">
      <c r="F387" s="24" t="str">
        <f>IF(Augostometer!C387&gt;0,Grafiek_kalibratiemetingen!$R$13*Augostometer!C387+Grafiek_kalibratiemetingen!$R$14,TRIM(""))</f>
        <v/>
      </c>
      <c r="I387" s="2">
        <f>IF(IF(Augostometer!C387&gt;0,1,0)+IF(Augostometer!G387&gt;0,1,0)=2,1,0)</f>
        <v>0</v>
      </c>
    </row>
    <row r="388" spans="6:9" x14ac:dyDescent="0.25">
      <c r="F388" s="24" t="str">
        <f>IF(Augostometer!C388&gt;0,Grafiek_kalibratiemetingen!$R$13*Augostometer!C388+Grafiek_kalibratiemetingen!$R$14,TRIM(""))</f>
        <v/>
      </c>
      <c r="I388" s="2">
        <f>IF(IF(Augostometer!C388&gt;0,1,0)+IF(Augostometer!G388&gt;0,1,0)=2,1,0)</f>
        <v>0</v>
      </c>
    </row>
    <row r="389" spans="6:9" x14ac:dyDescent="0.25">
      <c r="F389" s="24" t="str">
        <f>IF(Augostometer!C389&gt;0,Grafiek_kalibratiemetingen!$R$13*Augostometer!C389+Grafiek_kalibratiemetingen!$R$14,TRIM(""))</f>
        <v/>
      </c>
      <c r="I389" s="2">
        <f>IF(IF(Augostometer!C389&gt;0,1,0)+IF(Augostometer!G389&gt;0,1,0)=2,1,0)</f>
        <v>0</v>
      </c>
    </row>
    <row r="390" spans="6:9" x14ac:dyDescent="0.25">
      <c r="F390" s="24" t="str">
        <f>IF(Augostometer!C390&gt;0,Grafiek_kalibratiemetingen!$R$13*Augostometer!C390+Grafiek_kalibratiemetingen!$R$14,TRIM(""))</f>
        <v/>
      </c>
      <c r="I390" s="2">
        <f>IF(IF(Augostometer!C390&gt;0,1,0)+IF(Augostometer!G390&gt;0,1,0)=2,1,0)</f>
        <v>0</v>
      </c>
    </row>
    <row r="391" spans="6:9" x14ac:dyDescent="0.25">
      <c r="F391" s="24" t="str">
        <f>IF(Augostometer!C391&gt;0,Grafiek_kalibratiemetingen!$R$13*Augostometer!C391+Grafiek_kalibratiemetingen!$R$14,TRIM(""))</f>
        <v/>
      </c>
      <c r="I391" s="2">
        <f>IF(IF(Augostometer!C391&gt;0,1,0)+IF(Augostometer!G391&gt;0,1,0)=2,1,0)</f>
        <v>0</v>
      </c>
    </row>
    <row r="392" spans="6:9" x14ac:dyDescent="0.25">
      <c r="F392" s="24" t="str">
        <f>IF(Augostometer!C392&gt;0,Grafiek_kalibratiemetingen!$R$13*Augostometer!C392+Grafiek_kalibratiemetingen!$R$14,TRIM(""))</f>
        <v/>
      </c>
      <c r="I392" s="2">
        <f>IF(IF(Augostometer!C392&gt;0,1,0)+IF(Augostometer!G392&gt;0,1,0)=2,1,0)</f>
        <v>0</v>
      </c>
    </row>
    <row r="393" spans="6:9" x14ac:dyDescent="0.25">
      <c r="F393" s="24" t="str">
        <f>IF(Augostometer!C393&gt;0,Grafiek_kalibratiemetingen!$R$13*Augostometer!C393+Grafiek_kalibratiemetingen!$R$14,TRIM(""))</f>
        <v/>
      </c>
      <c r="I393" s="2">
        <f>IF(IF(Augostometer!C393&gt;0,1,0)+IF(Augostometer!G393&gt;0,1,0)=2,1,0)</f>
        <v>0</v>
      </c>
    </row>
    <row r="394" spans="6:9" x14ac:dyDescent="0.25">
      <c r="F394" s="24" t="str">
        <f>IF(Augostometer!C394&gt;0,Grafiek_kalibratiemetingen!$R$13*Augostometer!C394+Grafiek_kalibratiemetingen!$R$14,TRIM(""))</f>
        <v/>
      </c>
      <c r="I394" s="2">
        <f>IF(IF(Augostometer!C394&gt;0,1,0)+IF(Augostometer!G394&gt;0,1,0)=2,1,0)</f>
        <v>0</v>
      </c>
    </row>
    <row r="395" spans="6:9" x14ac:dyDescent="0.25">
      <c r="F395" s="24" t="str">
        <f>IF(Augostometer!C395&gt;0,Grafiek_kalibratiemetingen!$R$13*Augostometer!C395+Grafiek_kalibratiemetingen!$R$14,TRIM(""))</f>
        <v/>
      </c>
      <c r="I395" s="2">
        <f>IF(IF(Augostometer!C395&gt;0,1,0)+IF(Augostometer!G395&gt;0,1,0)=2,1,0)</f>
        <v>0</v>
      </c>
    </row>
    <row r="396" spans="6:9" x14ac:dyDescent="0.25">
      <c r="F396" s="24" t="str">
        <f>IF(Augostometer!C396&gt;0,Grafiek_kalibratiemetingen!$R$13*Augostometer!C396+Grafiek_kalibratiemetingen!$R$14,TRIM(""))</f>
        <v/>
      </c>
      <c r="I396" s="2">
        <f>IF(IF(Augostometer!C396&gt;0,1,0)+IF(Augostometer!G396&gt;0,1,0)=2,1,0)</f>
        <v>0</v>
      </c>
    </row>
    <row r="397" spans="6:9" x14ac:dyDescent="0.25">
      <c r="F397" s="24" t="str">
        <f>IF(Augostometer!C397&gt;0,Grafiek_kalibratiemetingen!$R$13*Augostometer!C397+Grafiek_kalibratiemetingen!$R$14,TRIM(""))</f>
        <v/>
      </c>
      <c r="I397" s="2">
        <f>IF(IF(Augostometer!C397&gt;0,1,0)+IF(Augostometer!G397&gt;0,1,0)=2,1,0)</f>
        <v>0</v>
      </c>
    </row>
    <row r="398" spans="6:9" x14ac:dyDescent="0.25">
      <c r="F398" s="24" t="str">
        <f>IF(Augostometer!C398&gt;0,Grafiek_kalibratiemetingen!$R$13*Augostometer!C398+Grafiek_kalibratiemetingen!$R$14,TRIM(""))</f>
        <v/>
      </c>
      <c r="I398" s="2">
        <f>IF(IF(Augostometer!C398&gt;0,1,0)+IF(Augostometer!G398&gt;0,1,0)=2,1,0)</f>
        <v>0</v>
      </c>
    </row>
    <row r="399" spans="6:9" x14ac:dyDescent="0.25">
      <c r="F399" s="24" t="str">
        <f>IF(Augostometer!C399&gt;0,Grafiek_kalibratiemetingen!$R$13*Augostometer!C399+Grafiek_kalibratiemetingen!$R$14,TRIM(""))</f>
        <v/>
      </c>
      <c r="I399" s="2">
        <f>IF(IF(Augostometer!C399&gt;0,1,0)+IF(Augostometer!G399&gt;0,1,0)=2,1,0)</f>
        <v>0</v>
      </c>
    </row>
    <row r="400" spans="6:9" x14ac:dyDescent="0.25">
      <c r="F400" s="24" t="str">
        <f>IF(Augostometer!C400&gt;0,Grafiek_kalibratiemetingen!$R$13*Augostometer!C400+Grafiek_kalibratiemetingen!$R$14,TRIM(""))</f>
        <v/>
      </c>
      <c r="I400" s="2">
        <f>IF(IF(Augostometer!C400&gt;0,1,0)+IF(Augostometer!G400&gt;0,1,0)=2,1,0)</f>
        <v>0</v>
      </c>
    </row>
    <row r="401" spans="6:9" x14ac:dyDescent="0.25">
      <c r="F401" s="24" t="str">
        <f>IF(Augostometer!C401&gt;0,Grafiek_kalibratiemetingen!$R$13*Augostometer!C401+Grafiek_kalibratiemetingen!$R$14,TRIM(""))</f>
        <v/>
      </c>
      <c r="I401" s="2">
        <f>IF(IF(Augostometer!C401&gt;0,1,0)+IF(Augostometer!G401&gt;0,1,0)=2,1,0)</f>
        <v>0</v>
      </c>
    </row>
    <row r="402" spans="6:9" x14ac:dyDescent="0.25">
      <c r="F402" s="24" t="str">
        <f>IF(Augostometer!C402&gt;0,Grafiek_kalibratiemetingen!$R$13*Augostometer!C402+Grafiek_kalibratiemetingen!$R$14,TRIM(""))</f>
        <v/>
      </c>
      <c r="I402" s="2">
        <f>IF(IF(Augostometer!C402&gt;0,1,0)+IF(Augostometer!G402&gt;0,1,0)=2,1,0)</f>
        <v>0</v>
      </c>
    </row>
    <row r="403" spans="6:9" x14ac:dyDescent="0.25">
      <c r="F403" s="24" t="str">
        <f>IF(Augostometer!C403&gt;0,Grafiek_kalibratiemetingen!$R$13*Augostometer!C403+Grafiek_kalibratiemetingen!$R$14,TRIM(""))</f>
        <v/>
      </c>
      <c r="I403" s="2">
        <f>IF(IF(Augostometer!C403&gt;0,1,0)+IF(Augostometer!G403&gt;0,1,0)=2,1,0)</f>
        <v>0</v>
      </c>
    </row>
    <row r="404" spans="6:9" x14ac:dyDescent="0.25">
      <c r="F404" s="24" t="str">
        <f>IF(Augostometer!C404&gt;0,Grafiek_kalibratiemetingen!$R$13*Augostometer!C404+Grafiek_kalibratiemetingen!$R$14,TRIM(""))</f>
        <v/>
      </c>
      <c r="I404" s="2">
        <f>IF(IF(Augostometer!C404&gt;0,1,0)+IF(Augostometer!G404&gt;0,1,0)=2,1,0)</f>
        <v>0</v>
      </c>
    </row>
    <row r="405" spans="6:9" x14ac:dyDescent="0.25">
      <c r="F405" s="24" t="str">
        <f>IF(Augostometer!C405&gt;0,Grafiek_kalibratiemetingen!$R$13*Augostometer!C405+Grafiek_kalibratiemetingen!$R$14,TRIM(""))</f>
        <v/>
      </c>
      <c r="I405" s="2">
        <f>IF(IF(Augostometer!C405&gt;0,1,0)+IF(Augostometer!G405&gt;0,1,0)=2,1,0)</f>
        <v>0</v>
      </c>
    </row>
    <row r="406" spans="6:9" x14ac:dyDescent="0.25">
      <c r="F406" s="24" t="str">
        <f>IF(Augostometer!C406&gt;0,Grafiek_kalibratiemetingen!$R$13*Augostometer!C406+Grafiek_kalibratiemetingen!$R$14,TRIM(""))</f>
        <v/>
      </c>
      <c r="I406" s="2">
        <f>IF(IF(Augostometer!C406&gt;0,1,0)+IF(Augostometer!G406&gt;0,1,0)=2,1,0)</f>
        <v>0</v>
      </c>
    </row>
    <row r="407" spans="6:9" x14ac:dyDescent="0.25">
      <c r="F407" s="24" t="str">
        <f>IF(Augostometer!C407&gt;0,Grafiek_kalibratiemetingen!$R$13*Augostometer!C407+Grafiek_kalibratiemetingen!$R$14,TRIM(""))</f>
        <v/>
      </c>
      <c r="I407" s="2">
        <f>IF(IF(Augostometer!C407&gt;0,1,0)+IF(Augostometer!G407&gt;0,1,0)=2,1,0)</f>
        <v>0</v>
      </c>
    </row>
    <row r="408" spans="6:9" x14ac:dyDescent="0.25">
      <c r="F408" s="24" t="str">
        <f>IF(Augostometer!C408&gt;0,Grafiek_kalibratiemetingen!$R$13*Augostometer!C408+Grafiek_kalibratiemetingen!$R$14,TRIM(""))</f>
        <v/>
      </c>
      <c r="I408" s="2">
        <f>IF(IF(Augostometer!C408&gt;0,1,0)+IF(Augostometer!G408&gt;0,1,0)=2,1,0)</f>
        <v>0</v>
      </c>
    </row>
    <row r="409" spans="6:9" x14ac:dyDescent="0.25">
      <c r="F409" s="24" t="str">
        <f>IF(Augostometer!C409&gt;0,Grafiek_kalibratiemetingen!$R$13*Augostometer!C409+Grafiek_kalibratiemetingen!$R$14,TRIM(""))</f>
        <v/>
      </c>
      <c r="I409" s="2">
        <f>IF(IF(Augostometer!C409&gt;0,1,0)+IF(Augostometer!G409&gt;0,1,0)=2,1,0)</f>
        <v>0</v>
      </c>
    </row>
    <row r="410" spans="6:9" x14ac:dyDescent="0.25">
      <c r="F410" s="24" t="str">
        <f>IF(Augostometer!C410&gt;0,Grafiek_kalibratiemetingen!$R$13*Augostometer!C410+Grafiek_kalibratiemetingen!$R$14,TRIM(""))</f>
        <v/>
      </c>
      <c r="I410" s="2">
        <f>IF(IF(Augostometer!C410&gt;0,1,0)+IF(Augostometer!G410&gt;0,1,0)=2,1,0)</f>
        <v>0</v>
      </c>
    </row>
    <row r="411" spans="6:9" x14ac:dyDescent="0.25">
      <c r="F411" s="24" t="str">
        <f>IF(Augostometer!C411&gt;0,Grafiek_kalibratiemetingen!$R$13*Augostometer!C411+Grafiek_kalibratiemetingen!$R$14,TRIM(""))</f>
        <v/>
      </c>
      <c r="I411" s="2">
        <f>IF(IF(Augostometer!C411&gt;0,1,0)+IF(Augostometer!G411&gt;0,1,0)=2,1,0)</f>
        <v>0</v>
      </c>
    </row>
    <row r="412" spans="6:9" x14ac:dyDescent="0.25">
      <c r="F412" s="24" t="str">
        <f>IF(Augostometer!C412&gt;0,Grafiek_kalibratiemetingen!$R$13*Augostometer!C412+Grafiek_kalibratiemetingen!$R$14,TRIM(""))</f>
        <v/>
      </c>
      <c r="I412" s="2">
        <f>IF(IF(Augostometer!C412&gt;0,1,0)+IF(Augostometer!G412&gt;0,1,0)=2,1,0)</f>
        <v>0</v>
      </c>
    </row>
    <row r="413" spans="6:9" x14ac:dyDescent="0.25">
      <c r="F413" s="24" t="str">
        <f>IF(Augostometer!C413&gt;0,Grafiek_kalibratiemetingen!$R$13*Augostometer!C413+Grafiek_kalibratiemetingen!$R$14,TRIM(""))</f>
        <v/>
      </c>
      <c r="I413" s="2">
        <f>IF(IF(Augostometer!C413&gt;0,1,0)+IF(Augostometer!G413&gt;0,1,0)=2,1,0)</f>
        <v>0</v>
      </c>
    </row>
    <row r="414" spans="6:9" x14ac:dyDescent="0.25">
      <c r="F414" s="24" t="str">
        <f>IF(Augostometer!C414&gt;0,Grafiek_kalibratiemetingen!$R$13*Augostometer!C414+Grafiek_kalibratiemetingen!$R$14,TRIM(""))</f>
        <v/>
      </c>
      <c r="I414" s="2">
        <f>IF(IF(Augostometer!C414&gt;0,1,0)+IF(Augostometer!G414&gt;0,1,0)=2,1,0)</f>
        <v>0</v>
      </c>
    </row>
    <row r="415" spans="6:9" x14ac:dyDescent="0.25">
      <c r="F415" s="24" t="str">
        <f>IF(Augostometer!C415&gt;0,Grafiek_kalibratiemetingen!$R$13*Augostometer!C415+Grafiek_kalibratiemetingen!$R$14,TRIM(""))</f>
        <v/>
      </c>
      <c r="I415" s="2">
        <f>IF(IF(Augostometer!C415&gt;0,1,0)+IF(Augostometer!G415&gt;0,1,0)=2,1,0)</f>
        <v>0</v>
      </c>
    </row>
    <row r="416" spans="6:9" x14ac:dyDescent="0.25">
      <c r="F416" s="24" t="str">
        <f>IF(Augostometer!C416&gt;0,Grafiek_kalibratiemetingen!$R$13*Augostometer!C416+Grafiek_kalibratiemetingen!$R$14,TRIM(""))</f>
        <v/>
      </c>
      <c r="I416" s="2">
        <f>IF(IF(Augostometer!C416&gt;0,1,0)+IF(Augostometer!G416&gt;0,1,0)=2,1,0)</f>
        <v>0</v>
      </c>
    </row>
    <row r="417" spans="6:9" x14ac:dyDescent="0.25">
      <c r="F417" s="24" t="str">
        <f>IF(Augostometer!C417&gt;0,Grafiek_kalibratiemetingen!$R$13*Augostometer!C417+Grafiek_kalibratiemetingen!$R$14,TRIM(""))</f>
        <v/>
      </c>
      <c r="I417" s="2">
        <f>IF(IF(Augostometer!C417&gt;0,1,0)+IF(Augostometer!G417&gt;0,1,0)=2,1,0)</f>
        <v>0</v>
      </c>
    </row>
    <row r="418" spans="6:9" x14ac:dyDescent="0.25">
      <c r="F418" s="24" t="str">
        <f>IF(Augostometer!C418&gt;0,Grafiek_kalibratiemetingen!$R$13*Augostometer!C418+Grafiek_kalibratiemetingen!$R$14,TRIM(""))</f>
        <v/>
      </c>
      <c r="I418" s="2">
        <f>IF(IF(Augostometer!C418&gt;0,1,0)+IF(Augostometer!G418&gt;0,1,0)=2,1,0)</f>
        <v>0</v>
      </c>
    </row>
    <row r="419" spans="6:9" x14ac:dyDescent="0.25">
      <c r="F419" s="24" t="str">
        <f>IF(Augostometer!C419&gt;0,Grafiek_kalibratiemetingen!$R$13*Augostometer!C419+Grafiek_kalibratiemetingen!$R$14,TRIM(""))</f>
        <v/>
      </c>
      <c r="I419" s="2">
        <f>IF(IF(Augostometer!C419&gt;0,1,0)+IF(Augostometer!G419&gt;0,1,0)=2,1,0)</f>
        <v>0</v>
      </c>
    </row>
    <row r="420" spans="6:9" x14ac:dyDescent="0.25">
      <c r="F420" s="24" t="str">
        <f>IF(Augostometer!C420&gt;0,Grafiek_kalibratiemetingen!$R$13*Augostometer!C420+Grafiek_kalibratiemetingen!$R$14,TRIM(""))</f>
        <v/>
      </c>
      <c r="I420" s="2">
        <f>IF(IF(Augostometer!C420&gt;0,1,0)+IF(Augostometer!G420&gt;0,1,0)=2,1,0)</f>
        <v>0</v>
      </c>
    </row>
    <row r="421" spans="6:9" x14ac:dyDescent="0.25">
      <c r="F421" s="24" t="str">
        <f>IF(Augostometer!C421&gt;0,Grafiek_kalibratiemetingen!$R$13*Augostometer!C421+Grafiek_kalibratiemetingen!$R$14,TRIM(""))</f>
        <v/>
      </c>
      <c r="I421" s="2">
        <f>IF(IF(Augostometer!C421&gt;0,1,0)+IF(Augostometer!G421&gt;0,1,0)=2,1,0)</f>
        <v>0</v>
      </c>
    </row>
    <row r="422" spans="6:9" x14ac:dyDescent="0.25">
      <c r="F422" s="24" t="str">
        <f>IF(Augostometer!C422&gt;0,Grafiek_kalibratiemetingen!$R$13*Augostometer!C422+Grafiek_kalibratiemetingen!$R$14,TRIM(""))</f>
        <v/>
      </c>
      <c r="I422" s="2">
        <f>IF(IF(Augostometer!C422&gt;0,1,0)+IF(Augostometer!G422&gt;0,1,0)=2,1,0)</f>
        <v>0</v>
      </c>
    </row>
    <row r="423" spans="6:9" x14ac:dyDescent="0.25">
      <c r="F423" s="24" t="str">
        <f>IF(Augostometer!C423&gt;0,Grafiek_kalibratiemetingen!$R$13*Augostometer!C423+Grafiek_kalibratiemetingen!$R$14,TRIM(""))</f>
        <v/>
      </c>
      <c r="I423" s="2">
        <f>IF(IF(Augostometer!C423&gt;0,1,0)+IF(Augostometer!G423&gt;0,1,0)=2,1,0)</f>
        <v>0</v>
      </c>
    </row>
    <row r="424" spans="6:9" x14ac:dyDescent="0.25">
      <c r="F424" s="24" t="str">
        <f>IF(Augostometer!C424&gt;0,Grafiek_kalibratiemetingen!$R$13*Augostometer!C424+Grafiek_kalibratiemetingen!$R$14,TRIM(""))</f>
        <v/>
      </c>
      <c r="I424" s="2">
        <f>IF(IF(Augostometer!C424&gt;0,1,0)+IF(Augostometer!G424&gt;0,1,0)=2,1,0)</f>
        <v>0</v>
      </c>
    </row>
    <row r="425" spans="6:9" x14ac:dyDescent="0.25">
      <c r="F425" s="24" t="str">
        <f>IF(Augostometer!C425&gt;0,Grafiek_kalibratiemetingen!$R$13*Augostometer!C425+Grafiek_kalibratiemetingen!$R$14,TRIM(""))</f>
        <v/>
      </c>
      <c r="I425" s="2">
        <f>IF(IF(Augostometer!C425&gt;0,1,0)+IF(Augostometer!G425&gt;0,1,0)=2,1,0)</f>
        <v>0</v>
      </c>
    </row>
    <row r="426" spans="6:9" x14ac:dyDescent="0.25">
      <c r="F426" s="24" t="str">
        <f>IF(Augostometer!C426&gt;0,Grafiek_kalibratiemetingen!$R$13*Augostometer!C426+Grafiek_kalibratiemetingen!$R$14,TRIM(""))</f>
        <v/>
      </c>
      <c r="I426" s="2">
        <f>IF(IF(Augostometer!C426&gt;0,1,0)+IF(Augostometer!G426&gt;0,1,0)=2,1,0)</f>
        <v>0</v>
      </c>
    </row>
    <row r="427" spans="6:9" x14ac:dyDescent="0.25">
      <c r="F427" s="24" t="str">
        <f>IF(Augostometer!C427&gt;0,Grafiek_kalibratiemetingen!$R$13*Augostometer!C427+Grafiek_kalibratiemetingen!$R$14,TRIM(""))</f>
        <v/>
      </c>
      <c r="I427" s="2">
        <f>IF(IF(Augostometer!C427&gt;0,1,0)+IF(Augostometer!G427&gt;0,1,0)=2,1,0)</f>
        <v>0</v>
      </c>
    </row>
    <row r="428" spans="6:9" x14ac:dyDescent="0.25">
      <c r="F428" s="24" t="str">
        <f>IF(Augostometer!C428&gt;0,Grafiek_kalibratiemetingen!$R$13*Augostometer!C428+Grafiek_kalibratiemetingen!$R$14,TRIM(""))</f>
        <v/>
      </c>
      <c r="I428" s="2">
        <f>IF(IF(Augostometer!C428&gt;0,1,0)+IF(Augostometer!G428&gt;0,1,0)=2,1,0)</f>
        <v>0</v>
      </c>
    </row>
    <row r="429" spans="6:9" x14ac:dyDescent="0.25">
      <c r="F429" s="24" t="str">
        <f>IF(Augostometer!C429&gt;0,Grafiek_kalibratiemetingen!$R$13*Augostometer!C429+Grafiek_kalibratiemetingen!$R$14,TRIM(""))</f>
        <v/>
      </c>
      <c r="I429" s="2">
        <f>IF(IF(Augostometer!C429&gt;0,1,0)+IF(Augostometer!G429&gt;0,1,0)=2,1,0)</f>
        <v>0</v>
      </c>
    </row>
    <row r="430" spans="6:9" x14ac:dyDescent="0.25">
      <c r="F430" s="24" t="str">
        <f>IF(Augostometer!C430&gt;0,Grafiek_kalibratiemetingen!$R$13*Augostometer!C430+Grafiek_kalibratiemetingen!$R$14,TRIM(""))</f>
        <v/>
      </c>
      <c r="I430" s="2">
        <f>IF(IF(Augostometer!C430&gt;0,1,0)+IF(Augostometer!G430&gt;0,1,0)=2,1,0)</f>
        <v>0</v>
      </c>
    </row>
    <row r="431" spans="6:9" x14ac:dyDescent="0.25">
      <c r="F431" s="24" t="str">
        <f>IF(Augostometer!C431&gt;0,Grafiek_kalibratiemetingen!$R$13*Augostometer!C431+Grafiek_kalibratiemetingen!$R$14,TRIM(""))</f>
        <v/>
      </c>
      <c r="I431" s="2">
        <f>IF(IF(Augostometer!C431&gt;0,1,0)+IF(Augostometer!G431&gt;0,1,0)=2,1,0)</f>
        <v>0</v>
      </c>
    </row>
    <row r="432" spans="6:9" x14ac:dyDescent="0.25">
      <c r="F432" s="24" t="str">
        <f>IF(Augostometer!C432&gt;0,Grafiek_kalibratiemetingen!$R$13*Augostometer!C432+Grafiek_kalibratiemetingen!$R$14,TRIM(""))</f>
        <v/>
      </c>
      <c r="I432" s="2">
        <f>IF(IF(Augostometer!C432&gt;0,1,0)+IF(Augostometer!G432&gt;0,1,0)=2,1,0)</f>
        <v>0</v>
      </c>
    </row>
    <row r="433" spans="6:9" x14ac:dyDescent="0.25">
      <c r="F433" s="24" t="str">
        <f>IF(Augostometer!C433&gt;0,Grafiek_kalibratiemetingen!$R$13*Augostometer!C433+Grafiek_kalibratiemetingen!$R$14,TRIM(""))</f>
        <v/>
      </c>
      <c r="I433" s="2">
        <f>IF(IF(Augostometer!C433&gt;0,1,0)+IF(Augostometer!G433&gt;0,1,0)=2,1,0)</f>
        <v>0</v>
      </c>
    </row>
    <row r="434" spans="6:9" x14ac:dyDescent="0.25">
      <c r="F434" s="24" t="str">
        <f>IF(Augostometer!C434&gt;0,Grafiek_kalibratiemetingen!$R$13*Augostometer!C434+Grafiek_kalibratiemetingen!$R$14,TRIM(""))</f>
        <v/>
      </c>
      <c r="I434" s="2">
        <f>IF(IF(Augostometer!C434&gt;0,1,0)+IF(Augostometer!G434&gt;0,1,0)=2,1,0)</f>
        <v>0</v>
      </c>
    </row>
    <row r="435" spans="6:9" x14ac:dyDescent="0.25">
      <c r="F435" s="24" t="str">
        <f>IF(Augostometer!C435&gt;0,Grafiek_kalibratiemetingen!$R$13*Augostometer!C435+Grafiek_kalibratiemetingen!$R$14,TRIM(""))</f>
        <v/>
      </c>
      <c r="I435" s="2">
        <f>IF(IF(Augostometer!C435&gt;0,1,0)+IF(Augostometer!G435&gt;0,1,0)=2,1,0)</f>
        <v>0</v>
      </c>
    </row>
    <row r="436" spans="6:9" x14ac:dyDescent="0.25">
      <c r="F436" s="24" t="str">
        <f>IF(Augostometer!C436&gt;0,Grafiek_kalibratiemetingen!$R$13*Augostometer!C436+Grafiek_kalibratiemetingen!$R$14,TRIM(""))</f>
        <v/>
      </c>
      <c r="I436" s="2">
        <f>IF(IF(Augostometer!C436&gt;0,1,0)+IF(Augostometer!G436&gt;0,1,0)=2,1,0)</f>
        <v>0</v>
      </c>
    </row>
    <row r="437" spans="6:9" x14ac:dyDescent="0.25">
      <c r="F437" s="24" t="str">
        <f>IF(Augostometer!C437&gt;0,Grafiek_kalibratiemetingen!$R$13*Augostometer!C437+Grafiek_kalibratiemetingen!$R$14,TRIM(""))</f>
        <v/>
      </c>
      <c r="I437" s="2">
        <f>IF(IF(Augostometer!C437&gt;0,1,0)+IF(Augostometer!G437&gt;0,1,0)=2,1,0)</f>
        <v>0</v>
      </c>
    </row>
    <row r="438" spans="6:9" x14ac:dyDescent="0.25">
      <c r="F438" s="24" t="str">
        <f>IF(Augostometer!C438&gt;0,Grafiek_kalibratiemetingen!$R$13*Augostometer!C438+Grafiek_kalibratiemetingen!$R$14,TRIM(""))</f>
        <v/>
      </c>
      <c r="I438" s="2">
        <f>IF(IF(Augostometer!C438&gt;0,1,0)+IF(Augostometer!G438&gt;0,1,0)=2,1,0)</f>
        <v>0</v>
      </c>
    </row>
    <row r="439" spans="6:9" x14ac:dyDescent="0.25">
      <c r="F439" s="24" t="str">
        <f>IF(Augostometer!C439&gt;0,Grafiek_kalibratiemetingen!$R$13*Augostometer!C439+Grafiek_kalibratiemetingen!$R$14,TRIM(""))</f>
        <v/>
      </c>
      <c r="I439" s="2">
        <f>IF(IF(Augostometer!C439&gt;0,1,0)+IF(Augostometer!G439&gt;0,1,0)=2,1,0)</f>
        <v>0</v>
      </c>
    </row>
    <row r="440" spans="6:9" x14ac:dyDescent="0.25">
      <c r="F440" s="24" t="str">
        <f>IF(Augostometer!C440&gt;0,Grafiek_kalibratiemetingen!$R$13*Augostometer!C440+Grafiek_kalibratiemetingen!$R$14,TRIM(""))</f>
        <v/>
      </c>
      <c r="I440" s="2">
        <f>IF(IF(Augostometer!C440&gt;0,1,0)+IF(Augostometer!G440&gt;0,1,0)=2,1,0)</f>
        <v>0</v>
      </c>
    </row>
    <row r="441" spans="6:9" x14ac:dyDescent="0.25">
      <c r="F441" s="24" t="str">
        <f>IF(Augostometer!C441&gt;0,Grafiek_kalibratiemetingen!$R$13*Augostometer!C441+Grafiek_kalibratiemetingen!$R$14,TRIM(""))</f>
        <v/>
      </c>
      <c r="I441" s="2">
        <f>IF(IF(Augostometer!C441&gt;0,1,0)+IF(Augostometer!G441&gt;0,1,0)=2,1,0)</f>
        <v>0</v>
      </c>
    </row>
    <row r="442" spans="6:9" x14ac:dyDescent="0.25">
      <c r="F442" s="24" t="str">
        <f>IF(Augostometer!C442&gt;0,Grafiek_kalibratiemetingen!$R$13*Augostometer!C442+Grafiek_kalibratiemetingen!$R$14,TRIM(""))</f>
        <v/>
      </c>
      <c r="I442" s="2">
        <f>IF(IF(Augostometer!C442&gt;0,1,0)+IF(Augostometer!G442&gt;0,1,0)=2,1,0)</f>
        <v>0</v>
      </c>
    </row>
    <row r="443" spans="6:9" x14ac:dyDescent="0.25">
      <c r="F443" s="24" t="str">
        <f>IF(Augostometer!C443&gt;0,Grafiek_kalibratiemetingen!$R$13*Augostometer!C443+Grafiek_kalibratiemetingen!$R$14,TRIM(""))</f>
        <v/>
      </c>
      <c r="I443" s="2">
        <f>IF(IF(Augostometer!C443&gt;0,1,0)+IF(Augostometer!G443&gt;0,1,0)=2,1,0)</f>
        <v>0</v>
      </c>
    </row>
    <row r="444" spans="6:9" x14ac:dyDescent="0.25">
      <c r="F444" s="24" t="str">
        <f>IF(Augostometer!C444&gt;0,Grafiek_kalibratiemetingen!$R$13*Augostometer!C444+Grafiek_kalibratiemetingen!$R$14,TRIM(""))</f>
        <v/>
      </c>
      <c r="I444" s="2">
        <f>IF(IF(Augostometer!C444&gt;0,1,0)+IF(Augostometer!G444&gt;0,1,0)=2,1,0)</f>
        <v>0</v>
      </c>
    </row>
    <row r="445" spans="6:9" x14ac:dyDescent="0.25">
      <c r="F445" s="24" t="str">
        <f>IF(Augostometer!C445&gt;0,Grafiek_kalibratiemetingen!$R$13*Augostometer!C445+Grafiek_kalibratiemetingen!$R$14,TRIM(""))</f>
        <v/>
      </c>
      <c r="I445" s="2">
        <f>IF(IF(Augostometer!C445&gt;0,1,0)+IF(Augostometer!G445&gt;0,1,0)=2,1,0)</f>
        <v>0</v>
      </c>
    </row>
    <row r="446" spans="6:9" x14ac:dyDescent="0.25">
      <c r="F446" s="24" t="str">
        <f>IF(Augostometer!C446&gt;0,Grafiek_kalibratiemetingen!$R$13*Augostometer!C446+Grafiek_kalibratiemetingen!$R$14,TRIM(""))</f>
        <v/>
      </c>
      <c r="I446" s="2">
        <f>IF(IF(Augostometer!C446&gt;0,1,0)+IF(Augostometer!G446&gt;0,1,0)=2,1,0)</f>
        <v>0</v>
      </c>
    </row>
    <row r="447" spans="6:9" x14ac:dyDescent="0.25">
      <c r="F447" s="24" t="str">
        <f>IF(Augostometer!C447&gt;0,Grafiek_kalibratiemetingen!$R$13*Augostometer!C447+Grafiek_kalibratiemetingen!$R$14,TRIM(""))</f>
        <v/>
      </c>
      <c r="I447" s="2">
        <f>IF(IF(Augostometer!C447&gt;0,1,0)+IF(Augostometer!G447&gt;0,1,0)=2,1,0)</f>
        <v>0</v>
      </c>
    </row>
    <row r="448" spans="6:9" x14ac:dyDescent="0.25">
      <c r="F448" s="24" t="str">
        <f>IF(Augostometer!C448&gt;0,Grafiek_kalibratiemetingen!$R$13*Augostometer!C448+Grafiek_kalibratiemetingen!$R$14,TRIM(""))</f>
        <v/>
      </c>
      <c r="I448" s="2">
        <f>IF(IF(Augostometer!C448&gt;0,1,0)+IF(Augostometer!G448&gt;0,1,0)=2,1,0)</f>
        <v>0</v>
      </c>
    </row>
    <row r="449" spans="6:9" x14ac:dyDescent="0.25">
      <c r="F449" s="24" t="str">
        <f>IF(Augostometer!C449&gt;0,Grafiek_kalibratiemetingen!$R$13*Augostometer!C449+Grafiek_kalibratiemetingen!$R$14,TRIM(""))</f>
        <v/>
      </c>
      <c r="I449" s="2">
        <f>IF(IF(Augostometer!C449&gt;0,1,0)+IF(Augostometer!G449&gt;0,1,0)=2,1,0)</f>
        <v>0</v>
      </c>
    </row>
    <row r="450" spans="6:9" x14ac:dyDescent="0.25">
      <c r="F450" s="24" t="str">
        <f>IF(Augostometer!C450&gt;0,Grafiek_kalibratiemetingen!$R$13*Augostometer!C450+Grafiek_kalibratiemetingen!$R$14,TRIM(""))</f>
        <v/>
      </c>
      <c r="I450" s="2">
        <f>IF(IF(Augostometer!C450&gt;0,1,0)+IF(Augostometer!G450&gt;0,1,0)=2,1,0)</f>
        <v>0</v>
      </c>
    </row>
    <row r="451" spans="6:9" x14ac:dyDescent="0.25">
      <c r="F451" s="24" t="str">
        <f>IF(Augostometer!C451&gt;0,Grafiek_kalibratiemetingen!$R$13*Augostometer!C451+Grafiek_kalibratiemetingen!$R$14,TRIM(""))</f>
        <v/>
      </c>
      <c r="I451" s="2">
        <f>IF(IF(Augostometer!C451&gt;0,1,0)+IF(Augostometer!G451&gt;0,1,0)=2,1,0)</f>
        <v>0</v>
      </c>
    </row>
    <row r="452" spans="6:9" x14ac:dyDescent="0.25">
      <c r="F452" s="24" t="str">
        <f>IF(Augostometer!C452&gt;0,Grafiek_kalibratiemetingen!$R$13*Augostometer!C452+Grafiek_kalibratiemetingen!$R$14,TRIM(""))</f>
        <v/>
      </c>
      <c r="I452" s="2">
        <f>IF(IF(Augostometer!C452&gt;0,1,0)+IF(Augostometer!G452&gt;0,1,0)=2,1,0)</f>
        <v>0</v>
      </c>
    </row>
    <row r="453" spans="6:9" x14ac:dyDescent="0.25">
      <c r="F453" s="24" t="str">
        <f>IF(Augostometer!C453&gt;0,Grafiek_kalibratiemetingen!$R$13*Augostometer!C453+Grafiek_kalibratiemetingen!$R$14,TRIM(""))</f>
        <v/>
      </c>
      <c r="I453" s="2">
        <f>IF(IF(Augostometer!C453&gt;0,1,0)+IF(Augostometer!G453&gt;0,1,0)=2,1,0)</f>
        <v>0</v>
      </c>
    </row>
    <row r="454" spans="6:9" x14ac:dyDescent="0.25">
      <c r="F454" s="24" t="str">
        <f>IF(Augostometer!C454&gt;0,Grafiek_kalibratiemetingen!$R$13*Augostometer!C454+Grafiek_kalibratiemetingen!$R$14,TRIM(""))</f>
        <v/>
      </c>
      <c r="I454" s="2">
        <f>IF(IF(Augostometer!C454&gt;0,1,0)+IF(Augostometer!G454&gt;0,1,0)=2,1,0)</f>
        <v>0</v>
      </c>
    </row>
    <row r="455" spans="6:9" x14ac:dyDescent="0.25">
      <c r="F455" s="24" t="str">
        <f>IF(Augostometer!C455&gt;0,Grafiek_kalibratiemetingen!$R$13*Augostometer!C455+Grafiek_kalibratiemetingen!$R$14,TRIM(""))</f>
        <v/>
      </c>
      <c r="I455" s="2">
        <f>IF(IF(Augostometer!C455&gt;0,1,0)+IF(Augostometer!G455&gt;0,1,0)=2,1,0)</f>
        <v>0</v>
      </c>
    </row>
    <row r="456" spans="6:9" x14ac:dyDescent="0.25">
      <c r="F456" s="24" t="str">
        <f>IF(Augostometer!C456&gt;0,Grafiek_kalibratiemetingen!$R$13*Augostometer!C456+Grafiek_kalibratiemetingen!$R$14,TRIM(""))</f>
        <v/>
      </c>
      <c r="I456" s="2">
        <f>IF(IF(Augostometer!C456&gt;0,1,0)+IF(Augostometer!G456&gt;0,1,0)=2,1,0)</f>
        <v>0</v>
      </c>
    </row>
    <row r="457" spans="6:9" x14ac:dyDescent="0.25">
      <c r="F457" s="24" t="str">
        <f>IF(Augostometer!C457&gt;0,Grafiek_kalibratiemetingen!$R$13*Augostometer!C457+Grafiek_kalibratiemetingen!$R$14,TRIM(""))</f>
        <v/>
      </c>
      <c r="I457" s="2">
        <f>IF(IF(Augostometer!C457&gt;0,1,0)+IF(Augostometer!G457&gt;0,1,0)=2,1,0)</f>
        <v>0</v>
      </c>
    </row>
    <row r="458" spans="6:9" x14ac:dyDescent="0.25">
      <c r="F458" s="24" t="str">
        <f>IF(Augostometer!C458&gt;0,Grafiek_kalibratiemetingen!$R$13*Augostometer!C458+Grafiek_kalibratiemetingen!$R$14,TRIM(""))</f>
        <v/>
      </c>
      <c r="I458" s="2">
        <f>IF(IF(Augostometer!C458&gt;0,1,0)+IF(Augostometer!G458&gt;0,1,0)=2,1,0)</f>
        <v>0</v>
      </c>
    </row>
    <row r="459" spans="6:9" x14ac:dyDescent="0.25">
      <c r="F459" s="24" t="str">
        <f>IF(Augostometer!C459&gt;0,Grafiek_kalibratiemetingen!$R$13*Augostometer!C459+Grafiek_kalibratiemetingen!$R$14,TRIM(""))</f>
        <v/>
      </c>
      <c r="I459" s="2">
        <f>IF(IF(Augostometer!C459&gt;0,1,0)+IF(Augostometer!G459&gt;0,1,0)=2,1,0)</f>
        <v>0</v>
      </c>
    </row>
    <row r="460" spans="6:9" x14ac:dyDescent="0.25">
      <c r="F460" s="24" t="str">
        <f>IF(Augostometer!C460&gt;0,Grafiek_kalibratiemetingen!$R$13*Augostometer!C460+Grafiek_kalibratiemetingen!$R$14,TRIM(""))</f>
        <v/>
      </c>
      <c r="I460" s="2">
        <f>IF(IF(Augostometer!C460&gt;0,1,0)+IF(Augostometer!G460&gt;0,1,0)=2,1,0)</f>
        <v>0</v>
      </c>
    </row>
    <row r="461" spans="6:9" x14ac:dyDescent="0.25">
      <c r="F461" s="24" t="str">
        <f>IF(Augostometer!C461&gt;0,Grafiek_kalibratiemetingen!$R$13*Augostometer!C461+Grafiek_kalibratiemetingen!$R$14,TRIM(""))</f>
        <v/>
      </c>
      <c r="I461" s="2">
        <f>IF(IF(Augostometer!C461&gt;0,1,0)+IF(Augostometer!G461&gt;0,1,0)=2,1,0)</f>
        <v>0</v>
      </c>
    </row>
    <row r="462" spans="6:9" x14ac:dyDescent="0.25">
      <c r="F462" s="24" t="str">
        <f>IF(Augostometer!C462&gt;0,Grafiek_kalibratiemetingen!$R$13*Augostometer!C462+Grafiek_kalibratiemetingen!$R$14,TRIM(""))</f>
        <v/>
      </c>
      <c r="I462" s="2">
        <f>IF(IF(Augostometer!C462&gt;0,1,0)+IF(Augostometer!G462&gt;0,1,0)=2,1,0)</f>
        <v>0</v>
      </c>
    </row>
    <row r="463" spans="6:9" x14ac:dyDescent="0.25">
      <c r="F463" s="24" t="str">
        <f>IF(Augostometer!C463&gt;0,Grafiek_kalibratiemetingen!$R$13*Augostometer!C463+Grafiek_kalibratiemetingen!$R$14,TRIM(""))</f>
        <v/>
      </c>
      <c r="I463" s="2">
        <f>IF(IF(Augostometer!C463&gt;0,1,0)+IF(Augostometer!G463&gt;0,1,0)=2,1,0)</f>
        <v>0</v>
      </c>
    </row>
    <row r="464" spans="6:9" x14ac:dyDescent="0.25">
      <c r="F464" s="24" t="str">
        <f>IF(Augostometer!C464&gt;0,Grafiek_kalibratiemetingen!$R$13*Augostometer!C464+Grafiek_kalibratiemetingen!$R$14,TRIM(""))</f>
        <v/>
      </c>
      <c r="I464" s="2">
        <f>IF(IF(Augostometer!C464&gt;0,1,0)+IF(Augostometer!G464&gt;0,1,0)=2,1,0)</f>
        <v>0</v>
      </c>
    </row>
    <row r="465" spans="6:9" x14ac:dyDescent="0.25">
      <c r="F465" s="24" t="str">
        <f>IF(Augostometer!C465&gt;0,Grafiek_kalibratiemetingen!$R$13*Augostometer!C465+Grafiek_kalibratiemetingen!$R$14,TRIM(""))</f>
        <v/>
      </c>
      <c r="I465" s="2">
        <f>IF(IF(Augostometer!C465&gt;0,1,0)+IF(Augostometer!G465&gt;0,1,0)=2,1,0)</f>
        <v>0</v>
      </c>
    </row>
    <row r="466" spans="6:9" x14ac:dyDescent="0.25">
      <c r="F466" s="24" t="str">
        <f>IF(Augostometer!C466&gt;0,Grafiek_kalibratiemetingen!$R$13*Augostometer!C466+Grafiek_kalibratiemetingen!$R$14,TRIM(""))</f>
        <v/>
      </c>
      <c r="I466" s="2">
        <f>IF(IF(Augostometer!C466&gt;0,1,0)+IF(Augostometer!G466&gt;0,1,0)=2,1,0)</f>
        <v>0</v>
      </c>
    </row>
    <row r="467" spans="6:9" x14ac:dyDescent="0.25">
      <c r="F467" s="24" t="str">
        <f>IF(Augostometer!C467&gt;0,Grafiek_kalibratiemetingen!$R$13*Augostometer!C467+Grafiek_kalibratiemetingen!$R$14,TRIM(""))</f>
        <v/>
      </c>
      <c r="I467" s="2">
        <f>IF(IF(Augostometer!C467&gt;0,1,0)+IF(Augostometer!G467&gt;0,1,0)=2,1,0)</f>
        <v>0</v>
      </c>
    </row>
    <row r="468" spans="6:9" x14ac:dyDescent="0.25">
      <c r="F468" s="24" t="str">
        <f>IF(Augostometer!C468&gt;0,Grafiek_kalibratiemetingen!$R$13*Augostometer!C468+Grafiek_kalibratiemetingen!$R$14,TRIM(""))</f>
        <v/>
      </c>
      <c r="I468" s="2">
        <f>IF(IF(Augostometer!C468&gt;0,1,0)+IF(Augostometer!G468&gt;0,1,0)=2,1,0)</f>
        <v>0</v>
      </c>
    </row>
    <row r="469" spans="6:9" x14ac:dyDescent="0.25">
      <c r="F469" s="24" t="str">
        <f>IF(Augostometer!C469&gt;0,Grafiek_kalibratiemetingen!$R$13*Augostometer!C469+Grafiek_kalibratiemetingen!$R$14,TRIM(""))</f>
        <v/>
      </c>
      <c r="I469" s="2">
        <f>IF(IF(Augostometer!C469&gt;0,1,0)+IF(Augostometer!G469&gt;0,1,0)=2,1,0)</f>
        <v>0</v>
      </c>
    </row>
    <row r="470" spans="6:9" x14ac:dyDescent="0.25">
      <c r="F470" s="24" t="str">
        <f>IF(Augostometer!C470&gt;0,Grafiek_kalibratiemetingen!$R$13*Augostometer!C470+Grafiek_kalibratiemetingen!$R$14,TRIM(""))</f>
        <v/>
      </c>
      <c r="I470" s="2">
        <f>IF(IF(Augostometer!C470&gt;0,1,0)+IF(Augostometer!G470&gt;0,1,0)=2,1,0)</f>
        <v>0</v>
      </c>
    </row>
    <row r="471" spans="6:9" x14ac:dyDescent="0.25">
      <c r="F471" s="24" t="str">
        <f>IF(Augostometer!C471&gt;0,Grafiek_kalibratiemetingen!$R$13*Augostometer!C471+Grafiek_kalibratiemetingen!$R$14,TRIM(""))</f>
        <v/>
      </c>
      <c r="I471" s="2">
        <f>IF(IF(Augostometer!C471&gt;0,1,0)+IF(Augostometer!G471&gt;0,1,0)=2,1,0)</f>
        <v>0</v>
      </c>
    </row>
    <row r="472" spans="6:9" x14ac:dyDescent="0.25">
      <c r="F472" s="24" t="str">
        <f>IF(Augostometer!C472&gt;0,Grafiek_kalibratiemetingen!$R$13*Augostometer!C472+Grafiek_kalibratiemetingen!$R$14,TRIM(""))</f>
        <v/>
      </c>
      <c r="I472" s="2">
        <f>IF(IF(Augostometer!C472&gt;0,1,0)+IF(Augostometer!G472&gt;0,1,0)=2,1,0)</f>
        <v>0</v>
      </c>
    </row>
    <row r="473" spans="6:9" x14ac:dyDescent="0.25">
      <c r="F473" s="24" t="str">
        <f>IF(Augostometer!C473&gt;0,Grafiek_kalibratiemetingen!$R$13*Augostometer!C473+Grafiek_kalibratiemetingen!$R$14,TRIM(""))</f>
        <v/>
      </c>
      <c r="I473" s="2">
        <f>IF(IF(Augostometer!C473&gt;0,1,0)+IF(Augostometer!G473&gt;0,1,0)=2,1,0)</f>
        <v>0</v>
      </c>
    </row>
    <row r="474" spans="6:9" x14ac:dyDescent="0.25">
      <c r="F474" s="24" t="str">
        <f>IF(Augostometer!C474&gt;0,Grafiek_kalibratiemetingen!$R$13*Augostometer!C474+Grafiek_kalibratiemetingen!$R$14,TRIM(""))</f>
        <v/>
      </c>
      <c r="I474" s="2">
        <f>IF(IF(Augostometer!C474&gt;0,1,0)+IF(Augostometer!G474&gt;0,1,0)=2,1,0)</f>
        <v>0</v>
      </c>
    </row>
    <row r="475" spans="6:9" x14ac:dyDescent="0.25">
      <c r="F475" s="24" t="str">
        <f>IF(Augostometer!C475&gt;0,Grafiek_kalibratiemetingen!$R$13*Augostometer!C475+Grafiek_kalibratiemetingen!$R$14,TRIM(""))</f>
        <v/>
      </c>
      <c r="I475" s="2">
        <f>IF(IF(Augostometer!C475&gt;0,1,0)+IF(Augostometer!G475&gt;0,1,0)=2,1,0)</f>
        <v>0</v>
      </c>
    </row>
    <row r="476" spans="6:9" x14ac:dyDescent="0.25">
      <c r="F476" s="24" t="str">
        <f>IF(Augostometer!C476&gt;0,Grafiek_kalibratiemetingen!$R$13*Augostometer!C476+Grafiek_kalibratiemetingen!$R$14,TRIM(""))</f>
        <v/>
      </c>
      <c r="I476" s="2">
        <f>IF(IF(Augostometer!C476&gt;0,1,0)+IF(Augostometer!G476&gt;0,1,0)=2,1,0)</f>
        <v>0</v>
      </c>
    </row>
    <row r="477" spans="6:9" x14ac:dyDescent="0.25">
      <c r="F477" s="24" t="str">
        <f>IF(Augostometer!C477&gt;0,Grafiek_kalibratiemetingen!$R$13*Augostometer!C477+Grafiek_kalibratiemetingen!$R$14,TRIM(""))</f>
        <v/>
      </c>
      <c r="I477" s="2">
        <f>IF(IF(Augostometer!C477&gt;0,1,0)+IF(Augostometer!G477&gt;0,1,0)=2,1,0)</f>
        <v>0</v>
      </c>
    </row>
    <row r="478" spans="6:9" x14ac:dyDescent="0.25">
      <c r="F478" s="24" t="str">
        <f>IF(Augostometer!C478&gt;0,Grafiek_kalibratiemetingen!$R$13*Augostometer!C478+Grafiek_kalibratiemetingen!$R$14,TRIM(""))</f>
        <v/>
      </c>
      <c r="I478" s="2">
        <f>IF(IF(Augostometer!C478&gt;0,1,0)+IF(Augostometer!G478&gt;0,1,0)=2,1,0)</f>
        <v>0</v>
      </c>
    </row>
    <row r="479" spans="6:9" x14ac:dyDescent="0.25">
      <c r="F479" s="24" t="str">
        <f>IF(Augostometer!C479&gt;0,Grafiek_kalibratiemetingen!$R$13*Augostometer!C479+Grafiek_kalibratiemetingen!$R$14,TRIM(""))</f>
        <v/>
      </c>
      <c r="I479" s="2">
        <f>IF(IF(Augostometer!C479&gt;0,1,0)+IF(Augostometer!G479&gt;0,1,0)=2,1,0)</f>
        <v>0</v>
      </c>
    </row>
    <row r="480" spans="6:9" x14ac:dyDescent="0.25">
      <c r="F480" s="24" t="str">
        <f>IF(Augostometer!C480&gt;0,Grafiek_kalibratiemetingen!$R$13*Augostometer!C480+Grafiek_kalibratiemetingen!$R$14,TRIM(""))</f>
        <v/>
      </c>
      <c r="I480" s="2">
        <f>IF(IF(Augostometer!C480&gt;0,1,0)+IF(Augostometer!G480&gt;0,1,0)=2,1,0)</f>
        <v>0</v>
      </c>
    </row>
    <row r="481" spans="6:9" x14ac:dyDescent="0.25">
      <c r="F481" s="24" t="str">
        <f>IF(Augostometer!C481&gt;0,Grafiek_kalibratiemetingen!$R$13*Augostometer!C481+Grafiek_kalibratiemetingen!$R$14,TRIM(""))</f>
        <v/>
      </c>
      <c r="I481" s="2">
        <f>IF(IF(Augostometer!C481&gt;0,1,0)+IF(Augostometer!G481&gt;0,1,0)=2,1,0)</f>
        <v>0</v>
      </c>
    </row>
    <row r="482" spans="6:9" x14ac:dyDescent="0.25">
      <c r="F482" s="24" t="str">
        <f>IF(Augostometer!C482&gt;0,Grafiek_kalibratiemetingen!$R$13*Augostometer!C482+Grafiek_kalibratiemetingen!$R$14,TRIM(""))</f>
        <v/>
      </c>
      <c r="I482" s="2">
        <f>IF(IF(Augostometer!C482&gt;0,1,0)+IF(Augostometer!G482&gt;0,1,0)=2,1,0)</f>
        <v>0</v>
      </c>
    </row>
    <row r="483" spans="6:9" x14ac:dyDescent="0.25">
      <c r="F483" s="24" t="str">
        <f>IF(Augostometer!C483&gt;0,Grafiek_kalibratiemetingen!$R$13*Augostometer!C483+Grafiek_kalibratiemetingen!$R$14,TRIM(""))</f>
        <v/>
      </c>
      <c r="I483" s="2">
        <f>IF(IF(Augostometer!C483&gt;0,1,0)+IF(Augostometer!G483&gt;0,1,0)=2,1,0)</f>
        <v>0</v>
      </c>
    </row>
    <row r="484" spans="6:9" x14ac:dyDescent="0.25">
      <c r="F484" s="24" t="str">
        <f>IF(Augostometer!C484&gt;0,Grafiek_kalibratiemetingen!$R$13*Augostometer!C484+Grafiek_kalibratiemetingen!$R$14,TRIM(""))</f>
        <v/>
      </c>
      <c r="I484" s="2">
        <f>IF(IF(Augostometer!C484&gt;0,1,0)+IF(Augostometer!G484&gt;0,1,0)=2,1,0)</f>
        <v>0</v>
      </c>
    </row>
    <row r="485" spans="6:9" x14ac:dyDescent="0.25">
      <c r="F485" s="24" t="str">
        <f>IF(Augostometer!C485&gt;0,Grafiek_kalibratiemetingen!$R$13*Augostometer!C485+Grafiek_kalibratiemetingen!$R$14,TRIM(""))</f>
        <v/>
      </c>
      <c r="I485" s="2">
        <f>IF(IF(Augostometer!C485&gt;0,1,0)+IF(Augostometer!G485&gt;0,1,0)=2,1,0)</f>
        <v>0</v>
      </c>
    </row>
    <row r="486" spans="6:9" x14ac:dyDescent="0.25">
      <c r="F486" s="24" t="str">
        <f>IF(Augostometer!C486&gt;0,Grafiek_kalibratiemetingen!$R$13*Augostometer!C486+Grafiek_kalibratiemetingen!$R$14,TRIM(""))</f>
        <v/>
      </c>
      <c r="I486" s="2">
        <f>IF(IF(Augostometer!C486&gt;0,1,0)+IF(Augostometer!G486&gt;0,1,0)=2,1,0)</f>
        <v>0</v>
      </c>
    </row>
    <row r="487" spans="6:9" x14ac:dyDescent="0.25">
      <c r="F487" s="24" t="str">
        <f>IF(Augostometer!C487&gt;0,Grafiek_kalibratiemetingen!$R$13*Augostometer!C487+Grafiek_kalibratiemetingen!$R$14,TRIM(""))</f>
        <v/>
      </c>
      <c r="I487" s="2">
        <f>IF(IF(Augostometer!C487&gt;0,1,0)+IF(Augostometer!G487&gt;0,1,0)=2,1,0)</f>
        <v>0</v>
      </c>
    </row>
    <row r="488" spans="6:9" x14ac:dyDescent="0.25">
      <c r="F488" s="24" t="str">
        <f>IF(Augostometer!C488&gt;0,Grafiek_kalibratiemetingen!$R$13*Augostometer!C488+Grafiek_kalibratiemetingen!$R$14,TRIM(""))</f>
        <v/>
      </c>
      <c r="I488" s="2">
        <f>IF(IF(Augostometer!C488&gt;0,1,0)+IF(Augostometer!G488&gt;0,1,0)=2,1,0)</f>
        <v>0</v>
      </c>
    </row>
    <row r="489" spans="6:9" x14ac:dyDescent="0.25">
      <c r="F489" s="24" t="str">
        <f>IF(Augostometer!C489&gt;0,Grafiek_kalibratiemetingen!$R$13*Augostometer!C489+Grafiek_kalibratiemetingen!$R$14,TRIM(""))</f>
        <v/>
      </c>
      <c r="I489" s="2">
        <f>IF(IF(Augostometer!C489&gt;0,1,0)+IF(Augostometer!G489&gt;0,1,0)=2,1,0)</f>
        <v>0</v>
      </c>
    </row>
    <row r="490" spans="6:9" x14ac:dyDescent="0.25">
      <c r="F490" s="24" t="str">
        <f>IF(Augostometer!C490&gt;0,Grafiek_kalibratiemetingen!$R$13*Augostometer!C490+Grafiek_kalibratiemetingen!$R$14,TRIM(""))</f>
        <v/>
      </c>
    </row>
    <row r="491" spans="6:9" x14ac:dyDescent="0.25">
      <c r="F491" s="24" t="str">
        <f>IF(Augostometer!C491&gt;0,Grafiek_kalibratiemetingen!$R$13*Augostometer!C491+Grafiek_kalibratiemetingen!$R$14,TRIM(""))</f>
        <v/>
      </c>
    </row>
    <row r="492" spans="6:9" x14ac:dyDescent="0.25">
      <c r="F492" s="24" t="str">
        <f>IF(Augostometer!C492&gt;0,Grafiek_kalibratiemetingen!$R$13*Augostometer!C492+Grafiek_kalibratiemetingen!$R$14,TRIM(""))</f>
        <v/>
      </c>
    </row>
    <row r="493" spans="6:9" x14ac:dyDescent="0.25">
      <c r="F493" s="24" t="str">
        <f>IF(Augostometer!C493&gt;0,Grafiek_kalibratiemetingen!$R$13*Augostometer!C493+Grafiek_kalibratiemetingen!$R$14,TRIM(""))</f>
        <v/>
      </c>
    </row>
    <row r="494" spans="6:9" x14ac:dyDescent="0.25">
      <c r="F494" s="24" t="str">
        <f>IF(Augostometer!C494&gt;0,Grafiek_kalibratiemetingen!$R$13*Augostometer!C494+Grafiek_kalibratiemetingen!$R$14,TRIM(""))</f>
        <v/>
      </c>
    </row>
    <row r="495" spans="6:9" x14ac:dyDescent="0.25">
      <c r="F495" s="24" t="str">
        <f>IF(Augostometer!C495&gt;0,Grafiek_kalibratiemetingen!$R$13*Augostometer!C495+Grafiek_kalibratiemetingen!$R$14,TRIM(""))</f>
        <v/>
      </c>
    </row>
    <row r="496" spans="6:9" x14ac:dyDescent="0.25">
      <c r="F496" s="24" t="str">
        <f>IF(Augostometer!C496&gt;0,Grafiek_kalibratiemetingen!$R$13*Augostometer!C496+Grafiek_kalibratiemetingen!$R$14,TRIM(""))</f>
        <v/>
      </c>
    </row>
    <row r="497" spans="6:6" x14ac:dyDescent="0.25">
      <c r="F497" s="24" t="str">
        <f>IF(Augostometer!C497&gt;0,Grafiek_kalibratiemetingen!$R$13*Augostometer!C497+Grafiek_kalibratiemetingen!$R$14,TRIM(""))</f>
        <v/>
      </c>
    </row>
    <row r="498" spans="6:6" x14ac:dyDescent="0.25">
      <c r="F498" s="24" t="str">
        <f>IF(Augostometer!C498&gt;0,Grafiek_kalibratiemetingen!$R$13*Augostometer!C498+Grafiek_kalibratiemetingen!$R$14,TRIM(""))</f>
        <v/>
      </c>
    </row>
    <row r="499" spans="6:6" x14ac:dyDescent="0.25">
      <c r="F499" s="24" t="str">
        <f>IF(I499,Grafiek_kalibratiemetingen!$R$13*Augostometer!C499+Grafiek_kalibratiemetingen!$R$14,TRIM(""))</f>
        <v/>
      </c>
    </row>
    <row r="500" spans="6:6" x14ac:dyDescent="0.25">
      <c r="F500" s="24" t="str">
        <f>IF(I500,Grafiek_kalibratiemetingen!$R$13*Augostometer!C500+Grafiek_kalibratiemetingen!$R$14,TRIM(""))</f>
        <v/>
      </c>
    </row>
    <row r="501" spans="6:6" x14ac:dyDescent="0.25">
      <c r="F501" s="24" t="str">
        <f>IF(I501,Grafiek_kalibratiemetingen!$R$13*Augostometer!C501+Grafiek_kalibratiemetingen!$R$14,TRIM(""))</f>
        <v/>
      </c>
    </row>
    <row r="502" spans="6:6" x14ac:dyDescent="0.25">
      <c r="F502" s="24" t="str">
        <f>IF(I502,Grafiek_kalibratiemetingen!$R$13*Augostometer!C502+Grafiek_kalibratiemetingen!$R$14,TRIM(""))</f>
        <v/>
      </c>
    </row>
    <row r="503" spans="6:6" x14ac:dyDescent="0.25">
      <c r="F503" s="24" t="str">
        <f>IF(I503,Grafiek_kalibratiemetingen!$R$13*Augostometer!C503+Grafiek_kalibratiemetingen!$R$14,TRIM(""))</f>
        <v/>
      </c>
    </row>
    <row r="504" spans="6:6" x14ac:dyDescent="0.25">
      <c r="F504" s="24" t="str">
        <f>IF(I504,Grafiek_kalibratiemetingen!$R$13*Augostometer!C504+Grafiek_kalibratiemetingen!$R$14,TRIM(""))</f>
        <v/>
      </c>
    </row>
    <row r="505" spans="6:6" x14ac:dyDescent="0.25">
      <c r="F505" s="24" t="str">
        <f>IF(I505,Grafiek_kalibratiemetingen!$R$13*Augostometer!C505+Grafiek_kalibratiemetingen!$R$14,TRIM(""))</f>
        <v/>
      </c>
    </row>
    <row r="506" spans="6:6" x14ac:dyDescent="0.25">
      <c r="F506" s="24" t="str">
        <f>IF(I506,Grafiek_kalibratiemetingen!$R$13*Augostometer!C506+Grafiek_kalibratiemetingen!$R$14,TRIM(""))</f>
        <v/>
      </c>
    </row>
    <row r="507" spans="6:6" x14ac:dyDescent="0.25">
      <c r="F507" s="24" t="str">
        <f>IF(I507,Grafiek_kalibratiemetingen!$R$13*Augostometer!C507+Grafiek_kalibratiemetingen!$R$14,TRIM(""))</f>
        <v/>
      </c>
    </row>
    <row r="508" spans="6:6" x14ac:dyDescent="0.25">
      <c r="F508" s="24" t="str">
        <f>IF(I508,Grafiek_kalibratiemetingen!$R$13*Augostometer!C508+Grafiek_kalibratiemetingen!$R$14,TRIM(""))</f>
        <v/>
      </c>
    </row>
    <row r="509" spans="6:6" x14ac:dyDescent="0.25">
      <c r="F509" s="24" t="str">
        <f>IF(I509,Grafiek_kalibratiemetingen!$R$13*Augostometer!C509+Grafiek_kalibratiemetingen!$R$14,TRIM(""))</f>
        <v/>
      </c>
    </row>
    <row r="510" spans="6:6" x14ac:dyDescent="0.25">
      <c r="F510" s="24" t="str">
        <f>IF(I510,Grafiek_kalibratiemetingen!$R$13*Augostometer!C510+Grafiek_kalibratiemetingen!$R$14,TRIM(""))</f>
        <v/>
      </c>
    </row>
    <row r="511" spans="6:6" x14ac:dyDescent="0.25">
      <c r="F511" s="24" t="str">
        <f>IF(I511,Grafiek_kalibratiemetingen!$R$13*Augostometer!C511+Grafiek_kalibratiemetingen!$R$14,TRIM(""))</f>
        <v/>
      </c>
    </row>
    <row r="512" spans="6:6" x14ac:dyDescent="0.25">
      <c r="F512" s="24" t="str">
        <f>IF(I512,Grafiek_kalibratiemetingen!$R$13*Augostometer!C512+Grafiek_kalibratiemetingen!$R$14,TRIM(""))</f>
        <v/>
      </c>
    </row>
    <row r="513" spans="6:6" x14ac:dyDescent="0.25">
      <c r="F513" s="24" t="str">
        <f>IF(I513,Grafiek_kalibratiemetingen!$R$13*Augostometer!C513+Grafiek_kalibratiemetingen!$R$14,TRIM(""))</f>
        <v/>
      </c>
    </row>
    <row r="514" spans="6:6" x14ac:dyDescent="0.25">
      <c r="F514" s="24" t="str">
        <f>IF(I514,Grafiek_kalibratiemetingen!$R$13*Augostometer!C514+Grafiek_kalibratiemetingen!$R$14,TRIM(""))</f>
        <v/>
      </c>
    </row>
    <row r="515" spans="6:6" x14ac:dyDescent="0.25">
      <c r="F515" s="24" t="str">
        <f>IF(I515,Grafiek_kalibratiemetingen!$R$13*Augostometer!C515+Grafiek_kalibratiemetingen!$R$14,TRIM(""))</f>
        <v/>
      </c>
    </row>
    <row r="516" spans="6:6" x14ac:dyDescent="0.25">
      <c r="F516" s="24" t="str">
        <f>IF(I516,Grafiek_kalibratiemetingen!$R$13*Augostometer!C516+Grafiek_kalibratiemetingen!$R$14,TRIM(""))</f>
        <v/>
      </c>
    </row>
    <row r="517" spans="6:6" x14ac:dyDescent="0.25">
      <c r="F517" s="24" t="str">
        <f>IF(I517,Grafiek_kalibratiemetingen!$R$13*Augostometer!C517+Grafiek_kalibratiemetingen!$R$14,TRIM(""))</f>
        <v/>
      </c>
    </row>
    <row r="518" spans="6:6" x14ac:dyDescent="0.25">
      <c r="F518" s="24" t="str">
        <f>IF(I518,Grafiek_kalibratiemetingen!$R$13*Augostometer!C518+Grafiek_kalibratiemetingen!$R$14,TRIM(""))</f>
        <v/>
      </c>
    </row>
    <row r="519" spans="6:6" x14ac:dyDescent="0.25">
      <c r="F519" s="24" t="str">
        <f>IF(I519,Grafiek_kalibratiemetingen!$R$13*Augostometer!C519+Grafiek_kalibratiemetingen!$R$14,TRIM(""))</f>
        <v/>
      </c>
    </row>
    <row r="520" spans="6:6" x14ac:dyDescent="0.25">
      <c r="F520" s="24" t="str">
        <f>IF(I520,Grafiek_kalibratiemetingen!$R$13*Augostometer!C520+Grafiek_kalibratiemetingen!$R$14,TRIM(""))</f>
        <v/>
      </c>
    </row>
    <row r="521" spans="6:6" x14ac:dyDescent="0.25">
      <c r="F521" s="24" t="str">
        <f>IF(I521,Grafiek_kalibratiemetingen!$R$13*Augostometer!C521+Grafiek_kalibratiemetingen!$R$14,TRIM(""))</f>
        <v/>
      </c>
    </row>
    <row r="522" spans="6:6" x14ac:dyDescent="0.25">
      <c r="F522" s="24" t="str">
        <f>IF(I522,Grafiek_kalibratiemetingen!$R$13*Augostometer!C522+Grafiek_kalibratiemetingen!$R$14,TRIM(""))</f>
        <v/>
      </c>
    </row>
    <row r="523" spans="6:6" x14ac:dyDescent="0.25">
      <c r="F523" s="24" t="str">
        <f>IF(I523,Grafiek_kalibratiemetingen!$R$13*Augostometer!C523+Grafiek_kalibratiemetingen!$R$14,TRIM(""))</f>
        <v/>
      </c>
    </row>
    <row r="524" spans="6:6" x14ac:dyDescent="0.25">
      <c r="F524" s="24" t="str">
        <f>IF(I524,Grafiek_kalibratiemetingen!$R$13*Augostometer!C524+Grafiek_kalibratiemetingen!$R$14,TRIM(""))</f>
        <v/>
      </c>
    </row>
    <row r="525" spans="6:6" x14ac:dyDescent="0.25">
      <c r="F525" s="24" t="str">
        <f>IF(I525,Grafiek_kalibratiemetingen!$R$13*Augostometer!C525+Grafiek_kalibratiemetingen!$R$14,TRIM(""))</f>
        <v/>
      </c>
    </row>
    <row r="526" spans="6:6" x14ac:dyDescent="0.25">
      <c r="F526" s="24" t="str">
        <f>IF(I526,Grafiek_kalibratiemetingen!$R$13*Augostometer!C526+Grafiek_kalibratiemetingen!$R$14,TRIM(""))</f>
        <v/>
      </c>
    </row>
    <row r="527" spans="6:6" x14ac:dyDescent="0.25">
      <c r="F527" s="24" t="str">
        <f>IF(I527,Grafiek_kalibratiemetingen!$R$13*Augostometer!C527+Grafiek_kalibratiemetingen!$R$14,TRIM(""))</f>
        <v/>
      </c>
    </row>
    <row r="528" spans="6:6" x14ac:dyDescent="0.25">
      <c r="F528" s="24" t="str">
        <f>IF(I528,Grafiek_kalibratiemetingen!$R$13*Augostometer!C528+Grafiek_kalibratiemetingen!$R$14,TRIM(""))</f>
        <v/>
      </c>
    </row>
    <row r="529" spans="6:6" x14ac:dyDescent="0.25">
      <c r="F529" s="24" t="str">
        <f>IF(I529,Grafiek_kalibratiemetingen!$R$13*Augostometer!C529+Grafiek_kalibratiemetingen!$R$14,TRIM(""))</f>
        <v/>
      </c>
    </row>
    <row r="530" spans="6:6" x14ac:dyDescent="0.25">
      <c r="F530" s="24" t="str">
        <f>IF(I530,Grafiek_kalibratiemetingen!$R$13*Augostometer!C530+Grafiek_kalibratiemetingen!$R$14,TRIM(""))</f>
        <v/>
      </c>
    </row>
    <row r="531" spans="6:6" x14ac:dyDescent="0.25">
      <c r="F531" s="24" t="str">
        <f>IF(I531,Grafiek_kalibratiemetingen!$R$13*Augostometer!C531+Grafiek_kalibratiemetingen!$R$14,TRIM(""))</f>
        <v/>
      </c>
    </row>
    <row r="532" spans="6:6" x14ac:dyDescent="0.25">
      <c r="F532" s="24" t="str">
        <f>IF(I532,Grafiek_kalibratiemetingen!$R$13*Augostometer!C532+Grafiek_kalibratiemetingen!$R$14,TRIM(""))</f>
        <v/>
      </c>
    </row>
    <row r="533" spans="6:6" x14ac:dyDescent="0.25">
      <c r="F533" s="24" t="str">
        <f>IF(I533,Grafiek_kalibratiemetingen!$R$13*Augostometer!C533+Grafiek_kalibratiemetingen!$R$14,TRIM(""))</f>
        <v/>
      </c>
    </row>
    <row r="534" spans="6:6" x14ac:dyDescent="0.25">
      <c r="F534" s="24" t="str">
        <f>IF(I534,Grafiek_kalibratiemetingen!$R$13*Augostometer!C534+Grafiek_kalibratiemetingen!$R$14,TRIM(""))</f>
        <v/>
      </c>
    </row>
    <row r="535" spans="6:6" x14ac:dyDescent="0.25">
      <c r="F535" s="24" t="str">
        <f>IF(I535,Grafiek_kalibratiemetingen!$R$13*Augostometer!C535+Grafiek_kalibratiemetingen!$R$14,TRIM(""))</f>
        <v/>
      </c>
    </row>
    <row r="536" spans="6:6" x14ac:dyDescent="0.25">
      <c r="F536" s="24" t="str">
        <f>IF(I536,Grafiek_kalibratiemetingen!$R$13*Augostometer!C536+Grafiek_kalibratiemetingen!$R$14,TRIM(""))</f>
        <v/>
      </c>
    </row>
    <row r="537" spans="6:6" x14ac:dyDescent="0.25">
      <c r="F537" s="24" t="str">
        <f>IF(I537,Grafiek_kalibratiemetingen!$R$13*Augostometer!C537+Grafiek_kalibratiemetingen!$R$14,TRIM(""))</f>
        <v/>
      </c>
    </row>
    <row r="538" spans="6:6" x14ac:dyDescent="0.25">
      <c r="F538" s="24" t="str">
        <f>IF(I538,Grafiek_kalibratiemetingen!$R$13*Augostometer!C538+Grafiek_kalibratiemetingen!$R$14,TRIM(""))</f>
        <v/>
      </c>
    </row>
    <row r="539" spans="6:6" x14ac:dyDescent="0.25">
      <c r="F539" s="24" t="str">
        <f>IF(I539,Grafiek_kalibratiemetingen!$R$13*Augostometer!C539+Grafiek_kalibratiemetingen!$R$14,TRIM(""))</f>
        <v/>
      </c>
    </row>
    <row r="540" spans="6:6" x14ac:dyDescent="0.25">
      <c r="F540" s="24" t="str">
        <f>IF(I540,Grafiek_kalibratiemetingen!$R$13*Augostometer!C540+Grafiek_kalibratiemetingen!$R$14,TRIM(""))</f>
        <v/>
      </c>
    </row>
    <row r="541" spans="6:6" x14ac:dyDescent="0.25">
      <c r="F541" s="24" t="str">
        <f>IF(I541,Grafiek_kalibratiemetingen!$R$13*Augostometer!C541+Grafiek_kalibratiemetingen!$R$14,TRIM(""))</f>
        <v/>
      </c>
    </row>
    <row r="542" spans="6:6" x14ac:dyDescent="0.25">
      <c r="F542" s="24" t="str">
        <f>IF(I542,Grafiek_kalibratiemetingen!$R$13*Augostometer!C542+Grafiek_kalibratiemetingen!$R$14,TRIM(""))</f>
        <v/>
      </c>
    </row>
    <row r="543" spans="6:6" x14ac:dyDescent="0.25">
      <c r="F543" s="24" t="str">
        <f>IF(I543,Grafiek_kalibratiemetingen!$R$13*Augostometer!C543+Grafiek_kalibratiemetingen!$R$14,TRIM(""))</f>
        <v/>
      </c>
    </row>
    <row r="544" spans="6:6" x14ac:dyDescent="0.25">
      <c r="F544" s="24" t="str">
        <f>IF(I544,Grafiek_kalibratiemetingen!$R$13*Augostometer!C544+Grafiek_kalibratiemetingen!$R$14,TRIM(""))</f>
        <v/>
      </c>
    </row>
    <row r="545" spans="6:6" x14ac:dyDescent="0.25">
      <c r="F545" s="24" t="str">
        <f>IF(I545,Grafiek_kalibratiemetingen!$R$13*Augostometer!C545+Grafiek_kalibratiemetingen!$R$14,TRIM(""))</f>
        <v/>
      </c>
    </row>
    <row r="546" spans="6:6" x14ac:dyDescent="0.25">
      <c r="F546" s="24" t="str">
        <f>IF(I546,Grafiek_kalibratiemetingen!$R$13*Augostometer!C546+Grafiek_kalibratiemetingen!$R$14,TRIM(""))</f>
        <v/>
      </c>
    </row>
    <row r="547" spans="6:6" x14ac:dyDescent="0.25">
      <c r="F547" s="24" t="str">
        <f>IF(I547,Grafiek_kalibratiemetingen!$R$13*Augostometer!C547+Grafiek_kalibratiemetingen!$R$14,TRIM(""))</f>
        <v/>
      </c>
    </row>
    <row r="548" spans="6:6" x14ac:dyDescent="0.25">
      <c r="F548" s="24" t="str">
        <f>IF(I548,Grafiek_kalibratiemetingen!$R$13*Augostometer!C548+Grafiek_kalibratiemetingen!$R$14,TRIM(""))</f>
        <v/>
      </c>
    </row>
    <row r="549" spans="6:6" x14ac:dyDescent="0.25">
      <c r="F549" s="24" t="str">
        <f>IF(I549,Grafiek_kalibratiemetingen!$R$13*Augostometer!C549+Grafiek_kalibratiemetingen!$R$14,TRIM(""))</f>
        <v/>
      </c>
    </row>
    <row r="550" spans="6:6" x14ac:dyDescent="0.25">
      <c r="F550" s="24" t="str">
        <f>IF(I550,Grafiek_kalibratiemetingen!$R$13*Augostometer!C550+Grafiek_kalibratiemetingen!$R$14,TRIM(""))</f>
        <v/>
      </c>
    </row>
    <row r="551" spans="6:6" x14ac:dyDescent="0.25">
      <c r="F551" s="24" t="str">
        <f>IF(I551,Grafiek_kalibratiemetingen!$R$13*Augostometer!C551+Grafiek_kalibratiemetingen!$R$14,TRIM(""))</f>
        <v/>
      </c>
    </row>
    <row r="552" spans="6:6" x14ac:dyDescent="0.25">
      <c r="F552" s="24" t="str">
        <f>IF(I552,Grafiek_kalibratiemetingen!$R$13*Augostometer!C552+Grafiek_kalibratiemetingen!$R$14,TRIM(""))</f>
        <v/>
      </c>
    </row>
    <row r="553" spans="6:6" x14ac:dyDescent="0.25">
      <c r="F553" s="24" t="str">
        <f>IF(I553,Grafiek_kalibratiemetingen!$R$13*Augostometer!C553+Grafiek_kalibratiemetingen!$R$14,TRIM(""))</f>
        <v/>
      </c>
    </row>
    <row r="554" spans="6:6" x14ac:dyDescent="0.25">
      <c r="F554" s="24" t="str">
        <f>IF(I554,Grafiek_kalibratiemetingen!$R$13*Augostometer!C554+Grafiek_kalibratiemetingen!$R$14,TRIM(""))</f>
        <v/>
      </c>
    </row>
    <row r="555" spans="6:6" x14ac:dyDescent="0.25">
      <c r="F555" s="24" t="str">
        <f>IF(I555,Grafiek_kalibratiemetingen!$R$13*Augostometer!C555+Grafiek_kalibratiemetingen!$R$14,TRIM(""))</f>
        <v/>
      </c>
    </row>
    <row r="556" spans="6:6" x14ac:dyDescent="0.25">
      <c r="F556" s="24" t="str">
        <f>IF(I556,Grafiek_kalibratiemetingen!$R$13*Augostometer!C556+Grafiek_kalibratiemetingen!$R$14,TRIM(""))</f>
        <v/>
      </c>
    </row>
    <row r="557" spans="6:6" x14ac:dyDescent="0.25">
      <c r="F557" s="24" t="str">
        <f>IF(I557,Grafiek_kalibratiemetingen!$R$13*Augostometer!C557+Grafiek_kalibratiemetingen!$R$14,TRIM(""))</f>
        <v/>
      </c>
    </row>
    <row r="558" spans="6:6" x14ac:dyDescent="0.25">
      <c r="F558" s="24" t="str">
        <f>IF(I558,Grafiek_kalibratiemetingen!$R$13*Augostometer!C558+Grafiek_kalibratiemetingen!$R$14,TRIM(""))</f>
        <v/>
      </c>
    </row>
    <row r="559" spans="6:6" x14ac:dyDescent="0.25">
      <c r="F559" s="24" t="str">
        <f>IF(I559,Grafiek_kalibratiemetingen!$R$13*Augostometer!C559+Grafiek_kalibratiemetingen!$R$14,TRIM(""))</f>
        <v/>
      </c>
    </row>
    <row r="560" spans="6:6" x14ac:dyDescent="0.25">
      <c r="F560" s="24" t="str">
        <f>IF(I560,Grafiek_kalibratiemetingen!$R$13*Augostometer!C560+Grafiek_kalibratiemetingen!$R$14,TRIM(""))</f>
        <v/>
      </c>
    </row>
    <row r="561" spans="6:6" x14ac:dyDescent="0.25">
      <c r="F561" s="24" t="str">
        <f>IF(I561,Grafiek_kalibratiemetingen!$R$13*Augostometer!C561+Grafiek_kalibratiemetingen!$R$14,TRIM(""))</f>
        <v/>
      </c>
    </row>
    <row r="562" spans="6:6" x14ac:dyDescent="0.25">
      <c r="F562" s="24" t="str">
        <f>IF(I562,Grafiek_kalibratiemetingen!$R$13*Augostometer!C562+Grafiek_kalibratiemetingen!$R$14,TRIM(""))</f>
        <v/>
      </c>
    </row>
    <row r="563" spans="6:6" x14ac:dyDescent="0.25">
      <c r="F563" s="24" t="str">
        <f>IF(I563,Grafiek_kalibratiemetingen!$R$13*Augostometer!C563+Grafiek_kalibratiemetingen!$R$14,TRIM(""))</f>
        <v/>
      </c>
    </row>
    <row r="564" spans="6:6" x14ac:dyDescent="0.25">
      <c r="F564" s="24" t="str">
        <f>IF(I564,Grafiek_kalibratiemetingen!$R$13*Augostometer!C564+Grafiek_kalibratiemetingen!$R$14,TRIM(""))</f>
        <v/>
      </c>
    </row>
    <row r="565" spans="6:6" x14ac:dyDescent="0.25">
      <c r="F565" s="24" t="str">
        <f>IF(I565,Grafiek_kalibratiemetingen!$R$13*Augostometer!C565+Grafiek_kalibratiemetingen!$R$14,TRIM(""))</f>
        <v/>
      </c>
    </row>
    <row r="566" spans="6:6" x14ac:dyDescent="0.25">
      <c r="F566" s="24" t="str">
        <f>IF(I566,Grafiek_kalibratiemetingen!$R$13*Augostometer!C566+Grafiek_kalibratiemetingen!$R$14,TRIM(""))</f>
        <v/>
      </c>
    </row>
    <row r="567" spans="6:6" x14ac:dyDescent="0.25">
      <c r="F567" s="24" t="str">
        <f>IF(I567,Grafiek_kalibratiemetingen!$R$13*Augostometer!C567+Grafiek_kalibratiemetingen!$R$14,TRIM(""))</f>
        <v/>
      </c>
    </row>
    <row r="568" spans="6:6" x14ac:dyDescent="0.25">
      <c r="F568" s="24" t="str">
        <f>IF(I568,Grafiek_kalibratiemetingen!$R$13*Augostometer!C568+Grafiek_kalibratiemetingen!$R$14,TRIM(""))</f>
        <v/>
      </c>
    </row>
    <row r="569" spans="6:6" x14ac:dyDescent="0.25">
      <c r="F569" s="24" t="str">
        <f>IF(I569,Grafiek_kalibratiemetingen!$R$13*Augostometer!C569+Grafiek_kalibratiemetingen!$R$14,TRIM(""))</f>
        <v/>
      </c>
    </row>
    <row r="570" spans="6:6" x14ac:dyDescent="0.25">
      <c r="F570" s="24" t="str">
        <f>IF(I570,Grafiek_kalibratiemetingen!$R$13*Augostometer!C570+Grafiek_kalibratiemetingen!$R$14,TRIM(""))</f>
        <v/>
      </c>
    </row>
    <row r="571" spans="6:6" x14ac:dyDescent="0.25">
      <c r="F571" s="24" t="str">
        <f>IF(I571,Grafiek_kalibratiemetingen!$R$13*Augostometer!C571+Grafiek_kalibratiemetingen!$R$14,TRIM(""))</f>
        <v/>
      </c>
    </row>
    <row r="572" spans="6:6" x14ac:dyDescent="0.25">
      <c r="F572" s="24" t="str">
        <f>IF(I572,Grafiek_kalibratiemetingen!$R$13*Augostometer!C572+Grafiek_kalibratiemetingen!$R$14,TRIM(""))</f>
        <v/>
      </c>
    </row>
    <row r="573" spans="6:6" x14ac:dyDescent="0.25">
      <c r="F573" s="24" t="str">
        <f>IF(I573,Grafiek_kalibratiemetingen!$R$13*Augostometer!C573+Grafiek_kalibratiemetingen!$R$14,TRIM(""))</f>
        <v/>
      </c>
    </row>
  </sheetData>
  <mergeCells count="2">
    <mergeCell ref="E2:I2"/>
    <mergeCell ref="N2:P2"/>
  </mergeCells>
  <conditionalFormatting sqref="G4:I9 G15:I1048576 I10:I14">
    <cfRule type="notContainsBlanks" dxfId="33" priority="27">
      <formula>LEN(TRIM(G4))&gt;0</formula>
    </cfRule>
  </conditionalFormatting>
  <conditionalFormatting sqref="B4:D9 B15:D1048576">
    <cfRule type="notContainsBlanks" dxfId="32" priority="26">
      <formula>LEN(TRIM(B4))&gt;0</formula>
    </cfRule>
  </conditionalFormatting>
  <conditionalFormatting sqref="F4:F1048576">
    <cfRule type="notContainsBlanks" dxfId="31" priority="24">
      <formula>LEN(TRIM(F4))&gt;0</formula>
    </cfRule>
  </conditionalFormatting>
  <conditionalFormatting sqref="B4:I9 B15:I1048576 E10:F14 I10:I14">
    <cfRule type="containsBlanks" dxfId="30" priority="21">
      <formula>LEN(TRIM(B4))=0</formula>
    </cfRule>
  </conditionalFormatting>
  <conditionalFormatting sqref="E4:E1048576">
    <cfRule type="notContainsBlanks" dxfId="29" priority="23">
      <formula>LEN(TRIM(E4))&gt;0</formula>
    </cfRule>
  </conditionalFormatting>
  <conditionalFormatting sqref="I4:I1048576">
    <cfRule type="cellIs" dxfId="28" priority="25" operator="equal">
      <formula>0</formula>
    </cfRule>
  </conditionalFormatting>
  <conditionalFormatting sqref="G14:H14">
    <cfRule type="containsBlanks" dxfId="27" priority="1">
      <formula>LEN(TRIM(G14))=0</formula>
    </cfRule>
  </conditionalFormatting>
  <conditionalFormatting sqref="B10:D10">
    <cfRule type="notContainsBlanks" dxfId="26" priority="20">
      <formula>LEN(TRIM(B10))&gt;0</formula>
    </cfRule>
  </conditionalFormatting>
  <conditionalFormatting sqref="B10:D10">
    <cfRule type="containsBlanks" dxfId="25" priority="19">
      <formula>LEN(TRIM(B10))=0</formula>
    </cfRule>
  </conditionalFormatting>
  <conditionalFormatting sqref="B11:D11">
    <cfRule type="notContainsBlanks" dxfId="24" priority="18">
      <formula>LEN(TRIM(B11))&gt;0</formula>
    </cfRule>
  </conditionalFormatting>
  <conditionalFormatting sqref="B11:D11">
    <cfRule type="containsBlanks" dxfId="23" priority="17">
      <formula>LEN(TRIM(B11))=0</formula>
    </cfRule>
  </conditionalFormatting>
  <conditionalFormatting sqref="B12:D12">
    <cfRule type="notContainsBlanks" dxfId="22" priority="16">
      <formula>LEN(TRIM(B12))&gt;0</formula>
    </cfRule>
  </conditionalFormatting>
  <conditionalFormatting sqref="B12:D12">
    <cfRule type="containsBlanks" dxfId="21" priority="15">
      <formula>LEN(TRIM(B12))=0</formula>
    </cfRule>
  </conditionalFormatting>
  <conditionalFormatting sqref="B13:D13">
    <cfRule type="notContainsBlanks" dxfId="20" priority="14">
      <formula>LEN(TRIM(B13))&gt;0</formula>
    </cfRule>
  </conditionalFormatting>
  <conditionalFormatting sqref="B13:D13">
    <cfRule type="containsBlanks" dxfId="19" priority="13">
      <formula>LEN(TRIM(B13))=0</formula>
    </cfRule>
  </conditionalFormatting>
  <conditionalFormatting sqref="B14:D14">
    <cfRule type="notContainsBlanks" dxfId="18" priority="12">
      <formula>LEN(TRIM(B14))&gt;0</formula>
    </cfRule>
  </conditionalFormatting>
  <conditionalFormatting sqref="B14:D14">
    <cfRule type="containsBlanks" dxfId="17" priority="11">
      <formula>LEN(TRIM(B14))=0</formula>
    </cfRule>
  </conditionalFormatting>
  <conditionalFormatting sqref="G10:H10">
    <cfRule type="notContainsBlanks" dxfId="16" priority="10">
      <formula>LEN(TRIM(G10))&gt;0</formula>
    </cfRule>
  </conditionalFormatting>
  <conditionalFormatting sqref="G10:H10">
    <cfRule type="containsBlanks" dxfId="15" priority="9">
      <formula>LEN(TRIM(G10))=0</formula>
    </cfRule>
  </conditionalFormatting>
  <conditionalFormatting sqref="G11:H11">
    <cfRule type="notContainsBlanks" dxfId="14" priority="8">
      <formula>LEN(TRIM(G11))&gt;0</formula>
    </cfRule>
  </conditionalFormatting>
  <conditionalFormatting sqref="G11:H11">
    <cfRule type="containsBlanks" dxfId="13" priority="7">
      <formula>LEN(TRIM(G11))=0</formula>
    </cfRule>
  </conditionalFormatting>
  <conditionalFormatting sqref="G12:H12">
    <cfRule type="notContainsBlanks" dxfId="12" priority="6">
      <formula>LEN(TRIM(G12))&gt;0</formula>
    </cfRule>
  </conditionalFormatting>
  <conditionalFormatting sqref="G12:H12">
    <cfRule type="containsBlanks" dxfId="11" priority="5">
      <formula>LEN(TRIM(G12))=0</formula>
    </cfRule>
  </conditionalFormatting>
  <conditionalFormatting sqref="G13:H13">
    <cfRule type="notContainsBlanks" dxfId="10" priority="4">
      <formula>LEN(TRIM(G13))&gt;0</formula>
    </cfRule>
  </conditionalFormatting>
  <conditionalFormatting sqref="G13:H13">
    <cfRule type="containsBlanks" dxfId="9" priority="3">
      <formula>LEN(TRIM(G13))=0</formula>
    </cfRule>
  </conditionalFormatting>
  <conditionalFormatting sqref="G14:H14">
    <cfRule type="notContainsBlanks" dxfId="8" priority="2">
      <formula>LEN(TRIM(G14))&gt;0</formula>
    </cfRule>
  </conditionalFormatting>
  <pageMargins left="0.7" right="0.7" top="0.75" bottom="0.75" header="0.51180555555555496" footer="0.51180555555555496"/>
  <pageSetup paperSize="9" firstPageNumber="0" orientation="portrait" r:id="rId1"/>
  <drawing r:id="rId2"/>
  <extLst>
    <ext xmlns:x14="http://schemas.microsoft.com/office/spreadsheetml/2009/9/main" uri="{78C0D931-6437-407d-A8EE-F0AAD7539E65}">
      <x14:conditionalFormattings>
        <x14:conditionalFormatting xmlns:xm="http://schemas.microsoft.com/office/excel/2006/main">
          <x14:cfRule type="cellIs" priority="22" operator="notBetween" id="{3AE73529-5743-4D5F-ADCF-139D56B968C8}">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E4:E50000</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67"/>
  <sheetViews>
    <sheetView topLeftCell="A28" zoomScaleNormal="100" workbookViewId="0">
      <selection activeCell="K28" sqref="K28:K54"/>
    </sheetView>
  </sheetViews>
  <sheetFormatPr defaultRowHeight="15" x14ac:dyDescent="0.25"/>
  <cols>
    <col min="1" max="1" width="13.42578125" bestFit="1" customWidth="1"/>
    <col min="4" max="4" width="8.28515625" customWidth="1"/>
    <col min="5" max="6" width="8.85546875" customWidth="1"/>
    <col min="7" max="7" width="12.28515625" bestFit="1" customWidth="1"/>
    <col min="9" max="9" width="10.5703125" customWidth="1"/>
    <col min="10" max="10" width="13.5703125" customWidth="1"/>
    <col min="15" max="15" width="16.7109375" bestFit="1" customWidth="1"/>
    <col min="16" max="16" width="102.85546875" bestFit="1" customWidth="1"/>
    <col min="17" max="17" width="10.140625" bestFit="1" customWidth="1"/>
    <col min="23" max="23" width="24" customWidth="1"/>
    <col min="24" max="24" width="14.42578125" customWidth="1"/>
  </cols>
  <sheetData>
    <row r="1" spans="1:24" x14ac:dyDescent="0.25">
      <c r="A1">
        <f>COUNT(A$4:A$64994)</f>
        <v>60</v>
      </c>
      <c r="B1">
        <f>COUNT(B$4:B$64994)</f>
        <v>0</v>
      </c>
      <c r="C1">
        <f>COUNT(C$4:C$64994)</f>
        <v>19</v>
      </c>
      <c r="D1">
        <f>COUNT(D$4:D$64994)</f>
        <v>57</v>
      </c>
      <c r="E1">
        <f>COUNT(E$4:E$64994)</f>
        <v>57</v>
      </c>
      <c r="H1">
        <f>COUNT(H$10:H$64994)</f>
        <v>54</v>
      </c>
      <c r="J1">
        <f t="shared" ref="J1:P1" si="0">COUNT(J$4:J$65000)</f>
        <v>0</v>
      </c>
      <c r="K1">
        <f t="shared" si="0"/>
        <v>64</v>
      </c>
      <c r="L1">
        <f>COUNT(L$4:L$65000)</f>
        <v>0</v>
      </c>
      <c r="M1">
        <f t="shared" si="0"/>
        <v>0</v>
      </c>
      <c r="N1">
        <f t="shared" si="0"/>
        <v>64</v>
      </c>
      <c r="O1">
        <f t="shared" si="0"/>
        <v>0</v>
      </c>
      <c r="P1">
        <f t="shared" si="0"/>
        <v>0</v>
      </c>
    </row>
    <row r="2" spans="1:24" ht="32.25" customHeight="1" x14ac:dyDescent="0.25">
      <c r="F2" s="89" t="s">
        <v>111</v>
      </c>
      <c r="G2" s="89"/>
      <c r="H2" s="89"/>
      <c r="I2" s="89"/>
      <c r="M2" s="90" t="s">
        <v>112</v>
      </c>
      <c r="N2" s="90"/>
      <c r="O2" s="90"/>
    </row>
    <row r="3" spans="1:24" ht="45" customHeight="1" x14ac:dyDescent="0.25">
      <c r="A3" s="20" t="s">
        <v>0</v>
      </c>
      <c r="B3" s="23" t="s">
        <v>3</v>
      </c>
      <c r="C3" s="19" t="s">
        <v>4</v>
      </c>
      <c r="D3" s="19" t="s">
        <v>5</v>
      </c>
      <c r="E3" s="19" t="s">
        <v>6</v>
      </c>
      <c r="F3" s="25" t="s">
        <v>107</v>
      </c>
      <c r="G3" s="22" t="s">
        <v>83</v>
      </c>
      <c r="H3" s="21" t="s">
        <v>163</v>
      </c>
      <c r="I3" s="21" t="s">
        <v>108</v>
      </c>
      <c r="J3" s="23" t="s">
        <v>7</v>
      </c>
      <c r="K3" s="23" t="s">
        <v>8</v>
      </c>
      <c r="L3" s="23" t="s">
        <v>9</v>
      </c>
      <c r="M3" s="23" t="s">
        <v>10</v>
      </c>
      <c r="N3" s="23" t="s">
        <v>11</v>
      </c>
      <c r="O3" s="23" t="s">
        <v>12</v>
      </c>
      <c r="P3" s="23" t="s">
        <v>13</v>
      </c>
      <c r="Q3" s="43" t="s">
        <v>91</v>
      </c>
      <c r="R3" s="44" t="s">
        <v>98</v>
      </c>
      <c r="W3" s="17" t="s">
        <v>89</v>
      </c>
      <c r="X3">
        <f>COUNTIF(I4:I49994,"=1")</f>
        <v>57</v>
      </c>
    </row>
    <row r="4" spans="1:24" x14ac:dyDescent="0.25">
      <c r="A4" s="28">
        <v>9697</v>
      </c>
      <c r="B4" s="28" t="s">
        <v>49</v>
      </c>
      <c r="C4" s="38"/>
      <c r="D4" s="38">
        <v>5309</v>
      </c>
      <c r="E4" s="38">
        <v>30</v>
      </c>
      <c r="F4" s="39">
        <f>IF(I4,GroteHoogte!H4-GroteHoogte!G4,TRIM(""))</f>
        <v>-1.5700000000000003</v>
      </c>
      <c r="G4" s="40">
        <v>13.4</v>
      </c>
      <c r="H4" s="41">
        <v>11.83</v>
      </c>
      <c r="I4" s="41">
        <f>IF(IF(GroteHoogte!D4&gt;0,1,0)+IF(GroteHoogte!H4&gt;0,1,0)=2,1,0)</f>
        <v>1</v>
      </c>
      <c r="J4" s="28" t="s">
        <v>14</v>
      </c>
      <c r="K4" s="28">
        <v>729</v>
      </c>
      <c r="L4" s="28" t="s">
        <v>15</v>
      </c>
      <c r="M4" s="28" t="s">
        <v>16</v>
      </c>
      <c r="N4" s="42">
        <v>42576</v>
      </c>
      <c r="O4" s="28" t="s">
        <v>161</v>
      </c>
      <c r="P4" s="28" t="s">
        <v>162</v>
      </c>
      <c r="Q4" t="e">
        <f>#REF!*D4</f>
        <v>#REF!</v>
      </c>
      <c r="R4">
        <f t="shared" ref="R4:R35" si="1">D4*D4</f>
        <v>28185481</v>
      </c>
      <c r="W4" s="17" t="s">
        <v>87</v>
      </c>
      <c r="X4" s="18" t="e">
        <f>-SUM(Q4:Q50000)</f>
        <v>#REF!</v>
      </c>
    </row>
    <row r="5" spans="1:24" x14ac:dyDescent="0.25">
      <c r="A5" s="28">
        <v>9697</v>
      </c>
      <c r="B5" s="28" t="s">
        <v>41</v>
      </c>
      <c r="C5" s="38"/>
      <c r="D5" s="38">
        <v>5321</v>
      </c>
      <c r="E5" s="38">
        <v>30</v>
      </c>
      <c r="F5" s="39">
        <f>IF(I5,GroteHoogte!H5-GroteHoogte!G5,TRIM(""))</f>
        <v>-1.3699999999999992</v>
      </c>
      <c r="G5" s="40">
        <v>13.2</v>
      </c>
      <c r="H5" s="41">
        <v>11.83</v>
      </c>
      <c r="I5" s="41">
        <f>IF(IF(GroteHoogte!D5&gt;0,1,0)+IF(GroteHoogte!H5&gt;0,1,0)=2,1,0)</f>
        <v>1</v>
      </c>
      <c r="J5" s="28" t="s">
        <v>14</v>
      </c>
      <c r="K5" s="28">
        <v>729</v>
      </c>
      <c r="L5" s="28" t="s">
        <v>15</v>
      </c>
      <c r="M5" s="28" t="s">
        <v>16</v>
      </c>
      <c r="N5" s="42">
        <v>42576</v>
      </c>
      <c r="O5" s="28" t="s">
        <v>161</v>
      </c>
      <c r="P5" s="28"/>
      <c r="Q5" t="e">
        <f>#REF!*D5</f>
        <v>#REF!</v>
      </c>
      <c r="R5">
        <f t="shared" si="1"/>
        <v>28313041</v>
      </c>
      <c r="W5" s="17" t="s">
        <v>94</v>
      </c>
      <c r="X5">
        <f ca="1">AVERAGEIF(I4:I49994,"=1",H10:H49994)</f>
        <v>12.825185185185191</v>
      </c>
    </row>
    <row r="6" spans="1:24" x14ac:dyDescent="0.25">
      <c r="A6" s="28">
        <v>9697</v>
      </c>
      <c r="B6" s="28" t="s">
        <v>22</v>
      </c>
      <c r="C6" s="38">
        <v>19711</v>
      </c>
      <c r="D6" s="38">
        <v>4851</v>
      </c>
      <c r="E6" s="38">
        <v>30</v>
      </c>
      <c r="F6" s="39">
        <f>IF(I6,GroteHoogte!H6-GroteHoogte!G6,TRIM(""))</f>
        <v>-1.4483180854422582</v>
      </c>
      <c r="G6" s="24">
        <f>D6*Grafiek_kalibratiemetingen!$R$13+Grafiek_kalibratiemetingen!$R$14</f>
        <v>13.278318085442258</v>
      </c>
      <c r="H6" s="41">
        <v>11.83</v>
      </c>
      <c r="I6" s="41">
        <f>IF(IF(GroteHoogte!D6&gt;0,1,0)+IF(GroteHoogte!H6&gt;0,1,0)=2,1,0)</f>
        <v>1</v>
      </c>
      <c r="J6" s="28" t="s">
        <v>14</v>
      </c>
      <c r="K6" s="28">
        <v>729</v>
      </c>
      <c r="L6" s="28" t="s">
        <v>15</v>
      </c>
      <c r="M6" s="28" t="s">
        <v>16</v>
      </c>
      <c r="N6" s="42">
        <v>42576</v>
      </c>
      <c r="O6" s="28" t="s">
        <v>161</v>
      </c>
      <c r="P6" s="28"/>
      <c r="Q6" t="e">
        <f>#REF!*D6</f>
        <v>#REF!</v>
      </c>
      <c r="R6">
        <f t="shared" si="1"/>
        <v>23532201</v>
      </c>
      <c r="W6" s="17" t="s">
        <v>95</v>
      </c>
      <c r="X6">
        <f>AVERAGEIF(I4:I49994,"=1",D4:D49994)</f>
        <v>5142.9824561403511</v>
      </c>
    </row>
    <row r="7" spans="1:24" x14ac:dyDescent="0.25">
      <c r="A7" s="28">
        <v>9682</v>
      </c>
      <c r="B7" s="28" t="s">
        <v>49</v>
      </c>
      <c r="C7" s="38"/>
      <c r="D7" s="38">
        <v>4734</v>
      </c>
      <c r="E7" s="38">
        <v>31</v>
      </c>
      <c r="F7" s="39">
        <f>IF(I7,GroteHoogte!H7-GroteHoogte!G7,TRIM(""))</f>
        <v>-0.21999999999999886</v>
      </c>
      <c r="G7" s="40">
        <v>12.2</v>
      </c>
      <c r="H7" s="41">
        <v>11.98</v>
      </c>
      <c r="I7" s="41">
        <f>IF(IF(GroteHoogte!D7&gt;0,1,0)+IF(GroteHoogte!H7&gt;0,1,0)=2,1,0)</f>
        <v>1</v>
      </c>
      <c r="J7" s="28" t="s">
        <v>14</v>
      </c>
      <c r="K7" s="28">
        <v>729</v>
      </c>
      <c r="L7" s="28" t="s">
        <v>15</v>
      </c>
      <c r="M7" s="28" t="s">
        <v>16</v>
      </c>
      <c r="N7" s="42">
        <v>42576</v>
      </c>
      <c r="O7" s="28" t="s">
        <v>161</v>
      </c>
      <c r="P7" s="28"/>
      <c r="Q7" t="e">
        <f>#REF!*D7</f>
        <v>#REF!</v>
      </c>
      <c r="R7">
        <f t="shared" si="1"/>
        <v>22410756</v>
      </c>
      <c r="W7" t="s">
        <v>93</v>
      </c>
      <c r="X7">
        <f>SUMIF(I4:I49994,"=1",D4:D49994)/X3</f>
        <v>5142.9824561403511</v>
      </c>
    </row>
    <row r="8" spans="1:24" x14ac:dyDescent="0.25">
      <c r="A8" s="28">
        <v>9682</v>
      </c>
      <c r="B8" s="28" t="s">
        <v>41</v>
      </c>
      <c r="C8" s="38"/>
      <c r="D8" s="38">
        <v>4599</v>
      </c>
      <c r="E8" s="38">
        <v>31</v>
      </c>
      <c r="F8" s="39">
        <f>IF(I8,GroteHoogte!H8-GroteHoogte!G8,TRIM(""))</f>
        <v>0.28000000000000114</v>
      </c>
      <c r="G8" s="40">
        <v>11.7</v>
      </c>
      <c r="H8" s="41">
        <v>11.98</v>
      </c>
      <c r="I8" s="41">
        <f>IF(IF(GroteHoogte!D8&gt;0,1,0)+IF(GroteHoogte!H8&gt;0,1,0)=2,1,0)</f>
        <v>1</v>
      </c>
      <c r="J8" s="28" t="s">
        <v>14</v>
      </c>
      <c r="K8" s="28">
        <v>729</v>
      </c>
      <c r="L8" s="28" t="s">
        <v>15</v>
      </c>
      <c r="M8" s="28" t="s">
        <v>16</v>
      </c>
      <c r="N8" s="42">
        <v>42576</v>
      </c>
      <c r="O8" s="28" t="s">
        <v>161</v>
      </c>
      <c r="P8" s="28"/>
      <c r="Q8" t="e">
        <f>#REF!*D8</f>
        <v>#REF!</v>
      </c>
      <c r="R8">
        <f t="shared" si="1"/>
        <v>21150801</v>
      </c>
      <c r="W8" s="17" t="s">
        <v>96</v>
      </c>
      <c r="X8">
        <f>SUMIF(I4:I49994,"=1",D4:D49994)</f>
        <v>293150</v>
      </c>
    </row>
    <row r="9" spans="1:24" x14ac:dyDescent="0.25">
      <c r="A9" s="28">
        <v>9682</v>
      </c>
      <c r="B9" s="28" t="s">
        <v>22</v>
      </c>
      <c r="C9" s="38">
        <v>19748</v>
      </c>
      <c r="D9" s="38">
        <v>4414</v>
      </c>
      <c r="E9" s="38">
        <v>30</v>
      </c>
      <c r="F9" s="39">
        <f>IF(I9,GroteHoogte!H9-GroteHoogte!G9,TRIM(""))</f>
        <v>-0.67538159633506112</v>
      </c>
      <c r="G9" s="24">
        <f>D9*Grafiek_kalibratiemetingen!$R$13+Grafiek_kalibratiemetingen!$R$14</f>
        <v>12.655381596335062</v>
      </c>
      <c r="H9" s="41">
        <v>11.98</v>
      </c>
      <c r="I9" s="41">
        <f>IF(IF(GroteHoogte!D9&gt;0,1,0)+IF(GroteHoogte!H9&gt;0,1,0)=2,1,0)</f>
        <v>1</v>
      </c>
      <c r="J9" s="28" t="s">
        <v>14</v>
      </c>
      <c r="K9" s="28">
        <v>729</v>
      </c>
      <c r="L9" s="28" t="s">
        <v>15</v>
      </c>
      <c r="M9" s="28" t="s">
        <v>16</v>
      </c>
      <c r="N9" s="42">
        <v>42576</v>
      </c>
      <c r="O9" s="28" t="s">
        <v>161</v>
      </c>
      <c r="P9" s="28" t="s">
        <v>165</v>
      </c>
      <c r="Q9" t="e">
        <f>#REF!*D9</f>
        <v>#REF!</v>
      </c>
      <c r="R9">
        <f t="shared" si="1"/>
        <v>19483396</v>
      </c>
      <c r="W9" s="17" t="s">
        <v>97</v>
      </c>
      <c r="X9">
        <f ca="1">SUMIF(I4:I49994,"=1",H10:H49994)</f>
        <v>692.56000000000029</v>
      </c>
    </row>
    <row r="10" spans="1:24" x14ac:dyDescent="0.25">
      <c r="A10" s="28">
        <v>320</v>
      </c>
      <c r="B10" s="28" t="s">
        <v>49</v>
      </c>
      <c r="C10" s="38"/>
      <c r="D10" s="38">
        <v>5171</v>
      </c>
      <c r="E10" s="38">
        <v>31</v>
      </c>
      <c r="F10" s="39">
        <f t="shared" ref="F10:F41" si="2">IF(I10,H10-G10,TRIM(""))</f>
        <v>-0.83999999999999986</v>
      </c>
      <c r="G10" s="40">
        <v>13.1</v>
      </c>
      <c r="H10" s="41">
        <v>12.26</v>
      </c>
      <c r="I10" s="41">
        <f>IF(IF(GroteHoogte!D10&gt;0,1,0)+IF(GroteHoogte!H10&gt;0,1,0)=2,1,0)</f>
        <v>1</v>
      </c>
      <c r="J10" s="28" t="s">
        <v>14</v>
      </c>
      <c r="K10" s="28">
        <v>729</v>
      </c>
      <c r="L10" s="28" t="s">
        <v>15</v>
      </c>
      <c r="M10" s="28" t="s">
        <v>16</v>
      </c>
      <c r="N10" s="42">
        <v>42576</v>
      </c>
      <c r="O10" s="28" t="s">
        <v>19</v>
      </c>
      <c r="P10" s="28" t="s">
        <v>166</v>
      </c>
      <c r="Q10">
        <f t="shared" ref="Q10:Q41" si="3">H10*D10</f>
        <v>63396.46</v>
      </c>
      <c r="R10">
        <f t="shared" si="1"/>
        <v>26739241</v>
      </c>
      <c r="W10" s="17" t="s">
        <v>99</v>
      </c>
      <c r="X10">
        <f>SUMIF(I4:I49994,"=1",R4:R50000)</f>
        <v>1448356946</v>
      </c>
    </row>
    <row r="11" spans="1:24" x14ac:dyDescent="0.25">
      <c r="A11" s="28">
        <v>320</v>
      </c>
      <c r="B11" s="28" t="s">
        <v>41</v>
      </c>
      <c r="C11" s="38"/>
      <c r="D11" s="38">
        <v>5213</v>
      </c>
      <c r="E11" s="38">
        <v>30</v>
      </c>
      <c r="F11" s="39">
        <f t="shared" si="2"/>
        <v>-0.64000000000000057</v>
      </c>
      <c r="G11" s="40">
        <v>12.9</v>
      </c>
      <c r="H11" s="41">
        <v>12.26</v>
      </c>
      <c r="I11" s="41">
        <f>IF(IF(GroteHoogte!D11&gt;0,1,0)+IF(GroteHoogte!H11&gt;0,1,0)=2,1,0)</f>
        <v>1</v>
      </c>
      <c r="J11" s="28" t="s">
        <v>14</v>
      </c>
      <c r="K11" s="28">
        <v>729</v>
      </c>
      <c r="L11" s="28" t="s">
        <v>15</v>
      </c>
      <c r="M11" s="28" t="s">
        <v>16</v>
      </c>
      <c r="N11" s="42">
        <v>42576</v>
      </c>
      <c r="O11" s="28" t="s">
        <v>19</v>
      </c>
      <c r="P11" s="28"/>
      <c r="Q11">
        <f t="shared" si="3"/>
        <v>63911.38</v>
      </c>
      <c r="R11">
        <f t="shared" si="1"/>
        <v>27175369</v>
      </c>
    </row>
    <row r="12" spans="1:24" x14ac:dyDescent="0.25">
      <c r="A12" s="28">
        <v>320</v>
      </c>
      <c r="B12" s="28" t="s">
        <v>22</v>
      </c>
      <c r="C12" s="38">
        <v>19637</v>
      </c>
      <c r="D12" s="38">
        <v>4827</v>
      </c>
      <c r="E12" s="38">
        <v>30</v>
      </c>
      <c r="F12" s="39">
        <f t="shared" si="2"/>
        <v>-0.98410647047984945</v>
      </c>
      <c r="G12" s="24">
        <f>D12*Grafiek_kalibratiemetingen!$R$13+Grafiek_kalibratiemetingen!$R$14</f>
        <v>13.244106470479849</v>
      </c>
      <c r="H12" s="41">
        <v>12.26</v>
      </c>
      <c r="I12" s="41">
        <f>IF(IF(GroteHoogte!D12&gt;0,1,0)+IF(GroteHoogte!H12&gt;0,1,0)=2,1,0)</f>
        <v>1</v>
      </c>
      <c r="J12" s="28" t="s">
        <v>14</v>
      </c>
      <c r="K12" s="28">
        <v>729</v>
      </c>
      <c r="L12" s="28" t="s">
        <v>15</v>
      </c>
      <c r="M12" s="28" t="s">
        <v>16</v>
      </c>
      <c r="N12" s="42">
        <v>42576</v>
      </c>
      <c r="O12" s="28" t="s">
        <v>19</v>
      </c>
      <c r="P12" s="28"/>
      <c r="Q12">
        <f t="shared" si="3"/>
        <v>59179.02</v>
      </c>
      <c r="R12">
        <f t="shared" si="1"/>
        <v>23299929</v>
      </c>
      <c r="W12" t="s">
        <v>100</v>
      </c>
      <c r="X12" t="e">
        <f ca="1">X4+X5*X8</f>
        <v>#REF!</v>
      </c>
    </row>
    <row r="13" spans="1:24" x14ac:dyDescent="0.25">
      <c r="A13" s="29">
        <v>323</v>
      </c>
      <c r="B13" s="28" t="s">
        <v>49</v>
      </c>
      <c r="C13" s="30"/>
      <c r="D13" s="30">
        <v>4490</v>
      </c>
      <c r="E13" s="30">
        <v>31</v>
      </c>
      <c r="F13" s="39">
        <f t="shared" si="2"/>
        <v>-0.44999999999999929</v>
      </c>
      <c r="G13" s="40">
        <v>11.7</v>
      </c>
      <c r="H13" s="31">
        <v>11.25</v>
      </c>
      <c r="I13" s="41">
        <f>IF(IF(GroteHoogte!D13&gt;0,1,0)+IF(GroteHoogte!H13&gt;0,1,0)=2,1,0)</f>
        <v>1</v>
      </c>
      <c r="J13" s="28" t="s">
        <v>14</v>
      </c>
      <c r="K13" s="28">
        <v>729</v>
      </c>
      <c r="L13" s="28" t="s">
        <v>15</v>
      </c>
      <c r="M13" s="28" t="s">
        <v>16</v>
      </c>
      <c r="N13" s="42">
        <v>42576</v>
      </c>
      <c r="O13" s="28" t="s">
        <v>19</v>
      </c>
      <c r="P13" s="28"/>
      <c r="Q13">
        <f t="shared" si="3"/>
        <v>50512.5</v>
      </c>
      <c r="R13">
        <f t="shared" si="1"/>
        <v>20160100</v>
      </c>
      <c r="W13" t="s">
        <v>101</v>
      </c>
      <c r="X13">
        <f>-X10+(X8*X8)/X3</f>
        <v>59308361.017543793</v>
      </c>
    </row>
    <row r="14" spans="1:24" x14ac:dyDescent="0.25">
      <c r="A14" s="29">
        <v>323</v>
      </c>
      <c r="B14" s="28" t="s">
        <v>41</v>
      </c>
      <c r="C14" s="30"/>
      <c r="D14" s="30">
        <v>4699</v>
      </c>
      <c r="E14" s="30">
        <v>31</v>
      </c>
      <c r="F14" s="39">
        <f t="shared" si="2"/>
        <v>-0.65000000000000036</v>
      </c>
      <c r="G14" s="40">
        <v>11.9</v>
      </c>
      <c r="H14" s="31">
        <v>11.25</v>
      </c>
      <c r="I14" s="41">
        <f>IF(IF(GroteHoogte!D14&gt;0,1,0)+IF(GroteHoogte!H14&gt;0,1,0)=2,1,0)</f>
        <v>1</v>
      </c>
      <c r="J14" s="28" t="s">
        <v>14</v>
      </c>
      <c r="K14" s="28">
        <v>729</v>
      </c>
      <c r="L14" s="28" t="s">
        <v>15</v>
      </c>
      <c r="M14" s="28" t="s">
        <v>16</v>
      </c>
      <c r="N14" s="42">
        <v>42576</v>
      </c>
      <c r="O14" s="28" t="s">
        <v>19</v>
      </c>
      <c r="P14" s="28"/>
      <c r="Q14">
        <f t="shared" si="3"/>
        <v>52863.75</v>
      </c>
      <c r="R14">
        <f t="shared" si="1"/>
        <v>22080601</v>
      </c>
    </row>
    <row r="15" spans="1:24" x14ac:dyDescent="0.25">
      <c r="A15" s="29">
        <v>323</v>
      </c>
      <c r="B15" s="28" t="s">
        <v>22</v>
      </c>
      <c r="C15" s="30">
        <v>19502</v>
      </c>
      <c r="D15" s="30">
        <v>4183</v>
      </c>
      <c r="E15" s="30">
        <v>30</v>
      </c>
      <c r="F15" s="39">
        <f t="shared" si="2"/>
        <v>-1.0760948023218759</v>
      </c>
      <c r="G15" s="24">
        <f>D15*Grafiek_kalibratiemetingen!$R$13+Grafiek_kalibratiemetingen!$R$14</f>
        <v>12.326094802321876</v>
      </c>
      <c r="H15" s="31">
        <v>11.25</v>
      </c>
      <c r="I15" s="41">
        <f>IF(IF(GroteHoogte!D15&gt;0,1,0)+IF(GroteHoogte!H15&gt;0,1,0)=2,1,0)</f>
        <v>1</v>
      </c>
      <c r="J15" s="28" t="s">
        <v>14</v>
      </c>
      <c r="K15" s="28">
        <v>729</v>
      </c>
      <c r="L15" s="28" t="s">
        <v>15</v>
      </c>
      <c r="M15" s="28" t="s">
        <v>16</v>
      </c>
      <c r="N15" s="42">
        <v>42576</v>
      </c>
      <c r="O15" s="28" t="s">
        <v>19</v>
      </c>
      <c r="P15" s="29"/>
      <c r="Q15">
        <f t="shared" si="3"/>
        <v>47058.75</v>
      </c>
      <c r="R15">
        <f t="shared" si="1"/>
        <v>17497489</v>
      </c>
      <c r="W15" t="s">
        <v>85</v>
      </c>
      <c r="X15" t="e">
        <f ca="1">X12/X13</f>
        <v>#REF!</v>
      </c>
    </row>
    <row r="16" spans="1:24" x14ac:dyDescent="0.25">
      <c r="A16" s="29">
        <v>9700</v>
      </c>
      <c r="B16" s="28" t="s">
        <v>49</v>
      </c>
      <c r="C16" s="30"/>
      <c r="D16" s="30">
        <v>5150</v>
      </c>
      <c r="E16" s="30">
        <v>31</v>
      </c>
      <c r="F16" s="39">
        <f t="shared" si="2"/>
        <v>-0.33999999999999986</v>
      </c>
      <c r="G16" s="40">
        <v>13</v>
      </c>
      <c r="H16" s="31">
        <v>12.66</v>
      </c>
      <c r="I16" s="41">
        <f>IF(IF(GroteHoogte!D16&gt;0,1,0)+IF(GroteHoogte!H16&gt;0,1,0)=2,1,0)</f>
        <v>1</v>
      </c>
      <c r="J16" s="28" t="s">
        <v>14</v>
      </c>
      <c r="K16" s="28">
        <v>729</v>
      </c>
      <c r="L16" s="28" t="s">
        <v>15</v>
      </c>
      <c r="M16" s="28" t="s">
        <v>16</v>
      </c>
      <c r="N16" s="42">
        <v>42576</v>
      </c>
      <c r="O16" s="28" t="s">
        <v>19</v>
      </c>
      <c r="P16" s="29"/>
      <c r="Q16">
        <f t="shared" si="3"/>
        <v>65199</v>
      </c>
      <c r="R16">
        <f t="shared" si="1"/>
        <v>26522500</v>
      </c>
      <c r="W16" t="s">
        <v>86</v>
      </c>
      <c r="X16" t="e">
        <f ca="1">X5-X15*X6</f>
        <v>#REF!</v>
      </c>
    </row>
    <row r="17" spans="1:18" x14ac:dyDescent="0.25">
      <c r="A17" s="29">
        <v>9700</v>
      </c>
      <c r="B17" s="28" t="s">
        <v>41</v>
      </c>
      <c r="C17" s="30"/>
      <c r="D17" s="30">
        <v>5308</v>
      </c>
      <c r="E17" s="30">
        <v>31</v>
      </c>
      <c r="F17" s="39">
        <f t="shared" si="2"/>
        <v>-0.4399999999999995</v>
      </c>
      <c r="G17" s="40">
        <v>13.1</v>
      </c>
      <c r="H17" s="31">
        <v>12.66</v>
      </c>
      <c r="I17" s="41">
        <f>IF(IF(GroteHoogte!D17&gt;0,1,0)+IF(GroteHoogte!H17&gt;0,1,0)=2,1,0)</f>
        <v>1</v>
      </c>
      <c r="J17" s="28" t="s">
        <v>14</v>
      </c>
      <c r="K17" s="28">
        <v>729</v>
      </c>
      <c r="L17" s="28" t="s">
        <v>15</v>
      </c>
      <c r="M17" s="28" t="s">
        <v>16</v>
      </c>
      <c r="N17" s="42">
        <v>42576</v>
      </c>
      <c r="O17" s="28" t="s">
        <v>19</v>
      </c>
      <c r="P17" s="29"/>
      <c r="Q17">
        <f t="shared" si="3"/>
        <v>67199.28</v>
      </c>
      <c r="R17">
        <f t="shared" si="1"/>
        <v>28174864</v>
      </c>
    </row>
    <row r="18" spans="1:18" x14ac:dyDescent="0.25">
      <c r="A18" s="29">
        <v>9700</v>
      </c>
      <c r="B18" s="28" t="s">
        <v>22</v>
      </c>
      <c r="C18" s="30">
        <v>19446</v>
      </c>
      <c r="D18" s="30">
        <v>4845</v>
      </c>
      <c r="E18" s="30">
        <v>30</v>
      </c>
      <c r="F18" s="39">
        <f t="shared" si="2"/>
        <v>-0.60976518170165583</v>
      </c>
      <c r="G18" s="24">
        <f>D18*Grafiek_kalibratiemetingen!$R$13+Grafiek_kalibratiemetingen!$R$14</f>
        <v>13.269765181701656</v>
      </c>
      <c r="H18" s="31">
        <v>12.66</v>
      </c>
      <c r="I18" s="41">
        <f>IF(IF(GroteHoogte!D18&gt;0,1,0)+IF(GroteHoogte!H18&gt;0,1,0)=2,1,0)</f>
        <v>1</v>
      </c>
      <c r="J18" s="28" t="s">
        <v>14</v>
      </c>
      <c r="K18" s="28">
        <v>729</v>
      </c>
      <c r="L18" s="28" t="s">
        <v>15</v>
      </c>
      <c r="M18" s="28" t="s">
        <v>16</v>
      </c>
      <c r="N18" s="42">
        <v>42576</v>
      </c>
      <c r="O18" s="28" t="s">
        <v>19</v>
      </c>
      <c r="P18" s="29"/>
      <c r="Q18">
        <f t="shared" si="3"/>
        <v>61337.7</v>
      </c>
      <c r="R18">
        <f t="shared" si="1"/>
        <v>23474025</v>
      </c>
    </row>
    <row r="19" spans="1:18" x14ac:dyDescent="0.25">
      <c r="A19" s="29">
        <v>9706</v>
      </c>
      <c r="B19" s="28" t="s">
        <v>49</v>
      </c>
      <c r="C19" s="30"/>
      <c r="D19" s="30">
        <v>5419</v>
      </c>
      <c r="E19" s="30">
        <v>16</v>
      </c>
      <c r="F19" s="39">
        <f t="shared" si="2"/>
        <v>-1.0399999999999991</v>
      </c>
      <c r="G19" s="40">
        <v>13.6</v>
      </c>
      <c r="H19" s="31">
        <v>12.56</v>
      </c>
      <c r="I19" s="41">
        <f>IF(IF(GroteHoogte!D19&gt;0,1,0)+IF(GroteHoogte!H19&gt;0,1,0)=2,1,0)</f>
        <v>1</v>
      </c>
      <c r="J19" s="28" t="s">
        <v>14</v>
      </c>
      <c r="K19" s="28">
        <v>729</v>
      </c>
      <c r="L19" s="28" t="s">
        <v>15</v>
      </c>
      <c r="M19" s="28" t="s">
        <v>16</v>
      </c>
      <c r="N19" s="42">
        <v>42576</v>
      </c>
      <c r="O19" s="28" t="s">
        <v>19</v>
      </c>
      <c r="P19" s="29" t="s">
        <v>164</v>
      </c>
      <c r="Q19">
        <f t="shared" si="3"/>
        <v>68062.64</v>
      </c>
      <c r="R19">
        <f t="shared" si="1"/>
        <v>29365561</v>
      </c>
    </row>
    <row r="20" spans="1:18" x14ac:dyDescent="0.25">
      <c r="A20" s="29">
        <v>9706</v>
      </c>
      <c r="B20" s="28" t="s">
        <v>41</v>
      </c>
      <c r="C20" s="30"/>
      <c r="D20" s="30">
        <v>5439</v>
      </c>
      <c r="E20" s="30">
        <v>30</v>
      </c>
      <c r="F20" s="39">
        <f t="shared" si="2"/>
        <v>-0.83999999999999986</v>
      </c>
      <c r="G20" s="40">
        <v>13.4</v>
      </c>
      <c r="H20" s="31">
        <v>12.56</v>
      </c>
      <c r="I20" s="41">
        <f>IF(IF(GroteHoogte!D20&gt;0,1,0)+IF(GroteHoogte!H20&gt;0,1,0)=2,1,0)</f>
        <v>1</v>
      </c>
      <c r="J20" s="28" t="s">
        <v>14</v>
      </c>
      <c r="K20" s="28">
        <v>729</v>
      </c>
      <c r="L20" s="28" t="s">
        <v>15</v>
      </c>
      <c r="M20" s="28" t="s">
        <v>16</v>
      </c>
      <c r="N20" s="42">
        <v>42576</v>
      </c>
      <c r="O20" s="28" t="s">
        <v>19</v>
      </c>
      <c r="P20" s="29"/>
      <c r="Q20">
        <f t="shared" si="3"/>
        <v>68313.84</v>
      </c>
      <c r="R20">
        <f t="shared" si="1"/>
        <v>29582721</v>
      </c>
    </row>
    <row r="21" spans="1:18" x14ac:dyDescent="0.25">
      <c r="A21" s="29">
        <v>9706</v>
      </c>
      <c r="B21" s="28" t="s">
        <v>22</v>
      </c>
      <c r="C21" s="30">
        <v>19490</v>
      </c>
      <c r="D21" s="30">
        <v>5217</v>
      </c>
      <c r="E21" s="30">
        <v>30</v>
      </c>
      <c r="F21" s="39">
        <f t="shared" si="2"/>
        <v>-1.240045213618993</v>
      </c>
      <c r="G21" s="24">
        <f>D21*Grafiek_kalibratiemetingen!$R$13+Grafiek_kalibratiemetingen!$R$14</f>
        <v>13.800045213618994</v>
      </c>
      <c r="H21" s="31">
        <v>12.56</v>
      </c>
      <c r="I21" s="41">
        <f>IF(IF(GroteHoogte!D21&gt;0,1,0)+IF(GroteHoogte!H21&gt;0,1,0)=2,1,0)</f>
        <v>1</v>
      </c>
      <c r="J21" s="28" t="s">
        <v>14</v>
      </c>
      <c r="K21" s="28">
        <v>729</v>
      </c>
      <c r="L21" s="28" t="s">
        <v>15</v>
      </c>
      <c r="M21" s="28" t="s">
        <v>16</v>
      </c>
      <c r="N21" s="42">
        <v>42576</v>
      </c>
      <c r="O21" s="28" t="s">
        <v>19</v>
      </c>
      <c r="P21" s="29"/>
      <c r="Q21">
        <f t="shared" si="3"/>
        <v>65525.520000000004</v>
      </c>
      <c r="R21">
        <f t="shared" si="1"/>
        <v>27217089</v>
      </c>
    </row>
    <row r="22" spans="1:18" x14ac:dyDescent="0.25">
      <c r="A22" s="29">
        <v>9699</v>
      </c>
      <c r="B22" s="28" t="s">
        <v>49</v>
      </c>
      <c r="C22" s="30"/>
      <c r="D22" s="30">
        <v>5896</v>
      </c>
      <c r="E22" s="30">
        <v>30</v>
      </c>
      <c r="F22" s="39">
        <f t="shared" si="2"/>
        <v>0.74000000000000021</v>
      </c>
      <c r="G22" s="40">
        <v>14.6</v>
      </c>
      <c r="H22" s="31">
        <v>15.34</v>
      </c>
      <c r="I22" s="41">
        <f>IF(IF(GroteHoogte!D22&gt;0,1,0)+IF(GroteHoogte!H22&gt;0,1,0)=2,1,0)</f>
        <v>1</v>
      </c>
      <c r="J22" s="28" t="s">
        <v>14</v>
      </c>
      <c r="K22" s="28">
        <v>729</v>
      </c>
      <c r="L22" s="28" t="s">
        <v>15</v>
      </c>
      <c r="M22" s="28" t="s">
        <v>16</v>
      </c>
      <c r="N22" s="42">
        <v>42576</v>
      </c>
      <c r="O22" s="28" t="s">
        <v>19</v>
      </c>
      <c r="P22" s="29"/>
      <c r="Q22">
        <f t="shared" si="3"/>
        <v>90444.64</v>
      </c>
      <c r="R22">
        <f t="shared" si="1"/>
        <v>34762816</v>
      </c>
    </row>
    <row r="23" spans="1:18" x14ac:dyDescent="0.25">
      <c r="A23" s="29">
        <v>9699</v>
      </c>
      <c r="B23" s="28" t="s">
        <v>41</v>
      </c>
      <c r="C23" s="30"/>
      <c r="D23" s="30">
        <v>5758</v>
      </c>
      <c r="E23" s="30">
        <v>31</v>
      </c>
      <c r="F23" s="39">
        <f t="shared" si="2"/>
        <v>1.3399999999999999</v>
      </c>
      <c r="G23" s="40">
        <v>14</v>
      </c>
      <c r="H23" s="31">
        <v>15.34</v>
      </c>
      <c r="I23" s="41">
        <f>IF(IF(GroteHoogte!D23&gt;0,1,0)+IF(GroteHoogte!H23&gt;0,1,0)=2,1,0)</f>
        <v>1</v>
      </c>
      <c r="J23" s="28" t="s">
        <v>14</v>
      </c>
      <c r="K23" s="28">
        <v>729</v>
      </c>
      <c r="L23" s="28" t="s">
        <v>15</v>
      </c>
      <c r="M23" s="28" t="s">
        <v>16</v>
      </c>
      <c r="N23" s="42">
        <v>42576</v>
      </c>
      <c r="O23" s="28" t="s">
        <v>19</v>
      </c>
      <c r="P23" s="29"/>
      <c r="Q23">
        <f t="shared" si="3"/>
        <v>88327.72</v>
      </c>
      <c r="R23">
        <f t="shared" si="1"/>
        <v>33154564</v>
      </c>
    </row>
    <row r="24" spans="1:18" x14ac:dyDescent="0.25">
      <c r="A24" s="29">
        <v>9699</v>
      </c>
      <c r="B24" s="28" t="s">
        <v>22</v>
      </c>
      <c r="C24" s="30">
        <v>19549</v>
      </c>
      <c r="D24" s="30">
        <v>5603</v>
      </c>
      <c r="E24" s="30">
        <v>30</v>
      </c>
      <c r="F24" s="39">
        <f t="shared" si="2"/>
        <v>0.98971797906892789</v>
      </c>
      <c r="G24" s="24">
        <f>D24*Grafiek_kalibratiemetingen!$R$13+Grafiek_kalibratiemetingen!$R$14</f>
        <v>14.350282020931072</v>
      </c>
      <c r="H24" s="31">
        <v>15.34</v>
      </c>
      <c r="I24" s="41">
        <f>IF(IF(GroteHoogte!D24&gt;0,1,0)+IF(GroteHoogte!H24&gt;0,1,0)=2,1,0)</f>
        <v>1</v>
      </c>
      <c r="J24" s="28" t="s">
        <v>14</v>
      </c>
      <c r="K24" s="28">
        <v>729</v>
      </c>
      <c r="L24" s="28" t="s">
        <v>15</v>
      </c>
      <c r="M24" s="28" t="s">
        <v>16</v>
      </c>
      <c r="N24" s="42">
        <v>42576</v>
      </c>
      <c r="O24" s="28" t="s">
        <v>19</v>
      </c>
      <c r="P24" s="29"/>
      <c r="Q24">
        <f t="shared" si="3"/>
        <v>85950.02</v>
      </c>
      <c r="R24">
        <f t="shared" si="1"/>
        <v>31393609</v>
      </c>
    </row>
    <row r="25" spans="1:18" x14ac:dyDescent="0.25">
      <c r="A25" s="29">
        <v>9694</v>
      </c>
      <c r="B25" s="28" t="s">
        <v>49</v>
      </c>
      <c r="C25" s="29"/>
      <c r="D25" s="30">
        <v>5198</v>
      </c>
      <c r="E25" s="30">
        <v>29</v>
      </c>
      <c r="F25" s="39">
        <f t="shared" si="2"/>
        <v>-0.6899999999999995</v>
      </c>
      <c r="G25" s="40">
        <v>13.1</v>
      </c>
      <c r="H25" s="31">
        <v>12.41</v>
      </c>
      <c r="I25" s="41">
        <f>IF(IF(GroteHoogte!D25&gt;0,1,0)+IF(GroteHoogte!H25&gt;0,1,0)=2,1,0)</f>
        <v>1</v>
      </c>
      <c r="J25" s="28" t="s">
        <v>14</v>
      </c>
      <c r="K25" s="28">
        <v>729</v>
      </c>
      <c r="L25" s="28" t="s">
        <v>15</v>
      </c>
      <c r="M25" s="28" t="s">
        <v>16</v>
      </c>
      <c r="N25" s="42">
        <v>42576</v>
      </c>
      <c r="O25" s="28" t="s">
        <v>19</v>
      </c>
      <c r="P25" s="29"/>
      <c r="Q25">
        <f t="shared" si="3"/>
        <v>64507.18</v>
      </c>
      <c r="R25">
        <f t="shared" si="1"/>
        <v>27019204</v>
      </c>
    </row>
    <row r="26" spans="1:18" x14ac:dyDescent="0.25">
      <c r="A26" s="29">
        <v>9694</v>
      </c>
      <c r="B26" s="28" t="s">
        <v>41</v>
      </c>
      <c r="C26" s="30"/>
      <c r="D26" s="30">
        <v>5410</v>
      </c>
      <c r="E26" s="73">
        <v>30</v>
      </c>
      <c r="F26" s="39">
        <f t="shared" si="2"/>
        <v>-0.89000000000000057</v>
      </c>
      <c r="G26" s="40">
        <v>13.3</v>
      </c>
      <c r="H26" s="31">
        <v>12.41</v>
      </c>
      <c r="I26" s="41">
        <f>IF(IF(GroteHoogte!D26&gt;0,1,0)+IF(GroteHoogte!H26&gt;0,1,0)=2,1,0)</f>
        <v>1</v>
      </c>
      <c r="J26" s="28" t="s">
        <v>14</v>
      </c>
      <c r="K26" s="28">
        <v>729</v>
      </c>
      <c r="L26" s="28" t="s">
        <v>15</v>
      </c>
      <c r="M26" s="28" t="s">
        <v>16</v>
      </c>
      <c r="N26" s="42">
        <v>42576</v>
      </c>
      <c r="O26" s="28" t="s">
        <v>19</v>
      </c>
      <c r="P26" s="29"/>
      <c r="Q26">
        <f t="shared" si="3"/>
        <v>67138.100000000006</v>
      </c>
      <c r="R26">
        <f t="shared" si="1"/>
        <v>29268100</v>
      </c>
    </row>
    <row r="27" spans="1:18" x14ac:dyDescent="0.25">
      <c r="A27" s="29">
        <v>9694</v>
      </c>
      <c r="B27" s="28" t="s">
        <v>22</v>
      </c>
      <c r="C27" s="30">
        <v>19561</v>
      </c>
      <c r="D27" s="30">
        <v>4911</v>
      </c>
      <c r="E27" s="30">
        <v>30</v>
      </c>
      <c r="F27" s="39">
        <f t="shared" si="2"/>
        <v>-0.95384712284828055</v>
      </c>
      <c r="G27" s="24">
        <f>D27*Grafiek_kalibratiemetingen!$R$13+Grafiek_kalibratiemetingen!$R$14</f>
        <v>13.363847122848281</v>
      </c>
      <c r="H27" s="31">
        <v>12.41</v>
      </c>
      <c r="I27" s="41">
        <f>IF(IF(GroteHoogte!D27&gt;0,1,0)+IF(GroteHoogte!H27&gt;0,1,0)=2,1,0)</f>
        <v>1</v>
      </c>
      <c r="J27" s="28" t="s">
        <v>14</v>
      </c>
      <c r="K27" s="28">
        <v>729</v>
      </c>
      <c r="L27" s="28" t="s">
        <v>15</v>
      </c>
      <c r="M27" s="28" t="s">
        <v>16</v>
      </c>
      <c r="N27" s="42">
        <v>42576</v>
      </c>
      <c r="O27" s="28" t="s">
        <v>19</v>
      </c>
      <c r="P27" s="29"/>
      <c r="Q27">
        <f t="shared" si="3"/>
        <v>60945.51</v>
      </c>
      <c r="R27">
        <f t="shared" si="1"/>
        <v>24117921</v>
      </c>
    </row>
    <row r="28" spans="1:18" x14ac:dyDescent="0.25">
      <c r="A28" s="74">
        <v>9700</v>
      </c>
      <c r="B28" s="75" t="s">
        <v>49</v>
      </c>
      <c r="C28" s="76"/>
      <c r="D28" s="76">
        <v>5203</v>
      </c>
      <c r="E28" s="76">
        <v>28</v>
      </c>
      <c r="F28" s="77">
        <f t="shared" si="2"/>
        <v>-0.86999999999999922</v>
      </c>
      <c r="G28" s="78">
        <v>13.2</v>
      </c>
      <c r="H28" s="79">
        <v>12.33</v>
      </c>
      <c r="I28" s="80">
        <f>IF(IF(GroteHoogte!D28&gt;0,1,0)+IF(GroteHoogte!H28&gt;0,1,0)=2,1,0)</f>
        <v>1</v>
      </c>
      <c r="J28" s="75" t="s">
        <v>170</v>
      </c>
      <c r="K28" s="75">
        <v>1100</v>
      </c>
      <c r="L28" s="75" t="s">
        <v>15</v>
      </c>
      <c r="M28" s="75" t="s">
        <v>16</v>
      </c>
      <c r="N28" s="81">
        <v>42577</v>
      </c>
      <c r="O28" s="75" t="s">
        <v>125</v>
      </c>
      <c r="P28" s="74"/>
      <c r="Q28" s="68">
        <f t="shared" si="3"/>
        <v>64152.99</v>
      </c>
      <c r="R28">
        <f t="shared" si="1"/>
        <v>27071209</v>
      </c>
    </row>
    <row r="29" spans="1:18" x14ac:dyDescent="0.25">
      <c r="A29" s="29">
        <v>9700</v>
      </c>
      <c r="B29" s="28" t="s">
        <v>41</v>
      </c>
      <c r="C29" s="30"/>
      <c r="D29" s="30">
        <v>4981</v>
      </c>
      <c r="E29" s="30">
        <v>27</v>
      </c>
      <c r="F29" s="39">
        <f t="shared" si="2"/>
        <v>-0.16999999999999993</v>
      </c>
      <c r="G29" s="40">
        <v>12.5</v>
      </c>
      <c r="H29" s="31">
        <v>12.33</v>
      </c>
      <c r="I29" s="41">
        <f>IF(IF(GroteHoogte!D29&gt;0,1,0)+IF(GroteHoogte!H29&gt;0,1,0)=2,1,0)</f>
        <v>1</v>
      </c>
      <c r="J29" s="28" t="s">
        <v>170</v>
      </c>
      <c r="K29" s="28">
        <v>1100</v>
      </c>
      <c r="L29" s="28" t="s">
        <v>15</v>
      </c>
      <c r="M29" s="28" t="s">
        <v>16</v>
      </c>
      <c r="N29" s="42">
        <v>42577</v>
      </c>
      <c r="O29" s="28" t="s">
        <v>125</v>
      </c>
      <c r="P29" s="29"/>
      <c r="Q29">
        <f t="shared" si="3"/>
        <v>61415.73</v>
      </c>
      <c r="R29">
        <f t="shared" si="1"/>
        <v>24810361</v>
      </c>
    </row>
    <row r="30" spans="1:18" x14ac:dyDescent="0.25">
      <c r="A30" s="29">
        <v>9700</v>
      </c>
      <c r="B30" s="28" t="s">
        <v>22</v>
      </c>
      <c r="C30" s="30">
        <v>19662</v>
      </c>
      <c r="D30" s="30">
        <v>4792</v>
      </c>
      <c r="E30" s="30">
        <v>27</v>
      </c>
      <c r="F30" s="39">
        <f t="shared" si="2"/>
        <v>-0.86421453199300302</v>
      </c>
      <c r="G30" s="24">
        <f>D30*Grafiek_kalibratiemetingen!$R$13+Grafiek_kalibratiemetingen!$R$14</f>
        <v>13.194214531993003</v>
      </c>
      <c r="H30" s="31">
        <v>12.33</v>
      </c>
      <c r="I30" s="41">
        <f>IF(IF(GroteHoogte!D30&gt;0,1,0)+IF(GroteHoogte!H30&gt;0,1,0)=2,1,0)</f>
        <v>1</v>
      </c>
      <c r="J30" s="28" t="s">
        <v>170</v>
      </c>
      <c r="K30" s="28">
        <v>1100</v>
      </c>
      <c r="L30" s="28" t="s">
        <v>15</v>
      </c>
      <c r="M30" s="28" t="s">
        <v>16</v>
      </c>
      <c r="N30" s="42">
        <v>42577</v>
      </c>
      <c r="O30" s="28" t="s">
        <v>125</v>
      </c>
      <c r="P30" s="29"/>
      <c r="Q30">
        <f t="shared" si="3"/>
        <v>59085.36</v>
      </c>
      <c r="R30">
        <f t="shared" si="1"/>
        <v>22963264</v>
      </c>
    </row>
    <row r="31" spans="1:18" x14ac:dyDescent="0.25">
      <c r="A31" s="29">
        <v>9697</v>
      </c>
      <c r="B31" s="28" t="s">
        <v>49</v>
      </c>
      <c r="C31" s="13"/>
      <c r="D31" s="13">
        <v>5289</v>
      </c>
      <c r="E31" s="13">
        <v>28</v>
      </c>
      <c r="F31" s="39">
        <f t="shared" si="2"/>
        <v>-1.33</v>
      </c>
      <c r="G31" s="24">
        <v>13.3</v>
      </c>
      <c r="H31" s="12">
        <v>11.97</v>
      </c>
      <c r="I31" s="41">
        <f>IF(IF(GroteHoogte!D31&gt;0,1,0)+IF(GroteHoogte!H31&gt;0,1,0)=2,1,0)</f>
        <v>1</v>
      </c>
      <c r="J31" s="28" t="s">
        <v>170</v>
      </c>
      <c r="K31" s="28">
        <v>1100</v>
      </c>
      <c r="L31" s="28" t="s">
        <v>15</v>
      </c>
      <c r="M31" s="28" t="s">
        <v>16</v>
      </c>
      <c r="N31" s="42">
        <v>42577</v>
      </c>
      <c r="O31" s="28" t="s">
        <v>125</v>
      </c>
      <c r="P31" s="29"/>
      <c r="Q31">
        <f t="shared" si="3"/>
        <v>63309.33</v>
      </c>
      <c r="R31">
        <f t="shared" si="1"/>
        <v>27973521</v>
      </c>
    </row>
    <row r="32" spans="1:18" x14ac:dyDescent="0.25">
      <c r="A32" s="29">
        <v>9697</v>
      </c>
      <c r="B32" s="28" t="s">
        <v>41</v>
      </c>
      <c r="C32" s="13"/>
      <c r="D32" s="13">
        <v>5011</v>
      </c>
      <c r="E32" s="13">
        <v>29</v>
      </c>
      <c r="F32" s="39">
        <f t="shared" si="2"/>
        <v>-0.52999999999999936</v>
      </c>
      <c r="G32" s="24">
        <v>12.5</v>
      </c>
      <c r="H32" s="12">
        <v>11.97</v>
      </c>
      <c r="I32" s="41">
        <f>IF(IF(GroteHoogte!D32&gt;0,1,0)+IF(GroteHoogte!H32&gt;0,1,0)=2,1,0)</f>
        <v>1</v>
      </c>
      <c r="J32" s="28" t="s">
        <v>170</v>
      </c>
      <c r="K32" s="28">
        <v>1100</v>
      </c>
      <c r="L32" s="28" t="s">
        <v>15</v>
      </c>
      <c r="M32" s="28" t="s">
        <v>16</v>
      </c>
      <c r="N32" s="42">
        <v>42577</v>
      </c>
      <c r="O32" s="28" t="s">
        <v>125</v>
      </c>
      <c r="P32" s="29"/>
      <c r="Q32">
        <f t="shared" si="3"/>
        <v>59981.670000000006</v>
      </c>
      <c r="R32">
        <f t="shared" si="1"/>
        <v>25110121</v>
      </c>
    </row>
    <row r="33" spans="1:20" x14ac:dyDescent="0.25">
      <c r="A33" s="29">
        <v>9697</v>
      </c>
      <c r="B33" s="28" t="s">
        <v>22</v>
      </c>
      <c r="C33" s="13">
        <v>19678</v>
      </c>
      <c r="D33" s="13">
        <v>4762</v>
      </c>
      <c r="E33" s="13">
        <v>28</v>
      </c>
      <c r="F33" s="39">
        <f t="shared" si="2"/>
        <v>-1.1814500132899912</v>
      </c>
      <c r="G33" s="24">
        <f>D33*Grafiek_kalibratiemetingen!$R$13+Grafiek_kalibratiemetingen!$R$14</f>
        <v>13.151450013289992</v>
      </c>
      <c r="H33" s="12">
        <v>11.97</v>
      </c>
      <c r="I33" s="41">
        <f>IF(IF(GroteHoogte!D33&gt;0,1,0)+IF(GroteHoogte!H33&gt;0,1,0)=2,1,0)</f>
        <v>1</v>
      </c>
      <c r="J33" s="28" t="s">
        <v>170</v>
      </c>
      <c r="K33" s="28">
        <v>1100</v>
      </c>
      <c r="L33" s="28" t="s">
        <v>15</v>
      </c>
      <c r="M33" s="28" t="s">
        <v>16</v>
      </c>
      <c r="N33" s="42">
        <v>42577</v>
      </c>
      <c r="O33" s="28" t="s">
        <v>125</v>
      </c>
      <c r="P33" s="29"/>
      <c r="Q33">
        <f t="shared" si="3"/>
        <v>57001.14</v>
      </c>
      <c r="R33">
        <f t="shared" si="1"/>
        <v>22676644</v>
      </c>
    </row>
    <row r="34" spans="1:20" x14ac:dyDescent="0.25">
      <c r="A34" s="29">
        <v>9706</v>
      </c>
      <c r="B34" s="28" t="s">
        <v>49</v>
      </c>
      <c r="C34" s="13"/>
      <c r="D34" s="13">
        <v>5502</v>
      </c>
      <c r="E34" s="13">
        <v>28</v>
      </c>
      <c r="F34" s="39">
        <f t="shared" si="2"/>
        <v>-1.2900000000000009</v>
      </c>
      <c r="G34" s="24">
        <v>13.8</v>
      </c>
      <c r="H34" s="12">
        <v>12.51</v>
      </c>
      <c r="I34" s="41">
        <f>IF(IF(GroteHoogte!D34&gt;0,1,0)+IF(GroteHoogte!H34&gt;0,1,0)=2,1,0)</f>
        <v>1</v>
      </c>
      <c r="J34" s="28" t="s">
        <v>170</v>
      </c>
      <c r="K34" s="28">
        <v>1100</v>
      </c>
      <c r="L34" s="28" t="s">
        <v>15</v>
      </c>
      <c r="M34" s="28" t="s">
        <v>16</v>
      </c>
      <c r="N34" s="42">
        <v>42577</v>
      </c>
      <c r="O34" s="28" t="s">
        <v>125</v>
      </c>
      <c r="P34" s="29" t="s">
        <v>167</v>
      </c>
      <c r="Q34">
        <f t="shared" si="3"/>
        <v>68830.02</v>
      </c>
      <c r="R34">
        <f t="shared" si="1"/>
        <v>30272004</v>
      </c>
    </row>
    <row r="35" spans="1:20" x14ac:dyDescent="0.25">
      <c r="A35" s="29">
        <v>9706</v>
      </c>
      <c r="B35" s="28" t="s">
        <v>41</v>
      </c>
      <c r="C35" s="13"/>
      <c r="D35" s="13">
        <v>5413</v>
      </c>
      <c r="E35" s="13">
        <v>28</v>
      </c>
      <c r="F35" s="39">
        <f t="shared" si="2"/>
        <v>-0.79000000000000092</v>
      </c>
      <c r="G35" s="24">
        <v>13.3</v>
      </c>
      <c r="H35" s="12">
        <v>12.51</v>
      </c>
      <c r="I35" s="41">
        <f>IF(IF(GroteHoogte!D35&gt;0,1,0)+IF(GroteHoogte!H35&gt;0,1,0)=2,1,0)</f>
        <v>1</v>
      </c>
      <c r="J35" s="28" t="s">
        <v>170</v>
      </c>
      <c r="K35" s="28">
        <v>1100</v>
      </c>
      <c r="L35" s="28" t="s">
        <v>15</v>
      </c>
      <c r="M35" s="28" t="s">
        <v>16</v>
      </c>
      <c r="N35" s="42">
        <v>42577</v>
      </c>
      <c r="O35" s="28" t="s">
        <v>125</v>
      </c>
      <c r="P35" s="29"/>
      <c r="Q35">
        <f t="shared" si="3"/>
        <v>67716.63</v>
      </c>
      <c r="R35">
        <f t="shared" si="1"/>
        <v>29300569</v>
      </c>
    </row>
    <row r="36" spans="1:20" x14ac:dyDescent="0.25">
      <c r="A36" s="29">
        <v>9706</v>
      </c>
      <c r="B36" s="28" t="s">
        <v>22</v>
      </c>
      <c r="C36" s="13">
        <v>19670</v>
      </c>
      <c r="D36" s="13">
        <v>5090</v>
      </c>
      <c r="E36" s="13">
        <v>29</v>
      </c>
      <c r="F36" s="39">
        <f t="shared" si="2"/>
        <v>-1.1090087511095792</v>
      </c>
      <c r="G36" s="24">
        <f>D36*Grafiek_kalibratiemetingen!$R$13+Grafiek_kalibratiemetingen!$R$14</f>
        <v>13.619008751109579</v>
      </c>
      <c r="H36" s="12">
        <v>12.51</v>
      </c>
      <c r="I36" s="41">
        <f>IF(IF(GroteHoogte!D36&gt;0,1,0)+IF(GroteHoogte!H36&gt;0,1,0)=2,1,0)</f>
        <v>1</v>
      </c>
      <c r="J36" s="28" t="s">
        <v>170</v>
      </c>
      <c r="K36" s="28">
        <v>1100</v>
      </c>
      <c r="L36" s="28" t="s">
        <v>15</v>
      </c>
      <c r="M36" s="28" t="s">
        <v>16</v>
      </c>
      <c r="N36" s="42">
        <v>42577</v>
      </c>
      <c r="O36" s="28" t="s">
        <v>125</v>
      </c>
      <c r="P36" s="29"/>
      <c r="Q36">
        <f t="shared" si="3"/>
        <v>63675.9</v>
      </c>
      <c r="R36">
        <f t="shared" ref="R36:R58" si="4">D36*D36</f>
        <v>25908100</v>
      </c>
    </row>
    <row r="37" spans="1:20" x14ac:dyDescent="0.25">
      <c r="A37" s="29">
        <v>9699</v>
      </c>
      <c r="B37" s="28" t="s">
        <v>49</v>
      </c>
      <c r="C37" s="13"/>
      <c r="D37" s="13">
        <v>6129</v>
      </c>
      <c r="E37" s="13">
        <v>28</v>
      </c>
      <c r="F37" s="39">
        <f t="shared" si="2"/>
        <v>-6.0000000000000497E-2</v>
      </c>
      <c r="G37" s="24">
        <v>15.1</v>
      </c>
      <c r="H37" s="13">
        <v>15.04</v>
      </c>
      <c r="I37" s="41">
        <f>IF(IF(GroteHoogte!D37&gt;0,1,0)+IF(GroteHoogte!H37&gt;0,1,0)=2,1,0)</f>
        <v>1</v>
      </c>
      <c r="J37" s="28" t="s">
        <v>170</v>
      </c>
      <c r="K37" s="28">
        <v>1100</v>
      </c>
      <c r="L37" s="28" t="s">
        <v>15</v>
      </c>
      <c r="M37" s="28" t="s">
        <v>16</v>
      </c>
      <c r="N37" s="42">
        <v>42577</v>
      </c>
      <c r="O37" s="28" t="s">
        <v>125</v>
      </c>
      <c r="P37" s="29"/>
      <c r="Q37">
        <f t="shared" si="3"/>
        <v>92180.159999999989</v>
      </c>
      <c r="R37">
        <f t="shared" si="4"/>
        <v>37564641</v>
      </c>
    </row>
    <row r="38" spans="1:20" x14ac:dyDescent="0.25">
      <c r="A38" s="29">
        <v>9699</v>
      </c>
      <c r="B38" s="28" t="s">
        <v>41</v>
      </c>
      <c r="C38" s="13"/>
      <c r="D38" s="13">
        <v>6029</v>
      </c>
      <c r="E38" s="13">
        <v>28</v>
      </c>
      <c r="F38" s="39">
        <f t="shared" si="2"/>
        <v>0.4399999999999995</v>
      </c>
      <c r="G38" s="24">
        <v>14.6</v>
      </c>
      <c r="H38" s="12">
        <v>15.04</v>
      </c>
      <c r="I38" s="41">
        <f>IF(IF(GroteHoogte!D38&gt;0,1,0)+IF(GroteHoogte!H38&gt;0,1,0)=2,1,0)</f>
        <v>1</v>
      </c>
      <c r="J38" s="28" t="s">
        <v>170</v>
      </c>
      <c r="K38" s="28">
        <v>1100</v>
      </c>
      <c r="L38" s="28" t="s">
        <v>15</v>
      </c>
      <c r="M38" s="28" t="s">
        <v>16</v>
      </c>
      <c r="N38" s="42">
        <v>42577</v>
      </c>
      <c r="O38" s="28" t="s">
        <v>125</v>
      </c>
      <c r="P38" s="29"/>
      <c r="Q38">
        <f t="shared" si="3"/>
        <v>90676.159999999989</v>
      </c>
      <c r="R38">
        <f t="shared" si="4"/>
        <v>36348841</v>
      </c>
    </row>
    <row r="39" spans="1:20" x14ac:dyDescent="0.25">
      <c r="A39" s="29">
        <v>9699</v>
      </c>
      <c r="B39" s="28" t="s">
        <v>22</v>
      </c>
      <c r="C39" s="13">
        <v>19666</v>
      </c>
      <c r="D39" s="13">
        <v>5626</v>
      </c>
      <c r="E39" s="13">
        <v>29</v>
      </c>
      <c r="F39" s="39">
        <f t="shared" si="2"/>
        <v>0.6569318480632873</v>
      </c>
      <c r="G39" s="24">
        <f>D39*Grafiek_kalibratiemetingen!$R$13+Grafiek_kalibratiemetingen!$R$14</f>
        <v>14.383068151936712</v>
      </c>
      <c r="H39" s="12">
        <v>15.04</v>
      </c>
      <c r="I39" s="41">
        <f>IF(IF(GroteHoogte!D39&gt;0,1,0)+IF(GroteHoogte!H39&gt;0,1,0)=2,1,0)</f>
        <v>1</v>
      </c>
      <c r="J39" s="28" t="s">
        <v>170</v>
      </c>
      <c r="K39" s="28">
        <v>1100</v>
      </c>
      <c r="L39" s="28" t="s">
        <v>15</v>
      </c>
      <c r="M39" s="28" t="s">
        <v>16</v>
      </c>
      <c r="N39" s="42">
        <v>42577</v>
      </c>
      <c r="O39" s="28" t="s">
        <v>125</v>
      </c>
      <c r="P39" s="29"/>
      <c r="Q39">
        <f t="shared" si="3"/>
        <v>84615.039999999994</v>
      </c>
      <c r="R39">
        <f t="shared" si="4"/>
        <v>31651876</v>
      </c>
    </row>
    <row r="40" spans="1:20" x14ac:dyDescent="0.25">
      <c r="A40" s="29">
        <v>320</v>
      </c>
      <c r="B40" s="28" t="s">
        <v>49</v>
      </c>
      <c r="C40" s="13"/>
      <c r="D40" s="13">
        <v>5081</v>
      </c>
      <c r="E40" s="13">
        <v>28</v>
      </c>
      <c r="F40" s="39">
        <f t="shared" si="2"/>
        <v>-0.19999999999999929</v>
      </c>
      <c r="G40" s="24">
        <v>13.1</v>
      </c>
      <c r="H40" s="12">
        <v>12.9</v>
      </c>
      <c r="I40" s="41">
        <f>IF(IF(GroteHoogte!D40&gt;0,1,0)+IF(GroteHoogte!H40&gt;0,1,0)=2,1,0)</f>
        <v>1</v>
      </c>
      <c r="J40" s="28" t="s">
        <v>170</v>
      </c>
      <c r="K40" s="28">
        <v>1100</v>
      </c>
      <c r="L40" s="28" t="s">
        <v>15</v>
      </c>
      <c r="M40" s="28" t="s">
        <v>16</v>
      </c>
      <c r="N40" s="42">
        <v>42577</v>
      </c>
      <c r="O40" s="28" t="s">
        <v>125</v>
      </c>
      <c r="P40" s="29" t="s">
        <v>168</v>
      </c>
      <c r="Q40">
        <f t="shared" si="3"/>
        <v>65544.900000000009</v>
      </c>
      <c r="R40">
        <f t="shared" si="4"/>
        <v>25816561</v>
      </c>
    </row>
    <row r="41" spans="1:20" x14ac:dyDescent="0.25">
      <c r="A41" s="29">
        <v>320</v>
      </c>
      <c r="B41" s="28" t="s">
        <v>41</v>
      </c>
      <c r="C41" s="13"/>
      <c r="D41" s="13">
        <v>4910</v>
      </c>
      <c r="E41" s="13">
        <v>29</v>
      </c>
      <c r="F41" s="39">
        <f t="shared" si="2"/>
        <v>-0.19000000000000128</v>
      </c>
      <c r="G41" s="24">
        <v>12.3</v>
      </c>
      <c r="H41" s="12">
        <v>12.11</v>
      </c>
      <c r="I41" s="41">
        <f>IF(IF(GroteHoogte!D41&gt;0,1,0)+IF(GroteHoogte!H41&gt;0,1,0)=2,1,0)</f>
        <v>1</v>
      </c>
      <c r="J41" s="28" t="s">
        <v>170</v>
      </c>
      <c r="K41" s="28">
        <v>1100</v>
      </c>
      <c r="L41" s="28" t="s">
        <v>15</v>
      </c>
      <c r="M41" s="28" t="s">
        <v>16</v>
      </c>
      <c r="N41" s="42">
        <v>42577</v>
      </c>
      <c r="O41" s="28" t="s">
        <v>125</v>
      </c>
      <c r="P41" s="29"/>
      <c r="Q41">
        <f t="shared" si="3"/>
        <v>59460.1</v>
      </c>
      <c r="R41">
        <f t="shared" si="4"/>
        <v>24108100</v>
      </c>
      <c r="T41" t="s">
        <v>137</v>
      </c>
    </row>
    <row r="42" spans="1:20" x14ac:dyDescent="0.25">
      <c r="A42" s="29">
        <v>320</v>
      </c>
      <c r="B42" s="28" t="s">
        <v>22</v>
      </c>
      <c r="C42" s="13">
        <v>19662</v>
      </c>
      <c r="D42" s="13">
        <v>4695</v>
      </c>
      <c r="E42" s="13">
        <v>29</v>
      </c>
      <c r="F42" s="39">
        <f t="shared" ref="F42:F73" si="5">IF(I42,H42-G42,TRIM(""))</f>
        <v>-0.94594258818660037</v>
      </c>
      <c r="G42" s="24">
        <f>D42*Grafiek_kalibratiemetingen!$R$13+Grafiek_kalibratiemetingen!$R$14</f>
        <v>13.0559425881866</v>
      </c>
      <c r="H42" s="12">
        <v>12.11</v>
      </c>
      <c r="I42" s="41">
        <f>IF(IF(GroteHoogte!D42&gt;0,1,0)+IF(GroteHoogte!H42&gt;0,1,0)=2,1,0)</f>
        <v>1</v>
      </c>
      <c r="J42" s="28" t="s">
        <v>170</v>
      </c>
      <c r="K42" s="28">
        <v>1100</v>
      </c>
      <c r="L42" s="28" t="s">
        <v>15</v>
      </c>
      <c r="M42" s="28" t="s">
        <v>16</v>
      </c>
      <c r="N42" s="42">
        <v>42577</v>
      </c>
      <c r="O42" s="28" t="s">
        <v>125</v>
      </c>
      <c r="P42" s="29"/>
      <c r="Q42">
        <f t="shared" ref="Q42:Q63" si="6">H42*D42</f>
        <v>56856.45</v>
      </c>
      <c r="R42">
        <f t="shared" si="4"/>
        <v>22043025</v>
      </c>
    </row>
    <row r="43" spans="1:20" x14ac:dyDescent="0.25">
      <c r="A43" s="29">
        <v>323</v>
      </c>
      <c r="B43" s="28" t="s">
        <v>49</v>
      </c>
      <c r="C43" s="13"/>
      <c r="D43" s="13">
        <v>5079</v>
      </c>
      <c r="E43" s="13">
        <v>28</v>
      </c>
      <c r="F43" s="39">
        <f t="shared" si="5"/>
        <v>-0.99000000000000021</v>
      </c>
      <c r="G43" s="24">
        <v>12.9</v>
      </c>
      <c r="H43" s="12">
        <v>11.91</v>
      </c>
      <c r="I43" s="41">
        <f>IF(IF(GroteHoogte!D43&gt;0,1,0)+IF(GroteHoogte!H43&gt;0,1,0)=2,1,0)</f>
        <v>1</v>
      </c>
      <c r="J43" s="28" t="s">
        <v>170</v>
      </c>
      <c r="K43" s="28">
        <v>1100</v>
      </c>
      <c r="L43" s="28" t="s">
        <v>15</v>
      </c>
      <c r="M43" s="28" t="s">
        <v>16</v>
      </c>
      <c r="N43" s="42">
        <v>42577</v>
      </c>
      <c r="O43" s="28" t="s">
        <v>125</v>
      </c>
      <c r="P43" s="29"/>
      <c r="Q43">
        <f t="shared" si="6"/>
        <v>60490.89</v>
      </c>
      <c r="R43">
        <f t="shared" si="4"/>
        <v>25796241</v>
      </c>
    </row>
    <row r="44" spans="1:20" x14ac:dyDescent="0.25">
      <c r="A44" s="29">
        <v>323</v>
      </c>
      <c r="B44" s="28" t="s">
        <v>41</v>
      </c>
      <c r="C44" s="13"/>
      <c r="D44" s="13">
        <v>5011</v>
      </c>
      <c r="E44" s="13">
        <v>29</v>
      </c>
      <c r="F44" s="39">
        <f t="shared" si="5"/>
        <v>-0.58999999999999986</v>
      </c>
      <c r="G44" s="24">
        <v>12.5</v>
      </c>
      <c r="H44" s="12">
        <v>11.91</v>
      </c>
      <c r="I44" s="41">
        <f>IF(IF(GroteHoogte!D44&gt;0,1,0)+IF(GroteHoogte!H44&gt;0,1,0)=2,1,0)</f>
        <v>1</v>
      </c>
      <c r="J44" s="28" t="s">
        <v>170</v>
      </c>
      <c r="K44" s="28">
        <v>1100</v>
      </c>
      <c r="L44" s="28" t="s">
        <v>15</v>
      </c>
      <c r="M44" s="28" t="s">
        <v>16</v>
      </c>
      <c r="N44" s="42">
        <v>42577</v>
      </c>
      <c r="O44" s="28" t="s">
        <v>125</v>
      </c>
      <c r="P44" s="29"/>
      <c r="Q44">
        <f t="shared" si="6"/>
        <v>59681.01</v>
      </c>
      <c r="R44">
        <f t="shared" si="4"/>
        <v>25110121</v>
      </c>
    </row>
    <row r="45" spans="1:20" x14ac:dyDescent="0.25">
      <c r="A45" s="29">
        <v>323</v>
      </c>
      <c r="B45" s="28" t="s">
        <v>22</v>
      </c>
      <c r="C45" s="13">
        <v>19621</v>
      </c>
      <c r="D45" s="13">
        <v>4768</v>
      </c>
      <c r="E45" s="13">
        <v>29</v>
      </c>
      <c r="F45" s="39">
        <f t="shared" si="5"/>
        <v>-1.250002917030594</v>
      </c>
      <c r="G45" s="24">
        <f>D45*Grafiek_kalibratiemetingen!$R$13+Grafiek_kalibratiemetingen!$R$14</f>
        <v>13.160002917030594</v>
      </c>
      <c r="H45" s="12">
        <v>11.91</v>
      </c>
      <c r="I45" s="41">
        <f>IF(IF(GroteHoogte!D45&gt;0,1,0)+IF(GroteHoogte!H45&gt;0,1,0)=2,1,0)</f>
        <v>1</v>
      </c>
      <c r="J45" s="28" t="s">
        <v>170</v>
      </c>
      <c r="K45" s="28">
        <v>1100</v>
      </c>
      <c r="L45" s="28" t="s">
        <v>15</v>
      </c>
      <c r="M45" s="28" t="s">
        <v>16</v>
      </c>
      <c r="N45" s="42">
        <v>42577</v>
      </c>
      <c r="O45" s="28" t="s">
        <v>125</v>
      </c>
      <c r="P45" s="29"/>
      <c r="Q45">
        <f t="shared" si="6"/>
        <v>56786.879999999997</v>
      </c>
      <c r="R45">
        <f t="shared" si="4"/>
        <v>22733824</v>
      </c>
    </row>
    <row r="46" spans="1:20" x14ac:dyDescent="0.25">
      <c r="A46" s="29">
        <v>324</v>
      </c>
      <c r="B46" s="28" t="s">
        <v>49</v>
      </c>
      <c r="C46" s="13"/>
      <c r="D46" s="13">
        <v>4549</v>
      </c>
      <c r="E46" s="13">
        <v>28</v>
      </c>
      <c r="F46" s="39">
        <f t="shared" si="5"/>
        <v>-0.66999999999999993</v>
      </c>
      <c r="G46" s="24">
        <v>11.8</v>
      </c>
      <c r="H46" s="12">
        <v>11.13</v>
      </c>
      <c r="I46" s="41">
        <f>IF(IF(GroteHoogte!D46&gt;0,1,0)+IF(GroteHoogte!H46&gt;0,1,0)=2,1,0)</f>
        <v>1</v>
      </c>
      <c r="J46" s="28" t="s">
        <v>170</v>
      </c>
      <c r="K46" s="28">
        <v>1100</v>
      </c>
      <c r="L46" s="28" t="s">
        <v>15</v>
      </c>
      <c r="M46" s="28" t="s">
        <v>16</v>
      </c>
      <c r="N46" s="42">
        <v>42577</v>
      </c>
      <c r="O46" s="28" t="s">
        <v>125</v>
      </c>
      <c r="P46" s="29"/>
      <c r="Q46">
        <f t="shared" si="6"/>
        <v>50630.37</v>
      </c>
      <c r="R46">
        <f t="shared" si="4"/>
        <v>20693401</v>
      </c>
    </row>
    <row r="47" spans="1:20" x14ac:dyDescent="0.25">
      <c r="A47" s="29">
        <v>324</v>
      </c>
      <c r="B47" s="28" t="s">
        <v>41</v>
      </c>
      <c r="C47" s="13"/>
      <c r="D47" s="13">
        <v>4557</v>
      </c>
      <c r="E47" s="13">
        <v>29</v>
      </c>
      <c r="F47" s="39">
        <f t="shared" si="5"/>
        <v>-0.46999999999999886</v>
      </c>
      <c r="G47" s="24">
        <v>11.6</v>
      </c>
      <c r="H47" s="12">
        <v>11.13</v>
      </c>
      <c r="I47" s="41">
        <f>IF(IF(GroteHoogte!D47&gt;0,1,0)+IF(GroteHoogte!H47&gt;0,1,0)=2,1,0)</f>
        <v>1</v>
      </c>
      <c r="J47" s="28" t="s">
        <v>170</v>
      </c>
      <c r="K47" s="28">
        <v>1100</v>
      </c>
      <c r="L47" s="28" t="s">
        <v>15</v>
      </c>
      <c r="M47" s="28" t="s">
        <v>16</v>
      </c>
      <c r="N47" s="42">
        <v>42577</v>
      </c>
      <c r="O47" s="28" t="s">
        <v>125</v>
      </c>
      <c r="P47" s="29"/>
      <c r="Q47">
        <f t="shared" si="6"/>
        <v>50719.41</v>
      </c>
      <c r="R47">
        <f t="shared" si="4"/>
        <v>20766249</v>
      </c>
    </row>
    <row r="48" spans="1:20" x14ac:dyDescent="0.25">
      <c r="A48" s="29">
        <v>324</v>
      </c>
      <c r="B48" s="28" t="s">
        <v>22</v>
      </c>
      <c r="C48" s="13">
        <v>19662</v>
      </c>
      <c r="D48" s="13">
        <v>4176</v>
      </c>
      <c r="E48" s="13">
        <v>30</v>
      </c>
      <c r="F48" s="39">
        <f t="shared" si="5"/>
        <v>-1.1861164146245056</v>
      </c>
      <c r="G48" s="24">
        <f>D48*Grafiek_kalibratiemetingen!$R$13+Grafiek_kalibratiemetingen!$R$14</f>
        <v>12.316116414624506</v>
      </c>
      <c r="H48" s="12">
        <v>11.13</v>
      </c>
      <c r="I48" s="41">
        <f>IF(IF(GroteHoogte!D48&gt;0,1,0)+IF(GroteHoogte!H48&gt;0,1,0)=2,1,0)</f>
        <v>1</v>
      </c>
      <c r="J48" s="28" t="s">
        <v>170</v>
      </c>
      <c r="K48" s="28">
        <v>1100</v>
      </c>
      <c r="L48" s="28" t="s">
        <v>15</v>
      </c>
      <c r="M48" s="28" t="s">
        <v>16</v>
      </c>
      <c r="N48" s="42">
        <v>42577</v>
      </c>
      <c r="O48" s="28" t="s">
        <v>125</v>
      </c>
      <c r="P48" s="29"/>
      <c r="Q48">
        <f t="shared" si="6"/>
        <v>46478.880000000005</v>
      </c>
      <c r="R48">
        <f t="shared" si="4"/>
        <v>17438976</v>
      </c>
    </row>
    <row r="49" spans="1:20" x14ac:dyDescent="0.25">
      <c r="A49" s="29">
        <v>9694</v>
      </c>
      <c r="B49" s="28" t="s">
        <v>49</v>
      </c>
      <c r="C49" s="13"/>
      <c r="D49" s="13">
        <v>5421</v>
      </c>
      <c r="E49" s="13">
        <v>28</v>
      </c>
      <c r="F49" s="39">
        <f t="shared" si="5"/>
        <v>-1.2099999999999991</v>
      </c>
      <c r="G49" s="24">
        <v>13.6</v>
      </c>
      <c r="H49" s="12">
        <v>12.39</v>
      </c>
      <c r="I49" s="41">
        <f>IF(IF(GroteHoogte!D49&gt;0,1,0)+IF(GroteHoogte!H49&gt;0,1,0)=2,1,0)</f>
        <v>1</v>
      </c>
      <c r="J49" s="28" t="s">
        <v>170</v>
      </c>
      <c r="K49" s="28">
        <v>1100</v>
      </c>
      <c r="L49" s="28" t="s">
        <v>15</v>
      </c>
      <c r="M49" s="28" t="s">
        <v>16</v>
      </c>
      <c r="N49" s="42">
        <v>42577</v>
      </c>
      <c r="O49" s="28" t="s">
        <v>125</v>
      </c>
      <c r="P49" s="29"/>
      <c r="Q49">
        <f t="shared" si="6"/>
        <v>67166.19</v>
      </c>
      <c r="R49">
        <f t="shared" si="4"/>
        <v>29387241</v>
      </c>
    </row>
    <row r="50" spans="1:20" x14ac:dyDescent="0.25">
      <c r="A50" s="29">
        <v>9694</v>
      </c>
      <c r="B50" s="28" t="s">
        <v>41</v>
      </c>
      <c r="C50" s="13"/>
      <c r="D50" s="13">
        <v>5274</v>
      </c>
      <c r="E50" s="13">
        <v>29</v>
      </c>
      <c r="F50" s="39">
        <f t="shared" si="5"/>
        <v>-0.70999999999999908</v>
      </c>
      <c r="G50" s="24">
        <v>13.1</v>
      </c>
      <c r="H50" s="12">
        <v>12.39</v>
      </c>
      <c r="I50" s="41">
        <f>IF(IF(GroteHoogte!D50&gt;0,1,0)+IF(GroteHoogte!H50&gt;0,1,0)=2,1,0)</f>
        <v>1</v>
      </c>
      <c r="J50" s="28" t="s">
        <v>170</v>
      </c>
      <c r="K50" s="28">
        <v>1100</v>
      </c>
      <c r="L50" s="28" t="s">
        <v>15</v>
      </c>
      <c r="M50" s="28" t="s">
        <v>16</v>
      </c>
      <c r="N50" s="42">
        <v>42577</v>
      </c>
      <c r="O50" s="28" t="s">
        <v>125</v>
      </c>
      <c r="P50" s="29"/>
      <c r="Q50">
        <f t="shared" si="6"/>
        <v>65344.86</v>
      </c>
      <c r="R50">
        <f t="shared" si="4"/>
        <v>27815076</v>
      </c>
    </row>
    <row r="51" spans="1:20" x14ac:dyDescent="0.25">
      <c r="A51" s="29">
        <v>9694</v>
      </c>
      <c r="B51" s="28" t="s">
        <v>22</v>
      </c>
      <c r="C51" s="13">
        <v>19647</v>
      </c>
      <c r="D51" s="13">
        <v>4999</v>
      </c>
      <c r="E51" s="13">
        <v>29</v>
      </c>
      <c r="F51" s="39">
        <f t="shared" si="5"/>
        <v>-1.0992897110437791</v>
      </c>
      <c r="G51" s="24">
        <f>D51*Grafiek_kalibratiemetingen!$R$13+Grafiek_kalibratiemetingen!$R$14</f>
        <v>13.48928971104378</v>
      </c>
      <c r="H51" s="12">
        <v>12.39</v>
      </c>
      <c r="I51" s="41">
        <f>IF(IF(GroteHoogte!D51&gt;0,1,0)+IF(GroteHoogte!H51&gt;0,1,0)=2,1,0)</f>
        <v>1</v>
      </c>
      <c r="J51" s="28" t="s">
        <v>170</v>
      </c>
      <c r="K51" s="28">
        <v>1100</v>
      </c>
      <c r="L51" s="28" t="s">
        <v>15</v>
      </c>
      <c r="M51" s="28" t="s">
        <v>16</v>
      </c>
      <c r="N51" s="42">
        <v>42577</v>
      </c>
      <c r="O51" s="28" t="s">
        <v>125</v>
      </c>
      <c r="P51" s="29"/>
      <c r="Q51">
        <f t="shared" si="6"/>
        <v>61937.61</v>
      </c>
      <c r="R51">
        <f t="shared" si="4"/>
        <v>24990001</v>
      </c>
    </row>
    <row r="52" spans="1:20" x14ac:dyDescent="0.25">
      <c r="A52" s="29">
        <v>9700</v>
      </c>
      <c r="B52" s="28" t="s">
        <v>49</v>
      </c>
      <c r="C52" s="13"/>
      <c r="D52" s="13">
        <v>5208</v>
      </c>
      <c r="E52" s="13">
        <v>28</v>
      </c>
      <c r="F52" s="39">
        <f t="shared" si="5"/>
        <v>-0.92999999999999972</v>
      </c>
      <c r="G52" s="24">
        <v>13.2</v>
      </c>
      <c r="H52" s="12">
        <v>12.27</v>
      </c>
      <c r="I52" s="41">
        <f>IF(IF(GroteHoogte!D52&gt;0,1,0)+IF(GroteHoogte!H52&gt;0,1,0)=2,1,0)</f>
        <v>1</v>
      </c>
      <c r="J52" s="28" t="s">
        <v>170</v>
      </c>
      <c r="K52" s="28">
        <v>1100</v>
      </c>
      <c r="L52" s="28" t="s">
        <v>15</v>
      </c>
      <c r="M52" s="28" t="s">
        <v>16</v>
      </c>
      <c r="N52" s="42">
        <v>42577</v>
      </c>
      <c r="O52" s="28" t="s">
        <v>125</v>
      </c>
      <c r="P52" s="29" t="s">
        <v>169</v>
      </c>
      <c r="Q52">
        <f t="shared" si="6"/>
        <v>63902.159999999996</v>
      </c>
      <c r="R52">
        <f t="shared" si="4"/>
        <v>27123264</v>
      </c>
    </row>
    <row r="53" spans="1:20" x14ac:dyDescent="0.25">
      <c r="A53" s="29">
        <v>9700</v>
      </c>
      <c r="B53" s="28" t="s">
        <v>41</v>
      </c>
      <c r="C53" s="13"/>
      <c r="D53" s="13">
        <v>5121</v>
      </c>
      <c r="E53" s="13">
        <v>29</v>
      </c>
      <c r="F53" s="39">
        <f t="shared" si="5"/>
        <v>-0.53000000000000114</v>
      </c>
      <c r="G53" s="24">
        <v>12.8</v>
      </c>
      <c r="H53" s="12">
        <v>12.27</v>
      </c>
      <c r="I53" s="41">
        <f>IF(IF(GroteHoogte!D53&gt;0,1,0)+IF(GroteHoogte!H53&gt;0,1,0)=2,1,0)</f>
        <v>1</v>
      </c>
      <c r="J53" s="28" t="s">
        <v>170</v>
      </c>
      <c r="K53" s="28">
        <v>1100</v>
      </c>
      <c r="L53" s="28" t="s">
        <v>15</v>
      </c>
      <c r="M53" s="28" t="s">
        <v>16</v>
      </c>
      <c r="N53" s="42">
        <v>42577</v>
      </c>
      <c r="O53" s="28" t="s">
        <v>125</v>
      </c>
      <c r="P53" s="29"/>
      <c r="Q53">
        <f t="shared" si="6"/>
        <v>62834.67</v>
      </c>
      <c r="R53">
        <f t="shared" si="4"/>
        <v>26224641</v>
      </c>
    </row>
    <row r="54" spans="1:20" x14ac:dyDescent="0.25">
      <c r="A54" s="71">
        <v>9700</v>
      </c>
      <c r="B54" s="70" t="s">
        <v>22</v>
      </c>
      <c r="C54" s="57">
        <v>19661</v>
      </c>
      <c r="D54" s="57">
        <v>4861</v>
      </c>
      <c r="E54" s="57">
        <v>30</v>
      </c>
      <c r="F54" s="58">
        <f t="shared" si="5"/>
        <v>-1.0225729250099285</v>
      </c>
      <c r="G54" s="59">
        <f>D54*Grafiek_kalibratiemetingen!$R$13+Grafiek_kalibratiemetingen!$R$14</f>
        <v>13.292572925009928</v>
      </c>
      <c r="H54" s="60">
        <v>12.27</v>
      </c>
      <c r="I54" s="82">
        <f>IF(IF(GroteHoogte!D54&gt;0,1,0)+IF(GroteHoogte!H54&gt;0,1,0)=2,1,0)</f>
        <v>1</v>
      </c>
      <c r="J54" s="70" t="s">
        <v>170</v>
      </c>
      <c r="K54" s="70">
        <v>1100</v>
      </c>
      <c r="L54" s="70" t="s">
        <v>15</v>
      </c>
      <c r="M54" s="70" t="s">
        <v>16</v>
      </c>
      <c r="N54" s="83">
        <v>42577</v>
      </c>
      <c r="O54" s="70" t="s">
        <v>125</v>
      </c>
      <c r="P54" s="29"/>
      <c r="Q54">
        <f t="shared" si="6"/>
        <v>59644.47</v>
      </c>
      <c r="R54">
        <f t="shared" si="4"/>
        <v>23629321</v>
      </c>
    </row>
    <row r="55" spans="1:20" x14ac:dyDescent="0.25">
      <c r="A55" s="88">
        <v>9694</v>
      </c>
      <c r="B55" s="28" t="s">
        <v>49</v>
      </c>
      <c r="C55" s="13"/>
      <c r="D55" s="13">
        <v>5355</v>
      </c>
      <c r="E55" s="13">
        <v>29</v>
      </c>
      <c r="F55" s="26">
        <f t="shared" si="5"/>
        <v>-0.97000000000000064</v>
      </c>
      <c r="G55" s="24">
        <v>13.5</v>
      </c>
      <c r="H55" s="12">
        <v>12.53</v>
      </c>
      <c r="I55" s="41">
        <f>IF(IF(GroteHoogte!D55&gt;0,1,0)+IF(GroteHoogte!H55&gt;0,1,0)=2,1,0)</f>
        <v>1</v>
      </c>
      <c r="J55" s="29" t="s">
        <v>171</v>
      </c>
      <c r="K55" s="29">
        <v>1700</v>
      </c>
      <c r="L55" s="29" t="s">
        <v>15</v>
      </c>
      <c r="M55" s="29" t="s">
        <v>16</v>
      </c>
      <c r="N55" s="32">
        <v>42577</v>
      </c>
      <c r="O55" s="29" t="s">
        <v>172</v>
      </c>
      <c r="P55" s="29"/>
      <c r="Q55">
        <f t="shared" si="6"/>
        <v>67098.149999999994</v>
      </c>
      <c r="R55">
        <f t="shared" si="4"/>
        <v>28676025</v>
      </c>
    </row>
    <row r="56" spans="1:20" x14ac:dyDescent="0.25">
      <c r="A56" s="88">
        <v>9694</v>
      </c>
      <c r="B56" s="28" t="s">
        <v>41</v>
      </c>
      <c r="C56" s="13"/>
      <c r="D56" s="13">
        <v>5299</v>
      </c>
      <c r="E56" s="13">
        <v>30</v>
      </c>
      <c r="F56" s="26">
        <f t="shared" si="5"/>
        <v>-0.57000000000000028</v>
      </c>
      <c r="G56" s="24">
        <v>13.1</v>
      </c>
      <c r="H56" s="12">
        <v>12.53</v>
      </c>
      <c r="I56" s="41">
        <f>IF(IF(GroteHoogte!D56&gt;0,1,0)+IF(GroteHoogte!H56&gt;0,1,0)=2,1,0)</f>
        <v>1</v>
      </c>
      <c r="J56" s="29" t="s">
        <v>171</v>
      </c>
      <c r="K56" s="29">
        <v>1700</v>
      </c>
      <c r="L56" s="29" t="s">
        <v>15</v>
      </c>
      <c r="M56" s="29" t="s">
        <v>16</v>
      </c>
      <c r="N56" s="32">
        <v>42577</v>
      </c>
      <c r="O56" s="29" t="s">
        <v>172</v>
      </c>
      <c r="P56" s="29"/>
      <c r="Q56">
        <f t="shared" si="6"/>
        <v>66396.47</v>
      </c>
      <c r="R56">
        <f t="shared" si="4"/>
        <v>28079401</v>
      </c>
    </row>
    <row r="57" spans="1:20" x14ac:dyDescent="0.25">
      <c r="A57" s="88">
        <v>9694</v>
      </c>
      <c r="B57" s="28" t="s">
        <v>22</v>
      </c>
      <c r="C57" s="13">
        <v>19721</v>
      </c>
      <c r="D57" s="13">
        <v>5092</v>
      </c>
      <c r="E57" s="13">
        <v>30</v>
      </c>
      <c r="F57" s="26">
        <f t="shared" si="5"/>
        <v>-1.0918597190231143</v>
      </c>
      <c r="G57" s="24">
        <f>D57*Grafiek_kalibratiemetingen!$R$13+Grafiek_kalibratiemetingen!$R$14</f>
        <v>13.621859719023114</v>
      </c>
      <c r="H57" s="12">
        <v>12.53</v>
      </c>
      <c r="I57" s="41">
        <f>IF(IF(GroteHoogte!D57&gt;0,1,0)+IF(GroteHoogte!H57&gt;0,1,0)=2,1,0)</f>
        <v>1</v>
      </c>
      <c r="J57" s="29" t="s">
        <v>171</v>
      </c>
      <c r="K57" s="29">
        <v>1700</v>
      </c>
      <c r="L57" s="29" t="s">
        <v>15</v>
      </c>
      <c r="M57" s="29" t="s">
        <v>16</v>
      </c>
      <c r="N57" s="32">
        <v>42577</v>
      </c>
      <c r="O57" s="29" t="s">
        <v>172</v>
      </c>
      <c r="P57" s="29"/>
      <c r="Q57">
        <f t="shared" si="6"/>
        <v>63802.759999999995</v>
      </c>
      <c r="R57">
        <f t="shared" si="4"/>
        <v>25928464</v>
      </c>
    </row>
    <row r="58" spans="1:20" x14ac:dyDescent="0.25">
      <c r="A58" s="88">
        <v>9699</v>
      </c>
      <c r="B58" s="28" t="s">
        <v>49</v>
      </c>
      <c r="C58" s="13"/>
      <c r="D58" s="13">
        <v>6022</v>
      </c>
      <c r="E58" s="13">
        <v>30</v>
      </c>
      <c r="F58" s="26">
        <f t="shared" si="5"/>
        <v>0.51999999999999957</v>
      </c>
      <c r="G58" s="24">
        <v>14.8</v>
      </c>
      <c r="H58" s="12">
        <v>15.32</v>
      </c>
      <c r="I58" s="41">
        <f>IF(IF(GroteHoogte!D58&gt;0,1,0)+IF(GroteHoogte!H58&gt;0,1,0)=2,1,0)</f>
        <v>1</v>
      </c>
      <c r="J58" s="29" t="s">
        <v>171</v>
      </c>
      <c r="K58" s="29">
        <v>1700</v>
      </c>
      <c r="L58" s="29" t="s">
        <v>15</v>
      </c>
      <c r="M58" s="29" t="s">
        <v>16</v>
      </c>
      <c r="N58" s="32">
        <v>42577</v>
      </c>
      <c r="O58" s="29" t="s">
        <v>172</v>
      </c>
      <c r="P58" s="29"/>
      <c r="Q58">
        <f t="shared" si="6"/>
        <v>92257.040000000008</v>
      </c>
      <c r="R58">
        <f t="shared" si="4"/>
        <v>36264484</v>
      </c>
    </row>
    <row r="59" spans="1:20" x14ac:dyDescent="0.25">
      <c r="A59" s="88">
        <v>9699</v>
      </c>
      <c r="B59" s="28" t="s">
        <v>41</v>
      </c>
      <c r="C59" s="13"/>
      <c r="D59" s="13">
        <v>6085</v>
      </c>
      <c r="E59" s="13">
        <v>30</v>
      </c>
      <c r="F59" s="26">
        <f t="shared" si="5"/>
        <v>0.62000000000000099</v>
      </c>
      <c r="G59" s="24">
        <v>14.7</v>
      </c>
      <c r="H59" s="12">
        <v>15.32</v>
      </c>
      <c r="I59" s="2">
        <f>IF(IF(GroteHoogte!D59&gt;0,1,0)+IF(GroteHoogte!H59&gt;0,1,0)=2,1,0)</f>
        <v>1</v>
      </c>
      <c r="J59" s="29" t="s">
        <v>171</v>
      </c>
      <c r="K59" s="29">
        <v>1700</v>
      </c>
      <c r="L59" s="29" t="s">
        <v>15</v>
      </c>
      <c r="M59" s="29" t="s">
        <v>16</v>
      </c>
      <c r="N59" s="32">
        <v>42577</v>
      </c>
      <c r="O59" s="29" t="s">
        <v>172</v>
      </c>
      <c r="P59" s="29"/>
      <c r="Q59">
        <f t="shared" si="6"/>
        <v>93222.2</v>
      </c>
      <c r="T59" t="s">
        <v>151</v>
      </c>
    </row>
    <row r="60" spans="1:20" x14ac:dyDescent="0.25">
      <c r="A60" s="88">
        <v>9699</v>
      </c>
      <c r="B60" s="28" t="s">
        <v>22</v>
      </c>
      <c r="C60" s="13">
        <v>19748</v>
      </c>
      <c r="D60" s="13">
        <v>5795</v>
      </c>
      <c r="E60" s="13">
        <v>30</v>
      </c>
      <c r="F60" s="26">
        <f t="shared" si="5"/>
        <v>0.69602505936965997</v>
      </c>
      <c r="G60" s="24">
        <f>D60*Grafiek_kalibratiemetingen!$R$13+Grafiek_kalibratiemetingen!$R$14</f>
        <v>14.62397494063034</v>
      </c>
      <c r="H60" s="12">
        <v>15.32</v>
      </c>
      <c r="I60" s="2">
        <f>IF(IF(GroteHoogte!D60&gt;0,1,0)+IF(GroteHoogte!H60&gt;0,1,0)=2,1,0)</f>
        <v>1</v>
      </c>
      <c r="J60" s="29" t="s">
        <v>171</v>
      </c>
      <c r="K60" s="29">
        <v>1700</v>
      </c>
      <c r="L60" s="29" t="s">
        <v>15</v>
      </c>
      <c r="M60" s="29" t="s">
        <v>16</v>
      </c>
      <c r="N60" s="32">
        <v>42577</v>
      </c>
      <c r="O60" s="29" t="s">
        <v>172</v>
      </c>
      <c r="P60" s="29"/>
      <c r="Q60">
        <f t="shared" si="6"/>
        <v>88779.400000000009</v>
      </c>
    </row>
    <row r="61" spans="1:20" x14ac:dyDescent="0.25">
      <c r="A61" s="88">
        <v>9699</v>
      </c>
      <c r="B61" s="28" t="s">
        <v>49</v>
      </c>
      <c r="C61" s="13"/>
      <c r="D61" s="13"/>
      <c r="E61" s="13"/>
      <c r="F61" s="26" t="str">
        <f t="shared" si="5"/>
        <v/>
      </c>
      <c r="G61" s="24"/>
      <c r="H61" s="12">
        <v>14.6</v>
      </c>
      <c r="I61" s="2">
        <f>IF(IF(GroteHoogte!D61&gt;0,1,0)+IF(GroteHoogte!H61&gt;0,1,0)=2,1,0)</f>
        <v>0</v>
      </c>
      <c r="J61" s="29" t="s">
        <v>14</v>
      </c>
      <c r="K61" s="29">
        <v>729</v>
      </c>
      <c r="L61" s="29" t="s">
        <v>15</v>
      </c>
      <c r="M61" s="29" t="s">
        <v>16</v>
      </c>
      <c r="N61" s="32">
        <v>42577</v>
      </c>
      <c r="O61" s="29" t="s">
        <v>19</v>
      </c>
      <c r="P61" s="29"/>
      <c r="Q61">
        <f t="shared" si="6"/>
        <v>0</v>
      </c>
    </row>
    <row r="62" spans="1:20" x14ac:dyDescent="0.25">
      <c r="A62" s="88">
        <v>9699</v>
      </c>
      <c r="B62" s="28" t="s">
        <v>41</v>
      </c>
      <c r="C62" s="13"/>
      <c r="D62" s="13"/>
      <c r="E62" s="13"/>
      <c r="F62" s="26" t="str">
        <f t="shared" si="5"/>
        <v/>
      </c>
      <c r="G62" s="24"/>
      <c r="H62" s="12">
        <v>14.6</v>
      </c>
      <c r="I62" s="2">
        <f>IF(IF(GroteHoogte!D62&gt;0,1,0)+IF(GroteHoogte!H62&gt;0,1,0)=2,1,0)</f>
        <v>0</v>
      </c>
      <c r="J62" s="29" t="s">
        <v>14</v>
      </c>
      <c r="K62" s="29">
        <v>729</v>
      </c>
      <c r="L62" s="29" t="s">
        <v>15</v>
      </c>
      <c r="M62" s="29" t="s">
        <v>16</v>
      </c>
      <c r="N62" s="32">
        <v>42577</v>
      </c>
      <c r="O62" s="29" t="s">
        <v>19</v>
      </c>
      <c r="P62" s="29"/>
      <c r="Q62">
        <f t="shared" si="6"/>
        <v>0</v>
      </c>
    </row>
    <row r="63" spans="1:20" x14ac:dyDescent="0.25">
      <c r="A63" s="88">
        <v>9699</v>
      </c>
      <c r="B63" s="28" t="s">
        <v>22</v>
      </c>
      <c r="C63" s="85"/>
      <c r="D63" s="85"/>
      <c r="E63" s="85"/>
      <c r="F63" s="26" t="str">
        <f t="shared" si="5"/>
        <v/>
      </c>
      <c r="G63" s="24">
        <f>D63*Grafiek_kalibratiemetingen!$R$13+Grafiek_kalibratiemetingen!$R$14</f>
        <v>6.3632954111653559</v>
      </c>
      <c r="H63" s="86">
        <v>14.6</v>
      </c>
      <c r="I63" s="2">
        <f>IF(IF(GroteHoogte!D63&gt;0,1,0)+IF(GroteHoogte!H63&gt;0,1,0)=2,1,0)</f>
        <v>0</v>
      </c>
      <c r="J63" s="29" t="s">
        <v>14</v>
      </c>
      <c r="K63" s="29">
        <v>729</v>
      </c>
      <c r="L63" s="29" t="s">
        <v>15</v>
      </c>
      <c r="M63" s="29" t="s">
        <v>16</v>
      </c>
      <c r="N63" s="32">
        <v>42577</v>
      </c>
      <c r="O63" s="29" t="s">
        <v>19</v>
      </c>
      <c r="P63" s="87"/>
      <c r="Q63" s="84">
        <f t="shared" si="6"/>
        <v>0</v>
      </c>
      <c r="R63" s="84"/>
      <c r="S63" s="84"/>
    </row>
    <row r="64" spans="1:20" x14ac:dyDescent="0.25">
      <c r="A64" s="69"/>
      <c r="C64" s="13"/>
      <c r="D64" s="13"/>
      <c r="E64" s="13"/>
      <c r="F64" s="26" t="str">
        <f t="shared" si="5"/>
        <v/>
      </c>
      <c r="G64" s="24"/>
      <c r="H64" s="12"/>
      <c r="I64" s="2">
        <f>IF(IF(GroteHoogte!D64&gt;0,1,0)+IF(GroteHoogte!H64&gt;0,1,0)=2,1,0)</f>
        <v>0</v>
      </c>
      <c r="J64" s="29" t="s">
        <v>14</v>
      </c>
      <c r="K64" s="29">
        <v>729</v>
      </c>
      <c r="L64" s="29" t="s">
        <v>15</v>
      </c>
      <c r="M64" s="29" t="s">
        <v>16</v>
      </c>
      <c r="N64" s="32">
        <v>42577</v>
      </c>
      <c r="O64" s="29" t="s">
        <v>19</v>
      </c>
    </row>
    <row r="65" spans="3:15" x14ac:dyDescent="0.25">
      <c r="C65" s="13"/>
      <c r="D65" s="13"/>
      <c r="E65" s="13"/>
      <c r="F65" s="26" t="str">
        <f t="shared" si="5"/>
        <v/>
      </c>
      <c r="G65" s="24" t="str">
        <f>IF(GroteHoogte!D65&gt;0,Grafiek_kalibratiemetingen!$R$13*GroteHoogte!D65+Grafiek_kalibratiemetingen!$R$14,TRIM(""))</f>
        <v/>
      </c>
      <c r="H65" s="12"/>
      <c r="I65" s="2">
        <f>IF(IF(GroteHoogte!D65&gt;0,1,0)+IF(GroteHoogte!H65&gt;0,1,0)=2,1,0)</f>
        <v>0</v>
      </c>
      <c r="J65" s="29" t="s">
        <v>14</v>
      </c>
      <c r="K65" s="29">
        <v>729</v>
      </c>
      <c r="L65" s="29" t="s">
        <v>15</v>
      </c>
      <c r="M65" s="29" t="s">
        <v>16</v>
      </c>
      <c r="N65" s="32">
        <v>42577</v>
      </c>
      <c r="O65" s="29" t="s">
        <v>19</v>
      </c>
    </row>
    <row r="66" spans="3:15" x14ac:dyDescent="0.25">
      <c r="C66" s="13"/>
      <c r="D66" s="13"/>
      <c r="E66" s="13"/>
      <c r="F66" s="26" t="str">
        <f t="shared" si="5"/>
        <v/>
      </c>
      <c r="G66" s="24"/>
      <c r="H66" s="12"/>
      <c r="I66" s="2">
        <f>IF(IF(GroteHoogte!D66&gt;0,1,0)+IF(GroteHoogte!H66&gt;0,1,0)=2,1,0)</f>
        <v>0</v>
      </c>
      <c r="J66" s="29" t="s">
        <v>14</v>
      </c>
      <c r="K66" s="29">
        <v>729</v>
      </c>
      <c r="L66" s="29" t="s">
        <v>15</v>
      </c>
      <c r="M66" s="29" t="s">
        <v>16</v>
      </c>
      <c r="N66" s="32">
        <v>42577</v>
      </c>
      <c r="O66" s="29" t="s">
        <v>19</v>
      </c>
    </row>
    <row r="67" spans="3:15" x14ac:dyDescent="0.25">
      <c r="C67" s="13"/>
      <c r="D67" s="13"/>
      <c r="E67" s="13"/>
      <c r="F67" s="26" t="str">
        <f t="shared" si="5"/>
        <v/>
      </c>
      <c r="G67" s="24" t="str">
        <f>IF(GroteHoogte!D67&gt;0,Grafiek_kalibratiemetingen!$R$13*GroteHoogte!D67+Grafiek_kalibratiemetingen!$R$14,TRIM(""))</f>
        <v/>
      </c>
      <c r="H67" s="12"/>
      <c r="I67" s="2">
        <f>IF(IF(GroteHoogte!D67&gt;0,1,0)+IF(GroteHoogte!H67&gt;0,1,0)=2,1,0)</f>
        <v>0</v>
      </c>
      <c r="J67" s="29" t="s">
        <v>14</v>
      </c>
      <c r="K67" s="29">
        <v>729</v>
      </c>
      <c r="L67" s="29" t="s">
        <v>15</v>
      </c>
      <c r="M67" s="29" t="s">
        <v>16</v>
      </c>
      <c r="N67" s="32">
        <v>42577</v>
      </c>
      <c r="O67" s="29" t="s">
        <v>19</v>
      </c>
    </row>
    <row r="68" spans="3:15" x14ac:dyDescent="0.25">
      <c r="C68" s="13"/>
      <c r="D68" s="13"/>
      <c r="E68" s="13"/>
      <c r="F68" s="26" t="str">
        <f t="shared" si="5"/>
        <v/>
      </c>
      <c r="G68" s="24" t="str">
        <f>IF(GroteHoogte!D68&gt;0,Grafiek_kalibratiemetingen!$R$13*GroteHoogte!D68+Grafiek_kalibratiemetingen!$R$14,TRIM(""))</f>
        <v/>
      </c>
      <c r="H68" s="12"/>
      <c r="I68" s="2">
        <f>IF(IF(GroteHoogte!D68&gt;0,1,0)+IF(GroteHoogte!H68&gt;0,1,0)=2,1,0)</f>
        <v>0</v>
      </c>
      <c r="N68" s="14"/>
    </row>
    <row r="69" spans="3:15" x14ac:dyDescent="0.25">
      <c r="C69" s="13"/>
      <c r="D69" s="13"/>
      <c r="E69" s="13"/>
      <c r="F69" s="26" t="str">
        <f t="shared" si="5"/>
        <v/>
      </c>
      <c r="G69" s="24" t="str">
        <f>IF(GroteHoogte!D69&gt;0,Grafiek_kalibratiemetingen!$R$13*GroteHoogte!D69+Grafiek_kalibratiemetingen!$R$14,TRIM(""))</f>
        <v/>
      </c>
      <c r="H69" s="12"/>
      <c r="I69" s="2">
        <f>IF(IF(GroteHoogte!D69&gt;0,1,0)+IF(GroteHoogte!H69&gt;0,1,0)=2,1,0)</f>
        <v>0</v>
      </c>
      <c r="N69" s="14"/>
    </row>
    <row r="70" spans="3:15" x14ac:dyDescent="0.25">
      <c r="C70" s="13"/>
      <c r="D70" s="13"/>
      <c r="E70" s="13"/>
      <c r="F70" s="26" t="str">
        <f t="shared" si="5"/>
        <v/>
      </c>
      <c r="G70" s="24" t="str">
        <f>IF(GroteHoogte!D70&gt;0,Grafiek_kalibratiemetingen!$R$13*GroteHoogte!D70+Grafiek_kalibratiemetingen!$R$14,TRIM(""))</f>
        <v/>
      </c>
      <c r="H70" s="12"/>
      <c r="I70" s="2">
        <f>IF(IF(GroteHoogte!D70&gt;0,1,0)+IF(GroteHoogte!H70&gt;0,1,0)=2,1,0)</f>
        <v>0</v>
      </c>
      <c r="N70" s="14"/>
    </row>
    <row r="71" spans="3:15" x14ac:dyDescent="0.25">
      <c r="C71" s="13"/>
      <c r="E71" s="13"/>
      <c r="F71" s="26" t="str">
        <f t="shared" si="5"/>
        <v/>
      </c>
      <c r="G71" s="24" t="str">
        <f>IF(GroteHoogte!D71&gt;0,Grafiek_kalibratiemetingen!$R$13*GroteHoogte!D71+Grafiek_kalibratiemetingen!$R$14,TRIM(""))</f>
        <v/>
      </c>
      <c r="I71" s="2">
        <f>IF(IF(GroteHoogte!D71&gt;0,1,0)+IF(GroteHoogte!H71&gt;0,1,0)=2,1,0)</f>
        <v>0</v>
      </c>
      <c r="N71" s="14"/>
    </row>
    <row r="72" spans="3:15" x14ac:dyDescent="0.25">
      <c r="C72" s="13"/>
      <c r="D72" s="13"/>
      <c r="E72" s="13"/>
      <c r="F72" s="26" t="str">
        <f t="shared" si="5"/>
        <v/>
      </c>
      <c r="G72" s="24" t="str">
        <f>IF(GroteHoogte!D72&gt;0,Grafiek_kalibratiemetingen!$R$13*GroteHoogte!D72+Grafiek_kalibratiemetingen!$R$14,TRIM(""))</f>
        <v/>
      </c>
      <c r="H72" s="12"/>
      <c r="I72" s="2">
        <f>IF(IF(GroteHoogte!D72&gt;0,1,0)+IF(GroteHoogte!H72&gt;0,1,0)=2,1,0)</f>
        <v>0</v>
      </c>
      <c r="N72" s="14"/>
    </row>
    <row r="73" spans="3:15" x14ac:dyDescent="0.25">
      <c r="C73" s="13"/>
      <c r="D73" s="13"/>
      <c r="E73" s="13"/>
      <c r="F73" s="26" t="str">
        <f t="shared" si="5"/>
        <v/>
      </c>
      <c r="G73" s="24" t="str">
        <f>IF(GroteHoogte!D73&gt;0,Grafiek_kalibratiemetingen!$R$13*GroteHoogte!D73+Grafiek_kalibratiemetingen!$R$14,TRIM(""))</f>
        <v/>
      </c>
      <c r="H73" s="12"/>
      <c r="I73" s="2">
        <f>IF(IF(GroteHoogte!D73&gt;0,1,0)+IF(GroteHoogte!H73&gt;0,1,0)=2,1,0)</f>
        <v>0</v>
      </c>
      <c r="N73" s="14"/>
    </row>
    <row r="74" spans="3:15" x14ac:dyDescent="0.25">
      <c r="C74" s="13"/>
      <c r="E74" s="13"/>
      <c r="F74" s="26" t="str">
        <f t="shared" ref="F74:F97" si="7">IF(I74,H74-G74,TRIM(""))</f>
        <v/>
      </c>
      <c r="G74" s="24" t="str">
        <f>IF(GroteHoogte!D74&gt;0,Grafiek_kalibratiemetingen!$R$13*GroteHoogte!D74+Grafiek_kalibratiemetingen!$R$14,TRIM(""))</f>
        <v/>
      </c>
      <c r="I74" s="2">
        <f>IF(IF(GroteHoogte!D74&gt;0,1,0)+IF(GroteHoogte!H74&gt;0,1,0)=2,1,0)</f>
        <v>0</v>
      </c>
      <c r="N74" s="14"/>
    </row>
    <row r="75" spans="3:15" x14ac:dyDescent="0.25">
      <c r="C75" s="13"/>
      <c r="D75" s="13"/>
      <c r="E75" s="13"/>
      <c r="F75" s="26" t="str">
        <f t="shared" si="7"/>
        <v/>
      </c>
      <c r="G75" s="24" t="str">
        <f>IF(GroteHoogte!D75&gt;0,Grafiek_kalibratiemetingen!$R$13*GroteHoogte!D75+Grafiek_kalibratiemetingen!$R$14,TRIM(""))</f>
        <v/>
      </c>
      <c r="H75" s="12"/>
      <c r="I75" s="2">
        <f>IF(IF(GroteHoogte!D75&gt;0,1,0)+IF(GroteHoogte!H75&gt;0,1,0)=2,1,0)</f>
        <v>0</v>
      </c>
      <c r="N75" s="14"/>
    </row>
    <row r="76" spans="3:15" x14ac:dyDescent="0.25">
      <c r="C76" s="13"/>
      <c r="D76" s="13"/>
      <c r="E76" s="13"/>
      <c r="F76" s="26" t="str">
        <f t="shared" si="7"/>
        <v/>
      </c>
      <c r="G76" s="24" t="str">
        <f>IF(GroteHoogte!D76&gt;0,Grafiek_kalibratiemetingen!$R$13*GroteHoogte!D76+Grafiek_kalibratiemetingen!$R$14,TRIM(""))</f>
        <v/>
      </c>
      <c r="H76" s="12"/>
      <c r="I76" s="2">
        <f>IF(IF(GroteHoogte!D76&gt;0,1,0)+IF(GroteHoogte!H76&gt;0,1,0)=2,1,0)</f>
        <v>0</v>
      </c>
    </row>
    <row r="77" spans="3:15" x14ac:dyDescent="0.25">
      <c r="C77" s="13"/>
      <c r="D77" s="13"/>
      <c r="E77" s="13"/>
      <c r="F77" s="26" t="str">
        <f t="shared" si="7"/>
        <v/>
      </c>
      <c r="G77" s="24" t="str">
        <f>IF(GroteHoogte!D77&gt;0,Grafiek_kalibratiemetingen!$R$13*GroteHoogte!D77+Grafiek_kalibratiemetingen!$R$14,TRIM(""))</f>
        <v/>
      </c>
      <c r="H77" s="12"/>
      <c r="I77" s="2">
        <f>IF(IF(GroteHoogte!D77&gt;0,1,0)+IF(GroteHoogte!H77&gt;0,1,0)=2,1,0)</f>
        <v>0</v>
      </c>
    </row>
    <row r="78" spans="3:15" x14ac:dyDescent="0.25">
      <c r="C78" s="13"/>
      <c r="D78" s="13"/>
      <c r="E78" s="13"/>
      <c r="F78" s="26" t="str">
        <f t="shared" si="7"/>
        <v/>
      </c>
      <c r="G78" s="24" t="str">
        <f>IF(GroteHoogte!D78&gt;0,Grafiek_kalibratiemetingen!$R$13*GroteHoogte!D78+Grafiek_kalibratiemetingen!$R$14,TRIM(""))</f>
        <v/>
      </c>
      <c r="H78" s="12"/>
      <c r="I78" s="2">
        <f>IF(IF(GroteHoogte!D78&gt;0,1,0)+IF(GroteHoogte!H78&gt;0,1,0)=2,1,0)</f>
        <v>0</v>
      </c>
    </row>
    <row r="79" spans="3:15" x14ac:dyDescent="0.25">
      <c r="C79" s="13"/>
      <c r="D79" s="13"/>
      <c r="E79" s="13"/>
      <c r="F79" s="26" t="str">
        <f t="shared" si="7"/>
        <v/>
      </c>
      <c r="G79" s="24" t="str">
        <f>IF(GroteHoogte!D79&gt;0,Grafiek_kalibratiemetingen!$R$13*GroteHoogte!D79+Grafiek_kalibratiemetingen!$R$14,TRIM(""))</f>
        <v/>
      </c>
      <c r="H79" s="12"/>
      <c r="I79" s="2">
        <f>IF(IF(GroteHoogte!D79&gt;0,1,0)+IF(GroteHoogte!H79&gt;0,1,0)=2,1,0)</f>
        <v>0</v>
      </c>
    </row>
    <row r="80" spans="3:15" x14ac:dyDescent="0.25">
      <c r="C80" s="13"/>
      <c r="D80" s="13"/>
      <c r="E80" s="13"/>
      <c r="F80" s="26" t="str">
        <f t="shared" si="7"/>
        <v/>
      </c>
      <c r="G80" s="24" t="str">
        <f>IF(GroteHoogte!D80&gt;0,Grafiek_kalibratiemetingen!$R$13*GroteHoogte!D80+Grafiek_kalibratiemetingen!$R$14,TRIM(""))</f>
        <v/>
      </c>
      <c r="H80" s="12"/>
      <c r="I80" s="2">
        <f>IF(IF(GroteHoogte!D80&gt;0,1,0)+IF(GroteHoogte!H80&gt;0,1,0)=2,1,0)</f>
        <v>0</v>
      </c>
    </row>
    <row r="81" spans="3:9" x14ac:dyDescent="0.25">
      <c r="C81" s="13"/>
      <c r="D81" s="13"/>
      <c r="E81" s="13"/>
      <c r="F81" s="26" t="str">
        <f t="shared" si="7"/>
        <v/>
      </c>
      <c r="G81" s="24" t="str">
        <f>IF(GroteHoogte!D81&gt;0,Grafiek_kalibratiemetingen!$R$13*GroteHoogte!D81+Grafiek_kalibratiemetingen!$R$14,TRIM(""))</f>
        <v/>
      </c>
      <c r="H81" s="12"/>
      <c r="I81" s="2">
        <f>IF(IF(GroteHoogte!D81&gt;0,1,0)+IF(GroteHoogte!H81&gt;0,1,0)=2,1,0)</f>
        <v>0</v>
      </c>
    </row>
    <row r="82" spans="3:9" x14ac:dyDescent="0.25">
      <c r="C82" s="13"/>
      <c r="D82" s="13"/>
      <c r="E82" s="13"/>
      <c r="F82" s="26" t="str">
        <f t="shared" si="7"/>
        <v/>
      </c>
      <c r="G82" s="24" t="str">
        <f>IF(GroteHoogte!D82&gt;0,Grafiek_kalibratiemetingen!$R$13*GroteHoogte!D82+Grafiek_kalibratiemetingen!$R$14,TRIM(""))</f>
        <v/>
      </c>
      <c r="H82" s="12"/>
      <c r="I82" s="2">
        <f>IF(IF(GroteHoogte!D82&gt;0,1,0)+IF(GroteHoogte!H82&gt;0,1,0)=2,1,0)</f>
        <v>0</v>
      </c>
    </row>
    <row r="83" spans="3:9" x14ac:dyDescent="0.25">
      <c r="C83" s="13"/>
      <c r="D83" s="13"/>
      <c r="E83" s="13"/>
      <c r="F83" s="26" t="str">
        <f t="shared" si="7"/>
        <v/>
      </c>
      <c r="G83" s="24" t="str">
        <f>IF(GroteHoogte!D83&gt;0,Grafiek_kalibratiemetingen!$R$13*GroteHoogte!D83+Grafiek_kalibratiemetingen!$R$14,TRIM(""))</f>
        <v/>
      </c>
      <c r="H83" s="12"/>
      <c r="I83" s="2">
        <f>IF(IF(GroteHoogte!D83&gt;0,1,0)+IF(GroteHoogte!H83&gt;0,1,0)=2,1,0)</f>
        <v>0</v>
      </c>
    </row>
    <row r="84" spans="3:9" x14ac:dyDescent="0.25">
      <c r="C84" s="13"/>
      <c r="D84" s="13"/>
      <c r="E84" s="13"/>
      <c r="F84" s="26" t="str">
        <f t="shared" si="7"/>
        <v/>
      </c>
      <c r="G84" s="24" t="str">
        <f>IF(GroteHoogte!D84&gt;0,Grafiek_kalibratiemetingen!$R$13*GroteHoogte!D84+Grafiek_kalibratiemetingen!$R$14,TRIM(""))</f>
        <v/>
      </c>
      <c r="H84" s="12"/>
      <c r="I84" s="2">
        <f>IF(IF(GroteHoogte!D84&gt;0,1,0)+IF(GroteHoogte!H84&gt;0,1,0)=2,1,0)</f>
        <v>0</v>
      </c>
    </row>
    <row r="85" spans="3:9" x14ac:dyDescent="0.25">
      <c r="C85" s="13"/>
      <c r="D85" s="13"/>
      <c r="E85" s="13"/>
      <c r="F85" s="26" t="str">
        <f t="shared" si="7"/>
        <v/>
      </c>
      <c r="G85" s="24" t="str">
        <f>IF(GroteHoogte!D85&gt;0,Grafiek_kalibratiemetingen!$R$13*GroteHoogte!D85+Grafiek_kalibratiemetingen!$R$14,TRIM(""))</f>
        <v/>
      </c>
      <c r="H85" s="12"/>
      <c r="I85" s="2">
        <f>IF(IF(GroteHoogte!D85&gt;0,1,0)+IF(GroteHoogte!H85&gt;0,1,0)=2,1,0)</f>
        <v>0</v>
      </c>
    </row>
    <row r="86" spans="3:9" x14ac:dyDescent="0.25">
      <c r="C86" s="13"/>
      <c r="D86" s="13"/>
      <c r="E86" s="13"/>
      <c r="F86" s="26" t="str">
        <f t="shared" si="7"/>
        <v/>
      </c>
      <c r="G86" s="24" t="str">
        <f>IF(GroteHoogte!D86&gt;0,Grafiek_kalibratiemetingen!$R$13*GroteHoogte!D86+Grafiek_kalibratiemetingen!$R$14,TRIM(""))</f>
        <v/>
      </c>
      <c r="H86" s="12"/>
      <c r="I86" s="2">
        <f>IF(IF(GroteHoogte!D86&gt;0,1,0)+IF(GroteHoogte!H86&gt;0,1,0)=2,1,0)</f>
        <v>0</v>
      </c>
    </row>
    <row r="87" spans="3:9" x14ac:dyDescent="0.25">
      <c r="C87" s="13"/>
      <c r="D87" s="13"/>
      <c r="E87" s="13"/>
      <c r="F87" s="26" t="str">
        <f t="shared" si="7"/>
        <v/>
      </c>
      <c r="G87" s="24" t="str">
        <f>IF(GroteHoogte!D87&gt;0,Grafiek_kalibratiemetingen!$R$13*GroteHoogte!D87+Grafiek_kalibratiemetingen!$R$14,TRIM(""))</f>
        <v/>
      </c>
      <c r="H87" s="12"/>
      <c r="I87" s="2">
        <f>IF(IF(GroteHoogte!D87&gt;0,1,0)+IF(GroteHoogte!H87&gt;0,1,0)=2,1,0)</f>
        <v>0</v>
      </c>
    </row>
    <row r="88" spans="3:9" x14ac:dyDescent="0.25">
      <c r="C88" s="13"/>
      <c r="D88" s="13"/>
      <c r="E88" s="13"/>
      <c r="F88" s="26" t="str">
        <f t="shared" si="7"/>
        <v/>
      </c>
      <c r="G88" s="24" t="str">
        <f>IF(GroteHoogte!D88&gt;0,Grafiek_kalibratiemetingen!$R$13*GroteHoogte!D88+Grafiek_kalibratiemetingen!$R$14,TRIM(""))</f>
        <v/>
      </c>
      <c r="H88" s="12"/>
      <c r="I88" s="2">
        <f>IF(IF(GroteHoogte!D88&gt;0,1,0)+IF(GroteHoogte!H88&gt;0,1,0)=2,1,0)</f>
        <v>0</v>
      </c>
    </row>
    <row r="89" spans="3:9" x14ac:dyDescent="0.25">
      <c r="C89" s="13"/>
      <c r="D89" s="13"/>
      <c r="E89" s="13"/>
      <c r="F89" s="26" t="str">
        <f t="shared" si="7"/>
        <v/>
      </c>
      <c r="G89" s="24" t="str">
        <f>IF(GroteHoogte!D89&gt;0,Grafiek_kalibratiemetingen!$R$13*GroteHoogte!D89+Grafiek_kalibratiemetingen!$R$14,TRIM(""))</f>
        <v/>
      </c>
      <c r="H89" s="12"/>
      <c r="I89" s="2">
        <f>IF(IF(GroteHoogte!D89&gt;0,1,0)+IF(GroteHoogte!H89&gt;0,1,0)=2,1,0)</f>
        <v>0</v>
      </c>
    </row>
    <row r="90" spans="3:9" x14ac:dyDescent="0.25">
      <c r="C90" s="13"/>
      <c r="D90" s="13"/>
      <c r="E90" s="13"/>
      <c r="F90" s="26" t="str">
        <f t="shared" si="7"/>
        <v/>
      </c>
      <c r="G90" s="24" t="str">
        <f>IF(GroteHoogte!D90&gt;0,Grafiek_kalibratiemetingen!$R$13*GroteHoogte!D90+Grafiek_kalibratiemetingen!$R$14,TRIM(""))</f>
        <v/>
      </c>
      <c r="H90" s="12"/>
      <c r="I90" s="2">
        <f>IF(IF(GroteHoogte!D90&gt;0,1,0)+IF(GroteHoogte!H90&gt;0,1,0)=2,1,0)</f>
        <v>0</v>
      </c>
    </row>
    <row r="91" spans="3:9" x14ac:dyDescent="0.25">
      <c r="F91" s="26" t="str">
        <f t="shared" si="7"/>
        <v/>
      </c>
      <c r="G91" s="24" t="str">
        <f>IF(GroteHoogte!D91&gt;0,Grafiek_kalibratiemetingen!$R$13*GroteHoogte!D91+Grafiek_kalibratiemetingen!$R$14,TRIM(""))</f>
        <v/>
      </c>
      <c r="I91" s="2">
        <f>IF(IF(GroteHoogte!D91&gt;0,1,0)+IF(GroteHoogte!H91&gt;0,1,0)=2,1,0)</f>
        <v>0</v>
      </c>
    </row>
    <row r="92" spans="3:9" x14ac:dyDescent="0.25">
      <c r="F92" s="26" t="str">
        <f t="shared" si="7"/>
        <v/>
      </c>
      <c r="G92" s="24" t="str">
        <f>IF(GroteHoogte!D92&gt;0,Grafiek_kalibratiemetingen!$R$13*GroteHoogte!D92+Grafiek_kalibratiemetingen!$R$14,TRIM(""))</f>
        <v/>
      </c>
      <c r="I92" s="2">
        <f>IF(IF(GroteHoogte!D92&gt;0,1,0)+IF(GroteHoogte!H92&gt;0,1,0)=2,1,0)</f>
        <v>0</v>
      </c>
    </row>
    <row r="93" spans="3:9" x14ac:dyDescent="0.25">
      <c r="F93" s="26" t="str">
        <f t="shared" si="7"/>
        <v/>
      </c>
      <c r="G93" s="24" t="str">
        <f>IF(GroteHoogte!D93&gt;0,Grafiek_kalibratiemetingen!$R$13*GroteHoogte!D93+Grafiek_kalibratiemetingen!$R$14,TRIM(""))</f>
        <v/>
      </c>
      <c r="I93" s="2">
        <f>IF(IF(GroteHoogte!D93&gt;0,1,0)+IF(GroteHoogte!H93&gt;0,1,0)=2,1,0)</f>
        <v>0</v>
      </c>
    </row>
    <row r="94" spans="3:9" x14ac:dyDescent="0.25">
      <c r="F94" s="26" t="str">
        <f t="shared" si="7"/>
        <v/>
      </c>
      <c r="G94" s="24" t="str">
        <f>IF(GroteHoogte!D94&gt;0,Grafiek_kalibratiemetingen!$R$13*GroteHoogte!D94+Grafiek_kalibratiemetingen!$R$14,TRIM(""))</f>
        <v/>
      </c>
      <c r="I94" s="2">
        <f>IF(IF(GroteHoogte!D94&gt;0,1,0)+IF(GroteHoogte!H94&gt;0,1,0)=2,1,0)</f>
        <v>0</v>
      </c>
    </row>
    <row r="95" spans="3:9" x14ac:dyDescent="0.25">
      <c r="F95" s="26" t="str">
        <f t="shared" si="7"/>
        <v/>
      </c>
      <c r="G95" s="24" t="str">
        <f>IF(GroteHoogte!D95&gt;0,Grafiek_kalibratiemetingen!$R$13*GroteHoogte!D95+Grafiek_kalibratiemetingen!$R$14,TRIM(""))</f>
        <v/>
      </c>
      <c r="I95" s="2">
        <f>IF(IF(GroteHoogte!D95&gt;0,1,0)+IF(GroteHoogte!H95&gt;0,1,0)=2,1,0)</f>
        <v>0</v>
      </c>
    </row>
    <row r="96" spans="3:9" x14ac:dyDescent="0.25">
      <c r="F96" s="26" t="str">
        <f t="shared" si="7"/>
        <v/>
      </c>
      <c r="G96" s="24" t="str">
        <f>IF(GroteHoogte!D96&gt;0,Grafiek_kalibratiemetingen!$R$13*GroteHoogte!D96+Grafiek_kalibratiemetingen!$R$14,TRIM(""))</f>
        <v/>
      </c>
      <c r="I96" s="2">
        <f>IF(IF(GroteHoogte!D96&gt;0,1,0)+IF(GroteHoogte!H96&gt;0,1,0)=2,1,0)</f>
        <v>0</v>
      </c>
    </row>
    <row r="97" spans="6:9" x14ac:dyDescent="0.25">
      <c r="F97" s="26" t="str">
        <f t="shared" si="7"/>
        <v/>
      </c>
      <c r="G97" s="24" t="str">
        <f>IF(GroteHoogte!D97&gt;0,Grafiek_kalibratiemetingen!$R$13*GroteHoogte!D97+Grafiek_kalibratiemetingen!$R$14,TRIM(""))</f>
        <v/>
      </c>
      <c r="I97" s="2">
        <f>IF(IF(GroteHoogte!D97&gt;0,1,0)+IF(GroteHoogte!H97&gt;0,1,0)=2,1,0)</f>
        <v>0</v>
      </c>
    </row>
    <row r="98" spans="6:9" x14ac:dyDescent="0.25">
      <c r="G98" s="24" t="str">
        <f>IF(GroteHoogte!D98&gt;0,Grafiek_kalibratiemetingen!$R$13*GroteHoogte!D98+Grafiek_kalibratiemetingen!$R$14,TRIM(""))</f>
        <v/>
      </c>
      <c r="I98" s="2">
        <f>IF(IF(GroteHoogte!D98&gt;0,1,0)+IF(GroteHoogte!H98&gt;0,1,0)=2,1,0)</f>
        <v>0</v>
      </c>
    </row>
    <row r="99" spans="6:9" x14ac:dyDescent="0.25">
      <c r="G99" s="24" t="str">
        <f>IF(GroteHoogte!D99&gt;0,Grafiek_kalibratiemetingen!$R$13*GroteHoogte!D99+Grafiek_kalibratiemetingen!$R$14,TRIM(""))</f>
        <v/>
      </c>
      <c r="I99" s="2">
        <f>IF(IF(GroteHoogte!D99&gt;0,1,0)+IF(GroteHoogte!H99&gt;0,1,0)=2,1,0)</f>
        <v>0</v>
      </c>
    </row>
    <row r="100" spans="6:9" x14ac:dyDescent="0.25">
      <c r="G100" s="24" t="str">
        <f>IF(GroteHoogte!D100&gt;0,Grafiek_kalibratiemetingen!$R$13*GroteHoogte!D100+Grafiek_kalibratiemetingen!$R$14,TRIM(""))</f>
        <v/>
      </c>
      <c r="I100" s="2">
        <f>IF(IF(GroteHoogte!D100&gt;0,1,0)+IF(GroteHoogte!H100&gt;0,1,0)=2,1,0)</f>
        <v>0</v>
      </c>
    </row>
    <row r="101" spans="6:9" x14ac:dyDescent="0.25">
      <c r="G101" s="24" t="str">
        <f>IF(GroteHoogte!D101&gt;0,Grafiek_kalibratiemetingen!$R$13*GroteHoogte!D101+Grafiek_kalibratiemetingen!$R$14,TRIM(""))</f>
        <v/>
      </c>
      <c r="I101" s="2">
        <f>IF(IF(GroteHoogte!D101&gt;0,1,0)+IF(GroteHoogte!H101&gt;0,1,0)=2,1,0)</f>
        <v>0</v>
      </c>
    </row>
    <row r="102" spans="6:9" x14ac:dyDescent="0.25">
      <c r="G102" s="24" t="str">
        <f>IF(GroteHoogte!D102&gt;0,Grafiek_kalibratiemetingen!$R$13*GroteHoogte!D102+Grafiek_kalibratiemetingen!$R$14,TRIM(""))</f>
        <v/>
      </c>
      <c r="I102" s="2">
        <f>IF(IF(GroteHoogte!D102&gt;0,1,0)+IF(GroteHoogte!H102&gt;0,1,0)=2,1,0)</f>
        <v>0</v>
      </c>
    </row>
    <row r="103" spans="6:9" x14ac:dyDescent="0.25">
      <c r="G103" s="24" t="str">
        <f>IF(GroteHoogte!D103&gt;0,Grafiek_kalibratiemetingen!$R$13*GroteHoogte!D103+Grafiek_kalibratiemetingen!$R$14,TRIM(""))</f>
        <v/>
      </c>
      <c r="I103" s="2">
        <f>IF(IF(GroteHoogte!D103&gt;0,1,0)+IF(GroteHoogte!H103&gt;0,1,0)=2,1,0)</f>
        <v>0</v>
      </c>
    </row>
    <row r="104" spans="6:9" x14ac:dyDescent="0.25">
      <c r="G104" s="24" t="str">
        <f>IF(GroteHoogte!D104&gt;0,Grafiek_kalibratiemetingen!$R$13*GroteHoogte!D104+Grafiek_kalibratiemetingen!$R$14,TRIM(""))</f>
        <v/>
      </c>
      <c r="I104" s="2">
        <f>IF(IF(GroteHoogte!D104&gt;0,1,0)+IF(GroteHoogte!H104&gt;0,1,0)=2,1,0)</f>
        <v>0</v>
      </c>
    </row>
    <row r="105" spans="6:9" x14ac:dyDescent="0.25">
      <c r="G105" s="24" t="str">
        <f>IF(GroteHoogte!D105&gt;0,Grafiek_kalibratiemetingen!$R$13*GroteHoogte!D105+Grafiek_kalibratiemetingen!$R$14,TRIM(""))</f>
        <v/>
      </c>
      <c r="I105" s="2">
        <f>IF(IF(GroteHoogte!D105&gt;0,1,0)+IF(GroteHoogte!H105&gt;0,1,0)=2,1,0)</f>
        <v>0</v>
      </c>
    </row>
    <row r="106" spans="6:9" x14ac:dyDescent="0.25">
      <c r="G106" s="24" t="str">
        <f>IF(GroteHoogte!D106&gt;0,Grafiek_kalibratiemetingen!$R$13*GroteHoogte!D106+Grafiek_kalibratiemetingen!$R$14,TRIM(""))</f>
        <v/>
      </c>
      <c r="I106" s="2">
        <f>IF(IF(GroteHoogte!D106&gt;0,1,0)+IF(GroteHoogte!H106&gt;0,1,0)=2,1,0)</f>
        <v>0</v>
      </c>
    </row>
    <row r="107" spans="6:9" x14ac:dyDescent="0.25">
      <c r="G107" s="24" t="str">
        <f>IF(GroteHoogte!D107&gt;0,Grafiek_kalibratiemetingen!$R$13*GroteHoogte!D107+Grafiek_kalibratiemetingen!$R$14,TRIM(""))</f>
        <v/>
      </c>
      <c r="I107" s="2">
        <f>IF(IF(GroteHoogte!D107&gt;0,1,0)+IF(GroteHoogte!H107&gt;0,1,0)=2,1,0)</f>
        <v>0</v>
      </c>
    </row>
    <row r="108" spans="6:9" x14ac:dyDescent="0.25">
      <c r="G108" s="24" t="str">
        <f>IF(GroteHoogte!D108&gt;0,Grafiek_kalibratiemetingen!$R$13*GroteHoogte!D108+Grafiek_kalibratiemetingen!$R$14,TRIM(""))</f>
        <v/>
      </c>
      <c r="I108" s="2">
        <f>IF(IF(GroteHoogte!D108&gt;0,1,0)+IF(GroteHoogte!H108&gt;0,1,0)=2,1,0)</f>
        <v>0</v>
      </c>
    </row>
    <row r="109" spans="6:9" x14ac:dyDescent="0.25">
      <c r="G109" s="24" t="str">
        <f>IF(GroteHoogte!D109&gt;0,Grafiek_kalibratiemetingen!$R$13*GroteHoogte!D109+Grafiek_kalibratiemetingen!$R$14,TRIM(""))</f>
        <v/>
      </c>
      <c r="I109" s="2">
        <f>IF(IF(GroteHoogte!D109&gt;0,1,0)+IF(GroteHoogte!H109&gt;0,1,0)=2,1,0)</f>
        <v>0</v>
      </c>
    </row>
    <row r="110" spans="6:9" x14ac:dyDescent="0.25">
      <c r="G110" s="24" t="str">
        <f>IF(GroteHoogte!D110&gt;0,Grafiek_kalibratiemetingen!$R$13*GroteHoogte!D110+Grafiek_kalibratiemetingen!$R$14,TRIM(""))</f>
        <v/>
      </c>
      <c r="I110" s="2">
        <f>IF(IF(GroteHoogte!D110&gt;0,1,0)+IF(GroteHoogte!H110&gt;0,1,0)=2,1,0)</f>
        <v>0</v>
      </c>
    </row>
    <row r="111" spans="6:9" x14ac:dyDescent="0.25">
      <c r="G111" s="24" t="str">
        <f>IF(GroteHoogte!D111&gt;0,Grafiek_kalibratiemetingen!$R$13*GroteHoogte!D111+Grafiek_kalibratiemetingen!$R$14,TRIM(""))</f>
        <v/>
      </c>
      <c r="I111" s="2">
        <f>IF(IF(GroteHoogte!D111&gt;0,1,0)+IF(GroteHoogte!H111&gt;0,1,0)=2,1,0)</f>
        <v>0</v>
      </c>
    </row>
    <row r="112" spans="6:9" x14ac:dyDescent="0.25">
      <c r="G112" s="24" t="str">
        <f>IF(GroteHoogte!D112&gt;0,Grafiek_kalibratiemetingen!$R$13*GroteHoogte!D112+Grafiek_kalibratiemetingen!$R$14,TRIM(""))</f>
        <v/>
      </c>
      <c r="I112" s="2">
        <f>IF(IF(GroteHoogte!D112&gt;0,1,0)+IF(GroteHoogte!H112&gt;0,1,0)=2,1,0)</f>
        <v>0</v>
      </c>
    </row>
    <row r="113" spans="7:9" x14ac:dyDescent="0.25">
      <c r="G113" s="24" t="str">
        <f>IF(GroteHoogte!D113&gt;0,Grafiek_kalibratiemetingen!$R$13*GroteHoogte!D113+Grafiek_kalibratiemetingen!$R$14,TRIM(""))</f>
        <v/>
      </c>
      <c r="I113" s="2">
        <f>IF(IF(GroteHoogte!D113&gt;0,1,0)+IF(GroteHoogte!H113&gt;0,1,0)=2,1,0)</f>
        <v>0</v>
      </c>
    </row>
    <row r="114" spans="7:9" x14ac:dyDescent="0.25">
      <c r="G114" s="24" t="str">
        <f>IF(GroteHoogte!D114&gt;0,Grafiek_kalibratiemetingen!$R$13*GroteHoogte!D114+Grafiek_kalibratiemetingen!$R$14,TRIM(""))</f>
        <v/>
      </c>
      <c r="I114" s="2">
        <f>IF(IF(GroteHoogte!D114&gt;0,1,0)+IF(GroteHoogte!H114&gt;0,1,0)=2,1,0)</f>
        <v>0</v>
      </c>
    </row>
    <row r="115" spans="7:9" x14ac:dyDescent="0.25">
      <c r="G115" s="24" t="str">
        <f>IF(GroteHoogte!D115&gt;0,Grafiek_kalibratiemetingen!$R$13*GroteHoogte!D115+Grafiek_kalibratiemetingen!$R$14,TRIM(""))</f>
        <v/>
      </c>
      <c r="I115" s="2">
        <f>IF(IF(GroteHoogte!D115&gt;0,1,0)+IF(GroteHoogte!H115&gt;0,1,0)=2,1,0)</f>
        <v>0</v>
      </c>
    </row>
    <row r="116" spans="7:9" x14ac:dyDescent="0.25">
      <c r="G116" s="24" t="str">
        <f>IF(GroteHoogte!D116&gt;0,Grafiek_kalibratiemetingen!$R$13*GroteHoogte!D116+Grafiek_kalibratiemetingen!$R$14,TRIM(""))</f>
        <v/>
      </c>
      <c r="I116" s="2">
        <f>IF(IF(GroteHoogte!D116&gt;0,1,0)+IF(GroteHoogte!H116&gt;0,1,0)=2,1,0)</f>
        <v>0</v>
      </c>
    </row>
    <row r="117" spans="7:9" x14ac:dyDescent="0.25">
      <c r="G117" s="24" t="str">
        <f>IF(GroteHoogte!D117&gt;0,Grafiek_kalibratiemetingen!$R$13*GroteHoogte!D117+Grafiek_kalibratiemetingen!$R$14,TRIM(""))</f>
        <v/>
      </c>
      <c r="I117" s="2">
        <f>IF(IF(GroteHoogte!D117&gt;0,1,0)+IF(GroteHoogte!H117&gt;0,1,0)=2,1,0)</f>
        <v>0</v>
      </c>
    </row>
    <row r="118" spans="7:9" x14ac:dyDescent="0.25">
      <c r="G118" s="24" t="str">
        <f>IF(GroteHoogte!D118&gt;0,Grafiek_kalibratiemetingen!$R$13*GroteHoogte!D118+Grafiek_kalibratiemetingen!$R$14,TRIM(""))</f>
        <v/>
      </c>
      <c r="I118" s="2">
        <f>IF(IF(GroteHoogte!D118&gt;0,1,0)+IF(GroteHoogte!H118&gt;0,1,0)=2,1,0)</f>
        <v>0</v>
      </c>
    </row>
    <row r="119" spans="7:9" x14ac:dyDescent="0.25">
      <c r="G119" s="24" t="str">
        <f>IF(GroteHoogte!D119&gt;0,Grafiek_kalibratiemetingen!$R$13*GroteHoogte!D119+Grafiek_kalibratiemetingen!$R$14,TRIM(""))</f>
        <v/>
      </c>
      <c r="I119" s="2">
        <f>IF(IF(GroteHoogte!D119&gt;0,1,0)+IF(GroteHoogte!H119&gt;0,1,0)=2,1,0)</f>
        <v>0</v>
      </c>
    </row>
    <row r="120" spans="7:9" x14ac:dyDescent="0.25">
      <c r="G120" s="24" t="str">
        <f>IF(GroteHoogte!D120&gt;0,Grafiek_kalibratiemetingen!$R$13*GroteHoogte!D120+Grafiek_kalibratiemetingen!$R$14,TRIM(""))</f>
        <v/>
      </c>
      <c r="I120" s="2">
        <f>IF(IF(GroteHoogte!D120&gt;0,1,0)+IF(GroteHoogte!H120&gt;0,1,0)=2,1,0)</f>
        <v>0</v>
      </c>
    </row>
    <row r="121" spans="7:9" x14ac:dyDescent="0.25">
      <c r="G121" s="24" t="str">
        <f>IF(GroteHoogte!D121&gt;0,Grafiek_kalibratiemetingen!$R$13*GroteHoogte!D121+Grafiek_kalibratiemetingen!$R$14,TRIM(""))</f>
        <v/>
      </c>
      <c r="I121" s="2">
        <f>IF(IF(GroteHoogte!D121&gt;0,1,0)+IF(GroteHoogte!H121&gt;0,1,0)=2,1,0)</f>
        <v>0</v>
      </c>
    </row>
    <row r="122" spans="7:9" x14ac:dyDescent="0.25">
      <c r="G122" s="24" t="str">
        <f>IF(GroteHoogte!D122&gt;0,Grafiek_kalibratiemetingen!$R$13*GroteHoogte!D122+Grafiek_kalibratiemetingen!$R$14,TRIM(""))</f>
        <v/>
      </c>
      <c r="I122" s="2">
        <f>IF(IF(GroteHoogte!D122&gt;0,1,0)+IF(GroteHoogte!H122&gt;0,1,0)=2,1,0)</f>
        <v>0</v>
      </c>
    </row>
    <row r="123" spans="7:9" x14ac:dyDescent="0.25">
      <c r="G123" s="24" t="str">
        <f>IF(GroteHoogte!D123&gt;0,Grafiek_kalibratiemetingen!$R$13*GroteHoogte!D123+Grafiek_kalibratiemetingen!$R$14,TRIM(""))</f>
        <v/>
      </c>
      <c r="I123" s="2">
        <f>IF(IF(GroteHoogte!D123&gt;0,1,0)+IF(GroteHoogte!H123&gt;0,1,0)=2,1,0)</f>
        <v>0</v>
      </c>
    </row>
    <row r="124" spans="7:9" x14ac:dyDescent="0.25">
      <c r="G124" s="24" t="str">
        <f>IF(GroteHoogte!D124&gt;0,Grafiek_kalibratiemetingen!$R$13*GroteHoogte!D124+Grafiek_kalibratiemetingen!$R$14,TRIM(""))</f>
        <v/>
      </c>
      <c r="I124" s="2">
        <f>IF(IF(GroteHoogte!D124&gt;0,1,0)+IF(GroteHoogte!H124&gt;0,1,0)=2,1,0)</f>
        <v>0</v>
      </c>
    </row>
    <row r="125" spans="7:9" x14ac:dyDescent="0.25">
      <c r="G125" s="24" t="str">
        <f>IF(GroteHoogte!D125&gt;0,Grafiek_kalibratiemetingen!$R$13*GroteHoogte!D125+Grafiek_kalibratiemetingen!$R$14,TRIM(""))</f>
        <v/>
      </c>
      <c r="I125" s="2">
        <f>IF(IF(GroteHoogte!D125&gt;0,1,0)+IF(GroteHoogte!H125&gt;0,1,0)=2,1,0)</f>
        <v>0</v>
      </c>
    </row>
    <row r="126" spans="7:9" x14ac:dyDescent="0.25">
      <c r="G126" s="24" t="str">
        <f>IF(GroteHoogte!D126&gt;0,Grafiek_kalibratiemetingen!$R$13*GroteHoogte!D126+Grafiek_kalibratiemetingen!$R$14,TRIM(""))</f>
        <v/>
      </c>
      <c r="I126" s="2">
        <f>IF(IF(GroteHoogte!D126&gt;0,1,0)+IF(GroteHoogte!H126&gt;0,1,0)=2,1,0)</f>
        <v>0</v>
      </c>
    </row>
    <row r="127" spans="7:9" x14ac:dyDescent="0.25">
      <c r="G127" s="24" t="str">
        <f>IF(GroteHoogte!D127&gt;0,Grafiek_kalibratiemetingen!$R$13*GroteHoogte!D127+Grafiek_kalibratiemetingen!$R$14,TRIM(""))</f>
        <v/>
      </c>
      <c r="I127" s="2">
        <f>IF(IF(GroteHoogte!D127&gt;0,1,0)+IF(GroteHoogte!H127&gt;0,1,0)=2,1,0)</f>
        <v>0</v>
      </c>
    </row>
    <row r="128" spans="7:9" x14ac:dyDescent="0.25">
      <c r="G128" s="24" t="str">
        <f>IF(GroteHoogte!D128&gt;0,Grafiek_kalibratiemetingen!$R$13*GroteHoogte!D128+Grafiek_kalibratiemetingen!$R$14,TRIM(""))</f>
        <v/>
      </c>
      <c r="I128" s="2">
        <f>IF(IF(GroteHoogte!D128&gt;0,1,0)+IF(GroteHoogte!H128&gt;0,1,0)=2,1,0)</f>
        <v>0</v>
      </c>
    </row>
    <row r="129" spans="7:9" x14ac:dyDescent="0.25">
      <c r="G129" s="24" t="str">
        <f>IF(GroteHoogte!D129&gt;0,Grafiek_kalibratiemetingen!$R$13*GroteHoogte!D129+Grafiek_kalibratiemetingen!$R$14,TRIM(""))</f>
        <v/>
      </c>
      <c r="I129" s="2">
        <f>IF(IF(GroteHoogte!D129&gt;0,1,0)+IF(GroteHoogte!H129&gt;0,1,0)=2,1,0)</f>
        <v>0</v>
      </c>
    </row>
    <row r="130" spans="7:9" x14ac:dyDescent="0.25">
      <c r="G130" s="24" t="str">
        <f>IF(GroteHoogte!D130&gt;0,Grafiek_kalibratiemetingen!$R$13*GroteHoogte!D130+Grafiek_kalibratiemetingen!$R$14,TRIM(""))</f>
        <v/>
      </c>
      <c r="I130" s="2">
        <f>IF(IF(GroteHoogte!D130&gt;0,1,0)+IF(GroteHoogte!H130&gt;0,1,0)=2,1,0)</f>
        <v>0</v>
      </c>
    </row>
    <row r="131" spans="7:9" x14ac:dyDescent="0.25">
      <c r="G131" s="24" t="str">
        <f>IF(GroteHoogte!D131&gt;0,Grafiek_kalibratiemetingen!$R$13*GroteHoogte!D131+Grafiek_kalibratiemetingen!$R$14,TRIM(""))</f>
        <v/>
      </c>
      <c r="I131" s="2">
        <f>IF(IF(GroteHoogte!D131&gt;0,1,0)+IF(GroteHoogte!H131&gt;0,1,0)=2,1,0)</f>
        <v>0</v>
      </c>
    </row>
    <row r="132" spans="7:9" x14ac:dyDescent="0.25">
      <c r="G132" s="24" t="str">
        <f>IF(GroteHoogte!D132&gt;0,Grafiek_kalibratiemetingen!$R$13*GroteHoogte!D132+Grafiek_kalibratiemetingen!$R$14,TRIM(""))</f>
        <v/>
      </c>
      <c r="I132" s="2">
        <f>IF(IF(GroteHoogte!D132&gt;0,1,0)+IF(GroteHoogte!H132&gt;0,1,0)=2,1,0)</f>
        <v>0</v>
      </c>
    </row>
    <row r="133" spans="7:9" x14ac:dyDescent="0.25">
      <c r="G133" s="24" t="str">
        <f>IF(GroteHoogte!D133&gt;0,Grafiek_kalibratiemetingen!$R$13*GroteHoogte!D133+Grafiek_kalibratiemetingen!$R$14,TRIM(""))</f>
        <v/>
      </c>
      <c r="I133" s="2">
        <f>IF(IF(GroteHoogte!D133&gt;0,1,0)+IF(GroteHoogte!H133&gt;0,1,0)=2,1,0)</f>
        <v>0</v>
      </c>
    </row>
    <row r="134" spans="7:9" x14ac:dyDescent="0.25">
      <c r="G134" s="24" t="str">
        <f>IF(GroteHoogte!D134&gt;0,Grafiek_kalibratiemetingen!$R$13*GroteHoogte!D134+Grafiek_kalibratiemetingen!$R$14,TRIM(""))</f>
        <v/>
      </c>
      <c r="I134" s="2">
        <f>IF(IF(GroteHoogte!D134&gt;0,1,0)+IF(GroteHoogte!H134&gt;0,1,0)=2,1,0)</f>
        <v>0</v>
      </c>
    </row>
    <row r="135" spans="7:9" x14ac:dyDescent="0.25">
      <c r="G135" s="24" t="str">
        <f>IF(GroteHoogte!D135&gt;0,Grafiek_kalibratiemetingen!$R$13*GroteHoogte!D135+Grafiek_kalibratiemetingen!$R$14,TRIM(""))</f>
        <v/>
      </c>
      <c r="I135" s="2">
        <f>IF(IF(GroteHoogte!D135&gt;0,1,0)+IF(GroteHoogte!H135&gt;0,1,0)=2,1,0)</f>
        <v>0</v>
      </c>
    </row>
    <row r="136" spans="7:9" x14ac:dyDescent="0.25">
      <c r="G136" s="24" t="str">
        <f>IF(GroteHoogte!D136&gt;0,Grafiek_kalibratiemetingen!$R$13*GroteHoogte!D136+Grafiek_kalibratiemetingen!$R$14,TRIM(""))</f>
        <v/>
      </c>
      <c r="I136" s="2">
        <f>IF(IF(GroteHoogte!D136&gt;0,1,0)+IF(GroteHoogte!H136&gt;0,1,0)=2,1,0)</f>
        <v>0</v>
      </c>
    </row>
    <row r="137" spans="7:9" x14ac:dyDescent="0.25">
      <c r="G137" s="24" t="str">
        <f>IF(GroteHoogte!D137&gt;0,Grafiek_kalibratiemetingen!$R$13*GroteHoogte!D137+Grafiek_kalibratiemetingen!$R$14,TRIM(""))</f>
        <v/>
      </c>
      <c r="I137" s="2">
        <f>IF(IF(GroteHoogte!D137&gt;0,1,0)+IF(GroteHoogte!H137&gt;0,1,0)=2,1,0)</f>
        <v>0</v>
      </c>
    </row>
    <row r="138" spans="7:9" x14ac:dyDescent="0.25">
      <c r="G138" s="24" t="str">
        <f>IF(GroteHoogte!D138&gt;0,Grafiek_kalibratiemetingen!$R$13*GroteHoogte!D138+Grafiek_kalibratiemetingen!$R$14,TRIM(""))</f>
        <v/>
      </c>
      <c r="I138" s="2">
        <f>IF(IF(GroteHoogte!D138&gt;0,1,0)+IF(GroteHoogte!H138&gt;0,1,0)=2,1,0)</f>
        <v>0</v>
      </c>
    </row>
    <row r="139" spans="7:9" x14ac:dyDescent="0.25">
      <c r="G139" s="24" t="str">
        <f>IF(GroteHoogte!D139&gt;0,Grafiek_kalibratiemetingen!$R$13*GroteHoogte!D139+Grafiek_kalibratiemetingen!$R$14,TRIM(""))</f>
        <v/>
      </c>
      <c r="I139" s="2">
        <f>IF(IF(GroteHoogte!D139&gt;0,1,0)+IF(GroteHoogte!H139&gt;0,1,0)=2,1,0)</f>
        <v>0</v>
      </c>
    </row>
    <row r="140" spans="7:9" x14ac:dyDescent="0.25">
      <c r="G140" s="24" t="str">
        <f>IF(GroteHoogte!D140&gt;0,Grafiek_kalibratiemetingen!$R$13*GroteHoogte!D140+Grafiek_kalibratiemetingen!$R$14,TRIM(""))</f>
        <v/>
      </c>
      <c r="I140" s="2">
        <f>IF(IF(GroteHoogte!D140&gt;0,1,0)+IF(GroteHoogte!H140&gt;0,1,0)=2,1,0)</f>
        <v>0</v>
      </c>
    </row>
    <row r="141" spans="7:9" x14ac:dyDescent="0.25">
      <c r="G141" s="24" t="str">
        <f>IF(GroteHoogte!D141&gt;0,Grafiek_kalibratiemetingen!$R$13*GroteHoogte!D141+Grafiek_kalibratiemetingen!$R$14,TRIM(""))</f>
        <v/>
      </c>
      <c r="I141" s="2">
        <f>IF(IF(GroteHoogte!D141&gt;0,1,0)+IF(GroteHoogte!H141&gt;0,1,0)=2,1,0)</f>
        <v>0</v>
      </c>
    </row>
    <row r="142" spans="7:9" x14ac:dyDescent="0.25">
      <c r="G142" s="24" t="str">
        <f>IF(GroteHoogte!D142&gt;0,Grafiek_kalibratiemetingen!$R$13*GroteHoogte!D142+Grafiek_kalibratiemetingen!$R$14,TRIM(""))</f>
        <v/>
      </c>
      <c r="I142" s="2">
        <f>IF(IF(GroteHoogte!D142&gt;0,1,0)+IF(GroteHoogte!H142&gt;0,1,0)=2,1,0)</f>
        <v>0</v>
      </c>
    </row>
    <row r="143" spans="7:9" x14ac:dyDescent="0.25">
      <c r="G143" s="24" t="str">
        <f>IF(GroteHoogte!D143&gt;0,Grafiek_kalibratiemetingen!$R$13*GroteHoogte!D143+Grafiek_kalibratiemetingen!$R$14,TRIM(""))</f>
        <v/>
      </c>
      <c r="I143" s="2">
        <f>IF(IF(GroteHoogte!D143&gt;0,1,0)+IF(GroteHoogte!H143&gt;0,1,0)=2,1,0)</f>
        <v>0</v>
      </c>
    </row>
    <row r="144" spans="7:9" x14ac:dyDescent="0.25">
      <c r="G144" s="24" t="str">
        <f>IF(GroteHoogte!D144&gt;0,Grafiek_kalibratiemetingen!$R$13*GroteHoogte!D144+Grafiek_kalibratiemetingen!$R$14,TRIM(""))</f>
        <v/>
      </c>
      <c r="I144" s="2">
        <f>IF(IF(GroteHoogte!D144&gt;0,1,0)+IF(GroteHoogte!H144&gt;0,1,0)=2,1,0)</f>
        <v>0</v>
      </c>
    </row>
    <row r="145" spans="7:9" x14ac:dyDescent="0.25">
      <c r="G145" s="24" t="str">
        <f>IF(GroteHoogte!D145&gt;0,Grafiek_kalibratiemetingen!$R$13*GroteHoogte!D145+Grafiek_kalibratiemetingen!$R$14,TRIM(""))</f>
        <v/>
      </c>
      <c r="I145" s="2">
        <f>IF(IF(GroteHoogte!D145&gt;0,1,0)+IF(GroteHoogte!H145&gt;0,1,0)=2,1,0)</f>
        <v>0</v>
      </c>
    </row>
    <row r="146" spans="7:9" x14ac:dyDescent="0.25">
      <c r="G146" s="24" t="str">
        <f>IF(GroteHoogte!D146&gt;0,Grafiek_kalibratiemetingen!$R$13*GroteHoogte!D146+Grafiek_kalibratiemetingen!$R$14,TRIM(""))</f>
        <v/>
      </c>
      <c r="I146" s="2">
        <f>IF(IF(GroteHoogte!D146&gt;0,1,0)+IF(GroteHoogte!H146&gt;0,1,0)=2,1,0)</f>
        <v>0</v>
      </c>
    </row>
    <row r="147" spans="7:9" x14ac:dyDescent="0.25">
      <c r="G147" s="24" t="str">
        <f>IF(GroteHoogte!D147&gt;0,Grafiek_kalibratiemetingen!$R$13*GroteHoogte!D147+Grafiek_kalibratiemetingen!$R$14,TRIM(""))</f>
        <v/>
      </c>
      <c r="I147" s="2">
        <f>IF(IF(GroteHoogte!D147&gt;0,1,0)+IF(GroteHoogte!H147&gt;0,1,0)=2,1,0)</f>
        <v>0</v>
      </c>
    </row>
    <row r="148" spans="7:9" x14ac:dyDescent="0.25">
      <c r="G148" s="24" t="str">
        <f>IF(GroteHoogte!D148&gt;0,Grafiek_kalibratiemetingen!$R$13*GroteHoogte!D148+Grafiek_kalibratiemetingen!$R$14,TRIM(""))</f>
        <v/>
      </c>
      <c r="I148" s="2">
        <f>IF(IF(GroteHoogte!D148&gt;0,1,0)+IF(GroteHoogte!H148&gt;0,1,0)=2,1,0)</f>
        <v>0</v>
      </c>
    </row>
    <row r="149" spans="7:9" x14ac:dyDescent="0.25">
      <c r="G149" s="24" t="str">
        <f>IF(GroteHoogte!D149&gt;0,Grafiek_kalibratiemetingen!$R$13*GroteHoogte!D149+Grafiek_kalibratiemetingen!$R$14,TRIM(""))</f>
        <v/>
      </c>
      <c r="I149" s="2">
        <f>IF(IF(GroteHoogte!D149&gt;0,1,0)+IF(GroteHoogte!H149&gt;0,1,0)=2,1,0)</f>
        <v>0</v>
      </c>
    </row>
    <row r="150" spans="7:9" x14ac:dyDescent="0.25">
      <c r="G150" s="24" t="str">
        <f>IF(GroteHoogte!D150&gt;0,Grafiek_kalibratiemetingen!$R$13*GroteHoogte!D150+Grafiek_kalibratiemetingen!$R$14,TRIM(""))</f>
        <v/>
      </c>
      <c r="I150" s="2">
        <f>IF(IF(GroteHoogte!D150&gt;0,1,0)+IF(GroteHoogte!H150&gt;0,1,0)=2,1,0)</f>
        <v>0</v>
      </c>
    </row>
    <row r="151" spans="7:9" x14ac:dyDescent="0.25">
      <c r="G151" s="24" t="str">
        <f>IF(GroteHoogte!D151&gt;0,Grafiek_kalibratiemetingen!$R$13*GroteHoogte!D151+Grafiek_kalibratiemetingen!$R$14,TRIM(""))</f>
        <v/>
      </c>
      <c r="I151" s="2">
        <f>IF(IF(GroteHoogte!D151&gt;0,1,0)+IF(GroteHoogte!H151&gt;0,1,0)=2,1,0)</f>
        <v>0</v>
      </c>
    </row>
    <row r="152" spans="7:9" x14ac:dyDescent="0.25">
      <c r="G152" s="24" t="str">
        <f>IF(GroteHoogte!D152&gt;0,Grafiek_kalibratiemetingen!$R$13*GroteHoogte!D152+Grafiek_kalibratiemetingen!$R$14,TRIM(""))</f>
        <v/>
      </c>
      <c r="I152" s="2">
        <f>IF(IF(GroteHoogte!D152&gt;0,1,0)+IF(GroteHoogte!H152&gt;0,1,0)=2,1,0)</f>
        <v>0</v>
      </c>
    </row>
    <row r="153" spans="7:9" x14ac:dyDescent="0.25">
      <c r="G153" s="24" t="str">
        <f>IF(GroteHoogte!D153&gt;0,Grafiek_kalibratiemetingen!$R$13*GroteHoogte!D153+Grafiek_kalibratiemetingen!$R$14,TRIM(""))</f>
        <v/>
      </c>
      <c r="I153" s="2">
        <f>IF(IF(GroteHoogte!D153&gt;0,1,0)+IF(GroteHoogte!H153&gt;0,1,0)=2,1,0)</f>
        <v>0</v>
      </c>
    </row>
    <row r="154" spans="7:9" x14ac:dyDescent="0.25">
      <c r="G154" s="24" t="str">
        <f>IF(GroteHoogte!D154&gt;0,Grafiek_kalibratiemetingen!$R$13*GroteHoogte!D154+Grafiek_kalibratiemetingen!$R$14,TRIM(""))</f>
        <v/>
      </c>
      <c r="I154" s="2">
        <f>IF(IF(GroteHoogte!D154&gt;0,1,0)+IF(GroteHoogte!H154&gt;0,1,0)=2,1,0)</f>
        <v>0</v>
      </c>
    </row>
    <row r="155" spans="7:9" x14ac:dyDescent="0.25">
      <c r="G155" s="24" t="str">
        <f>IF(GroteHoogte!D155&gt;0,Grafiek_kalibratiemetingen!$R$13*GroteHoogte!D155+Grafiek_kalibratiemetingen!$R$14,TRIM(""))</f>
        <v/>
      </c>
      <c r="I155" s="2">
        <f>IF(IF(GroteHoogte!D155&gt;0,1,0)+IF(GroteHoogte!H155&gt;0,1,0)=2,1,0)</f>
        <v>0</v>
      </c>
    </row>
    <row r="156" spans="7:9" x14ac:dyDescent="0.25">
      <c r="G156" s="24" t="str">
        <f>IF(GroteHoogte!D156&gt;0,Grafiek_kalibratiemetingen!$R$13*GroteHoogte!D156+Grafiek_kalibratiemetingen!$R$14,TRIM(""))</f>
        <v/>
      </c>
      <c r="I156" s="2">
        <f>IF(IF(GroteHoogte!D156&gt;0,1,0)+IF(GroteHoogte!H156&gt;0,1,0)=2,1,0)</f>
        <v>0</v>
      </c>
    </row>
    <row r="157" spans="7:9" x14ac:dyDescent="0.25">
      <c r="G157" s="24" t="str">
        <f>IF(GroteHoogte!D157&gt;0,Grafiek_kalibratiemetingen!$R$13*GroteHoogte!D157+Grafiek_kalibratiemetingen!$R$14,TRIM(""))</f>
        <v/>
      </c>
      <c r="I157" s="2">
        <f>IF(IF(GroteHoogte!D157&gt;0,1,0)+IF(GroteHoogte!H157&gt;0,1,0)=2,1,0)</f>
        <v>0</v>
      </c>
    </row>
    <row r="158" spans="7:9" x14ac:dyDescent="0.25">
      <c r="G158" s="24" t="str">
        <f>IF(GroteHoogte!D158&gt;0,Grafiek_kalibratiemetingen!$R$13*GroteHoogte!D158+Grafiek_kalibratiemetingen!$R$14,TRIM(""))</f>
        <v/>
      </c>
      <c r="I158" s="2">
        <f>IF(IF(GroteHoogte!D158&gt;0,1,0)+IF(GroteHoogte!H158&gt;0,1,0)=2,1,0)</f>
        <v>0</v>
      </c>
    </row>
    <row r="159" spans="7:9" x14ac:dyDescent="0.25">
      <c r="G159" s="24" t="str">
        <f>IF(GroteHoogte!D159&gt;0,Grafiek_kalibratiemetingen!$R$13*GroteHoogte!D159+Grafiek_kalibratiemetingen!$R$14,TRIM(""))</f>
        <v/>
      </c>
      <c r="I159" s="2">
        <f>IF(IF(GroteHoogte!D159&gt;0,1,0)+IF(GroteHoogte!H159&gt;0,1,0)=2,1,0)</f>
        <v>0</v>
      </c>
    </row>
    <row r="160" spans="7:9" x14ac:dyDescent="0.25">
      <c r="G160" s="24" t="str">
        <f>IF(GroteHoogte!D160&gt;0,Grafiek_kalibratiemetingen!$R$13*GroteHoogte!D160+Grafiek_kalibratiemetingen!$R$14,TRIM(""))</f>
        <v/>
      </c>
      <c r="I160" s="2">
        <f>IF(IF(GroteHoogte!D160&gt;0,1,0)+IF(GroteHoogte!H160&gt;0,1,0)=2,1,0)</f>
        <v>0</v>
      </c>
    </row>
    <row r="161" spans="7:9" x14ac:dyDescent="0.25">
      <c r="G161" s="24" t="str">
        <f>IF(GroteHoogte!D161&gt;0,Grafiek_kalibratiemetingen!$R$13*GroteHoogte!D161+Grafiek_kalibratiemetingen!$R$14,TRIM(""))</f>
        <v/>
      </c>
      <c r="I161" s="2">
        <f>IF(IF(GroteHoogte!D161&gt;0,1,0)+IF(GroteHoogte!H161&gt;0,1,0)=2,1,0)</f>
        <v>0</v>
      </c>
    </row>
    <row r="162" spans="7:9" x14ac:dyDescent="0.25">
      <c r="G162" s="24" t="str">
        <f>IF(GroteHoogte!D162&gt;0,Grafiek_kalibratiemetingen!$R$13*GroteHoogte!D162+Grafiek_kalibratiemetingen!$R$14,TRIM(""))</f>
        <v/>
      </c>
      <c r="I162" s="2">
        <f>IF(IF(GroteHoogte!D162&gt;0,1,0)+IF(GroteHoogte!H162&gt;0,1,0)=2,1,0)</f>
        <v>0</v>
      </c>
    </row>
    <row r="163" spans="7:9" x14ac:dyDescent="0.25">
      <c r="G163" s="24" t="str">
        <f>IF(GroteHoogte!D163&gt;0,Grafiek_kalibratiemetingen!$R$13*GroteHoogte!D163+Grafiek_kalibratiemetingen!$R$14,TRIM(""))</f>
        <v/>
      </c>
      <c r="I163" s="2">
        <f>IF(IF(GroteHoogte!D163&gt;0,1,0)+IF(GroteHoogte!H163&gt;0,1,0)=2,1,0)</f>
        <v>0</v>
      </c>
    </row>
    <row r="164" spans="7:9" x14ac:dyDescent="0.25">
      <c r="G164" s="24" t="str">
        <f>IF(GroteHoogte!D164&gt;0,Grafiek_kalibratiemetingen!$R$13*GroteHoogte!D164+Grafiek_kalibratiemetingen!$R$14,TRIM(""))</f>
        <v/>
      </c>
      <c r="I164" s="2">
        <f>IF(IF(GroteHoogte!D164&gt;0,1,0)+IF(GroteHoogte!H164&gt;0,1,0)=2,1,0)</f>
        <v>0</v>
      </c>
    </row>
    <row r="165" spans="7:9" x14ac:dyDescent="0.25">
      <c r="G165" s="24" t="str">
        <f>IF(GroteHoogte!D165&gt;0,Grafiek_kalibratiemetingen!$R$13*GroteHoogte!D165+Grafiek_kalibratiemetingen!$R$14,TRIM(""))</f>
        <v/>
      </c>
      <c r="I165" s="2">
        <f>IF(IF(GroteHoogte!D165&gt;0,1,0)+IF(GroteHoogte!H165&gt;0,1,0)=2,1,0)</f>
        <v>0</v>
      </c>
    </row>
    <row r="166" spans="7:9" x14ac:dyDescent="0.25">
      <c r="G166" s="24" t="str">
        <f>IF(GroteHoogte!D166&gt;0,Grafiek_kalibratiemetingen!$R$13*GroteHoogte!D166+Grafiek_kalibratiemetingen!$R$14,TRIM(""))</f>
        <v/>
      </c>
      <c r="I166" s="2">
        <f>IF(IF(GroteHoogte!D166&gt;0,1,0)+IF(GroteHoogte!H166&gt;0,1,0)=2,1,0)</f>
        <v>0</v>
      </c>
    </row>
    <row r="167" spans="7:9" x14ac:dyDescent="0.25">
      <c r="G167" s="24" t="str">
        <f>IF(GroteHoogte!D167&gt;0,Grafiek_kalibratiemetingen!$R$13*GroteHoogte!D167+Grafiek_kalibratiemetingen!$R$14,TRIM(""))</f>
        <v/>
      </c>
      <c r="I167" s="2">
        <f>IF(IF(GroteHoogte!D167&gt;0,1,0)+IF(GroteHoogte!H167&gt;0,1,0)=2,1,0)</f>
        <v>0</v>
      </c>
    </row>
    <row r="168" spans="7:9" x14ac:dyDescent="0.25">
      <c r="G168" s="24" t="str">
        <f>IF(GroteHoogte!D168&gt;0,Grafiek_kalibratiemetingen!$R$13*GroteHoogte!D168+Grafiek_kalibratiemetingen!$R$14,TRIM(""))</f>
        <v/>
      </c>
      <c r="I168" s="2">
        <f>IF(IF(GroteHoogte!D168&gt;0,1,0)+IF(GroteHoogte!H168&gt;0,1,0)=2,1,0)</f>
        <v>0</v>
      </c>
    </row>
    <row r="169" spans="7:9" x14ac:dyDescent="0.25">
      <c r="G169" s="24" t="str">
        <f>IF(GroteHoogte!D169&gt;0,Grafiek_kalibratiemetingen!$R$13*GroteHoogte!D169+Grafiek_kalibratiemetingen!$R$14,TRIM(""))</f>
        <v/>
      </c>
      <c r="I169" s="2">
        <f>IF(IF(GroteHoogte!D169&gt;0,1,0)+IF(GroteHoogte!H169&gt;0,1,0)=2,1,0)</f>
        <v>0</v>
      </c>
    </row>
    <row r="170" spans="7:9" x14ac:dyDescent="0.25">
      <c r="G170" s="24" t="str">
        <f>IF(GroteHoogte!D170&gt;0,Grafiek_kalibratiemetingen!$R$13*GroteHoogte!D170+Grafiek_kalibratiemetingen!$R$14,TRIM(""))</f>
        <v/>
      </c>
      <c r="I170" s="2">
        <f>IF(IF(GroteHoogte!D170&gt;0,1,0)+IF(GroteHoogte!H170&gt;0,1,0)=2,1,0)</f>
        <v>0</v>
      </c>
    </row>
    <row r="171" spans="7:9" x14ac:dyDescent="0.25">
      <c r="G171" s="24" t="str">
        <f>IF(GroteHoogte!D171&gt;0,Grafiek_kalibratiemetingen!$R$13*GroteHoogte!D171+Grafiek_kalibratiemetingen!$R$14,TRIM(""))</f>
        <v/>
      </c>
      <c r="I171" s="2">
        <f>IF(IF(GroteHoogte!D171&gt;0,1,0)+IF(GroteHoogte!H171&gt;0,1,0)=2,1,0)</f>
        <v>0</v>
      </c>
    </row>
    <row r="172" spans="7:9" x14ac:dyDescent="0.25">
      <c r="G172" s="24" t="str">
        <f>IF(GroteHoogte!D172&gt;0,Grafiek_kalibratiemetingen!$R$13*GroteHoogte!D172+Grafiek_kalibratiemetingen!$R$14,TRIM(""))</f>
        <v/>
      </c>
      <c r="I172" s="2">
        <f>IF(IF(GroteHoogte!D172&gt;0,1,0)+IF(GroteHoogte!H172&gt;0,1,0)=2,1,0)</f>
        <v>0</v>
      </c>
    </row>
    <row r="173" spans="7:9" x14ac:dyDescent="0.25">
      <c r="G173" s="24" t="str">
        <f>IF(GroteHoogte!D173&gt;0,Grafiek_kalibratiemetingen!$R$13*GroteHoogte!D173+Grafiek_kalibratiemetingen!$R$14,TRIM(""))</f>
        <v/>
      </c>
      <c r="I173" s="2">
        <f>IF(IF(GroteHoogte!D173&gt;0,1,0)+IF(GroteHoogte!H173&gt;0,1,0)=2,1,0)</f>
        <v>0</v>
      </c>
    </row>
    <row r="174" spans="7:9" x14ac:dyDescent="0.25">
      <c r="G174" s="24" t="str">
        <f>IF(GroteHoogte!D174&gt;0,Grafiek_kalibratiemetingen!$R$13*GroteHoogte!D174+Grafiek_kalibratiemetingen!$R$14,TRIM(""))</f>
        <v/>
      </c>
      <c r="I174" s="2">
        <f>IF(IF(GroteHoogte!D174&gt;0,1,0)+IF(GroteHoogte!H174&gt;0,1,0)=2,1,0)</f>
        <v>0</v>
      </c>
    </row>
    <row r="175" spans="7:9" x14ac:dyDescent="0.25">
      <c r="G175" s="24" t="str">
        <f>IF(GroteHoogte!D175&gt;0,Grafiek_kalibratiemetingen!$R$13*GroteHoogte!D175+Grafiek_kalibratiemetingen!$R$14,TRIM(""))</f>
        <v/>
      </c>
      <c r="I175" s="2">
        <f>IF(IF(GroteHoogte!D175&gt;0,1,0)+IF(GroteHoogte!H175&gt;0,1,0)=2,1,0)</f>
        <v>0</v>
      </c>
    </row>
    <row r="176" spans="7:9" x14ac:dyDescent="0.25">
      <c r="G176" s="24" t="str">
        <f>IF(GroteHoogte!D176&gt;0,Grafiek_kalibratiemetingen!$R$13*GroteHoogte!D176+Grafiek_kalibratiemetingen!$R$14,TRIM(""))</f>
        <v/>
      </c>
      <c r="I176" s="2">
        <f>IF(IF(GroteHoogte!D176&gt;0,1,0)+IF(GroteHoogte!H176&gt;0,1,0)=2,1,0)</f>
        <v>0</v>
      </c>
    </row>
    <row r="177" spans="7:9" x14ac:dyDescent="0.25">
      <c r="G177" s="24" t="str">
        <f>IF(GroteHoogte!D177&gt;0,Grafiek_kalibratiemetingen!$R$13*GroteHoogte!D177+Grafiek_kalibratiemetingen!$R$14,TRIM(""))</f>
        <v/>
      </c>
      <c r="I177" s="2">
        <f>IF(IF(GroteHoogte!D177&gt;0,1,0)+IF(GroteHoogte!H177&gt;0,1,0)=2,1,0)</f>
        <v>0</v>
      </c>
    </row>
    <row r="178" spans="7:9" x14ac:dyDescent="0.25">
      <c r="G178" s="24" t="str">
        <f>IF(GroteHoogte!D178&gt;0,Grafiek_kalibratiemetingen!$R$13*GroteHoogte!D178+Grafiek_kalibratiemetingen!$R$14,TRIM(""))</f>
        <v/>
      </c>
      <c r="I178" s="2">
        <f>IF(IF(GroteHoogte!D178&gt;0,1,0)+IF(GroteHoogte!H178&gt;0,1,0)=2,1,0)</f>
        <v>0</v>
      </c>
    </row>
    <row r="179" spans="7:9" x14ac:dyDescent="0.25">
      <c r="G179" s="24" t="str">
        <f>IF(GroteHoogte!D179&gt;0,Grafiek_kalibratiemetingen!$R$13*GroteHoogte!D179+Grafiek_kalibratiemetingen!$R$14,TRIM(""))</f>
        <v/>
      </c>
      <c r="I179" s="2">
        <f>IF(IF(GroteHoogte!D179&gt;0,1,0)+IF(GroteHoogte!H179&gt;0,1,0)=2,1,0)</f>
        <v>0</v>
      </c>
    </row>
    <row r="180" spans="7:9" x14ac:dyDescent="0.25">
      <c r="G180" s="24" t="str">
        <f>IF(GroteHoogte!D180&gt;0,Grafiek_kalibratiemetingen!$R$13*GroteHoogte!D180+Grafiek_kalibratiemetingen!$R$14,TRIM(""))</f>
        <v/>
      </c>
      <c r="I180" s="2">
        <f>IF(IF(GroteHoogte!D180&gt;0,1,0)+IF(GroteHoogte!H180&gt;0,1,0)=2,1,0)</f>
        <v>0</v>
      </c>
    </row>
    <row r="181" spans="7:9" x14ac:dyDescent="0.25">
      <c r="G181" s="24" t="str">
        <f>IF(GroteHoogte!D181&gt;0,Grafiek_kalibratiemetingen!$R$13*GroteHoogte!D181+Grafiek_kalibratiemetingen!$R$14,TRIM(""))</f>
        <v/>
      </c>
      <c r="I181" s="2">
        <f>IF(IF(GroteHoogte!D181&gt;0,1,0)+IF(GroteHoogte!H181&gt;0,1,0)=2,1,0)</f>
        <v>0</v>
      </c>
    </row>
    <row r="182" spans="7:9" x14ac:dyDescent="0.25">
      <c r="G182" s="24" t="str">
        <f>IF(GroteHoogte!D182&gt;0,Grafiek_kalibratiemetingen!$R$13*GroteHoogte!D182+Grafiek_kalibratiemetingen!$R$14,TRIM(""))</f>
        <v/>
      </c>
      <c r="I182" s="2">
        <f>IF(IF(GroteHoogte!D182&gt;0,1,0)+IF(GroteHoogte!H182&gt;0,1,0)=2,1,0)</f>
        <v>0</v>
      </c>
    </row>
    <row r="183" spans="7:9" x14ac:dyDescent="0.25">
      <c r="G183" s="24" t="str">
        <f>IF(GroteHoogte!D183&gt;0,Grafiek_kalibratiemetingen!$R$13*GroteHoogte!D183+Grafiek_kalibratiemetingen!$R$14,TRIM(""))</f>
        <v/>
      </c>
      <c r="I183" s="2">
        <f>IF(IF(GroteHoogte!D183&gt;0,1,0)+IF(GroteHoogte!H183&gt;0,1,0)=2,1,0)</f>
        <v>0</v>
      </c>
    </row>
    <row r="184" spans="7:9" x14ac:dyDescent="0.25">
      <c r="G184" s="24" t="str">
        <f>IF(GroteHoogte!D184&gt;0,Grafiek_kalibratiemetingen!$R$13*GroteHoogte!D184+Grafiek_kalibratiemetingen!$R$14,TRIM(""))</f>
        <v/>
      </c>
      <c r="I184" s="2">
        <f>IF(IF(GroteHoogte!D184&gt;0,1,0)+IF(GroteHoogte!H184&gt;0,1,0)=2,1,0)</f>
        <v>0</v>
      </c>
    </row>
    <row r="185" spans="7:9" x14ac:dyDescent="0.25">
      <c r="G185" s="24" t="str">
        <f>IF(GroteHoogte!D185&gt;0,Grafiek_kalibratiemetingen!$R$13*GroteHoogte!D185+Grafiek_kalibratiemetingen!$R$14,TRIM(""))</f>
        <v/>
      </c>
      <c r="I185" s="2">
        <f>IF(IF(GroteHoogte!D185&gt;0,1,0)+IF(GroteHoogte!H185&gt;0,1,0)=2,1,0)</f>
        <v>0</v>
      </c>
    </row>
    <row r="186" spans="7:9" x14ac:dyDescent="0.25">
      <c r="G186" s="24" t="str">
        <f>IF(GroteHoogte!D186&gt;0,Grafiek_kalibratiemetingen!$R$13*GroteHoogte!D186+Grafiek_kalibratiemetingen!$R$14,TRIM(""))</f>
        <v/>
      </c>
      <c r="I186" s="2">
        <f>IF(IF(GroteHoogte!D186&gt;0,1,0)+IF(GroteHoogte!H186&gt;0,1,0)=2,1,0)</f>
        <v>0</v>
      </c>
    </row>
    <row r="187" spans="7:9" x14ac:dyDescent="0.25">
      <c r="G187" s="24" t="str">
        <f>IF(GroteHoogte!D187&gt;0,Grafiek_kalibratiemetingen!$R$13*GroteHoogte!D187+Grafiek_kalibratiemetingen!$R$14,TRIM(""))</f>
        <v/>
      </c>
      <c r="I187" s="2">
        <f>IF(IF(GroteHoogte!D187&gt;0,1,0)+IF(GroteHoogte!H187&gt;0,1,0)=2,1,0)</f>
        <v>0</v>
      </c>
    </row>
    <row r="188" spans="7:9" x14ac:dyDescent="0.25">
      <c r="G188" s="24" t="str">
        <f>IF(GroteHoogte!D188&gt;0,Grafiek_kalibratiemetingen!$R$13*GroteHoogte!D188+Grafiek_kalibratiemetingen!$R$14,TRIM(""))</f>
        <v/>
      </c>
      <c r="I188" s="2">
        <f>IF(IF(GroteHoogte!D188&gt;0,1,0)+IF(GroteHoogte!H188&gt;0,1,0)=2,1,0)</f>
        <v>0</v>
      </c>
    </row>
    <row r="189" spans="7:9" x14ac:dyDescent="0.25">
      <c r="G189" s="24" t="str">
        <f>IF(GroteHoogte!D189&gt;0,Grafiek_kalibratiemetingen!$R$13*GroteHoogte!D189+Grafiek_kalibratiemetingen!$R$14,TRIM(""))</f>
        <v/>
      </c>
      <c r="I189" s="2">
        <f>IF(IF(GroteHoogte!D189&gt;0,1,0)+IF(GroteHoogte!H189&gt;0,1,0)=2,1,0)</f>
        <v>0</v>
      </c>
    </row>
    <row r="190" spans="7:9" x14ac:dyDescent="0.25">
      <c r="G190" s="24" t="str">
        <f>IF(GroteHoogte!D190&gt;0,Grafiek_kalibratiemetingen!$R$13*GroteHoogte!D190+Grafiek_kalibratiemetingen!$R$14,TRIM(""))</f>
        <v/>
      </c>
      <c r="I190" s="2">
        <f>IF(IF(GroteHoogte!D190&gt;0,1,0)+IF(GroteHoogte!H190&gt;0,1,0)=2,1,0)</f>
        <v>0</v>
      </c>
    </row>
    <row r="191" spans="7:9" x14ac:dyDescent="0.25">
      <c r="G191" s="24" t="str">
        <f>IF(GroteHoogte!D191&gt;0,Grafiek_kalibratiemetingen!$R$13*GroteHoogte!D191+Grafiek_kalibratiemetingen!$R$14,TRIM(""))</f>
        <v/>
      </c>
      <c r="I191" s="2">
        <f>IF(IF(GroteHoogte!D191&gt;0,1,0)+IF(GroteHoogte!H191&gt;0,1,0)=2,1,0)</f>
        <v>0</v>
      </c>
    </row>
    <row r="192" spans="7:9" x14ac:dyDescent="0.25">
      <c r="G192" s="24" t="str">
        <f>IF(GroteHoogte!D192&gt;0,Grafiek_kalibratiemetingen!$R$13*GroteHoogte!D192+Grafiek_kalibratiemetingen!$R$14,TRIM(""))</f>
        <v/>
      </c>
      <c r="I192" s="2">
        <f>IF(IF(GroteHoogte!D192&gt;0,1,0)+IF(GroteHoogte!H192&gt;0,1,0)=2,1,0)</f>
        <v>0</v>
      </c>
    </row>
    <row r="193" spans="7:9" x14ac:dyDescent="0.25">
      <c r="G193" s="24" t="str">
        <f>IF(GroteHoogte!D193&gt;0,Grafiek_kalibratiemetingen!$R$13*GroteHoogte!D193+Grafiek_kalibratiemetingen!$R$14,TRIM(""))</f>
        <v/>
      </c>
      <c r="I193" s="2">
        <f>IF(IF(GroteHoogte!D193&gt;0,1,0)+IF(GroteHoogte!H193&gt;0,1,0)=2,1,0)</f>
        <v>0</v>
      </c>
    </row>
    <row r="194" spans="7:9" x14ac:dyDescent="0.25">
      <c r="G194" s="24" t="str">
        <f>IF(GroteHoogte!D194&gt;0,Grafiek_kalibratiemetingen!$R$13*GroteHoogte!D194+Grafiek_kalibratiemetingen!$R$14,TRIM(""))</f>
        <v/>
      </c>
      <c r="I194" s="2">
        <f>IF(IF(GroteHoogte!D194&gt;0,1,0)+IF(GroteHoogte!H194&gt;0,1,0)=2,1,0)</f>
        <v>0</v>
      </c>
    </row>
    <row r="195" spans="7:9" x14ac:dyDescent="0.25">
      <c r="G195" s="24" t="str">
        <f>IF(GroteHoogte!D195&gt;0,Grafiek_kalibratiemetingen!$R$13*GroteHoogte!D195+Grafiek_kalibratiemetingen!$R$14,TRIM(""))</f>
        <v/>
      </c>
      <c r="I195" s="2">
        <f>IF(IF(GroteHoogte!D195&gt;0,1,0)+IF(GroteHoogte!H195&gt;0,1,0)=2,1,0)</f>
        <v>0</v>
      </c>
    </row>
    <row r="196" spans="7:9" x14ac:dyDescent="0.25">
      <c r="G196" s="24" t="str">
        <f>IF(GroteHoogte!D196&gt;0,Grafiek_kalibratiemetingen!$R$13*GroteHoogte!D196+Grafiek_kalibratiemetingen!$R$14,TRIM(""))</f>
        <v/>
      </c>
      <c r="I196" s="2">
        <f>IF(IF(GroteHoogte!D196&gt;0,1,0)+IF(GroteHoogte!H196&gt;0,1,0)=2,1,0)</f>
        <v>0</v>
      </c>
    </row>
    <row r="197" spans="7:9" x14ac:dyDescent="0.25">
      <c r="G197" s="24" t="str">
        <f>IF(GroteHoogte!D197&gt;0,Grafiek_kalibratiemetingen!$R$13*GroteHoogte!D197+Grafiek_kalibratiemetingen!$R$14,TRIM(""))</f>
        <v/>
      </c>
      <c r="I197" s="2">
        <f>IF(IF(GroteHoogte!D197&gt;0,1,0)+IF(GroteHoogte!H197&gt;0,1,0)=2,1,0)</f>
        <v>0</v>
      </c>
    </row>
    <row r="198" spans="7:9" x14ac:dyDescent="0.25">
      <c r="G198" s="24" t="str">
        <f>IF(GroteHoogte!D198&gt;0,Grafiek_kalibratiemetingen!$R$13*GroteHoogte!D198+Grafiek_kalibratiemetingen!$R$14,TRIM(""))</f>
        <v/>
      </c>
      <c r="I198" s="2">
        <f>IF(IF(GroteHoogte!D198&gt;0,1,0)+IF(GroteHoogte!H198&gt;0,1,0)=2,1,0)</f>
        <v>0</v>
      </c>
    </row>
    <row r="199" spans="7:9" x14ac:dyDescent="0.25">
      <c r="G199" s="24" t="str">
        <f>IF(GroteHoogte!D199&gt;0,Grafiek_kalibratiemetingen!$R$13*GroteHoogte!D199+Grafiek_kalibratiemetingen!$R$14,TRIM(""))</f>
        <v/>
      </c>
      <c r="I199" s="2">
        <f>IF(IF(GroteHoogte!D199&gt;0,1,0)+IF(GroteHoogte!H199&gt;0,1,0)=2,1,0)</f>
        <v>0</v>
      </c>
    </row>
    <row r="200" spans="7:9" x14ac:dyDescent="0.25">
      <c r="G200" s="24" t="str">
        <f>IF(GroteHoogte!D200&gt;0,Grafiek_kalibratiemetingen!$R$13*GroteHoogte!D200+Grafiek_kalibratiemetingen!$R$14,TRIM(""))</f>
        <v/>
      </c>
      <c r="I200" s="2">
        <f>IF(IF(GroteHoogte!D200&gt;0,1,0)+IF(GroteHoogte!H200&gt;0,1,0)=2,1,0)</f>
        <v>0</v>
      </c>
    </row>
    <row r="201" spans="7:9" x14ac:dyDescent="0.25">
      <c r="G201" s="24" t="str">
        <f>IF(GroteHoogte!D201&gt;0,Grafiek_kalibratiemetingen!$R$13*GroteHoogte!D201+Grafiek_kalibratiemetingen!$R$14,TRIM(""))</f>
        <v/>
      </c>
      <c r="I201" s="2">
        <f>IF(IF(GroteHoogte!D201&gt;0,1,0)+IF(GroteHoogte!H201&gt;0,1,0)=2,1,0)</f>
        <v>0</v>
      </c>
    </row>
    <row r="202" spans="7:9" x14ac:dyDescent="0.25">
      <c r="G202" s="24" t="str">
        <f>IF(GroteHoogte!D202&gt;0,Grafiek_kalibratiemetingen!$R$13*GroteHoogte!D202+Grafiek_kalibratiemetingen!$R$14,TRIM(""))</f>
        <v/>
      </c>
      <c r="I202" s="2">
        <f>IF(IF(GroteHoogte!D202&gt;0,1,0)+IF(GroteHoogte!H202&gt;0,1,0)=2,1,0)</f>
        <v>0</v>
      </c>
    </row>
    <row r="203" spans="7:9" x14ac:dyDescent="0.25">
      <c r="G203" s="24" t="str">
        <f>IF(GroteHoogte!D203&gt;0,Grafiek_kalibratiemetingen!$R$13*GroteHoogte!D203+Grafiek_kalibratiemetingen!$R$14,TRIM(""))</f>
        <v/>
      </c>
      <c r="I203" s="2">
        <f>IF(IF(GroteHoogte!D203&gt;0,1,0)+IF(GroteHoogte!H203&gt;0,1,0)=2,1,0)</f>
        <v>0</v>
      </c>
    </row>
    <row r="204" spans="7:9" x14ac:dyDescent="0.25">
      <c r="G204" s="24" t="str">
        <f>IF(GroteHoogte!D204&gt;0,Grafiek_kalibratiemetingen!$R$13*GroteHoogte!D204+Grafiek_kalibratiemetingen!$R$14,TRIM(""))</f>
        <v/>
      </c>
      <c r="I204" s="2">
        <f>IF(IF(GroteHoogte!D204&gt;0,1,0)+IF(GroteHoogte!H204&gt;0,1,0)=2,1,0)</f>
        <v>0</v>
      </c>
    </row>
    <row r="205" spans="7:9" x14ac:dyDescent="0.25">
      <c r="G205" s="24" t="str">
        <f>IF(GroteHoogte!D205&gt;0,Grafiek_kalibratiemetingen!$R$13*GroteHoogte!D205+Grafiek_kalibratiemetingen!$R$14,TRIM(""))</f>
        <v/>
      </c>
      <c r="I205" s="2">
        <f>IF(IF(GroteHoogte!D205&gt;0,1,0)+IF(GroteHoogte!H205&gt;0,1,0)=2,1,0)</f>
        <v>0</v>
      </c>
    </row>
    <row r="206" spans="7:9" x14ac:dyDescent="0.25">
      <c r="G206" s="24" t="str">
        <f>IF(GroteHoogte!D206&gt;0,Grafiek_kalibratiemetingen!$R$13*GroteHoogte!D206+Grafiek_kalibratiemetingen!$R$14,TRIM(""))</f>
        <v/>
      </c>
      <c r="I206" s="2">
        <f>IF(IF(GroteHoogte!D206&gt;0,1,0)+IF(GroteHoogte!H206&gt;0,1,0)=2,1,0)</f>
        <v>0</v>
      </c>
    </row>
    <row r="207" spans="7:9" x14ac:dyDescent="0.25">
      <c r="G207" s="24" t="str">
        <f>IF(GroteHoogte!D207&gt;0,Grafiek_kalibratiemetingen!$R$13*GroteHoogte!D207+Grafiek_kalibratiemetingen!$R$14,TRIM(""))</f>
        <v/>
      </c>
      <c r="I207" s="2">
        <f>IF(IF(GroteHoogte!D207&gt;0,1,0)+IF(GroteHoogte!H207&gt;0,1,0)=2,1,0)</f>
        <v>0</v>
      </c>
    </row>
    <row r="208" spans="7:9" x14ac:dyDescent="0.25">
      <c r="G208" s="24" t="str">
        <f>IF(GroteHoogte!D208&gt;0,Grafiek_kalibratiemetingen!$R$13*GroteHoogte!D208+Grafiek_kalibratiemetingen!$R$14,TRIM(""))</f>
        <v/>
      </c>
      <c r="I208" s="2">
        <f>IF(IF(GroteHoogte!D208&gt;0,1,0)+IF(GroteHoogte!H208&gt;0,1,0)=2,1,0)</f>
        <v>0</v>
      </c>
    </row>
    <row r="209" spans="7:9" x14ac:dyDescent="0.25">
      <c r="G209" s="24" t="str">
        <f>IF(GroteHoogte!D209&gt;0,Grafiek_kalibratiemetingen!$R$13*GroteHoogte!D209+Grafiek_kalibratiemetingen!$R$14,TRIM(""))</f>
        <v/>
      </c>
      <c r="I209" s="2">
        <f>IF(IF(GroteHoogte!D209&gt;0,1,0)+IF(GroteHoogte!H209&gt;0,1,0)=2,1,0)</f>
        <v>0</v>
      </c>
    </row>
    <row r="210" spans="7:9" x14ac:dyDescent="0.25">
      <c r="G210" s="24" t="str">
        <f>IF(GroteHoogte!D210&gt;0,Grafiek_kalibratiemetingen!$R$13*GroteHoogte!D210+Grafiek_kalibratiemetingen!$R$14,TRIM(""))</f>
        <v/>
      </c>
      <c r="I210" s="2">
        <f>IF(IF(GroteHoogte!D210&gt;0,1,0)+IF(GroteHoogte!H210&gt;0,1,0)=2,1,0)</f>
        <v>0</v>
      </c>
    </row>
    <row r="211" spans="7:9" x14ac:dyDescent="0.25">
      <c r="G211" s="24" t="str">
        <f>IF(GroteHoogte!D211&gt;0,Grafiek_kalibratiemetingen!$R$13*GroteHoogte!D211+Grafiek_kalibratiemetingen!$R$14,TRIM(""))</f>
        <v/>
      </c>
      <c r="I211" s="2">
        <f>IF(IF(GroteHoogte!D211&gt;0,1,0)+IF(GroteHoogte!H211&gt;0,1,0)=2,1,0)</f>
        <v>0</v>
      </c>
    </row>
    <row r="212" spans="7:9" x14ac:dyDescent="0.25">
      <c r="G212" s="24" t="str">
        <f>IF(GroteHoogte!D212&gt;0,Grafiek_kalibratiemetingen!$R$13*GroteHoogte!D212+Grafiek_kalibratiemetingen!$R$14,TRIM(""))</f>
        <v/>
      </c>
      <c r="I212" s="2">
        <f>IF(IF(GroteHoogte!D212&gt;0,1,0)+IF(GroteHoogte!H212&gt;0,1,0)=2,1,0)</f>
        <v>0</v>
      </c>
    </row>
    <row r="213" spans="7:9" x14ac:dyDescent="0.25">
      <c r="G213" s="24" t="str">
        <f>IF(GroteHoogte!D213&gt;0,Grafiek_kalibratiemetingen!$R$13*GroteHoogte!D213+Grafiek_kalibratiemetingen!$R$14,TRIM(""))</f>
        <v/>
      </c>
      <c r="I213" s="2">
        <f>IF(IF(GroteHoogte!D213&gt;0,1,0)+IF(GroteHoogte!H213&gt;0,1,0)=2,1,0)</f>
        <v>0</v>
      </c>
    </row>
    <row r="214" spans="7:9" x14ac:dyDescent="0.25">
      <c r="G214" s="24" t="str">
        <f>IF(GroteHoogte!D214&gt;0,Grafiek_kalibratiemetingen!$R$13*GroteHoogte!D214+Grafiek_kalibratiemetingen!$R$14,TRIM(""))</f>
        <v/>
      </c>
      <c r="I214" s="2">
        <f>IF(IF(GroteHoogte!D214&gt;0,1,0)+IF(GroteHoogte!H214&gt;0,1,0)=2,1,0)</f>
        <v>0</v>
      </c>
    </row>
    <row r="215" spans="7:9" x14ac:dyDescent="0.25">
      <c r="G215" s="24" t="str">
        <f>IF(GroteHoogte!D215&gt;0,Grafiek_kalibratiemetingen!$R$13*GroteHoogte!D215+Grafiek_kalibratiemetingen!$R$14,TRIM(""))</f>
        <v/>
      </c>
      <c r="I215" s="2">
        <f>IF(IF(GroteHoogte!D215&gt;0,1,0)+IF(GroteHoogte!H215&gt;0,1,0)=2,1,0)</f>
        <v>0</v>
      </c>
    </row>
    <row r="216" spans="7:9" x14ac:dyDescent="0.25">
      <c r="G216" s="24" t="str">
        <f>IF(GroteHoogte!D216&gt;0,Grafiek_kalibratiemetingen!$R$13*GroteHoogte!D216+Grafiek_kalibratiemetingen!$R$14,TRIM(""))</f>
        <v/>
      </c>
      <c r="I216" s="2">
        <f>IF(IF(GroteHoogte!D216&gt;0,1,0)+IF(GroteHoogte!H216&gt;0,1,0)=2,1,0)</f>
        <v>0</v>
      </c>
    </row>
    <row r="217" spans="7:9" x14ac:dyDescent="0.25">
      <c r="G217" s="24" t="str">
        <f>IF(GroteHoogte!D217&gt;0,Grafiek_kalibratiemetingen!$R$13*GroteHoogte!D217+Grafiek_kalibratiemetingen!$R$14,TRIM(""))</f>
        <v/>
      </c>
      <c r="I217" s="2">
        <f>IF(IF(GroteHoogte!D217&gt;0,1,0)+IF(GroteHoogte!H217&gt;0,1,0)=2,1,0)</f>
        <v>0</v>
      </c>
    </row>
    <row r="218" spans="7:9" x14ac:dyDescent="0.25">
      <c r="G218" s="24" t="str">
        <f>IF(GroteHoogte!D218&gt;0,Grafiek_kalibratiemetingen!$R$13*GroteHoogte!D218+Grafiek_kalibratiemetingen!$R$14,TRIM(""))</f>
        <v/>
      </c>
      <c r="I218" s="2">
        <f>IF(IF(GroteHoogte!D218&gt;0,1,0)+IF(GroteHoogte!H218&gt;0,1,0)=2,1,0)</f>
        <v>0</v>
      </c>
    </row>
    <row r="219" spans="7:9" x14ac:dyDescent="0.25">
      <c r="G219" s="24" t="str">
        <f>IF(GroteHoogte!D219&gt;0,Grafiek_kalibratiemetingen!$R$13*GroteHoogte!D219+Grafiek_kalibratiemetingen!$R$14,TRIM(""))</f>
        <v/>
      </c>
      <c r="I219" s="2">
        <f>IF(IF(GroteHoogte!D219&gt;0,1,0)+IF(GroteHoogte!H219&gt;0,1,0)=2,1,0)</f>
        <v>0</v>
      </c>
    </row>
    <row r="220" spans="7:9" x14ac:dyDescent="0.25">
      <c r="G220" s="24" t="str">
        <f>IF(GroteHoogte!D220&gt;0,Grafiek_kalibratiemetingen!$R$13*GroteHoogte!D220+Grafiek_kalibratiemetingen!$R$14,TRIM(""))</f>
        <v/>
      </c>
      <c r="I220" s="2">
        <f>IF(IF(GroteHoogte!D220&gt;0,1,0)+IF(GroteHoogte!H220&gt;0,1,0)=2,1,0)</f>
        <v>0</v>
      </c>
    </row>
    <row r="221" spans="7:9" x14ac:dyDescent="0.25">
      <c r="G221" s="24" t="str">
        <f>IF(GroteHoogte!D221&gt;0,Grafiek_kalibratiemetingen!$R$13*GroteHoogte!D221+Grafiek_kalibratiemetingen!$R$14,TRIM(""))</f>
        <v/>
      </c>
      <c r="I221" s="2">
        <f>IF(IF(GroteHoogte!D221&gt;0,1,0)+IF(GroteHoogte!H221&gt;0,1,0)=2,1,0)</f>
        <v>0</v>
      </c>
    </row>
    <row r="222" spans="7:9" x14ac:dyDescent="0.25">
      <c r="G222" s="24" t="str">
        <f>IF(GroteHoogte!D222&gt;0,Grafiek_kalibratiemetingen!$R$13*GroteHoogte!D222+Grafiek_kalibratiemetingen!$R$14,TRIM(""))</f>
        <v/>
      </c>
      <c r="I222" s="2">
        <f>IF(IF(GroteHoogte!D222&gt;0,1,0)+IF(GroteHoogte!H222&gt;0,1,0)=2,1,0)</f>
        <v>0</v>
      </c>
    </row>
    <row r="223" spans="7:9" x14ac:dyDescent="0.25">
      <c r="G223" s="24" t="str">
        <f>IF(GroteHoogte!D223&gt;0,Grafiek_kalibratiemetingen!$R$13*GroteHoogte!D223+Grafiek_kalibratiemetingen!$R$14,TRIM(""))</f>
        <v/>
      </c>
      <c r="I223" s="2">
        <f>IF(IF(GroteHoogte!D223&gt;0,1,0)+IF(GroteHoogte!H223&gt;0,1,0)=2,1,0)</f>
        <v>0</v>
      </c>
    </row>
    <row r="224" spans="7:9" x14ac:dyDescent="0.25">
      <c r="G224" s="24" t="str">
        <f>IF(GroteHoogte!D224&gt;0,Grafiek_kalibratiemetingen!$R$13*GroteHoogte!D224+Grafiek_kalibratiemetingen!$R$14,TRIM(""))</f>
        <v/>
      </c>
      <c r="I224" s="2">
        <f>IF(IF(GroteHoogte!D224&gt;0,1,0)+IF(GroteHoogte!H224&gt;0,1,0)=2,1,0)</f>
        <v>0</v>
      </c>
    </row>
    <row r="225" spans="7:9" x14ac:dyDescent="0.25">
      <c r="G225" s="24" t="str">
        <f>IF(GroteHoogte!D225&gt;0,Grafiek_kalibratiemetingen!$R$13*GroteHoogte!D225+Grafiek_kalibratiemetingen!$R$14,TRIM(""))</f>
        <v/>
      </c>
      <c r="I225" s="2">
        <f>IF(IF(GroteHoogte!D225&gt;0,1,0)+IF(GroteHoogte!H225&gt;0,1,0)=2,1,0)</f>
        <v>0</v>
      </c>
    </row>
    <row r="226" spans="7:9" x14ac:dyDescent="0.25">
      <c r="G226" s="24" t="str">
        <f>IF(GroteHoogte!D226&gt;0,Grafiek_kalibratiemetingen!$R$13*GroteHoogte!D226+Grafiek_kalibratiemetingen!$R$14,TRIM(""))</f>
        <v/>
      </c>
      <c r="I226" s="2">
        <f>IF(IF(GroteHoogte!D226&gt;0,1,0)+IF(GroteHoogte!H226&gt;0,1,0)=2,1,0)</f>
        <v>0</v>
      </c>
    </row>
    <row r="227" spans="7:9" x14ac:dyDescent="0.25">
      <c r="G227" s="24" t="str">
        <f>IF(GroteHoogte!D227&gt;0,Grafiek_kalibratiemetingen!$R$13*GroteHoogte!D227+Grafiek_kalibratiemetingen!$R$14,TRIM(""))</f>
        <v/>
      </c>
      <c r="I227" s="2">
        <f>IF(IF(GroteHoogte!D227&gt;0,1,0)+IF(GroteHoogte!H227&gt;0,1,0)=2,1,0)</f>
        <v>0</v>
      </c>
    </row>
    <row r="228" spans="7:9" x14ac:dyDescent="0.25">
      <c r="G228" s="24" t="str">
        <f>IF(GroteHoogte!D228&gt;0,Grafiek_kalibratiemetingen!$R$13*GroteHoogte!D228+Grafiek_kalibratiemetingen!$R$14,TRIM(""))</f>
        <v/>
      </c>
      <c r="I228" s="2">
        <f>IF(IF(GroteHoogte!D228&gt;0,1,0)+IF(GroteHoogte!H228&gt;0,1,0)=2,1,0)</f>
        <v>0</v>
      </c>
    </row>
    <row r="229" spans="7:9" x14ac:dyDescent="0.25">
      <c r="G229" s="24" t="str">
        <f>IF(GroteHoogte!D229&gt;0,Grafiek_kalibratiemetingen!$R$13*GroteHoogte!D229+Grafiek_kalibratiemetingen!$R$14,TRIM(""))</f>
        <v/>
      </c>
      <c r="I229" s="2">
        <f>IF(IF(GroteHoogte!D229&gt;0,1,0)+IF(GroteHoogte!H229&gt;0,1,0)=2,1,0)</f>
        <v>0</v>
      </c>
    </row>
    <row r="230" spans="7:9" x14ac:dyDescent="0.25">
      <c r="G230" s="24" t="str">
        <f>IF(GroteHoogte!D230&gt;0,Grafiek_kalibratiemetingen!$R$13*GroteHoogte!D230+Grafiek_kalibratiemetingen!$R$14,TRIM(""))</f>
        <v/>
      </c>
      <c r="I230" s="2">
        <f>IF(IF(GroteHoogte!D230&gt;0,1,0)+IF(GroteHoogte!H230&gt;0,1,0)=2,1,0)</f>
        <v>0</v>
      </c>
    </row>
    <row r="231" spans="7:9" x14ac:dyDescent="0.25">
      <c r="G231" s="24" t="str">
        <f>IF(GroteHoogte!D231&gt;0,Grafiek_kalibratiemetingen!$R$13*GroteHoogte!D231+Grafiek_kalibratiemetingen!$R$14,TRIM(""))</f>
        <v/>
      </c>
      <c r="I231" s="2">
        <f>IF(IF(GroteHoogte!D231&gt;0,1,0)+IF(GroteHoogte!H231&gt;0,1,0)=2,1,0)</f>
        <v>0</v>
      </c>
    </row>
    <row r="232" spans="7:9" x14ac:dyDescent="0.25">
      <c r="G232" s="24" t="str">
        <f>IF(GroteHoogte!D232&gt;0,Grafiek_kalibratiemetingen!$R$13*GroteHoogte!D232+Grafiek_kalibratiemetingen!$R$14,TRIM(""))</f>
        <v/>
      </c>
      <c r="I232" s="2">
        <f>IF(IF(GroteHoogte!D232&gt;0,1,0)+IF(GroteHoogte!H232&gt;0,1,0)=2,1,0)</f>
        <v>0</v>
      </c>
    </row>
    <row r="233" spans="7:9" x14ac:dyDescent="0.25">
      <c r="G233" s="24" t="str">
        <f>IF(GroteHoogte!D233&gt;0,Grafiek_kalibratiemetingen!$R$13*GroteHoogte!D233+Grafiek_kalibratiemetingen!$R$14,TRIM(""))</f>
        <v/>
      </c>
      <c r="I233" s="2">
        <f>IF(IF(GroteHoogte!D233&gt;0,1,0)+IF(GroteHoogte!H233&gt;0,1,0)=2,1,0)</f>
        <v>0</v>
      </c>
    </row>
    <row r="234" spans="7:9" x14ac:dyDescent="0.25">
      <c r="G234" s="24" t="str">
        <f>IF(GroteHoogte!D234&gt;0,Grafiek_kalibratiemetingen!$R$13*GroteHoogte!D234+Grafiek_kalibratiemetingen!$R$14,TRIM(""))</f>
        <v/>
      </c>
      <c r="I234" s="2">
        <f>IF(IF(GroteHoogte!D234&gt;0,1,0)+IF(GroteHoogte!H234&gt;0,1,0)=2,1,0)</f>
        <v>0</v>
      </c>
    </row>
    <row r="235" spans="7:9" x14ac:dyDescent="0.25">
      <c r="G235" s="24" t="str">
        <f>IF(GroteHoogte!D235&gt;0,Grafiek_kalibratiemetingen!$R$13*GroteHoogte!D235+Grafiek_kalibratiemetingen!$R$14,TRIM(""))</f>
        <v/>
      </c>
      <c r="I235" s="2">
        <f>IF(IF(GroteHoogte!D235&gt;0,1,0)+IF(GroteHoogte!H235&gt;0,1,0)=2,1,0)</f>
        <v>0</v>
      </c>
    </row>
    <row r="236" spans="7:9" x14ac:dyDescent="0.25">
      <c r="G236" s="24" t="str">
        <f>IF(GroteHoogte!D236&gt;0,Grafiek_kalibratiemetingen!$R$13*GroteHoogte!D236+Grafiek_kalibratiemetingen!$R$14,TRIM(""))</f>
        <v/>
      </c>
      <c r="I236" s="2">
        <f>IF(IF(GroteHoogte!D236&gt;0,1,0)+IF(GroteHoogte!H236&gt;0,1,0)=2,1,0)</f>
        <v>0</v>
      </c>
    </row>
    <row r="237" spans="7:9" x14ac:dyDescent="0.25">
      <c r="G237" s="24" t="str">
        <f>IF(GroteHoogte!D237&gt;0,Grafiek_kalibratiemetingen!$R$13*GroteHoogte!D237+Grafiek_kalibratiemetingen!$R$14,TRIM(""))</f>
        <v/>
      </c>
      <c r="I237" s="2">
        <f>IF(IF(GroteHoogte!D237&gt;0,1,0)+IF(GroteHoogte!H237&gt;0,1,0)=2,1,0)</f>
        <v>0</v>
      </c>
    </row>
    <row r="238" spans="7:9" x14ac:dyDescent="0.25">
      <c r="G238" s="24" t="str">
        <f>IF(GroteHoogte!D238&gt;0,Grafiek_kalibratiemetingen!$R$13*GroteHoogte!D238+Grafiek_kalibratiemetingen!$R$14,TRIM(""))</f>
        <v/>
      </c>
      <c r="I238" s="2">
        <f>IF(IF(GroteHoogte!D238&gt;0,1,0)+IF(GroteHoogte!H238&gt;0,1,0)=2,1,0)</f>
        <v>0</v>
      </c>
    </row>
    <row r="239" spans="7:9" x14ac:dyDescent="0.25">
      <c r="G239" s="24" t="str">
        <f>IF(GroteHoogte!D239&gt;0,Grafiek_kalibratiemetingen!$R$13*GroteHoogte!D239+Grafiek_kalibratiemetingen!$R$14,TRIM(""))</f>
        <v/>
      </c>
      <c r="I239" s="2">
        <f>IF(IF(GroteHoogte!D239&gt;0,1,0)+IF(GroteHoogte!H239&gt;0,1,0)=2,1,0)</f>
        <v>0</v>
      </c>
    </row>
    <row r="240" spans="7:9" x14ac:dyDescent="0.25">
      <c r="G240" s="24" t="str">
        <f>IF(GroteHoogte!D240&gt;0,Grafiek_kalibratiemetingen!$R$13*GroteHoogte!D240+Grafiek_kalibratiemetingen!$R$14,TRIM(""))</f>
        <v/>
      </c>
      <c r="I240" s="2">
        <f>IF(IF(GroteHoogte!D240&gt;0,1,0)+IF(GroteHoogte!H240&gt;0,1,0)=2,1,0)</f>
        <v>0</v>
      </c>
    </row>
    <row r="241" spans="7:9" x14ac:dyDescent="0.25">
      <c r="G241" s="24" t="str">
        <f>IF(GroteHoogte!D241&gt;0,Grafiek_kalibratiemetingen!$R$13*GroteHoogte!D241+Grafiek_kalibratiemetingen!$R$14,TRIM(""))</f>
        <v/>
      </c>
      <c r="I241" s="2">
        <f>IF(IF(GroteHoogte!D241&gt;0,1,0)+IF(GroteHoogte!H241&gt;0,1,0)=2,1,0)</f>
        <v>0</v>
      </c>
    </row>
    <row r="242" spans="7:9" x14ac:dyDescent="0.25">
      <c r="G242" s="24" t="str">
        <f>IF(GroteHoogte!D242&gt;0,Grafiek_kalibratiemetingen!$R$13*GroteHoogte!D242+Grafiek_kalibratiemetingen!$R$14,TRIM(""))</f>
        <v/>
      </c>
      <c r="I242" s="2">
        <f>IF(IF(GroteHoogte!D242&gt;0,1,0)+IF(GroteHoogte!H242&gt;0,1,0)=2,1,0)</f>
        <v>0</v>
      </c>
    </row>
    <row r="243" spans="7:9" x14ac:dyDescent="0.25">
      <c r="G243" s="24" t="str">
        <f>IF(GroteHoogte!D243&gt;0,Grafiek_kalibratiemetingen!$R$13*GroteHoogte!D243+Grafiek_kalibratiemetingen!$R$14,TRIM(""))</f>
        <v/>
      </c>
      <c r="I243" s="2">
        <f>IF(IF(GroteHoogte!D243&gt;0,1,0)+IF(GroteHoogte!H243&gt;0,1,0)=2,1,0)</f>
        <v>0</v>
      </c>
    </row>
    <row r="244" spans="7:9" x14ac:dyDescent="0.25">
      <c r="G244" s="24" t="str">
        <f>IF(GroteHoogte!D244&gt;0,Grafiek_kalibratiemetingen!$R$13*GroteHoogte!D244+Grafiek_kalibratiemetingen!$R$14,TRIM(""))</f>
        <v/>
      </c>
      <c r="I244" s="2">
        <f>IF(IF(GroteHoogte!D244&gt;0,1,0)+IF(GroteHoogte!H244&gt;0,1,0)=2,1,0)</f>
        <v>0</v>
      </c>
    </row>
    <row r="245" spans="7:9" x14ac:dyDescent="0.25">
      <c r="G245" s="24" t="str">
        <f>IF(GroteHoogte!D245&gt;0,Grafiek_kalibratiemetingen!$R$13*GroteHoogte!D245+Grafiek_kalibratiemetingen!$R$14,TRIM(""))</f>
        <v/>
      </c>
      <c r="I245" s="2">
        <f>IF(IF(GroteHoogte!D245&gt;0,1,0)+IF(GroteHoogte!H245&gt;0,1,0)=2,1,0)</f>
        <v>0</v>
      </c>
    </row>
    <row r="246" spans="7:9" x14ac:dyDescent="0.25">
      <c r="G246" s="24" t="str">
        <f>IF(GroteHoogte!D246&gt;0,Grafiek_kalibratiemetingen!$R$13*GroteHoogte!D246+Grafiek_kalibratiemetingen!$R$14,TRIM(""))</f>
        <v/>
      </c>
      <c r="I246" s="2">
        <f>IF(IF(GroteHoogte!D246&gt;0,1,0)+IF(GroteHoogte!H246&gt;0,1,0)=2,1,0)</f>
        <v>0</v>
      </c>
    </row>
    <row r="247" spans="7:9" x14ac:dyDescent="0.25">
      <c r="G247" s="24" t="str">
        <f>IF(GroteHoogte!D247&gt;0,Grafiek_kalibratiemetingen!$R$13*GroteHoogte!D247+Grafiek_kalibratiemetingen!$R$14,TRIM(""))</f>
        <v/>
      </c>
      <c r="I247" s="2">
        <f>IF(IF(GroteHoogte!D247&gt;0,1,0)+IF(GroteHoogte!H247&gt;0,1,0)=2,1,0)</f>
        <v>0</v>
      </c>
    </row>
    <row r="248" spans="7:9" x14ac:dyDescent="0.25">
      <c r="G248" s="24" t="str">
        <f>IF(GroteHoogte!D248&gt;0,Grafiek_kalibratiemetingen!$R$13*GroteHoogte!D248+Grafiek_kalibratiemetingen!$R$14,TRIM(""))</f>
        <v/>
      </c>
      <c r="I248" s="2">
        <f>IF(IF(GroteHoogte!D248&gt;0,1,0)+IF(GroteHoogte!H248&gt;0,1,0)=2,1,0)</f>
        <v>0</v>
      </c>
    </row>
    <row r="249" spans="7:9" x14ac:dyDescent="0.25">
      <c r="G249" s="24" t="str">
        <f>IF(GroteHoogte!D249&gt;0,Grafiek_kalibratiemetingen!$R$13*GroteHoogte!D249+Grafiek_kalibratiemetingen!$R$14,TRIM(""))</f>
        <v/>
      </c>
      <c r="I249" s="2">
        <f>IF(IF(GroteHoogte!D249&gt;0,1,0)+IF(GroteHoogte!H249&gt;0,1,0)=2,1,0)</f>
        <v>0</v>
      </c>
    </row>
    <row r="250" spans="7:9" x14ac:dyDescent="0.25">
      <c r="G250" s="24" t="str">
        <f>IF(GroteHoogte!D250&gt;0,Grafiek_kalibratiemetingen!$R$13*GroteHoogte!D250+Grafiek_kalibratiemetingen!$R$14,TRIM(""))</f>
        <v/>
      </c>
      <c r="I250" s="2">
        <f>IF(IF(GroteHoogte!D250&gt;0,1,0)+IF(GroteHoogte!H250&gt;0,1,0)=2,1,0)</f>
        <v>0</v>
      </c>
    </row>
    <row r="251" spans="7:9" x14ac:dyDescent="0.25">
      <c r="G251" s="24" t="str">
        <f>IF(GroteHoogte!D251&gt;0,Grafiek_kalibratiemetingen!$R$13*GroteHoogte!D251+Grafiek_kalibratiemetingen!$R$14,TRIM(""))</f>
        <v/>
      </c>
      <c r="I251" s="2">
        <f>IF(IF(GroteHoogte!D251&gt;0,1,0)+IF(GroteHoogte!H251&gt;0,1,0)=2,1,0)</f>
        <v>0</v>
      </c>
    </row>
    <row r="252" spans="7:9" x14ac:dyDescent="0.25">
      <c r="G252" s="24" t="str">
        <f>IF(GroteHoogte!D252&gt;0,Grafiek_kalibratiemetingen!$R$13*GroteHoogte!D252+Grafiek_kalibratiemetingen!$R$14,TRIM(""))</f>
        <v/>
      </c>
      <c r="I252" s="2">
        <f>IF(IF(GroteHoogte!D252&gt;0,1,0)+IF(GroteHoogte!H252&gt;0,1,0)=2,1,0)</f>
        <v>0</v>
      </c>
    </row>
    <row r="253" spans="7:9" x14ac:dyDescent="0.25">
      <c r="G253" s="24" t="str">
        <f>IF(GroteHoogte!D253&gt;0,Grafiek_kalibratiemetingen!$R$13*GroteHoogte!D253+Grafiek_kalibratiemetingen!$R$14,TRIM(""))</f>
        <v/>
      </c>
      <c r="I253" s="2">
        <f>IF(IF(GroteHoogte!D253&gt;0,1,0)+IF(GroteHoogte!H253&gt;0,1,0)=2,1,0)</f>
        <v>0</v>
      </c>
    </row>
    <row r="254" spans="7:9" x14ac:dyDescent="0.25">
      <c r="G254" s="24" t="str">
        <f>IF(GroteHoogte!D254&gt;0,Grafiek_kalibratiemetingen!$R$13*GroteHoogte!D254+Grafiek_kalibratiemetingen!$R$14,TRIM(""))</f>
        <v/>
      </c>
      <c r="I254" s="2">
        <f>IF(IF(GroteHoogte!D254&gt;0,1,0)+IF(GroteHoogte!H254&gt;0,1,0)=2,1,0)</f>
        <v>0</v>
      </c>
    </row>
    <row r="255" spans="7:9" x14ac:dyDescent="0.25">
      <c r="G255" s="24" t="str">
        <f>IF(GroteHoogte!D255&gt;0,Grafiek_kalibratiemetingen!$R$13*GroteHoogte!D255+Grafiek_kalibratiemetingen!$R$14,TRIM(""))</f>
        <v/>
      </c>
      <c r="I255" s="2">
        <f>IF(IF(GroteHoogte!D255&gt;0,1,0)+IF(GroteHoogte!H255&gt;0,1,0)=2,1,0)</f>
        <v>0</v>
      </c>
    </row>
    <row r="256" spans="7:9" x14ac:dyDescent="0.25">
      <c r="G256" s="24" t="str">
        <f>IF(GroteHoogte!D256&gt;0,Grafiek_kalibratiemetingen!$R$13*GroteHoogte!D256+Grafiek_kalibratiemetingen!$R$14,TRIM(""))</f>
        <v/>
      </c>
      <c r="I256" s="2">
        <f>IF(IF(GroteHoogte!D256&gt;0,1,0)+IF(GroteHoogte!H256&gt;0,1,0)=2,1,0)</f>
        <v>0</v>
      </c>
    </row>
    <row r="257" spans="7:9" x14ac:dyDescent="0.25">
      <c r="G257" s="24" t="str">
        <f>IF(GroteHoogte!D257&gt;0,Grafiek_kalibratiemetingen!$R$13*GroteHoogte!D257+Grafiek_kalibratiemetingen!$R$14,TRIM(""))</f>
        <v/>
      </c>
      <c r="I257" s="2">
        <f>IF(IF(GroteHoogte!D257&gt;0,1,0)+IF(GroteHoogte!H257&gt;0,1,0)=2,1,0)</f>
        <v>0</v>
      </c>
    </row>
    <row r="258" spans="7:9" x14ac:dyDescent="0.25">
      <c r="G258" s="24" t="str">
        <f>IF(GroteHoogte!D258&gt;0,Grafiek_kalibratiemetingen!$R$13*GroteHoogte!D258+Grafiek_kalibratiemetingen!$R$14,TRIM(""))</f>
        <v/>
      </c>
      <c r="I258" s="2">
        <f>IF(IF(GroteHoogte!D258&gt;0,1,0)+IF(GroteHoogte!H258&gt;0,1,0)=2,1,0)</f>
        <v>0</v>
      </c>
    </row>
    <row r="259" spans="7:9" x14ac:dyDescent="0.25">
      <c r="G259" s="24" t="str">
        <f>IF(GroteHoogte!D259&gt;0,Grafiek_kalibratiemetingen!$R$13*GroteHoogte!D259+Grafiek_kalibratiemetingen!$R$14,TRIM(""))</f>
        <v/>
      </c>
      <c r="I259" s="2">
        <f>IF(IF(GroteHoogte!D259&gt;0,1,0)+IF(GroteHoogte!H259&gt;0,1,0)=2,1,0)</f>
        <v>0</v>
      </c>
    </row>
    <row r="260" spans="7:9" x14ac:dyDescent="0.25">
      <c r="G260" s="24" t="str">
        <f>IF(GroteHoogte!D260&gt;0,Grafiek_kalibratiemetingen!$R$13*GroteHoogte!D260+Grafiek_kalibratiemetingen!$R$14,TRIM(""))</f>
        <v/>
      </c>
      <c r="I260" s="2">
        <f>IF(IF(GroteHoogte!D260&gt;0,1,0)+IF(GroteHoogte!H260&gt;0,1,0)=2,1,0)</f>
        <v>0</v>
      </c>
    </row>
    <row r="261" spans="7:9" x14ac:dyDescent="0.25">
      <c r="G261" s="24" t="str">
        <f>IF(GroteHoogte!D261&gt;0,Grafiek_kalibratiemetingen!$R$13*GroteHoogte!D261+Grafiek_kalibratiemetingen!$R$14,TRIM(""))</f>
        <v/>
      </c>
      <c r="I261" s="2">
        <f>IF(IF(GroteHoogte!D261&gt;0,1,0)+IF(GroteHoogte!H261&gt;0,1,0)=2,1,0)</f>
        <v>0</v>
      </c>
    </row>
    <row r="262" spans="7:9" x14ac:dyDescent="0.25">
      <c r="G262" s="24" t="str">
        <f>IF(GroteHoogte!D262&gt;0,Grafiek_kalibratiemetingen!$R$13*GroteHoogte!D262+Grafiek_kalibratiemetingen!$R$14,TRIM(""))</f>
        <v/>
      </c>
      <c r="I262" s="2">
        <f>IF(IF(GroteHoogte!D262&gt;0,1,0)+IF(GroteHoogte!H262&gt;0,1,0)=2,1,0)</f>
        <v>0</v>
      </c>
    </row>
    <row r="263" spans="7:9" x14ac:dyDescent="0.25">
      <c r="G263" s="24" t="str">
        <f>IF(GroteHoogte!D263&gt;0,Grafiek_kalibratiemetingen!$R$13*GroteHoogte!D263+Grafiek_kalibratiemetingen!$R$14,TRIM(""))</f>
        <v/>
      </c>
      <c r="I263" s="2">
        <f>IF(IF(GroteHoogte!D263&gt;0,1,0)+IF(GroteHoogte!H263&gt;0,1,0)=2,1,0)</f>
        <v>0</v>
      </c>
    </row>
    <row r="264" spans="7:9" x14ac:dyDescent="0.25">
      <c r="G264" s="24" t="str">
        <f>IF(GroteHoogte!D264&gt;0,Grafiek_kalibratiemetingen!$R$13*GroteHoogte!D264+Grafiek_kalibratiemetingen!$R$14,TRIM(""))</f>
        <v/>
      </c>
      <c r="I264" s="2">
        <f>IF(IF(GroteHoogte!D264&gt;0,1,0)+IF(GroteHoogte!H264&gt;0,1,0)=2,1,0)</f>
        <v>0</v>
      </c>
    </row>
    <row r="265" spans="7:9" x14ac:dyDescent="0.25">
      <c r="G265" s="24" t="str">
        <f>IF(GroteHoogte!D265&gt;0,Grafiek_kalibratiemetingen!$R$13*GroteHoogte!D265+Grafiek_kalibratiemetingen!$R$14,TRIM(""))</f>
        <v/>
      </c>
      <c r="I265" s="2">
        <f>IF(IF(GroteHoogte!D265&gt;0,1,0)+IF(GroteHoogte!H265&gt;0,1,0)=2,1,0)</f>
        <v>0</v>
      </c>
    </row>
    <row r="266" spans="7:9" x14ac:dyDescent="0.25">
      <c r="G266" s="24" t="str">
        <f>IF(GroteHoogte!D266&gt;0,Grafiek_kalibratiemetingen!$R$13*GroteHoogte!D266+Grafiek_kalibratiemetingen!$R$14,TRIM(""))</f>
        <v/>
      </c>
      <c r="I266" s="2">
        <f>IF(IF(GroteHoogte!D266&gt;0,1,0)+IF(GroteHoogte!H266&gt;0,1,0)=2,1,0)</f>
        <v>0</v>
      </c>
    </row>
    <row r="267" spans="7:9" x14ac:dyDescent="0.25">
      <c r="G267" s="24" t="str">
        <f>IF(GroteHoogte!D267&gt;0,Grafiek_kalibratiemetingen!$R$13*GroteHoogte!D267+Grafiek_kalibratiemetingen!$R$14,TRIM(""))</f>
        <v/>
      </c>
      <c r="I267" s="2">
        <f>IF(IF(GroteHoogte!D267&gt;0,1,0)+IF(GroteHoogte!H267&gt;0,1,0)=2,1,0)</f>
        <v>0</v>
      </c>
    </row>
    <row r="268" spans="7:9" x14ac:dyDescent="0.25">
      <c r="G268" s="24" t="str">
        <f>IF(GroteHoogte!D268&gt;0,Grafiek_kalibratiemetingen!$R$13*GroteHoogte!D268+Grafiek_kalibratiemetingen!$R$14,TRIM(""))</f>
        <v/>
      </c>
      <c r="I268" s="2">
        <f>IF(IF(GroteHoogte!D268&gt;0,1,0)+IF(GroteHoogte!H268&gt;0,1,0)=2,1,0)</f>
        <v>0</v>
      </c>
    </row>
    <row r="269" spans="7:9" x14ac:dyDescent="0.25">
      <c r="G269" s="24" t="str">
        <f>IF(GroteHoogte!D269&gt;0,Grafiek_kalibratiemetingen!$R$13*GroteHoogte!D269+Grafiek_kalibratiemetingen!$R$14,TRIM(""))</f>
        <v/>
      </c>
      <c r="I269" s="2">
        <f>IF(IF(GroteHoogte!D269&gt;0,1,0)+IF(GroteHoogte!H269&gt;0,1,0)=2,1,0)</f>
        <v>0</v>
      </c>
    </row>
    <row r="270" spans="7:9" x14ac:dyDescent="0.25">
      <c r="G270" s="24" t="str">
        <f>IF(GroteHoogte!D270&gt;0,Grafiek_kalibratiemetingen!$R$13*GroteHoogte!D270+Grafiek_kalibratiemetingen!$R$14,TRIM(""))</f>
        <v/>
      </c>
      <c r="I270" s="2">
        <f>IF(IF(GroteHoogte!D270&gt;0,1,0)+IF(GroteHoogte!H270&gt;0,1,0)=2,1,0)</f>
        <v>0</v>
      </c>
    </row>
    <row r="271" spans="7:9" x14ac:dyDescent="0.25">
      <c r="G271" s="24" t="str">
        <f>IF(GroteHoogte!D271&gt;0,Grafiek_kalibratiemetingen!$R$13*GroteHoogte!D271+Grafiek_kalibratiemetingen!$R$14,TRIM(""))</f>
        <v/>
      </c>
      <c r="I271" s="2">
        <f>IF(IF(GroteHoogte!D271&gt;0,1,0)+IF(GroteHoogte!H271&gt;0,1,0)=2,1,0)</f>
        <v>0</v>
      </c>
    </row>
    <row r="272" spans="7:9" x14ac:dyDescent="0.25">
      <c r="G272" s="24" t="str">
        <f>IF(GroteHoogte!D272&gt;0,Grafiek_kalibratiemetingen!$R$13*GroteHoogte!D272+Grafiek_kalibratiemetingen!$R$14,TRIM(""))</f>
        <v/>
      </c>
      <c r="I272" s="2">
        <f>IF(IF(GroteHoogte!D272&gt;0,1,0)+IF(GroteHoogte!H272&gt;0,1,0)=2,1,0)</f>
        <v>0</v>
      </c>
    </row>
    <row r="273" spans="7:9" x14ac:dyDescent="0.25">
      <c r="G273" s="24" t="str">
        <f>IF(GroteHoogte!D273&gt;0,Grafiek_kalibratiemetingen!$R$13*GroteHoogte!D273+Grafiek_kalibratiemetingen!$R$14,TRIM(""))</f>
        <v/>
      </c>
      <c r="I273" s="2">
        <f>IF(IF(GroteHoogte!D273&gt;0,1,0)+IF(GroteHoogte!H273&gt;0,1,0)=2,1,0)</f>
        <v>0</v>
      </c>
    </row>
    <row r="274" spans="7:9" x14ac:dyDescent="0.25">
      <c r="G274" s="24" t="str">
        <f>IF(GroteHoogte!D274&gt;0,Grafiek_kalibratiemetingen!$R$13*GroteHoogte!D274+Grafiek_kalibratiemetingen!$R$14,TRIM(""))</f>
        <v/>
      </c>
      <c r="I274" s="2">
        <f>IF(IF(GroteHoogte!D274&gt;0,1,0)+IF(GroteHoogte!H274&gt;0,1,0)=2,1,0)</f>
        <v>0</v>
      </c>
    </row>
    <row r="275" spans="7:9" x14ac:dyDescent="0.25">
      <c r="G275" s="24" t="str">
        <f>IF(GroteHoogte!D275&gt;0,Grafiek_kalibratiemetingen!$R$13*GroteHoogte!D275+Grafiek_kalibratiemetingen!$R$14,TRIM(""))</f>
        <v/>
      </c>
      <c r="I275" s="2">
        <f>IF(IF(GroteHoogte!D275&gt;0,1,0)+IF(GroteHoogte!H275&gt;0,1,0)=2,1,0)</f>
        <v>0</v>
      </c>
    </row>
    <row r="276" spans="7:9" x14ac:dyDescent="0.25">
      <c r="G276" s="24" t="str">
        <f>IF(GroteHoogte!D276&gt;0,Grafiek_kalibratiemetingen!$R$13*GroteHoogte!D276+Grafiek_kalibratiemetingen!$R$14,TRIM(""))</f>
        <v/>
      </c>
      <c r="I276" s="2">
        <f>IF(IF(GroteHoogte!D276&gt;0,1,0)+IF(GroteHoogte!H276&gt;0,1,0)=2,1,0)</f>
        <v>0</v>
      </c>
    </row>
    <row r="277" spans="7:9" x14ac:dyDescent="0.25">
      <c r="G277" s="24" t="str">
        <f>IF(GroteHoogte!D277&gt;0,Grafiek_kalibratiemetingen!$R$13*GroteHoogte!D277+Grafiek_kalibratiemetingen!$R$14,TRIM(""))</f>
        <v/>
      </c>
      <c r="I277" s="2">
        <f>IF(IF(GroteHoogte!D277&gt;0,1,0)+IF(GroteHoogte!H277&gt;0,1,0)=2,1,0)</f>
        <v>0</v>
      </c>
    </row>
    <row r="278" spans="7:9" x14ac:dyDescent="0.25">
      <c r="G278" s="24" t="str">
        <f>IF(GroteHoogte!D278&gt;0,Grafiek_kalibratiemetingen!$R$13*GroteHoogte!D278+Grafiek_kalibratiemetingen!$R$14,TRIM(""))</f>
        <v/>
      </c>
      <c r="I278" s="2">
        <f>IF(IF(GroteHoogte!D278&gt;0,1,0)+IF(GroteHoogte!H278&gt;0,1,0)=2,1,0)</f>
        <v>0</v>
      </c>
    </row>
    <row r="279" spans="7:9" x14ac:dyDescent="0.25">
      <c r="G279" s="24" t="str">
        <f>IF(GroteHoogte!D279&gt;0,Grafiek_kalibratiemetingen!$R$13*GroteHoogte!D279+Grafiek_kalibratiemetingen!$R$14,TRIM(""))</f>
        <v/>
      </c>
      <c r="I279" s="2">
        <f>IF(IF(GroteHoogte!D279&gt;0,1,0)+IF(GroteHoogte!H279&gt;0,1,0)=2,1,0)</f>
        <v>0</v>
      </c>
    </row>
    <row r="280" spans="7:9" x14ac:dyDescent="0.25">
      <c r="G280" s="24" t="str">
        <f>IF(GroteHoogte!D280&gt;0,Grafiek_kalibratiemetingen!$R$13*GroteHoogte!D280+Grafiek_kalibratiemetingen!$R$14,TRIM(""))</f>
        <v/>
      </c>
      <c r="I280" s="2">
        <f>IF(IF(GroteHoogte!D280&gt;0,1,0)+IF(GroteHoogte!H280&gt;0,1,0)=2,1,0)</f>
        <v>0</v>
      </c>
    </row>
    <row r="281" spans="7:9" x14ac:dyDescent="0.25">
      <c r="G281" s="24" t="str">
        <f>IF(GroteHoogte!D281&gt;0,Grafiek_kalibratiemetingen!$R$13*GroteHoogte!D281+Grafiek_kalibratiemetingen!$R$14,TRIM(""))</f>
        <v/>
      </c>
      <c r="I281" s="2">
        <f>IF(IF(GroteHoogte!D281&gt;0,1,0)+IF(GroteHoogte!H281&gt;0,1,0)=2,1,0)</f>
        <v>0</v>
      </c>
    </row>
    <row r="282" spans="7:9" x14ac:dyDescent="0.25">
      <c r="G282" s="24" t="str">
        <f>IF(GroteHoogte!D282&gt;0,Grafiek_kalibratiemetingen!$R$13*GroteHoogte!D282+Grafiek_kalibratiemetingen!$R$14,TRIM(""))</f>
        <v/>
      </c>
      <c r="I282" s="2">
        <f>IF(IF(GroteHoogte!D282&gt;0,1,0)+IF(GroteHoogte!H282&gt;0,1,0)=2,1,0)</f>
        <v>0</v>
      </c>
    </row>
    <row r="283" spans="7:9" x14ac:dyDescent="0.25">
      <c r="G283" s="24" t="str">
        <f>IF(GroteHoogte!D283&gt;0,Grafiek_kalibratiemetingen!$R$13*GroteHoogte!D283+Grafiek_kalibratiemetingen!$R$14,TRIM(""))</f>
        <v/>
      </c>
      <c r="I283" s="2">
        <f>IF(IF(GroteHoogte!D283&gt;0,1,0)+IF(GroteHoogte!H283&gt;0,1,0)=2,1,0)</f>
        <v>0</v>
      </c>
    </row>
    <row r="284" spans="7:9" x14ac:dyDescent="0.25">
      <c r="G284" s="24" t="str">
        <f>IF(GroteHoogte!D284&gt;0,Grafiek_kalibratiemetingen!$R$13*GroteHoogte!D284+Grafiek_kalibratiemetingen!$R$14,TRIM(""))</f>
        <v/>
      </c>
      <c r="I284" s="2">
        <f>IF(IF(GroteHoogte!D284&gt;0,1,0)+IF(GroteHoogte!H284&gt;0,1,0)=2,1,0)</f>
        <v>0</v>
      </c>
    </row>
    <row r="285" spans="7:9" x14ac:dyDescent="0.25">
      <c r="G285" s="24" t="str">
        <f>IF(GroteHoogte!D285&gt;0,Grafiek_kalibratiemetingen!$R$13*GroteHoogte!D285+Grafiek_kalibratiemetingen!$R$14,TRIM(""))</f>
        <v/>
      </c>
      <c r="I285" s="2">
        <f>IF(IF(GroteHoogte!D285&gt;0,1,0)+IF(GroteHoogte!H285&gt;0,1,0)=2,1,0)</f>
        <v>0</v>
      </c>
    </row>
    <row r="286" spans="7:9" x14ac:dyDescent="0.25">
      <c r="G286" s="24" t="str">
        <f>IF(GroteHoogte!D286&gt;0,Grafiek_kalibratiemetingen!$R$13*GroteHoogte!D286+Grafiek_kalibratiemetingen!$R$14,TRIM(""))</f>
        <v/>
      </c>
      <c r="I286" s="2">
        <f>IF(IF(GroteHoogte!D286&gt;0,1,0)+IF(GroteHoogte!H286&gt;0,1,0)=2,1,0)</f>
        <v>0</v>
      </c>
    </row>
    <row r="287" spans="7:9" x14ac:dyDescent="0.25">
      <c r="G287" s="24" t="str">
        <f>IF(GroteHoogte!D287&gt;0,Grafiek_kalibratiemetingen!$R$13*GroteHoogte!D287+Grafiek_kalibratiemetingen!$R$14,TRIM(""))</f>
        <v/>
      </c>
      <c r="I287" s="2">
        <f>IF(IF(GroteHoogte!D287&gt;0,1,0)+IF(GroteHoogte!H287&gt;0,1,0)=2,1,0)</f>
        <v>0</v>
      </c>
    </row>
    <row r="288" spans="7:9" x14ac:dyDescent="0.25">
      <c r="G288" s="24" t="str">
        <f>IF(GroteHoogte!D288&gt;0,Grafiek_kalibratiemetingen!$R$13*GroteHoogte!D288+Grafiek_kalibratiemetingen!$R$14,TRIM(""))</f>
        <v/>
      </c>
      <c r="I288" s="2">
        <f>IF(IF(GroteHoogte!D288&gt;0,1,0)+IF(GroteHoogte!H288&gt;0,1,0)=2,1,0)</f>
        <v>0</v>
      </c>
    </row>
    <row r="289" spans="7:9" x14ac:dyDescent="0.25">
      <c r="G289" s="24" t="str">
        <f>IF(GroteHoogte!D289&gt;0,Grafiek_kalibratiemetingen!$R$13*GroteHoogte!D289+Grafiek_kalibratiemetingen!$R$14,TRIM(""))</f>
        <v/>
      </c>
      <c r="I289" s="2">
        <f>IF(IF(GroteHoogte!D289&gt;0,1,0)+IF(GroteHoogte!H289&gt;0,1,0)=2,1,0)</f>
        <v>0</v>
      </c>
    </row>
    <row r="290" spans="7:9" x14ac:dyDescent="0.25">
      <c r="G290" s="24" t="str">
        <f>IF(GroteHoogte!D290&gt;0,Grafiek_kalibratiemetingen!$R$13*GroteHoogte!D290+Grafiek_kalibratiemetingen!$R$14,TRIM(""))</f>
        <v/>
      </c>
      <c r="I290" s="2">
        <f>IF(IF(GroteHoogte!D290&gt;0,1,0)+IF(GroteHoogte!H290&gt;0,1,0)=2,1,0)</f>
        <v>0</v>
      </c>
    </row>
    <row r="291" spans="7:9" x14ac:dyDescent="0.25">
      <c r="G291" s="24" t="str">
        <f>IF(GroteHoogte!D291&gt;0,Grafiek_kalibratiemetingen!$R$13*GroteHoogte!D291+Grafiek_kalibratiemetingen!$R$14,TRIM(""))</f>
        <v/>
      </c>
      <c r="I291" s="2">
        <f>IF(IF(GroteHoogte!D291&gt;0,1,0)+IF(GroteHoogte!H291&gt;0,1,0)=2,1,0)</f>
        <v>0</v>
      </c>
    </row>
    <row r="292" spans="7:9" x14ac:dyDescent="0.25">
      <c r="G292" s="24" t="str">
        <f>IF(GroteHoogte!D292&gt;0,Grafiek_kalibratiemetingen!$R$13*GroteHoogte!D292+Grafiek_kalibratiemetingen!$R$14,TRIM(""))</f>
        <v/>
      </c>
      <c r="I292" s="2">
        <f>IF(IF(GroteHoogte!D292&gt;0,1,0)+IF(GroteHoogte!H292&gt;0,1,0)=2,1,0)</f>
        <v>0</v>
      </c>
    </row>
    <row r="293" spans="7:9" x14ac:dyDescent="0.25">
      <c r="G293" s="24" t="str">
        <f>IF(GroteHoogte!D293&gt;0,Grafiek_kalibratiemetingen!$R$13*GroteHoogte!D293+Grafiek_kalibratiemetingen!$R$14,TRIM(""))</f>
        <v/>
      </c>
      <c r="I293" s="2">
        <f>IF(IF(GroteHoogte!D293&gt;0,1,0)+IF(GroteHoogte!H293&gt;0,1,0)=2,1,0)</f>
        <v>0</v>
      </c>
    </row>
    <row r="294" spans="7:9" x14ac:dyDescent="0.25">
      <c r="G294" s="24" t="str">
        <f>IF(GroteHoogte!D294&gt;0,Grafiek_kalibratiemetingen!$R$13*GroteHoogte!D294+Grafiek_kalibratiemetingen!$R$14,TRIM(""))</f>
        <v/>
      </c>
      <c r="I294" s="2">
        <f>IF(IF(GroteHoogte!D294&gt;0,1,0)+IF(GroteHoogte!H294&gt;0,1,0)=2,1,0)</f>
        <v>0</v>
      </c>
    </row>
    <row r="295" spans="7:9" x14ac:dyDescent="0.25">
      <c r="G295" s="24" t="str">
        <f>IF(GroteHoogte!D295&gt;0,Grafiek_kalibratiemetingen!$R$13*GroteHoogte!D295+Grafiek_kalibratiemetingen!$R$14,TRIM(""))</f>
        <v/>
      </c>
      <c r="I295" s="2">
        <f>IF(IF(GroteHoogte!D295&gt;0,1,0)+IF(GroteHoogte!H295&gt;0,1,0)=2,1,0)</f>
        <v>0</v>
      </c>
    </row>
    <row r="296" spans="7:9" x14ac:dyDescent="0.25">
      <c r="G296" s="24" t="str">
        <f>IF(GroteHoogte!D296&gt;0,Grafiek_kalibratiemetingen!$R$13*GroteHoogte!D296+Grafiek_kalibratiemetingen!$R$14,TRIM(""))</f>
        <v/>
      </c>
      <c r="I296" s="2">
        <f>IF(IF(GroteHoogte!D296&gt;0,1,0)+IF(GroteHoogte!H296&gt;0,1,0)=2,1,0)</f>
        <v>0</v>
      </c>
    </row>
    <row r="297" spans="7:9" x14ac:dyDescent="0.25">
      <c r="G297" s="24" t="str">
        <f>IF(GroteHoogte!D297&gt;0,Grafiek_kalibratiemetingen!$R$13*GroteHoogte!D297+Grafiek_kalibratiemetingen!$R$14,TRIM(""))</f>
        <v/>
      </c>
      <c r="I297" s="2">
        <f>IF(IF(GroteHoogte!D297&gt;0,1,0)+IF(GroteHoogte!H297&gt;0,1,0)=2,1,0)</f>
        <v>0</v>
      </c>
    </row>
    <row r="298" spans="7:9" x14ac:dyDescent="0.25">
      <c r="G298" s="24" t="str">
        <f>IF(GroteHoogte!D298&gt;0,Grafiek_kalibratiemetingen!$R$13*GroteHoogte!D298+Grafiek_kalibratiemetingen!$R$14,TRIM(""))</f>
        <v/>
      </c>
      <c r="I298" s="2">
        <f>IF(IF(GroteHoogte!D298&gt;0,1,0)+IF(GroteHoogte!H298&gt;0,1,0)=2,1,0)</f>
        <v>0</v>
      </c>
    </row>
    <row r="299" spans="7:9" x14ac:dyDescent="0.25">
      <c r="G299" s="24" t="str">
        <f>IF(GroteHoogte!D299&gt;0,Grafiek_kalibratiemetingen!$R$13*GroteHoogte!D299+Grafiek_kalibratiemetingen!$R$14,TRIM(""))</f>
        <v/>
      </c>
      <c r="I299" s="2">
        <f>IF(IF(GroteHoogte!D299&gt;0,1,0)+IF(GroteHoogte!H299&gt;0,1,0)=2,1,0)</f>
        <v>0</v>
      </c>
    </row>
    <row r="300" spans="7:9" x14ac:dyDescent="0.25">
      <c r="G300" s="24" t="str">
        <f>IF(GroteHoogte!D300&gt;0,Grafiek_kalibratiemetingen!$R$13*GroteHoogte!D300+Grafiek_kalibratiemetingen!$R$14,TRIM(""))</f>
        <v/>
      </c>
      <c r="I300" s="2">
        <f>IF(IF(GroteHoogte!D300&gt;0,1,0)+IF(GroteHoogte!H300&gt;0,1,0)=2,1,0)</f>
        <v>0</v>
      </c>
    </row>
    <row r="301" spans="7:9" x14ac:dyDescent="0.25">
      <c r="G301" s="24" t="str">
        <f>IF(GroteHoogte!D301&gt;0,Grafiek_kalibratiemetingen!$R$13*GroteHoogte!D301+Grafiek_kalibratiemetingen!$R$14,TRIM(""))</f>
        <v/>
      </c>
      <c r="I301" s="2">
        <f>IF(IF(GroteHoogte!D301&gt;0,1,0)+IF(GroteHoogte!H301&gt;0,1,0)=2,1,0)</f>
        <v>0</v>
      </c>
    </row>
    <row r="302" spans="7:9" x14ac:dyDescent="0.25">
      <c r="G302" s="24" t="str">
        <f>IF(GroteHoogte!D302&gt;0,Grafiek_kalibratiemetingen!$R$13*GroteHoogte!D302+Grafiek_kalibratiemetingen!$R$14,TRIM(""))</f>
        <v/>
      </c>
      <c r="I302" s="2">
        <f>IF(IF(GroteHoogte!D302&gt;0,1,0)+IF(GroteHoogte!H302&gt;0,1,0)=2,1,0)</f>
        <v>0</v>
      </c>
    </row>
    <row r="303" spans="7:9" x14ac:dyDescent="0.25">
      <c r="G303" s="24" t="str">
        <f>IF(GroteHoogte!D303&gt;0,Grafiek_kalibratiemetingen!$R$13*GroteHoogte!D303+Grafiek_kalibratiemetingen!$R$14,TRIM(""))</f>
        <v/>
      </c>
      <c r="I303" s="2">
        <f>IF(IF(GroteHoogte!D303&gt;0,1,0)+IF(GroteHoogte!H303&gt;0,1,0)=2,1,0)</f>
        <v>0</v>
      </c>
    </row>
    <row r="304" spans="7:9" x14ac:dyDescent="0.25">
      <c r="G304" s="24" t="str">
        <f>IF(GroteHoogte!D304&gt;0,Grafiek_kalibratiemetingen!$R$13*GroteHoogte!D304+Grafiek_kalibratiemetingen!$R$14,TRIM(""))</f>
        <v/>
      </c>
      <c r="I304" s="2">
        <f>IF(IF(GroteHoogte!D304&gt;0,1,0)+IF(GroteHoogte!H304&gt;0,1,0)=2,1,0)</f>
        <v>0</v>
      </c>
    </row>
    <row r="305" spans="7:9" x14ac:dyDescent="0.25">
      <c r="G305" s="24" t="str">
        <f>IF(GroteHoogte!D305&gt;0,Grafiek_kalibratiemetingen!$R$13*GroteHoogte!D305+Grafiek_kalibratiemetingen!$R$14,TRIM(""))</f>
        <v/>
      </c>
      <c r="I305" s="2">
        <f>IF(IF(GroteHoogte!D305&gt;0,1,0)+IF(GroteHoogte!H305&gt;0,1,0)=2,1,0)</f>
        <v>0</v>
      </c>
    </row>
    <row r="306" spans="7:9" x14ac:dyDescent="0.25">
      <c r="G306" s="24" t="str">
        <f>IF(GroteHoogte!D306&gt;0,Grafiek_kalibratiemetingen!$R$13*GroteHoogte!D306+Grafiek_kalibratiemetingen!$R$14,TRIM(""))</f>
        <v/>
      </c>
      <c r="I306" s="2">
        <f>IF(IF(GroteHoogte!D306&gt;0,1,0)+IF(GroteHoogte!H306&gt;0,1,0)=2,1,0)</f>
        <v>0</v>
      </c>
    </row>
    <row r="307" spans="7:9" x14ac:dyDescent="0.25">
      <c r="G307" s="24" t="str">
        <f>IF(GroteHoogte!D307&gt;0,Grafiek_kalibratiemetingen!$R$13*GroteHoogte!D307+Grafiek_kalibratiemetingen!$R$14,TRIM(""))</f>
        <v/>
      </c>
      <c r="I307" s="2">
        <f>IF(IF(GroteHoogte!D307&gt;0,1,0)+IF(GroteHoogte!H307&gt;0,1,0)=2,1,0)</f>
        <v>0</v>
      </c>
    </row>
    <row r="308" spans="7:9" x14ac:dyDescent="0.25">
      <c r="G308" s="24" t="str">
        <f>IF(GroteHoogte!D308&gt;0,Grafiek_kalibratiemetingen!$R$13*GroteHoogte!D308+Grafiek_kalibratiemetingen!$R$14,TRIM(""))</f>
        <v/>
      </c>
      <c r="I308" s="2">
        <f>IF(IF(GroteHoogte!D308&gt;0,1,0)+IF(GroteHoogte!H308&gt;0,1,0)=2,1,0)</f>
        <v>0</v>
      </c>
    </row>
    <row r="309" spans="7:9" x14ac:dyDescent="0.25">
      <c r="G309" s="24" t="str">
        <f>IF(GroteHoogte!D309&gt;0,Grafiek_kalibratiemetingen!$R$13*GroteHoogte!D309+Grafiek_kalibratiemetingen!$R$14,TRIM(""))</f>
        <v/>
      </c>
      <c r="I309" s="2">
        <f>IF(IF(GroteHoogte!D309&gt;0,1,0)+IF(GroteHoogte!H309&gt;0,1,0)=2,1,0)</f>
        <v>0</v>
      </c>
    </row>
    <row r="310" spans="7:9" x14ac:dyDescent="0.25">
      <c r="G310" s="24" t="str">
        <f>IF(GroteHoogte!D310&gt;0,Grafiek_kalibratiemetingen!$R$13*GroteHoogte!D310+Grafiek_kalibratiemetingen!$R$14,TRIM(""))</f>
        <v/>
      </c>
      <c r="I310" s="2">
        <f>IF(IF(GroteHoogte!D310&gt;0,1,0)+IF(GroteHoogte!H310&gt;0,1,0)=2,1,0)</f>
        <v>0</v>
      </c>
    </row>
    <row r="311" spans="7:9" x14ac:dyDescent="0.25">
      <c r="G311" s="24" t="str">
        <f>IF(GroteHoogte!D311&gt;0,Grafiek_kalibratiemetingen!$R$13*GroteHoogte!D311+Grafiek_kalibratiemetingen!$R$14,TRIM(""))</f>
        <v/>
      </c>
      <c r="I311" s="2">
        <f>IF(IF(GroteHoogte!D311&gt;0,1,0)+IF(GroteHoogte!H311&gt;0,1,0)=2,1,0)</f>
        <v>0</v>
      </c>
    </row>
    <row r="312" spans="7:9" x14ac:dyDescent="0.25">
      <c r="G312" s="24" t="str">
        <f>IF(GroteHoogte!D312&gt;0,Grafiek_kalibratiemetingen!$R$13*GroteHoogte!D312+Grafiek_kalibratiemetingen!$R$14,TRIM(""))</f>
        <v/>
      </c>
      <c r="I312" s="2">
        <f>IF(IF(GroteHoogte!D312&gt;0,1,0)+IF(GroteHoogte!H312&gt;0,1,0)=2,1,0)</f>
        <v>0</v>
      </c>
    </row>
    <row r="313" spans="7:9" x14ac:dyDescent="0.25">
      <c r="G313" s="24" t="str">
        <f>IF(GroteHoogte!D313&gt;0,Grafiek_kalibratiemetingen!$R$13*GroteHoogte!D313+Grafiek_kalibratiemetingen!$R$14,TRIM(""))</f>
        <v/>
      </c>
      <c r="I313" s="2">
        <f>IF(IF(GroteHoogte!D313&gt;0,1,0)+IF(GroteHoogte!H313&gt;0,1,0)=2,1,0)</f>
        <v>0</v>
      </c>
    </row>
    <row r="314" spans="7:9" x14ac:dyDescent="0.25">
      <c r="G314" s="24" t="str">
        <f>IF(GroteHoogte!D314&gt;0,Grafiek_kalibratiemetingen!$R$13*GroteHoogte!D314+Grafiek_kalibratiemetingen!$R$14,TRIM(""))</f>
        <v/>
      </c>
      <c r="I314" s="2">
        <f>IF(IF(GroteHoogte!D314&gt;0,1,0)+IF(GroteHoogte!H314&gt;0,1,0)=2,1,0)</f>
        <v>0</v>
      </c>
    </row>
    <row r="315" spans="7:9" x14ac:dyDescent="0.25">
      <c r="G315" s="24" t="str">
        <f>IF(GroteHoogte!D315&gt;0,Grafiek_kalibratiemetingen!$R$13*GroteHoogte!D315+Grafiek_kalibratiemetingen!$R$14,TRIM(""))</f>
        <v/>
      </c>
      <c r="I315" s="2">
        <f>IF(IF(GroteHoogte!D315&gt;0,1,0)+IF(GroteHoogte!H315&gt;0,1,0)=2,1,0)</f>
        <v>0</v>
      </c>
    </row>
    <row r="316" spans="7:9" x14ac:dyDescent="0.25">
      <c r="G316" s="24" t="str">
        <f>IF(GroteHoogte!D316&gt;0,Grafiek_kalibratiemetingen!$R$13*GroteHoogte!D316+Grafiek_kalibratiemetingen!$R$14,TRIM(""))</f>
        <v/>
      </c>
      <c r="I316" s="2">
        <f>IF(IF(GroteHoogte!D316&gt;0,1,0)+IF(GroteHoogte!H316&gt;0,1,0)=2,1,0)</f>
        <v>0</v>
      </c>
    </row>
    <row r="317" spans="7:9" x14ac:dyDescent="0.25">
      <c r="G317" s="24" t="str">
        <f>IF(GroteHoogte!D317&gt;0,Grafiek_kalibratiemetingen!$R$13*GroteHoogte!D317+Grafiek_kalibratiemetingen!$R$14,TRIM(""))</f>
        <v/>
      </c>
      <c r="I317" s="2">
        <f>IF(IF(GroteHoogte!D317&gt;0,1,0)+IF(GroteHoogte!H317&gt;0,1,0)=2,1,0)</f>
        <v>0</v>
      </c>
    </row>
    <row r="318" spans="7:9" x14ac:dyDescent="0.25">
      <c r="G318" s="24" t="str">
        <f>IF(GroteHoogte!D318&gt;0,Grafiek_kalibratiemetingen!$R$13*GroteHoogte!D318+Grafiek_kalibratiemetingen!$R$14,TRIM(""))</f>
        <v/>
      </c>
      <c r="I318" s="2">
        <f>IF(IF(GroteHoogte!D318&gt;0,1,0)+IF(GroteHoogte!H318&gt;0,1,0)=2,1,0)</f>
        <v>0</v>
      </c>
    </row>
    <row r="319" spans="7:9" x14ac:dyDescent="0.25">
      <c r="G319" s="24" t="str">
        <f>IF(GroteHoogte!D319&gt;0,Grafiek_kalibratiemetingen!$R$13*GroteHoogte!D319+Grafiek_kalibratiemetingen!$R$14,TRIM(""))</f>
        <v/>
      </c>
      <c r="I319" s="2">
        <f>IF(IF(GroteHoogte!D319&gt;0,1,0)+IF(GroteHoogte!H319&gt;0,1,0)=2,1,0)</f>
        <v>0</v>
      </c>
    </row>
    <row r="320" spans="7:9" x14ac:dyDescent="0.25">
      <c r="G320" s="24" t="str">
        <f>IF(GroteHoogte!D320&gt;0,Grafiek_kalibratiemetingen!$R$13*GroteHoogte!D320+Grafiek_kalibratiemetingen!$R$14,TRIM(""))</f>
        <v/>
      </c>
      <c r="I320" s="2">
        <f>IF(IF(GroteHoogte!D320&gt;0,1,0)+IF(GroteHoogte!H320&gt;0,1,0)=2,1,0)</f>
        <v>0</v>
      </c>
    </row>
    <row r="321" spans="7:9" x14ac:dyDescent="0.25">
      <c r="G321" s="24" t="str">
        <f>IF(GroteHoogte!D321&gt;0,Grafiek_kalibratiemetingen!$R$13*GroteHoogte!D321+Grafiek_kalibratiemetingen!$R$14,TRIM(""))</f>
        <v/>
      </c>
      <c r="I321" s="2">
        <f>IF(IF(GroteHoogte!D321&gt;0,1,0)+IF(GroteHoogte!H321&gt;0,1,0)=2,1,0)</f>
        <v>0</v>
      </c>
    </row>
    <row r="322" spans="7:9" x14ac:dyDescent="0.25">
      <c r="G322" s="24" t="str">
        <f>IF(GroteHoogte!D322&gt;0,Grafiek_kalibratiemetingen!$R$13*GroteHoogte!D322+Grafiek_kalibratiemetingen!$R$14,TRIM(""))</f>
        <v/>
      </c>
      <c r="I322" s="2">
        <f>IF(IF(GroteHoogte!D322&gt;0,1,0)+IF(GroteHoogte!H322&gt;0,1,0)=2,1,0)</f>
        <v>0</v>
      </c>
    </row>
    <row r="323" spans="7:9" x14ac:dyDescent="0.25">
      <c r="G323" s="24" t="str">
        <f>IF(GroteHoogte!D323&gt;0,Grafiek_kalibratiemetingen!$R$13*GroteHoogte!D323+Grafiek_kalibratiemetingen!$R$14,TRIM(""))</f>
        <v/>
      </c>
      <c r="I323" s="2">
        <f>IF(IF(GroteHoogte!D323&gt;0,1,0)+IF(GroteHoogte!H323&gt;0,1,0)=2,1,0)</f>
        <v>0</v>
      </c>
    </row>
    <row r="324" spans="7:9" x14ac:dyDescent="0.25">
      <c r="G324" s="24" t="str">
        <f>IF(GroteHoogte!D324&gt;0,Grafiek_kalibratiemetingen!$R$13*GroteHoogte!D324+Grafiek_kalibratiemetingen!$R$14,TRIM(""))</f>
        <v/>
      </c>
      <c r="I324" s="2">
        <f>IF(IF(GroteHoogte!D324&gt;0,1,0)+IF(GroteHoogte!H324&gt;0,1,0)=2,1,0)</f>
        <v>0</v>
      </c>
    </row>
    <row r="325" spans="7:9" x14ac:dyDescent="0.25">
      <c r="G325" s="24" t="str">
        <f>IF(GroteHoogte!D325&gt;0,Grafiek_kalibratiemetingen!$R$13*GroteHoogte!D325+Grafiek_kalibratiemetingen!$R$14,TRIM(""))</f>
        <v/>
      </c>
      <c r="I325" s="2">
        <f>IF(IF(GroteHoogte!D325&gt;0,1,0)+IF(GroteHoogte!H325&gt;0,1,0)=2,1,0)</f>
        <v>0</v>
      </c>
    </row>
    <row r="326" spans="7:9" x14ac:dyDescent="0.25">
      <c r="G326" s="24" t="str">
        <f>IF(GroteHoogte!D326&gt;0,Grafiek_kalibratiemetingen!$R$13*GroteHoogte!D326+Grafiek_kalibratiemetingen!$R$14,TRIM(""))</f>
        <v/>
      </c>
      <c r="I326" s="2">
        <f>IF(IF(GroteHoogte!D326&gt;0,1,0)+IF(GroteHoogte!H326&gt;0,1,0)=2,1,0)</f>
        <v>0</v>
      </c>
    </row>
    <row r="327" spans="7:9" x14ac:dyDescent="0.25">
      <c r="G327" s="24" t="str">
        <f>IF(GroteHoogte!D327&gt;0,Grafiek_kalibratiemetingen!$R$13*GroteHoogte!D327+Grafiek_kalibratiemetingen!$R$14,TRIM(""))</f>
        <v/>
      </c>
      <c r="I327" s="2">
        <f>IF(IF(GroteHoogte!D327&gt;0,1,0)+IF(GroteHoogte!H327&gt;0,1,0)=2,1,0)</f>
        <v>0</v>
      </c>
    </row>
    <row r="328" spans="7:9" x14ac:dyDescent="0.25">
      <c r="G328" s="24" t="str">
        <f>IF(GroteHoogte!D328&gt;0,Grafiek_kalibratiemetingen!$R$13*GroteHoogte!D328+Grafiek_kalibratiemetingen!$R$14,TRIM(""))</f>
        <v/>
      </c>
      <c r="I328" s="2">
        <f>IF(IF(GroteHoogte!D328&gt;0,1,0)+IF(GroteHoogte!H328&gt;0,1,0)=2,1,0)</f>
        <v>0</v>
      </c>
    </row>
    <row r="329" spans="7:9" x14ac:dyDescent="0.25">
      <c r="G329" s="24" t="str">
        <f>IF(GroteHoogte!D329&gt;0,Grafiek_kalibratiemetingen!$R$13*GroteHoogte!D329+Grafiek_kalibratiemetingen!$R$14,TRIM(""))</f>
        <v/>
      </c>
      <c r="I329" s="2">
        <f>IF(IF(GroteHoogte!D329&gt;0,1,0)+IF(GroteHoogte!H329&gt;0,1,0)=2,1,0)</f>
        <v>0</v>
      </c>
    </row>
    <row r="330" spans="7:9" x14ac:dyDescent="0.25">
      <c r="G330" s="24" t="str">
        <f>IF(GroteHoogte!D330&gt;0,Grafiek_kalibratiemetingen!$R$13*GroteHoogte!D330+Grafiek_kalibratiemetingen!$R$14,TRIM(""))</f>
        <v/>
      </c>
      <c r="I330" s="2">
        <f>IF(IF(GroteHoogte!D330&gt;0,1,0)+IF(GroteHoogte!H330&gt;0,1,0)=2,1,0)</f>
        <v>0</v>
      </c>
    </row>
    <row r="331" spans="7:9" x14ac:dyDescent="0.25">
      <c r="G331" s="24" t="str">
        <f>IF(GroteHoogte!D331&gt;0,Grafiek_kalibratiemetingen!$R$13*GroteHoogte!D331+Grafiek_kalibratiemetingen!$R$14,TRIM(""))</f>
        <v/>
      </c>
      <c r="I331" s="2">
        <f>IF(IF(GroteHoogte!D331&gt;0,1,0)+IF(GroteHoogte!H331&gt;0,1,0)=2,1,0)</f>
        <v>0</v>
      </c>
    </row>
    <row r="332" spans="7:9" x14ac:dyDescent="0.25">
      <c r="G332" s="24" t="str">
        <f>IF(GroteHoogte!D332&gt;0,Grafiek_kalibratiemetingen!$R$13*GroteHoogte!D332+Grafiek_kalibratiemetingen!$R$14,TRIM(""))</f>
        <v/>
      </c>
      <c r="I332" s="2">
        <f>IF(IF(GroteHoogte!D332&gt;0,1,0)+IF(GroteHoogte!H332&gt;0,1,0)=2,1,0)</f>
        <v>0</v>
      </c>
    </row>
    <row r="333" spans="7:9" x14ac:dyDescent="0.25">
      <c r="G333" s="24" t="str">
        <f>IF(GroteHoogte!D333&gt;0,Grafiek_kalibratiemetingen!$R$13*GroteHoogte!D333+Grafiek_kalibratiemetingen!$R$14,TRIM(""))</f>
        <v/>
      </c>
      <c r="I333" s="2">
        <f>IF(IF(GroteHoogte!D333&gt;0,1,0)+IF(GroteHoogte!H333&gt;0,1,0)=2,1,0)</f>
        <v>0</v>
      </c>
    </row>
    <row r="334" spans="7:9" x14ac:dyDescent="0.25">
      <c r="G334" s="24" t="str">
        <f>IF(GroteHoogte!D334&gt;0,Grafiek_kalibratiemetingen!$R$13*GroteHoogte!D334+Grafiek_kalibratiemetingen!$R$14,TRIM(""))</f>
        <v/>
      </c>
      <c r="I334" s="2">
        <f>IF(IF(GroteHoogte!D334&gt;0,1,0)+IF(GroteHoogte!H334&gt;0,1,0)=2,1,0)</f>
        <v>0</v>
      </c>
    </row>
    <row r="335" spans="7:9" x14ac:dyDescent="0.25">
      <c r="G335" s="24" t="str">
        <f>IF(GroteHoogte!D335&gt;0,Grafiek_kalibratiemetingen!$R$13*GroteHoogte!D335+Grafiek_kalibratiemetingen!$R$14,TRIM(""))</f>
        <v/>
      </c>
      <c r="I335" s="2">
        <f>IF(IF(GroteHoogte!D335&gt;0,1,0)+IF(GroteHoogte!H335&gt;0,1,0)=2,1,0)</f>
        <v>0</v>
      </c>
    </row>
    <row r="336" spans="7:9" x14ac:dyDescent="0.25">
      <c r="G336" s="24" t="str">
        <f>IF(GroteHoogte!D336&gt;0,Grafiek_kalibratiemetingen!$R$13*GroteHoogte!D336+Grafiek_kalibratiemetingen!$R$14,TRIM(""))</f>
        <v/>
      </c>
      <c r="I336" s="2">
        <f>IF(IF(GroteHoogte!D336&gt;0,1,0)+IF(GroteHoogte!H336&gt;0,1,0)=2,1,0)</f>
        <v>0</v>
      </c>
    </row>
    <row r="337" spans="7:9" x14ac:dyDescent="0.25">
      <c r="G337" s="24" t="str">
        <f>IF(GroteHoogte!D337&gt;0,Grafiek_kalibratiemetingen!$R$13*GroteHoogte!D337+Grafiek_kalibratiemetingen!$R$14,TRIM(""))</f>
        <v/>
      </c>
      <c r="I337" s="2">
        <f>IF(IF(GroteHoogte!D337&gt;0,1,0)+IF(GroteHoogte!H337&gt;0,1,0)=2,1,0)</f>
        <v>0</v>
      </c>
    </row>
    <row r="338" spans="7:9" x14ac:dyDescent="0.25">
      <c r="G338" s="24" t="str">
        <f>IF(GroteHoogte!D338&gt;0,Grafiek_kalibratiemetingen!$R$13*GroteHoogte!D338+Grafiek_kalibratiemetingen!$R$14,TRIM(""))</f>
        <v/>
      </c>
      <c r="I338" s="2">
        <f>IF(IF(GroteHoogte!D338&gt;0,1,0)+IF(GroteHoogte!H338&gt;0,1,0)=2,1,0)</f>
        <v>0</v>
      </c>
    </row>
    <row r="339" spans="7:9" x14ac:dyDescent="0.25">
      <c r="G339" s="24" t="str">
        <f>IF(GroteHoogte!D339&gt;0,Grafiek_kalibratiemetingen!$R$13*GroteHoogte!D339+Grafiek_kalibratiemetingen!$R$14,TRIM(""))</f>
        <v/>
      </c>
      <c r="I339" s="2">
        <f>IF(IF(GroteHoogte!D339&gt;0,1,0)+IF(GroteHoogte!H339&gt;0,1,0)=2,1,0)</f>
        <v>0</v>
      </c>
    </row>
    <row r="340" spans="7:9" x14ac:dyDescent="0.25">
      <c r="G340" s="24" t="str">
        <f>IF(GroteHoogte!D340&gt;0,Grafiek_kalibratiemetingen!$R$13*GroteHoogte!D340+Grafiek_kalibratiemetingen!$R$14,TRIM(""))</f>
        <v/>
      </c>
      <c r="I340" s="2">
        <f>IF(IF(GroteHoogte!D340&gt;0,1,0)+IF(GroteHoogte!H340&gt;0,1,0)=2,1,0)</f>
        <v>0</v>
      </c>
    </row>
    <row r="341" spans="7:9" x14ac:dyDescent="0.25">
      <c r="G341" s="24" t="str">
        <f>IF(GroteHoogte!D341&gt;0,Grafiek_kalibratiemetingen!$R$13*GroteHoogte!D341+Grafiek_kalibratiemetingen!$R$14,TRIM(""))</f>
        <v/>
      </c>
      <c r="I341" s="2">
        <f>IF(IF(GroteHoogte!D341&gt;0,1,0)+IF(GroteHoogte!H341&gt;0,1,0)=2,1,0)</f>
        <v>0</v>
      </c>
    </row>
    <row r="342" spans="7:9" x14ac:dyDescent="0.25">
      <c r="G342" s="24" t="str">
        <f>IF(GroteHoogte!D342&gt;0,Grafiek_kalibratiemetingen!$R$13*GroteHoogte!D342+Grafiek_kalibratiemetingen!$R$14,TRIM(""))</f>
        <v/>
      </c>
      <c r="I342" s="2">
        <f>IF(IF(GroteHoogte!D342&gt;0,1,0)+IF(GroteHoogte!H342&gt;0,1,0)=2,1,0)</f>
        <v>0</v>
      </c>
    </row>
    <row r="343" spans="7:9" x14ac:dyDescent="0.25">
      <c r="G343" s="24" t="str">
        <f>IF(GroteHoogte!D343&gt;0,Grafiek_kalibratiemetingen!$R$13*GroteHoogte!D343+Grafiek_kalibratiemetingen!$R$14,TRIM(""))</f>
        <v/>
      </c>
      <c r="I343" s="2">
        <f>IF(IF(GroteHoogte!D343&gt;0,1,0)+IF(GroteHoogte!H343&gt;0,1,0)=2,1,0)</f>
        <v>0</v>
      </c>
    </row>
    <row r="344" spans="7:9" x14ac:dyDescent="0.25">
      <c r="G344" s="24" t="str">
        <f>IF(GroteHoogte!D344&gt;0,Grafiek_kalibratiemetingen!$R$13*GroteHoogte!D344+Grafiek_kalibratiemetingen!$R$14,TRIM(""))</f>
        <v/>
      </c>
      <c r="I344" s="2">
        <f>IF(IF(GroteHoogte!D344&gt;0,1,0)+IF(GroteHoogte!H344&gt;0,1,0)=2,1,0)</f>
        <v>0</v>
      </c>
    </row>
    <row r="345" spans="7:9" x14ac:dyDescent="0.25">
      <c r="G345" s="24" t="str">
        <f>IF(GroteHoogte!D345&gt;0,Grafiek_kalibratiemetingen!$R$13*GroteHoogte!D345+Grafiek_kalibratiemetingen!$R$14,TRIM(""))</f>
        <v/>
      </c>
      <c r="I345" s="2">
        <f>IF(IF(GroteHoogte!D345&gt;0,1,0)+IF(GroteHoogte!H345&gt;0,1,0)=2,1,0)</f>
        <v>0</v>
      </c>
    </row>
    <row r="346" spans="7:9" x14ac:dyDescent="0.25">
      <c r="G346" s="24" t="str">
        <f>IF(GroteHoogte!D346&gt;0,Grafiek_kalibratiemetingen!$R$13*GroteHoogte!D346+Grafiek_kalibratiemetingen!$R$14,TRIM(""))</f>
        <v/>
      </c>
      <c r="I346" s="2">
        <f>IF(IF(GroteHoogte!D346&gt;0,1,0)+IF(GroteHoogte!H346&gt;0,1,0)=2,1,0)</f>
        <v>0</v>
      </c>
    </row>
    <row r="347" spans="7:9" x14ac:dyDescent="0.25">
      <c r="G347" s="24" t="str">
        <f>IF(GroteHoogte!D347&gt;0,Grafiek_kalibratiemetingen!$R$13*GroteHoogte!D347+Grafiek_kalibratiemetingen!$R$14,TRIM(""))</f>
        <v/>
      </c>
      <c r="I347" s="2">
        <f>IF(IF(GroteHoogte!D347&gt;0,1,0)+IF(GroteHoogte!H347&gt;0,1,0)=2,1,0)</f>
        <v>0</v>
      </c>
    </row>
    <row r="348" spans="7:9" x14ac:dyDescent="0.25">
      <c r="G348" s="24" t="str">
        <f>IF(GroteHoogte!D348&gt;0,Grafiek_kalibratiemetingen!$R$13*GroteHoogte!D348+Grafiek_kalibratiemetingen!$R$14,TRIM(""))</f>
        <v/>
      </c>
      <c r="I348" s="2">
        <f>IF(IF(GroteHoogte!D348&gt;0,1,0)+IF(GroteHoogte!H348&gt;0,1,0)=2,1,0)</f>
        <v>0</v>
      </c>
    </row>
    <row r="349" spans="7:9" x14ac:dyDescent="0.25">
      <c r="G349" s="24" t="str">
        <f>IF(GroteHoogte!D349&gt;0,Grafiek_kalibratiemetingen!$R$13*GroteHoogte!D349+Grafiek_kalibratiemetingen!$R$14,TRIM(""))</f>
        <v/>
      </c>
      <c r="I349" s="2">
        <f>IF(IF(GroteHoogte!D349&gt;0,1,0)+IF(GroteHoogte!H349&gt;0,1,0)=2,1,0)</f>
        <v>0</v>
      </c>
    </row>
    <row r="350" spans="7:9" x14ac:dyDescent="0.25">
      <c r="G350" s="24" t="str">
        <f>IF(GroteHoogte!D350&gt;0,Grafiek_kalibratiemetingen!$R$13*GroteHoogte!D350+Grafiek_kalibratiemetingen!$R$14,TRIM(""))</f>
        <v/>
      </c>
      <c r="I350" s="2">
        <f>IF(IF(GroteHoogte!D350&gt;0,1,0)+IF(GroteHoogte!H350&gt;0,1,0)=2,1,0)</f>
        <v>0</v>
      </c>
    </row>
    <row r="351" spans="7:9" x14ac:dyDescent="0.25">
      <c r="G351" s="24" t="str">
        <f>IF(GroteHoogte!D351&gt;0,Grafiek_kalibratiemetingen!$R$13*GroteHoogte!D351+Grafiek_kalibratiemetingen!$R$14,TRIM(""))</f>
        <v/>
      </c>
      <c r="I351" s="2">
        <f>IF(IF(GroteHoogte!D351&gt;0,1,0)+IF(GroteHoogte!H351&gt;0,1,0)=2,1,0)</f>
        <v>0</v>
      </c>
    </row>
    <row r="352" spans="7:9" x14ac:dyDescent="0.25">
      <c r="G352" s="24" t="str">
        <f>IF(GroteHoogte!D352&gt;0,Grafiek_kalibratiemetingen!$R$13*GroteHoogte!D352+Grafiek_kalibratiemetingen!$R$14,TRIM(""))</f>
        <v/>
      </c>
      <c r="I352" s="2">
        <f>IF(IF(GroteHoogte!D352&gt;0,1,0)+IF(GroteHoogte!H352&gt;0,1,0)=2,1,0)</f>
        <v>0</v>
      </c>
    </row>
    <row r="353" spans="7:9" x14ac:dyDescent="0.25">
      <c r="G353" s="24" t="str">
        <f>IF(GroteHoogte!D353&gt;0,Grafiek_kalibratiemetingen!$R$13*GroteHoogte!D353+Grafiek_kalibratiemetingen!$R$14,TRIM(""))</f>
        <v/>
      </c>
      <c r="I353" s="2">
        <f>IF(IF(GroteHoogte!D353&gt;0,1,0)+IF(GroteHoogte!H353&gt;0,1,0)=2,1,0)</f>
        <v>0</v>
      </c>
    </row>
    <row r="354" spans="7:9" x14ac:dyDescent="0.25">
      <c r="G354" s="24" t="str">
        <f>IF(GroteHoogte!D354&gt;0,Grafiek_kalibratiemetingen!$R$13*GroteHoogte!D354+Grafiek_kalibratiemetingen!$R$14,TRIM(""))</f>
        <v/>
      </c>
      <c r="I354" s="2">
        <f>IF(IF(GroteHoogte!D354&gt;0,1,0)+IF(GroteHoogte!H354&gt;0,1,0)=2,1,0)</f>
        <v>0</v>
      </c>
    </row>
    <row r="355" spans="7:9" x14ac:dyDescent="0.25">
      <c r="G355" s="24" t="str">
        <f>IF(GroteHoogte!D355&gt;0,Grafiek_kalibratiemetingen!$R$13*GroteHoogte!D355+Grafiek_kalibratiemetingen!$R$14,TRIM(""))</f>
        <v/>
      </c>
      <c r="I355" s="2">
        <f>IF(IF(GroteHoogte!D355&gt;0,1,0)+IF(GroteHoogte!H355&gt;0,1,0)=2,1,0)</f>
        <v>0</v>
      </c>
    </row>
    <row r="356" spans="7:9" x14ac:dyDescent="0.25">
      <c r="G356" s="24" t="str">
        <f>IF(GroteHoogte!D356&gt;0,Grafiek_kalibratiemetingen!$R$13*GroteHoogte!D356+Grafiek_kalibratiemetingen!$R$14,TRIM(""))</f>
        <v/>
      </c>
      <c r="I356" s="2">
        <f>IF(IF(GroteHoogte!D356&gt;0,1,0)+IF(GroteHoogte!H356&gt;0,1,0)=2,1,0)</f>
        <v>0</v>
      </c>
    </row>
    <row r="357" spans="7:9" x14ac:dyDescent="0.25">
      <c r="G357" s="24" t="str">
        <f>IF(GroteHoogte!D357&gt;0,Grafiek_kalibratiemetingen!$R$13*GroteHoogte!D357+Grafiek_kalibratiemetingen!$R$14,TRIM(""))</f>
        <v/>
      </c>
      <c r="I357" s="2">
        <f>IF(IF(GroteHoogte!D357&gt;0,1,0)+IF(GroteHoogte!H357&gt;0,1,0)=2,1,0)</f>
        <v>0</v>
      </c>
    </row>
    <row r="358" spans="7:9" x14ac:dyDescent="0.25">
      <c r="G358" s="24" t="str">
        <f>IF(GroteHoogte!D358&gt;0,Grafiek_kalibratiemetingen!$R$13*GroteHoogte!D358+Grafiek_kalibratiemetingen!$R$14,TRIM(""))</f>
        <v/>
      </c>
      <c r="I358" s="2">
        <f>IF(IF(GroteHoogte!D358&gt;0,1,0)+IF(GroteHoogte!H358&gt;0,1,0)=2,1,0)</f>
        <v>0</v>
      </c>
    </row>
    <row r="359" spans="7:9" x14ac:dyDescent="0.25">
      <c r="G359" s="24" t="str">
        <f>IF(GroteHoogte!D359&gt;0,Grafiek_kalibratiemetingen!$R$13*GroteHoogte!D359+Grafiek_kalibratiemetingen!$R$14,TRIM(""))</f>
        <v/>
      </c>
      <c r="I359" s="2">
        <f>IF(IF(GroteHoogte!D359&gt;0,1,0)+IF(GroteHoogte!H359&gt;0,1,0)=2,1,0)</f>
        <v>0</v>
      </c>
    </row>
    <row r="360" spans="7:9" x14ac:dyDescent="0.25">
      <c r="G360" s="24" t="str">
        <f>IF(GroteHoogte!D360&gt;0,Grafiek_kalibratiemetingen!$R$13*GroteHoogte!D360+Grafiek_kalibratiemetingen!$R$14,TRIM(""))</f>
        <v/>
      </c>
      <c r="I360" s="2">
        <f>IF(IF(GroteHoogte!D360&gt;0,1,0)+IF(GroteHoogte!H360&gt;0,1,0)=2,1,0)</f>
        <v>0</v>
      </c>
    </row>
    <row r="361" spans="7:9" x14ac:dyDescent="0.25">
      <c r="G361" s="24" t="str">
        <f>IF(GroteHoogte!D361&gt;0,Grafiek_kalibratiemetingen!$R$13*GroteHoogte!D361+Grafiek_kalibratiemetingen!$R$14,TRIM(""))</f>
        <v/>
      </c>
      <c r="I361" s="2">
        <f>IF(IF(GroteHoogte!D361&gt;0,1,0)+IF(GroteHoogte!H361&gt;0,1,0)=2,1,0)</f>
        <v>0</v>
      </c>
    </row>
    <row r="362" spans="7:9" x14ac:dyDescent="0.25">
      <c r="G362" s="24" t="str">
        <f>IF(GroteHoogte!D362&gt;0,Grafiek_kalibratiemetingen!$R$13*GroteHoogte!D362+Grafiek_kalibratiemetingen!$R$14,TRIM(""))</f>
        <v/>
      </c>
      <c r="I362" s="2">
        <f>IF(IF(GroteHoogte!D362&gt;0,1,0)+IF(GroteHoogte!H362&gt;0,1,0)=2,1,0)</f>
        <v>0</v>
      </c>
    </row>
    <row r="363" spans="7:9" x14ac:dyDescent="0.25">
      <c r="G363" s="24" t="str">
        <f>IF(GroteHoogte!D363&gt;0,Grafiek_kalibratiemetingen!$R$13*GroteHoogte!D363+Grafiek_kalibratiemetingen!$R$14,TRIM(""))</f>
        <v/>
      </c>
      <c r="I363" s="2">
        <f>IF(IF(GroteHoogte!D363&gt;0,1,0)+IF(GroteHoogte!H363&gt;0,1,0)=2,1,0)</f>
        <v>0</v>
      </c>
    </row>
    <row r="364" spans="7:9" x14ac:dyDescent="0.25">
      <c r="G364" s="24" t="str">
        <f>IF(GroteHoogte!D364&gt;0,Grafiek_kalibratiemetingen!$R$13*GroteHoogte!D364+Grafiek_kalibratiemetingen!$R$14,TRIM(""))</f>
        <v/>
      </c>
      <c r="I364" s="2">
        <f>IF(IF(GroteHoogte!D364&gt;0,1,0)+IF(GroteHoogte!H364&gt;0,1,0)=2,1,0)</f>
        <v>0</v>
      </c>
    </row>
    <row r="365" spans="7:9" x14ac:dyDescent="0.25">
      <c r="G365" s="24" t="str">
        <f>IF(GroteHoogte!D365&gt;0,Grafiek_kalibratiemetingen!$R$13*GroteHoogte!D365+Grafiek_kalibratiemetingen!$R$14,TRIM(""))</f>
        <v/>
      </c>
      <c r="I365" s="2">
        <f>IF(IF(GroteHoogte!D365&gt;0,1,0)+IF(GroteHoogte!H365&gt;0,1,0)=2,1,0)</f>
        <v>0</v>
      </c>
    </row>
    <row r="366" spans="7:9" x14ac:dyDescent="0.25">
      <c r="G366" s="24" t="str">
        <f>IF(GroteHoogte!D366&gt;0,Grafiek_kalibratiemetingen!$R$13*GroteHoogte!D366+Grafiek_kalibratiemetingen!$R$14,TRIM(""))</f>
        <v/>
      </c>
      <c r="I366" s="2">
        <f>IF(IF(GroteHoogte!D366&gt;0,1,0)+IF(GroteHoogte!H366&gt;0,1,0)=2,1,0)</f>
        <v>0</v>
      </c>
    </row>
    <row r="367" spans="7:9" x14ac:dyDescent="0.25">
      <c r="G367" s="24" t="str">
        <f>IF(GroteHoogte!D367&gt;0,Grafiek_kalibratiemetingen!$R$13*GroteHoogte!D367+Grafiek_kalibratiemetingen!$R$14,TRIM(""))</f>
        <v/>
      </c>
      <c r="I367" s="2">
        <f>IF(IF(GroteHoogte!D367&gt;0,1,0)+IF(GroteHoogte!H367&gt;0,1,0)=2,1,0)</f>
        <v>0</v>
      </c>
    </row>
    <row r="368" spans="7:9" x14ac:dyDescent="0.25">
      <c r="G368" s="24" t="str">
        <f>IF(GroteHoogte!D368&gt;0,Grafiek_kalibratiemetingen!$R$13*GroteHoogte!D368+Grafiek_kalibratiemetingen!$R$14,TRIM(""))</f>
        <v/>
      </c>
      <c r="I368" s="2">
        <f>IF(IF(GroteHoogte!D368&gt;0,1,0)+IF(GroteHoogte!H368&gt;0,1,0)=2,1,0)</f>
        <v>0</v>
      </c>
    </row>
    <row r="369" spans="7:9" x14ac:dyDescent="0.25">
      <c r="G369" s="24" t="str">
        <f>IF(GroteHoogte!D369&gt;0,Grafiek_kalibratiemetingen!$R$13*GroteHoogte!D369+Grafiek_kalibratiemetingen!$R$14,TRIM(""))</f>
        <v/>
      </c>
      <c r="I369" s="2">
        <f>IF(IF(GroteHoogte!D369&gt;0,1,0)+IF(GroteHoogte!H369&gt;0,1,0)=2,1,0)</f>
        <v>0</v>
      </c>
    </row>
    <row r="370" spans="7:9" x14ac:dyDescent="0.25">
      <c r="G370" s="24" t="str">
        <f>IF(GroteHoogte!D370&gt;0,Grafiek_kalibratiemetingen!$R$13*GroteHoogte!D370+Grafiek_kalibratiemetingen!$R$14,TRIM(""))</f>
        <v/>
      </c>
      <c r="I370" s="2">
        <f>IF(IF(GroteHoogte!D370&gt;0,1,0)+IF(GroteHoogte!H370&gt;0,1,0)=2,1,0)</f>
        <v>0</v>
      </c>
    </row>
    <row r="371" spans="7:9" x14ac:dyDescent="0.25">
      <c r="G371" s="24" t="str">
        <f>IF(GroteHoogte!D371&gt;0,Grafiek_kalibratiemetingen!$R$13*GroteHoogte!D371+Grafiek_kalibratiemetingen!$R$14,TRIM(""))</f>
        <v/>
      </c>
      <c r="I371" s="2">
        <f>IF(IF(GroteHoogte!D371&gt;0,1,0)+IF(GroteHoogte!H371&gt;0,1,0)=2,1,0)</f>
        <v>0</v>
      </c>
    </row>
    <row r="372" spans="7:9" x14ac:dyDescent="0.25">
      <c r="G372" s="24" t="str">
        <f>IF(GroteHoogte!D372&gt;0,Grafiek_kalibratiemetingen!$R$13*GroteHoogte!D372+Grafiek_kalibratiemetingen!$R$14,TRIM(""))</f>
        <v/>
      </c>
      <c r="I372" s="2">
        <f>IF(IF(GroteHoogte!D372&gt;0,1,0)+IF(GroteHoogte!H372&gt;0,1,0)=2,1,0)</f>
        <v>0</v>
      </c>
    </row>
    <row r="373" spans="7:9" x14ac:dyDescent="0.25">
      <c r="G373" s="24" t="str">
        <f>IF(GroteHoogte!D373&gt;0,Grafiek_kalibratiemetingen!$R$13*GroteHoogte!D373+Grafiek_kalibratiemetingen!$R$14,TRIM(""))</f>
        <v/>
      </c>
      <c r="I373" s="2">
        <f>IF(IF(GroteHoogte!D373&gt;0,1,0)+IF(GroteHoogte!H373&gt;0,1,0)=2,1,0)</f>
        <v>0</v>
      </c>
    </row>
    <row r="374" spans="7:9" x14ac:dyDescent="0.25">
      <c r="G374" s="24" t="str">
        <f>IF(GroteHoogte!D374&gt;0,Grafiek_kalibratiemetingen!$R$13*GroteHoogte!D374+Grafiek_kalibratiemetingen!$R$14,TRIM(""))</f>
        <v/>
      </c>
      <c r="I374" s="2">
        <f>IF(IF(GroteHoogte!D374&gt;0,1,0)+IF(GroteHoogte!H374&gt;0,1,0)=2,1,0)</f>
        <v>0</v>
      </c>
    </row>
    <row r="375" spans="7:9" x14ac:dyDescent="0.25">
      <c r="G375" s="24" t="str">
        <f>IF(GroteHoogte!D375&gt;0,Grafiek_kalibratiemetingen!$R$13*GroteHoogte!D375+Grafiek_kalibratiemetingen!$R$14,TRIM(""))</f>
        <v/>
      </c>
      <c r="I375" s="2">
        <f>IF(IF(GroteHoogte!D375&gt;0,1,0)+IF(GroteHoogte!H375&gt;0,1,0)=2,1,0)</f>
        <v>0</v>
      </c>
    </row>
    <row r="376" spans="7:9" x14ac:dyDescent="0.25">
      <c r="G376" s="24" t="str">
        <f>IF(GroteHoogte!D376&gt;0,Grafiek_kalibratiemetingen!$R$13*GroteHoogte!D376+Grafiek_kalibratiemetingen!$R$14,TRIM(""))</f>
        <v/>
      </c>
      <c r="I376" s="2">
        <f>IF(IF(GroteHoogte!D376&gt;0,1,0)+IF(GroteHoogte!H376&gt;0,1,0)=2,1,0)</f>
        <v>0</v>
      </c>
    </row>
    <row r="377" spans="7:9" x14ac:dyDescent="0.25">
      <c r="G377" s="24" t="str">
        <f>IF(GroteHoogte!D377&gt;0,Grafiek_kalibratiemetingen!$R$13*GroteHoogte!D377+Grafiek_kalibratiemetingen!$R$14,TRIM(""))</f>
        <v/>
      </c>
      <c r="I377" s="2">
        <f>IF(IF(GroteHoogte!D377&gt;0,1,0)+IF(GroteHoogte!H377&gt;0,1,0)=2,1,0)</f>
        <v>0</v>
      </c>
    </row>
    <row r="378" spans="7:9" x14ac:dyDescent="0.25">
      <c r="G378" s="24" t="str">
        <f>IF(GroteHoogte!D378&gt;0,Grafiek_kalibratiemetingen!$R$13*GroteHoogte!D378+Grafiek_kalibratiemetingen!$R$14,TRIM(""))</f>
        <v/>
      </c>
      <c r="I378" s="2">
        <f>IF(IF(GroteHoogte!D378&gt;0,1,0)+IF(GroteHoogte!H378&gt;0,1,0)=2,1,0)</f>
        <v>0</v>
      </c>
    </row>
    <row r="379" spans="7:9" x14ac:dyDescent="0.25">
      <c r="G379" s="24" t="str">
        <f>IF(GroteHoogte!D379&gt;0,Grafiek_kalibratiemetingen!$R$13*GroteHoogte!D379+Grafiek_kalibratiemetingen!$R$14,TRIM(""))</f>
        <v/>
      </c>
      <c r="I379" s="2">
        <f>IF(IF(GroteHoogte!D379&gt;0,1,0)+IF(GroteHoogte!H379&gt;0,1,0)=2,1,0)</f>
        <v>0</v>
      </c>
    </row>
    <row r="380" spans="7:9" x14ac:dyDescent="0.25">
      <c r="G380" s="24" t="str">
        <f>IF(GroteHoogte!D380&gt;0,Grafiek_kalibratiemetingen!$R$13*GroteHoogte!D380+Grafiek_kalibratiemetingen!$R$14,TRIM(""))</f>
        <v/>
      </c>
      <c r="I380" s="2">
        <f>IF(IF(GroteHoogte!D380&gt;0,1,0)+IF(GroteHoogte!H380&gt;0,1,0)=2,1,0)</f>
        <v>0</v>
      </c>
    </row>
    <row r="381" spans="7:9" x14ac:dyDescent="0.25">
      <c r="G381" s="24" t="str">
        <f>IF(GroteHoogte!D381&gt;0,Grafiek_kalibratiemetingen!$R$13*GroteHoogte!D381+Grafiek_kalibratiemetingen!$R$14,TRIM(""))</f>
        <v/>
      </c>
      <c r="I381" s="2">
        <f>IF(IF(GroteHoogte!D381&gt;0,1,0)+IF(GroteHoogte!H381&gt;0,1,0)=2,1,0)</f>
        <v>0</v>
      </c>
    </row>
    <row r="382" spans="7:9" x14ac:dyDescent="0.25">
      <c r="G382" s="24" t="str">
        <f>IF(GroteHoogte!D382&gt;0,Grafiek_kalibratiemetingen!$R$13*GroteHoogte!D382+Grafiek_kalibratiemetingen!$R$14,TRIM(""))</f>
        <v/>
      </c>
      <c r="I382" s="2">
        <f>IF(IF(GroteHoogte!D382&gt;0,1,0)+IF(GroteHoogte!H382&gt;0,1,0)=2,1,0)</f>
        <v>0</v>
      </c>
    </row>
    <row r="383" spans="7:9" x14ac:dyDescent="0.25">
      <c r="G383" s="24" t="str">
        <f>IF(GroteHoogte!D383&gt;0,Grafiek_kalibratiemetingen!$R$13*GroteHoogte!D383+Grafiek_kalibratiemetingen!$R$14,TRIM(""))</f>
        <v/>
      </c>
      <c r="I383" s="2">
        <f>IF(IF(GroteHoogte!D383&gt;0,1,0)+IF(GroteHoogte!H383&gt;0,1,0)=2,1,0)</f>
        <v>0</v>
      </c>
    </row>
    <row r="384" spans="7:9" x14ac:dyDescent="0.25">
      <c r="G384" s="24" t="str">
        <f>IF(GroteHoogte!D384&gt;0,Grafiek_kalibratiemetingen!$R$13*GroteHoogte!D384+Grafiek_kalibratiemetingen!$R$14,TRIM(""))</f>
        <v/>
      </c>
      <c r="I384" s="2">
        <f>IF(IF(GroteHoogte!D384&gt;0,1,0)+IF(GroteHoogte!H384&gt;0,1,0)=2,1,0)</f>
        <v>0</v>
      </c>
    </row>
    <row r="385" spans="7:9" x14ac:dyDescent="0.25">
      <c r="G385" s="24" t="str">
        <f>IF(GroteHoogte!D385&gt;0,Grafiek_kalibratiemetingen!$R$13*GroteHoogte!D385+Grafiek_kalibratiemetingen!$R$14,TRIM(""))</f>
        <v/>
      </c>
      <c r="I385" s="2">
        <f>IF(IF(GroteHoogte!D385&gt;0,1,0)+IF(GroteHoogte!H385&gt;0,1,0)=2,1,0)</f>
        <v>0</v>
      </c>
    </row>
    <row r="386" spans="7:9" x14ac:dyDescent="0.25">
      <c r="G386" s="24" t="str">
        <f>IF(GroteHoogte!D386&gt;0,Grafiek_kalibratiemetingen!$R$13*GroteHoogte!D386+Grafiek_kalibratiemetingen!$R$14,TRIM(""))</f>
        <v/>
      </c>
      <c r="I386" s="2">
        <f>IF(IF(GroteHoogte!D386&gt;0,1,0)+IF(GroteHoogte!H386&gt;0,1,0)=2,1,0)</f>
        <v>0</v>
      </c>
    </row>
    <row r="387" spans="7:9" x14ac:dyDescent="0.25">
      <c r="G387" s="24" t="str">
        <f>IF(GroteHoogte!D387&gt;0,Grafiek_kalibratiemetingen!$R$13*GroteHoogte!D387+Grafiek_kalibratiemetingen!$R$14,TRIM(""))</f>
        <v/>
      </c>
      <c r="I387" s="2">
        <f>IF(IF(GroteHoogte!D387&gt;0,1,0)+IF(GroteHoogte!H387&gt;0,1,0)=2,1,0)</f>
        <v>0</v>
      </c>
    </row>
    <row r="388" spans="7:9" x14ac:dyDescent="0.25">
      <c r="G388" s="24" t="str">
        <f>IF(GroteHoogte!D388&gt;0,Grafiek_kalibratiemetingen!$R$13*GroteHoogte!D388+Grafiek_kalibratiemetingen!$R$14,TRIM(""))</f>
        <v/>
      </c>
      <c r="I388" s="2">
        <f>IF(IF(GroteHoogte!D388&gt;0,1,0)+IF(GroteHoogte!H388&gt;0,1,0)=2,1,0)</f>
        <v>0</v>
      </c>
    </row>
    <row r="389" spans="7:9" x14ac:dyDescent="0.25">
      <c r="G389" s="24" t="str">
        <f>IF(GroteHoogte!D389&gt;0,Grafiek_kalibratiemetingen!$R$13*GroteHoogte!D389+Grafiek_kalibratiemetingen!$R$14,TRIM(""))</f>
        <v/>
      </c>
      <c r="I389" s="2">
        <f>IF(IF(GroteHoogte!D389&gt;0,1,0)+IF(GroteHoogte!H389&gt;0,1,0)=2,1,0)</f>
        <v>0</v>
      </c>
    </row>
    <row r="390" spans="7:9" x14ac:dyDescent="0.25">
      <c r="G390" s="24" t="str">
        <f>IF(GroteHoogte!D390&gt;0,Grafiek_kalibratiemetingen!$R$13*GroteHoogte!D390+Grafiek_kalibratiemetingen!$R$14,TRIM(""))</f>
        <v/>
      </c>
      <c r="I390" s="2">
        <f>IF(IF(GroteHoogte!D390&gt;0,1,0)+IF(GroteHoogte!H390&gt;0,1,0)=2,1,0)</f>
        <v>0</v>
      </c>
    </row>
    <row r="391" spans="7:9" x14ac:dyDescent="0.25">
      <c r="G391" s="24" t="str">
        <f>IF(GroteHoogte!D391&gt;0,Grafiek_kalibratiemetingen!$R$13*GroteHoogte!D391+Grafiek_kalibratiemetingen!$R$14,TRIM(""))</f>
        <v/>
      </c>
      <c r="I391" s="2">
        <f>IF(IF(GroteHoogte!D391&gt;0,1,0)+IF(GroteHoogte!H391&gt;0,1,0)=2,1,0)</f>
        <v>0</v>
      </c>
    </row>
    <row r="392" spans="7:9" x14ac:dyDescent="0.25">
      <c r="G392" s="24" t="str">
        <f>IF(GroteHoogte!D392&gt;0,Grafiek_kalibratiemetingen!$R$13*GroteHoogte!D392+Grafiek_kalibratiemetingen!$R$14,TRIM(""))</f>
        <v/>
      </c>
      <c r="I392" s="2">
        <f>IF(IF(GroteHoogte!D392&gt;0,1,0)+IF(GroteHoogte!H392&gt;0,1,0)=2,1,0)</f>
        <v>0</v>
      </c>
    </row>
    <row r="393" spans="7:9" x14ac:dyDescent="0.25">
      <c r="G393" s="24" t="str">
        <f>IF(GroteHoogte!D393&gt;0,Grafiek_kalibratiemetingen!$R$13*GroteHoogte!D393+Grafiek_kalibratiemetingen!$R$14,TRIM(""))</f>
        <v/>
      </c>
      <c r="I393" s="2">
        <f>IF(IF(GroteHoogte!D393&gt;0,1,0)+IF(GroteHoogte!H393&gt;0,1,0)=2,1,0)</f>
        <v>0</v>
      </c>
    </row>
    <row r="394" spans="7:9" x14ac:dyDescent="0.25">
      <c r="G394" s="24" t="str">
        <f>IF(GroteHoogte!D394&gt;0,Grafiek_kalibratiemetingen!$R$13*GroteHoogte!D394+Grafiek_kalibratiemetingen!$R$14,TRIM(""))</f>
        <v/>
      </c>
      <c r="I394" s="2">
        <f>IF(IF(GroteHoogte!D394&gt;0,1,0)+IF(GroteHoogte!H394&gt;0,1,0)=2,1,0)</f>
        <v>0</v>
      </c>
    </row>
    <row r="395" spans="7:9" x14ac:dyDescent="0.25">
      <c r="G395" s="24" t="str">
        <f>IF(GroteHoogte!D395&gt;0,Grafiek_kalibratiemetingen!$R$13*GroteHoogte!D395+Grafiek_kalibratiemetingen!$R$14,TRIM(""))</f>
        <v/>
      </c>
      <c r="I395" s="2">
        <f>IF(IF(GroteHoogte!D395&gt;0,1,0)+IF(GroteHoogte!H395&gt;0,1,0)=2,1,0)</f>
        <v>0</v>
      </c>
    </row>
    <row r="396" spans="7:9" x14ac:dyDescent="0.25">
      <c r="G396" s="24" t="str">
        <f>IF(GroteHoogte!D396&gt;0,Grafiek_kalibratiemetingen!$R$13*GroteHoogte!D396+Grafiek_kalibratiemetingen!$R$14,TRIM(""))</f>
        <v/>
      </c>
      <c r="I396" s="2">
        <f>IF(IF(GroteHoogte!D396&gt;0,1,0)+IF(GroteHoogte!H396&gt;0,1,0)=2,1,0)</f>
        <v>0</v>
      </c>
    </row>
    <row r="397" spans="7:9" x14ac:dyDescent="0.25">
      <c r="G397" s="24" t="str">
        <f>IF(GroteHoogte!D397&gt;0,Grafiek_kalibratiemetingen!$R$13*GroteHoogte!D397+Grafiek_kalibratiemetingen!$R$14,TRIM(""))</f>
        <v/>
      </c>
      <c r="I397" s="2">
        <f>IF(IF(GroteHoogte!D397&gt;0,1,0)+IF(GroteHoogte!H397&gt;0,1,0)=2,1,0)</f>
        <v>0</v>
      </c>
    </row>
    <row r="398" spans="7:9" x14ac:dyDescent="0.25">
      <c r="G398" s="24" t="str">
        <f>IF(GroteHoogte!D398&gt;0,Grafiek_kalibratiemetingen!$R$13*GroteHoogte!D398+Grafiek_kalibratiemetingen!$R$14,TRIM(""))</f>
        <v/>
      </c>
      <c r="I398" s="2">
        <f>IF(IF(GroteHoogte!D398&gt;0,1,0)+IF(GroteHoogte!H398&gt;0,1,0)=2,1,0)</f>
        <v>0</v>
      </c>
    </row>
    <row r="399" spans="7:9" x14ac:dyDescent="0.25">
      <c r="G399" s="24" t="str">
        <f>IF(GroteHoogte!D399&gt;0,Grafiek_kalibratiemetingen!$R$13*GroteHoogte!D399+Grafiek_kalibratiemetingen!$R$14,TRIM(""))</f>
        <v/>
      </c>
      <c r="I399" s="2">
        <f>IF(IF(GroteHoogte!D399&gt;0,1,0)+IF(GroteHoogte!H399&gt;0,1,0)=2,1,0)</f>
        <v>0</v>
      </c>
    </row>
    <row r="400" spans="7:9" x14ac:dyDescent="0.25">
      <c r="G400" s="24" t="str">
        <f>IF(GroteHoogte!D400&gt;0,Grafiek_kalibratiemetingen!$R$13*GroteHoogte!D400+Grafiek_kalibratiemetingen!$R$14,TRIM(""))</f>
        <v/>
      </c>
      <c r="I400" s="2">
        <f>IF(IF(GroteHoogte!D400&gt;0,1,0)+IF(GroteHoogte!H400&gt;0,1,0)=2,1,0)</f>
        <v>0</v>
      </c>
    </row>
    <row r="401" spans="7:9" x14ac:dyDescent="0.25">
      <c r="G401" s="24" t="str">
        <f>IF(GroteHoogte!D401&gt;0,Grafiek_kalibratiemetingen!$R$13*GroteHoogte!D401+Grafiek_kalibratiemetingen!$R$14,TRIM(""))</f>
        <v/>
      </c>
      <c r="I401" s="2">
        <f>IF(IF(GroteHoogte!D401&gt;0,1,0)+IF(GroteHoogte!H401&gt;0,1,0)=2,1,0)</f>
        <v>0</v>
      </c>
    </row>
    <row r="402" spans="7:9" x14ac:dyDescent="0.25">
      <c r="G402" s="24" t="str">
        <f>IF(GroteHoogte!D402&gt;0,Grafiek_kalibratiemetingen!$R$13*GroteHoogte!D402+Grafiek_kalibratiemetingen!$R$14,TRIM(""))</f>
        <v/>
      </c>
      <c r="I402" s="2">
        <f>IF(IF(GroteHoogte!D402&gt;0,1,0)+IF(GroteHoogte!H402&gt;0,1,0)=2,1,0)</f>
        <v>0</v>
      </c>
    </row>
    <row r="403" spans="7:9" x14ac:dyDescent="0.25">
      <c r="G403" s="24" t="str">
        <f>IF(GroteHoogte!D403&gt;0,Grafiek_kalibratiemetingen!$R$13*GroteHoogte!D403+Grafiek_kalibratiemetingen!$R$14,TRIM(""))</f>
        <v/>
      </c>
      <c r="I403" s="2">
        <f>IF(IF(GroteHoogte!D403&gt;0,1,0)+IF(GroteHoogte!H403&gt;0,1,0)=2,1,0)</f>
        <v>0</v>
      </c>
    </row>
    <row r="404" spans="7:9" x14ac:dyDescent="0.25">
      <c r="G404" s="24" t="str">
        <f>IF(GroteHoogte!D404&gt;0,Grafiek_kalibratiemetingen!$R$13*GroteHoogte!D404+Grafiek_kalibratiemetingen!$R$14,TRIM(""))</f>
        <v/>
      </c>
      <c r="I404" s="2">
        <f>IF(IF(GroteHoogte!D404&gt;0,1,0)+IF(GroteHoogte!H404&gt;0,1,0)=2,1,0)</f>
        <v>0</v>
      </c>
    </row>
    <row r="405" spans="7:9" x14ac:dyDescent="0.25">
      <c r="G405" s="24" t="str">
        <f>IF(GroteHoogte!D405&gt;0,Grafiek_kalibratiemetingen!$R$13*GroteHoogte!D405+Grafiek_kalibratiemetingen!$R$14,TRIM(""))</f>
        <v/>
      </c>
      <c r="I405" s="2">
        <f>IF(IF(GroteHoogte!D405&gt;0,1,0)+IF(GroteHoogte!H405&gt;0,1,0)=2,1,0)</f>
        <v>0</v>
      </c>
    </row>
    <row r="406" spans="7:9" x14ac:dyDescent="0.25">
      <c r="G406" s="24" t="str">
        <f>IF(GroteHoogte!D406&gt;0,Grafiek_kalibratiemetingen!$R$13*GroteHoogte!D406+Grafiek_kalibratiemetingen!$R$14,TRIM(""))</f>
        <v/>
      </c>
      <c r="I406" s="2">
        <f>IF(IF(GroteHoogte!D406&gt;0,1,0)+IF(GroteHoogte!H406&gt;0,1,0)=2,1,0)</f>
        <v>0</v>
      </c>
    </row>
    <row r="407" spans="7:9" x14ac:dyDescent="0.25">
      <c r="G407" s="24" t="str">
        <f>IF(GroteHoogte!D407&gt;0,Grafiek_kalibratiemetingen!$R$13*GroteHoogte!D407+Grafiek_kalibratiemetingen!$R$14,TRIM(""))</f>
        <v/>
      </c>
      <c r="I407" s="2">
        <f>IF(IF(GroteHoogte!D407&gt;0,1,0)+IF(GroteHoogte!H407&gt;0,1,0)=2,1,0)</f>
        <v>0</v>
      </c>
    </row>
    <row r="408" spans="7:9" x14ac:dyDescent="0.25">
      <c r="G408" s="24" t="str">
        <f>IF(GroteHoogte!D408&gt;0,Grafiek_kalibratiemetingen!$R$13*GroteHoogte!D408+Grafiek_kalibratiemetingen!$R$14,TRIM(""))</f>
        <v/>
      </c>
      <c r="I408" s="2">
        <f>IF(IF(GroteHoogte!D408&gt;0,1,0)+IF(GroteHoogte!H408&gt;0,1,0)=2,1,0)</f>
        <v>0</v>
      </c>
    </row>
    <row r="409" spans="7:9" x14ac:dyDescent="0.25">
      <c r="G409" s="24" t="str">
        <f>IF(GroteHoogte!D409&gt;0,Grafiek_kalibratiemetingen!$R$13*GroteHoogte!D409+Grafiek_kalibratiemetingen!$R$14,TRIM(""))</f>
        <v/>
      </c>
      <c r="I409" s="2">
        <f>IF(IF(GroteHoogte!D409&gt;0,1,0)+IF(GroteHoogte!H409&gt;0,1,0)=2,1,0)</f>
        <v>0</v>
      </c>
    </row>
    <row r="410" spans="7:9" x14ac:dyDescent="0.25">
      <c r="G410" s="24" t="str">
        <f>IF(GroteHoogte!D410&gt;0,Grafiek_kalibratiemetingen!$R$13*GroteHoogte!D410+Grafiek_kalibratiemetingen!$R$14,TRIM(""))</f>
        <v/>
      </c>
      <c r="I410" s="2">
        <f>IF(IF(GroteHoogte!D410&gt;0,1,0)+IF(GroteHoogte!H410&gt;0,1,0)=2,1,0)</f>
        <v>0</v>
      </c>
    </row>
    <row r="411" spans="7:9" x14ac:dyDescent="0.25">
      <c r="G411" s="24" t="str">
        <f>IF(GroteHoogte!D411&gt;0,Grafiek_kalibratiemetingen!$R$13*GroteHoogte!D411+Grafiek_kalibratiemetingen!$R$14,TRIM(""))</f>
        <v/>
      </c>
      <c r="I411" s="2">
        <f>IF(IF(GroteHoogte!D411&gt;0,1,0)+IF(GroteHoogte!H411&gt;0,1,0)=2,1,0)</f>
        <v>0</v>
      </c>
    </row>
    <row r="412" spans="7:9" x14ac:dyDescent="0.25">
      <c r="G412" s="24" t="str">
        <f>IF(GroteHoogte!D412&gt;0,Grafiek_kalibratiemetingen!$R$13*GroteHoogte!D412+Grafiek_kalibratiemetingen!$R$14,TRIM(""))</f>
        <v/>
      </c>
      <c r="I412" s="2">
        <f>IF(IF(GroteHoogte!D412&gt;0,1,0)+IF(GroteHoogte!H412&gt;0,1,0)=2,1,0)</f>
        <v>0</v>
      </c>
    </row>
    <row r="413" spans="7:9" x14ac:dyDescent="0.25">
      <c r="G413" s="24" t="str">
        <f>IF(GroteHoogte!D413&gt;0,Grafiek_kalibratiemetingen!$R$13*GroteHoogte!D413+Grafiek_kalibratiemetingen!$R$14,TRIM(""))</f>
        <v/>
      </c>
      <c r="I413" s="2">
        <f>IF(IF(GroteHoogte!D413&gt;0,1,0)+IF(GroteHoogte!H413&gt;0,1,0)=2,1,0)</f>
        <v>0</v>
      </c>
    </row>
    <row r="414" spans="7:9" x14ac:dyDescent="0.25">
      <c r="G414" s="24" t="str">
        <f>IF(GroteHoogte!D414&gt;0,Grafiek_kalibratiemetingen!$R$13*GroteHoogte!D414+Grafiek_kalibratiemetingen!$R$14,TRIM(""))</f>
        <v/>
      </c>
      <c r="I414" s="2">
        <f>IF(IF(GroteHoogte!D414&gt;0,1,0)+IF(GroteHoogte!H414&gt;0,1,0)=2,1,0)</f>
        <v>0</v>
      </c>
    </row>
    <row r="415" spans="7:9" x14ac:dyDescent="0.25">
      <c r="G415" s="24" t="str">
        <f>IF(GroteHoogte!D415&gt;0,Grafiek_kalibratiemetingen!$R$13*GroteHoogte!D415+Grafiek_kalibratiemetingen!$R$14,TRIM(""))</f>
        <v/>
      </c>
      <c r="I415" s="2">
        <f>IF(IF(GroteHoogte!D415&gt;0,1,0)+IF(GroteHoogte!H415&gt;0,1,0)=2,1,0)</f>
        <v>0</v>
      </c>
    </row>
    <row r="416" spans="7:9" x14ac:dyDescent="0.25">
      <c r="G416" s="24" t="str">
        <f>IF(GroteHoogte!D416&gt;0,Grafiek_kalibratiemetingen!$R$13*GroteHoogte!D416+Grafiek_kalibratiemetingen!$R$14,TRIM(""))</f>
        <v/>
      </c>
      <c r="I416" s="2">
        <f>IF(IF(GroteHoogte!D416&gt;0,1,0)+IF(GroteHoogte!H416&gt;0,1,0)=2,1,0)</f>
        <v>0</v>
      </c>
    </row>
    <row r="417" spans="7:9" x14ac:dyDescent="0.25">
      <c r="G417" s="24" t="str">
        <f>IF(GroteHoogte!D417&gt;0,Grafiek_kalibratiemetingen!$R$13*GroteHoogte!D417+Grafiek_kalibratiemetingen!$R$14,TRIM(""))</f>
        <v/>
      </c>
      <c r="I417" s="2">
        <f>IF(IF(GroteHoogte!D417&gt;0,1,0)+IF(GroteHoogte!H417&gt;0,1,0)=2,1,0)</f>
        <v>0</v>
      </c>
    </row>
    <row r="418" spans="7:9" x14ac:dyDescent="0.25">
      <c r="G418" s="24" t="str">
        <f>IF(GroteHoogte!D418&gt;0,Grafiek_kalibratiemetingen!$R$13*GroteHoogte!D418+Grafiek_kalibratiemetingen!$R$14,TRIM(""))</f>
        <v/>
      </c>
      <c r="I418" s="2">
        <f>IF(IF(GroteHoogte!D418&gt;0,1,0)+IF(GroteHoogte!H418&gt;0,1,0)=2,1,0)</f>
        <v>0</v>
      </c>
    </row>
    <row r="419" spans="7:9" x14ac:dyDescent="0.25">
      <c r="G419" s="24" t="str">
        <f>IF(GroteHoogte!D419&gt;0,Grafiek_kalibratiemetingen!$R$13*GroteHoogte!D419+Grafiek_kalibratiemetingen!$R$14,TRIM(""))</f>
        <v/>
      </c>
      <c r="I419" s="2">
        <f>IF(IF(GroteHoogte!D419&gt;0,1,0)+IF(GroteHoogte!H419&gt;0,1,0)=2,1,0)</f>
        <v>0</v>
      </c>
    </row>
    <row r="420" spans="7:9" x14ac:dyDescent="0.25">
      <c r="G420" s="24" t="str">
        <f>IF(GroteHoogte!D420&gt;0,Grafiek_kalibratiemetingen!$R$13*GroteHoogte!D420+Grafiek_kalibratiemetingen!$R$14,TRIM(""))</f>
        <v/>
      </c>
      <c r="I420" s="2">
        <f>IF(IF(GroteHoogte!D420&gt;0,1,0)+IF(GroteHoogte!H420&gt;0,1,0)=2,1,0)</f>
        <v>0</v>
      </c>
    </row>
    <row r="421" spans="7:9" x14ac:dyDescent="0.25">
      <c r="G421" s="24" t="str">
        <f>IF(GroteHoogte!D421&gt;0,Grafiek_kalibratiemetingen!$R$13*GroteHoogte!D421+Grafiek_kalibratiemetingen!$R$14,TRIM(""))</f>
        <v/>
      </c>
      <c r="I421" s="2">
        <f>IF(IF(GroteHoogte!D421&gt;0,1,0)+IF(GroteHoogte!H421&gt;0,1,0)=2,1,0)</f>
        <v>0</v>
      </c>
    </row>
    <row r="422" spans="7:9" x14ac:dyDescent="0.25">
      <c r="G422" s="24" t="str">
        <f>IF(GroteHoogte!D422&gt;0,Grafiek_kalibratiemetingen!$R$13*GroteHoogte!D422+Grafiek_kalibratiemetingen!$R$14,TRIM(""))</f>
        <v/>
      </c>
      <c r="I422" s="2">
        <f>IF(IF(GroteHoogte!D422&gt;0,1,0)+IF(GroteHoogte!H422&gt;0,1,0)=2,1,0)</f>
        <v>0</v>
      </c>
    </row>
    <row r="423" spans="7:9" x14ac:dyDescent="0.25">
      <c r="G423" s="24" t="str">
        <f>IF(GroteHoogte!D423&gt;0,Grafiek_kalibratiemetingen!$R$13*GroteHoogte!D423+Grafiek_kalibratiemetingen!$R$14,TRIM(""))</f>
        <v/>
      </c>
      <c r="I423" s="2">
        <f>IF(IF(GroteHoogte!D423&gt;0,1,0)+IF(GroteHoogte!H423&gt;0,1,0)=2,1,0)</f>
        <v>0</v>
      </c>
    </row>
    <row r="424" spans="7:9" x14ac:dyDescent="0.25">
      <c r="G424" s="24" t="str">
        <f>IF(GroteHoogte!D424&gt;0,Grafiek_kalibratiemetingen!$R$13*GroteHoogte!D424+Grafiek_kalibratiemetingen!$R$14,TRIM(""))</f>
        <v/>
      </c>
      <c r="I424" s="2">
        <f>IF(IF(GroteHoogte!D424&gt;0,1,0)+IF(GroteHoogte!H424&gt;0,1,0)=2,1,0)</f>
        <v>0</v>
      </c>
    </row>
    <row r="425" spans="7:9" x14ac:dyDescent="0.25">
      <c r="G425" s="24" t="str">
        <f>IF(GroteHoogte!D425&gt;0,Grafiek_kalibratiemetingen!$R$13*GroteHoogte!D425+Grafiek_kalibratiemetingen!$R$14,TRIM(""))</f>
        <v/>
      </c>
      <c r="I425" s="2">
        <f>IF(IF(GroteHoogte!D425&gt;0,1,0)+IF(GroteHoogte!H425&gt;0,1,0)=2,1,0)</f>
        <v>0</v>
      </c>
    </row>
    <row r="426" spans="7:9" x14ac:dyDescent="0.25">
      <c r="G426" s="24" t="str">
        <f>IF(GroteHoogte!D426&gt;0,Grafiek_kalibratiemetingen!$R$13*GroteHoogte!D426+Grafiek_kalibratiemetingen!$R$14,TRIM(""))</f>
        <v/>
      </c>
      <c r="I426" s="2">
        <f>IF(IF(GroteHoogte!D426&gt;0,1,0)+IF(GroteHoogte!H426&gt;0,1,0)=2,1,0)</f>
        <v>0</v>
      </c>
    </row>
    <row r="427" spans="7:9" x14ac:dyDescent="0.25">
      <c r="G427" s="24" t="str">
        <f>IF(GroteHoogte!D427&gt;0,Grafiek_kalibratiemetingen!$R$13*GroteHoogte!D427+Grafiek_kalibratiemetingen!$R$14,TRIM(""))</f>
        <v/>
      </c>
      <c r="I427" s="2">
        <f>IF(IF(GroteHoogte!D427&gt;0,1,0)+IF(GroteHoogte!H427&gt;0,1,0)=2,1,0)</f>
        <v>0</v>
      </c>
    </row>
    <row r="428" spans="7:9" x14ac:dyDescent="0.25">
      <c r="G428" s="24" t="str">
        <f>IF(GroteHoogte!D428&gt;0,Grafiek_kalibratiemetingen!$R$13*GroteHoogte!D428+Grafiek_kalibratiemetingen!$R$14,TRIM(""))</f>
        <v/>
      </c>
      <c r="I428" s="2">
        <f>IF(IF(GroteHoogte!D428&gt;0,1,0)+IF(GroteHoogte!H428&gt;0,1,0)=2,1,0)</f>
        <v>0</v>
      </c>
    </row>
    <row r="429" spans="7:9" x14ac:dyDescent="0.25">
      <c r="G429" s="24" t="str">
        <f>IF(GroteHoogte!D429&gt;0,Grafiek_kalibratiemetingen!$R$13*GroteHoogte!D429+Grafiek_kalibratiemetingen!$R$14,TRIM(""))</f>
        <v/>
      </c>
      <c r="I429" s="2">
        <f>IF(IF(GroteHoogte!D429&gt;0,1,0)+IF(GroteHoogte!H429&gt;0,1,0)=2,1,0)</f>
        <v>0</v>
      </c>
    </row>
    <row r="430" spans="7:9" x14ac:dyDescent="0.25">
      <c r="G430" s="24" t="str">
        <f>IF(GroteHoogte!D430&gt;0,Grafiek_kalibratiemetingen!$R$13*GroteHoogte!D430+Grafiek_kalibratiemetingen!$R$14,TRIM(""))</f>
        <v/>
      </c>
      <c r="I430" s="2">
        <f>IF(IF(GroteHoogte!D430&gt;0,1,0)+IF(GroteHoogte!H430&gt;0,1,0)=2,1,0)</f>
        <v>0</v>
      </c>
    </row>
    <row r="431" spans="7:9" x14ac:dyDescent="0.25">
      <c r="G431" s="24" t="str">
        <f>IF(GroteHoogte!D431&gt;0,Grafiek_kalibratiemetingen!$R$13*GroteHoogte!D431+Grafiek_kalibratiemetingen!$R$14,TRIM(""))</f>
        <v/>
      </c>
      <c r="I431" s="2">
        <f>IF(IF(GroteHoogte!D431&gt;0,1,0)+IF(GroteHoogte!H431&gt;0,1,0)=2,1,0)</f>
        <v>0</v>
      </c>
    </row>
    <row r="432" spans="7:9" x14ac:dyDescent="0.25">
      <c r="G432" s="24" t="str">
        <f>IF(GroteHoogte!D432&gt;0,Grafiek_kalibratiemetingen!$R$13*GroteHoogte!D432+Grafiek_kalibratiemetingen!$R$14,TRIM(""))</f>
        <v/>
      </c>
      <c r="I432" s="2">
        <f>IF(IF(GroteHoogte!D432&gt;0,1,0)+IF(GroteHoogte!H432&gt;0,1,0)=2,1,0)</f>
        <v>0</v>
      </c>
    </row>
    <row r="433" spans="7:9" x14ac:dyDescent="0.25">
      <c r="G433" s="24" t="str">
        <f>IF(GroteHoogte!D433&gt;0,Grafiek_kalibratiemetingen!$R$13*GroteHoogte!D433+Grafiek_kalibratiemetingen!$R$14,TRIM(""))</f>
        <v/>
      </c>
      <c r="I433" s="2">
        <f>IF(IF(GroteHoogte!D433&gt;0,1,0)+IF(GroteHoogte!H433&gt;0,1,0)=2,1,0)</f>
        <v>0</v>
      </c>
    </row>
    <row r="434" spans="7:9" x14ac:dyDescent="0.25">
      <c r="G434" s="24" t="str">
        <f>IF(GroteHoogte!D434&gt;0,Grafiek_kalibratiemetingen!$R$13*GroteHoogte!D434+Grafiek_kalibratiemetingen!$R$14,TRIM(""))</f>
        <v/>
      </c>
      <c r="I434" s="2">
        <f>IF(IF(GroteHoogte!D434&gt;0,1,0)+IF(GroteHoogte!H434&gt;0,1,0)=2,1,0)</f>
        <v>0</v>
      </c>
    </row>
    <row r="435" spans="7:9" x14ac:dyDescent="0.25">
      <c r="G435" s="24" t="str">
        <f>IF(GroteHoogte!D435&gt;0,Grafiek_kalibratiemetingen!$R$13*GroteHoogte!D435+Grafiek_kalibratiemetingen!$R$14,TRIM(""))</f>
        <v/>
      </c>
      <c r="I435" s="2">
        <f>IF(IF(GroteHoogte!D435&gt;0,1,0)+IF(GroteHoogte!H435&gt;0,1,0)=2,1,0)</f>
        <v>0</v>
      </c>
    </row>
    <row r="436" spans="7:9" x14ac:dyDescent="0.25">
      <c r="G436" s="24" t="str">
        <f>IF(GroteHoogte!D436&gt;0,Grafiek_kalibratiemetingen!$R$13*GroteHoogte!D436+Grafiek_kalibratiemetingen!$R$14,TRIM(""))</f>
        <v/>
      </c>
      <c r="I436" s="2">
        <f>IF(IF(GroteHoogte!D436&gt;0,1,0)+IF(GroteHoogte!H436&gt;0,1,0)=2,1,0)</f>
        <v>0</v>
      </c>
    </row>
    <row r="437" spans="7:9" x14ac:dyDescent="0.25">
      <c r="G437" s="24" t="str">
        <f>IF(GroteHoogte!D437&gt;0,Grafiek_kalibratiemetingen!$R$13*GroteHoogte!D437+Grafiek_kalibratiemetingen!$R$14,TRIM(""))</f>
        <v/>
      </c>
      <c r="I437" s="2">
        <f>IF(IF(GroteHoogte!D437&gt;0,1,0)+IF(GroteHoogte!H437&gt;0,1,0)=2,1,0)</f>
        <v>0</v>
      </c>
    </row>
    <row r="438" spans="7:9" x14ac:dyDescent="0.25">
      <c r="G438" s="24" t="str">
        <f>IF(GroteHoogte!D438&gt;0,Grafiek_kalibratiemetingen!$R$13*GroteHoogte!D438+Grafiek_kalibratiemetingen!$R$14,TRIM(""))</f>
        <v/>
      </c>
      <c r="I438" s="2">
        <f>IF(IF(GroteHoogte!D438&gt;0,1,0)+IF(GroteHoogte!H438&gt;0,1,0)=2,1,0)</f>
        <v>0</v>
      </c>
    </row>
    <row r="439" spans="7:9" x14ac:dyDescent="0.25">
      <c r="G439" s="24" t="str">
        <f>IF(GroteHoogte!D439&gt;0,Grafiek_kalibratiemetingen!$R$13*GroteHoogte!D439+Grafiek_kalibratiemetingen!$R$14,TRIM(""))</f>
        <v/>
      </c>
      <c r="I439" s="2">
        <f>IF(IF(GroteHoogte!D439&gt;0,1,0)+IF(GroteHoogte!H439&gt;0,1,0)=2,1,0)</f>
        <v>0</v>
      </c>
    </row>
    <row r="440" spans="7:9" x14ac:dyDescent="0.25">
      <c r="G440" s="24" t="str">
        <f>IF(GroteHoogte!D440&gt;0,Grafiek_kalibratiemetingen!$R$13*GroteHoogte!D440+Grafiek_kalibratiemetingen!$R$14,TRIM(""))</f>
        <v/>
      </c>
      <c r="I440" s="2">
        <f>IF(IF(GroteHoogte!D440&gt;0,1,0)+IF(GroteHoogte!H440&gt;0,1,0)=2,1,0)</f>
        <v>0</v>
      </c>
    </row>
    <row r="441" spans="7:9" x14ac:dyDescent="0.25">
      <c r="G441" s="24" t="str">
        <f>IF(GroteHoogte!D441&gt;0,Grafiek_kalibratiemetingen!$R$13*GroteHoogte!D441+Grafiek_kalibratiemetingen!$R$14,TRIM(""))</f>
        <v/>
      </c>
      <c r="I441" s="2">
        <f>IF(IF(GroteHoogte!D441&gt;0,1,0)+IF(GroteHoogte!H441&gt;0,1,0)=2,1,0)</f>
        <v>0</v>
      </c>
    </row>
    <row r="442" spans="7:9" x14ac:dyDescent="0.25">
      <c r="G442" s="24" t="str">
        <f>IF(GroteHoogte!D442&gt;0,Grafiek_kalibratiemetingen!$R$13*GroteHoogte!D442+Grafiek_kalibratiemetingen!$R$14,TRIM(""))</f>
        <v/>
      </c>
      <c r="I442" s="2">
        <f>IF(IF(GroteHoogte!D442&gt;0,1,0)+IF(GroteHoogte!H442&gt;0,1,0)=2,1,0)</f>
        <v>0</v>
      </c>
    </row>
    <row r="443" spans="7:9" x14ac:dyDescent="0.25">
      <c r="G443" s="24" t="str">
        <f>IF(GroteHoogte!D443&gt;0,Grafiek_kalibratiemetingen!$R$13*GroteHoogte!D443+Grafiek_kalibratiemetingen!$R$14,TRIM(""))</f>
        <v/>
      </c>
      <c r="I443" s="2">
        <f>IF(IF(GroteHoogte!D443&gt;0,1,0)+IF(GroteHoogte!H443&gt;0,1,0)=2,1,0)</f>
        <v>0</v>
      </c>
    </row>
    <row r="444" spans="7:9" x14ac:dyDescent="0.25">
      <c r="G444" s="24" t="str">
        <f>IF(GroteHoogte!D444&gt;0,Grafiek_kalibratiemetingen!$R$13*GroteHoogte!D444+Grafiek_kalibratiemetingen!$R$14,TRIM(""))</f>
        <v/>
      </c>
      <c r="I444" s="2">
        <f>IF(IF(GroteHoogte!D444&gt;0,1,0)+IF(GroteHoogte!H444&gt;0,1,0)=2,1,0)</f>
        <v>0</v>
      </c>
    </row>
    <row r="445" spans="7:9" x14ac:dyDescent="0.25">
      <c r="G445" s="24" t="str">
        <f>IF(GroteHoogte!D445&gt;0,Grafiek_kalibratiemetingen!$R$13*GroteHoogte!D445+Grafiek_kalibratiemetingen!$R$14,TRIM(""))</f>
        <v/>
      </c>
      <c r="I445" s="2">
        <f>IF(IF(GroteHoogte!D445&gt;0,1,0)+IF(GroteHoogte!H445&gt;0,1,0)=2,1,0)</f>
        <v>0</v>
      </c>
    </row>
    <row r="446" spans="7:9" x14ac:dyDescent="0.25">
      <c r="G446" s="24" t="str">
        <f>IF(GroteHoogte!D446&gt;0,Grafiek_kalibratiemetingen!$R$13*GroteHoogte!D446+Grafiek_kalibratiemetingen!$R$14,TRIM(""))</f>
        <v/>
      </c>
      <c r="I446" s="2">
        <f>IF(IF(GroteHoogte!D446&gt;0,1,0)+IF(GroteHoogte!H446&gt;0,1,0)=2,1,0)</f>
        <v>0</v>
      </c>
    </row>
    <row r="447" spans="7:9" x14ac:dyDescent="0.25">
      <c r="G447" s="24" t="str">
        <f>IF(GroteHoogte!D447&gt;0,Grafiek_kalibratiemetingen!$R$13*GroteHoogte!D447+Grafiek_kalibratiemetingen!$R$14,TRIM(""))</f>
        <v/>
      </c>
      <c r="I447" s="2">
        <f>IF(IF(GroteHoogte!D447&gt;0,1,0)+IF(GroteHoogte!H447&gt;0,1,0)=2,1,0)</f>
        <v>0</v>
      </c>
    </row>
    <row r="448" spans="7:9" x14ac:dyDescent="0.25">
      <c r="G448" s="24" t="str">
        <f>IF(GroteHoogte!D448&gt;0,Grafiek_kalibratiemetingen!$R$13*GroteHoogte!D448+Grafiek_kalibratiemetingen!$R$14,TRIM(""))</f>
        <v/>
      </c>
      <c r="I448" s="2">
        <f>IF(IF(GroteHoogte!D448&gt;0,1,0)+IF(GroteHoogte!H448&gt;0,1,0)=2,1,0)</f>
        <v>0</v>
      </c>
    </row>
    <row r="449" spans="7:9" x14ac:dyDescent="0.25">
      <c r="G449" s="24" t="str">
        <f>IF(GroteHoogte!D449&gt;0,Grafiek_kalibratiemetingen!$R$13*GroteHoogte!D449+Grafiek_kalibratiemetingen!$R$14,TRIM(""))</f>
        <v/>
      </c>
      <c r="I449" s="2">
        <f>IF(IF(GroteHoogte!D449&gt;0,1,0)+IF(GroteHoogte!H449&gt;0,1,0)=2,1,0)</f>
        <v>0</v>
      </c>
    </row>
    <row r="450" spans="7:9" x14ac:dyDescent="0.25">
      <c r="G450" s="24" t="str">
        <f>IF(GroteHoogte!D450&gt;0,Grafiek_kalibratiemetingen!$R$13*GroteHoogte!D450+Grafiek_kalibratiemetingen!$R$14,TRIM(""))</f>
        <v/>
      </c>
      <c r="I450" s="2">
        <f>IF(IF(GroteHoogte!D450&gt;0,1,0)+IF(GroteHoogte!H450&gt;0,1,0)=2,1,0)</f>
        <v>0</v>
      </c>
    </row>
    <row r="451" spans="7:9" x14ac:dyDescent="0.25">
      <c r="G451" s="24" t="str">
        <f>IF(GroteHoogte!D451&gt;0,Grafiek_kalibratiemetingen!$R$13*GroteHoogte!D451+Grafiek_kalibratiemetingen!$R$14,TRIM(""))</f>
        <v/>
      </c>
      <c r="I451" s="2">
        <f>IF(IF(GroteHoogte!D451&gt;0,1,0)+IF(GroteHoogte!H451&gt;0,1,0)=2,1,0)</f>
        <v>0</v>
      </c>
    </row>
    <row r="452" spans="7:9" x14ac:dyDescent="0.25">
      <c r="G452" s="24" t="str">
        <f>IF(GroteHoogte!D452&gt;0,Grafiek_kalibratiemetingen!$R$13*GroteHoogte!D452+Grafiek_kalibratiemetingen!$R$14,TRIM(""))</f>
        <v/>
      </c>
      <c r="I452" s="2">
        <f>IF(IF(GroteHoogte!D452&gt;0,1,0)+IF(GroteHoogte!H452&gt;0,1,0)=2,1,0)</f>
        <v>0</v>
      </c>
    </row>
    <row r="453" spans="7:9" x14ac:dyDescent="0.25">
      <c r="G453" s="24" t="str">
        <f>IF(GroteHoogte!D453&gt;0,Grafiek_kalibratiemetingen!$R$13*GroteHoogte!D453+Grafiek_kalibratiemetingen!$R$14,TRIM(""))</f>
        <v/>
      </c>
      <c r="I453" s="2">
        <f>IF(IF(GroteHoogte!D453&gt;0,1,0)+IF(GroteHoogte!H453&gt;0,1,0)=2,1,0)</f>
        <v>0</v>
      </c>
    </row>
    <row r="454" spans="7:9" x14ac:dyDescent="0.25">
      <c r="G454" s="24" t="str">
        <f>IF(GroteHoogte!D454&gt;0,Grafiek_kalibratiemetingen!$R$13*GroteHoogte!D454+Grafiek_kalibratiemetingen!$R$14,TRIM(""))</f>
        <v/>
      </c>
      <c r="I454" s="2">
        <f>IF(IF(GroteHoogte!D454&gt;0,1,0)+IF(GroteHoogte!H454&gt;0,1,0)=2,1,0)</f>
        <v>0</v>
      </c>
    </row>
    <row r="455" spans="7:9" x14ac:dyDescent="0.25">
      <c r="G455" s="24" t="str">
        <f>IF(GroteHoogte!D455&gt;0,Grafiek_kalibratiemetingen!$R$13*GroteHoogte!D455+Grafiek_kalibratiemetingen!$R$14,TRIM(""))</f>
        <v/>
      </c>
      <c r="I455" s="2">
        <f>IF(IF(GroteHoogte!D455&gt;0,1,0)+IF(GroteHoogte!H455&gt;0,1,0)=2,1,0)</f>
        <v>0</v>
      </c>
    </row>
    <row r="456" spans="7:9" x14ac:dyDescent="0.25">
      <c r="G456" s="24" t="str">
        <f>IF(GroteHoogte!D456&gt;0,Grafiek_kalibratiemetingen!$R$13*GroteHoogte!D456+Grafiek_kalibratiemetingen!$R$14,TRIM(""))</f>
        <v/>
      </c>
      <c r="I456" s="2">
        <f>IF(IF(GroteHoogte!D456&gt;0,1,0)+IF(GroteHoogte!H456&gt;0,1,0)=2,1,0)</f>
        <v>0</v>
      </c>
    </row>
    <row r="457" spans="7:9" x14ac:dyDescent="0.25">
      <c r="G457" s="24" t="str">
        <f>IF(GroteHoogte!D457&gt;0,Grafiek_kalibratiemetingen!$R$13*GroteHoogte!D457+Grafiek_kalibratiemetingen!$R$14,TRIM(""))</f>
        <v/>
      </c>
      <c r="I457" s="2">
        <f>IF(IF(GroteHoogte!D457&gt;0,1,0)+IF(GroteHoogte!H457&gt;0,1,0)=2,1,0)</f>
        <v>0</v>
      </c>
    </row>
    <row r="458" spans="7:9" x14ac:dyDescent="0.25">
      <c r="G458" s="24" t="str">
        <f>IF(GroteHoogte!D458&gt;0,Grafiek_kalibratiemetingen!$R$13*GroteHoogte!D458+Grafiek_kalibratiemetingen!$R$14,TRIM(""))</f>
        <v/>
      </c>
      <c r="I458" s="2">
        <f>IF(IF(GroteHoogte!D458&gt;0,1,0)+IF(GroteHoogte!H458&gt;0,1,0)=2,1,0)</f>
        <v>0</v>
      </c>
    </row>
    <row r="459" spans="7:9" x14ac:dyDescent="0.25">
      <c r="G459" s="24" t="str">
        <f>IF(GroteHoogte!D459&gt;0,Grafiek_kalibratiemetingen!$R$13*GroteHoogte!D459+Grafiek_kalibratiemetingen!$R$14,TRIM(""))</f>
        <v/>
      </c>
      <c r="I459" s="2">
        <f>IF(IF(GroteHoogte!D459&gt;0,1,0)+IF(GroteHoogte!H459&gt;0,1,0)=2,1,0)</f>
        <v>0</v>
      </c>
    </row>
    <row r="460" spans="7:9" x14ac:dyDescent="0.25">
      <c r="G460" s="24" t="str">
        <f>IF(GroteHoogte!D460&gt;0,Grafiek_kalibratiemetingen!$R$13*GroteHoogte!D460+Grafiek_kalibratiemetingen!$R$14,TRIM(""))</f>
        <v/>
      </c>
      <c r="I460" s="2">
        <f>IF(IF(GroteHoogte!D460&gt;0,1,0)+IF(GroteHoogte!H460&gt;0,1,0)=2,1,0)</f>
        <v>0</v>
      </c>
    </row>
    <row r="461" spans="7:9" x14ac:dyDescent="0.25">
      <c r="G461" s="24" t="str">
        <f>IF(GroteHoogte!D461&gt;0,Grafiek_kalibratiemetingen!$R$13*GroteHoogte!D461+Grafiek_kalibratiemetingen!$R$14,TRIM(""))</f>
        <v/>
      </c>
      <c r="I461" s="2">
        <f>IF(IF(GroteHoogte!D461&gt;0,1,0)+IF(GroteHoogte!H461&gt;0,1,0)=2,1,0)</f>
        <v>0</v>
      </c>
    </row>
    <row r="462" spans="7:9" x14ac:dyDescent="0.25">
      <c r="G462" s="24" t="str">
        <f>IF(GroteHoogte!D462&gt;0,Grafiek_kalibratiemetingen!$R$13*GroteHoogte!D462+Grafiek_kalibratiemetingen!$R$14,TRIM(""))</f>
        <v/>
      </c>
      <c r="I462" s="2">
        <f>IF(IF(GroteHoogte!D462&gt;0,1,0)+IF(GroteHoogte!H462&gt;0,1,0)=2,1,0)</f>
        <v>0</v>
      </c>
    </row>
    <row r="463" spans="7:9" x14ac:dyDescent="0.25">
      <c r="G463" s="24" t="str">
        <f>IF(GroteHoogte!D463&gt;0,Grafiek_kalibratiemetingen!$R$13*GroteHoogte!D463+Grafiek_kalibratiemetingen!$R$14,TRIM(""))</f>
        <v/>
      </c>
      <c r="I463" s="2">
        <f>IF(IF(GroteHoogte!D463&gt;0,1,0)+IF(GroteHoogte!H463&gt;0,1,0)=2,1,0)</f>
        <v>0</v>
      </c>
    </row>
    <row r="464" spans="7:9" x14ac:dyDescent="0.25">
      <c r="G464" s="24" t="str">
        <f>IF(GroteHoogte!D464&gt;0,Grafiek_kalibratiemetingen!$R$13*GroteHoogte!D464+Grafiek_kalibratiemetingen!$R$14,TRIM(""))</f>
        <v/>
      </c>
      <c r="I464" s="2">
        <f>IF(IF(GroteHoogte!D464&gt;0,1,0)+IF(GroteHoogte!H464&gt;0,1,0)=2,1,0)</f>
        <v>0</v>
      </c>
    </row>
    <row r="465" spans="7:9" x14ac:dyDescent="0.25">
      <c r="G465" s="24" t="str">
        <f>IF(GroteHoogte!D465&gt;0,Grafiek_kalibratiemetingen!$R$13*GroteHoogte!D465+Grafiek_kalibratiemetingen!$R$14,TRIM(""))</f>
        <v/>
      </c>
      <c r="I465" s="2">
        <f>IF(IF(GroteHoogte!D465&gt;0,1,0)+IF(GroteHoogte!H465&gt;0,1,0)=2,1,0)</f>
        <v>0</v>
      </c>
    </row>
    <row r="466" spans="7:9" x14ac:dyDescent="0.25">
      <c r="G466" s="24" t="str">
        <f>IF(GroteHoogte!D466&gt;0,Grafiek_kalibratiemetingen!$R$13*GroteHoogte!D466+Grafiek_kalibratiemetingen!$R$14,TRIM(""))</f>
        <v/>
      </c>
      <c r="I466" s="2">
        <f>IF(IF(GroteHoogte!D466&gt;0,1,0)+IF(GroteHoogte!H466&gt;0,1,0)=2,1,0)</f>
        <v>0</v>
      </c>
    </row>
    <row r="467" spans="7:9" x14ac:dyDescent="0.25">
      <c r="G467" s="24" t="str">
        <f>IF(GroteHoogte!D467&gt;0,Grafiek_kalibratiemetingen!$R$13*GroteHoogte!D467+Grafiek_kalibratiemetingen!$R$14,TRIM(""))</f>
        <v/>
      </c>
      <c r="I467" s="2">
        <f>IF(IF(GroteHoogte!D467&gt;0,1,0)+IF(GroteHoogte!H467&gt;0,1,0)=2,1,0)</f>
        <v>0</v>
      </c>
    </row>
    <row r="468" spans="7:9" x14ac:dyDescent="0.25">
      <c r="G468" s="24" t="str">
        <f>IF(GroteHoogte!D468&gt;0,Grafiek_kalibratiemetingen!$R$13*GroteHoogte!D468+Grafiek_kalibratiemetingen!$R$14,TRIM(""))</f>
        <v/>
      </c>
      <c r="I468" s="2">
        <f>IF(IF(GroteHoogte!D468&gt;0,1,0)+IF(GroteHoogte!H468&gt;0,1,0)=2,1,0)</f>
        <v>0</v>
      </c>
    </row>
    <row r="469" spans="7:9" x14ac:dyDescent="0.25">
      <c r="G469" s="24" t="str">
        <f>IF(GroteHoogte!D469&gt;0,Grafiek_kalibratiemetingen!$R$13*GroteHoogte!D469+Grafiek_kalibratiemetingen!$R$14,TRIM(""))</f>
        <v/>
      </c>
      <c r="I469" s="2">
        <f>IF(IF(GroteHoogte!D469&gt;0,1,0)+IF(GroteHoogte!H469&gt;0,1,0)=2,1,0)</f>
        <v>0</v>
      </c>
    </row>
    <row r="470" spans="7:9" x14ac:dyDescent="0.25">
      <c r="G470" s="24" t="str">
        <f>IF(GroteHoogte!D470&gt;0,Grafiek_kalibratiemetingen!$R$13*GroteHoogte!D470+Grafiek_kalibratiemetingen!$R$14,TRIM(""))</f>
        <v/>
      </c>
      <c r="I470" s="2">
        <f>IF(IF(GroteHoogte!D470&gt;0,1,0)+IF(GroteHoogte!H470&gt;0,1,0)=2,1,0)</f>
        <v>0</v>
      </c>
    </row>
    <row r="471" spans="7:9" x14ac:dyDescent="0.25">
      <c r="G471" s="24" t="str">
        <f>IF(GroteHoogte!D471&gt;0,Grafiek_kalibratiemetingen!$R$13*GroteHoogte!D471+Grafiek_kalibratiemetingen!$R$14,TRIM(""))</f>
        <v/>
      </c>
      <c r="I471" s="2">
        <f>IF(IF(GroteHoogte!D471&gt;0,1,0)+IF(GroteHoogte!H471&gt;0,1,0)=2,1,0)</f>
        <v>0</v>
      </c>
    </row>
    <row r="472" spans="7:9" x14ac:dyDescent="0.25">
      <c r="G472" s="24" t="str">
        <f>IF(GroteHoogte!D472&gt;0,Grafiek_kalibratiemetingen!$R$13*GroteHoogte!D472+Grafiek_kalibratiemetingen!$R$14,TRIM(""))</f>
        <v/>
      </c>
      <c r="I472" s="2">
        <f>IF(IF(GroteHoogte!D472&gt;0,1,0)+IF(GroteHoogte!H472&gt;0,1,0)=2,1,0)</f>
        <v>0</v>
      </c>
    </row>
    <row r="473" spans="7:9" x14ac:dyDescent="0.25">
      <c r="G473" s="24" t="str">
        <f>IF(GroteHoogte!D473&gt;0,Grafiek_kalibratiemetingen!$R$13*GroteHoogte!D473+Grafiek_kalibratiemetingen!$R$14,TRIM(""))</f>
        <v/>
      </c>
      <c r="I473" s="2">
        <f>IF(IF(GroteHoogte!D473&gt;0,1,0)+IF(GroteHoogte!H473&gt;0,1,0)=2,1,0)</f>
        <v>0</v>
      </c>
    </row>
    <row r="474" spans="7:9" x14ac:dyDescent="0.25">
      <c r="G474" s="24" t="str">
        <f>IF(GroteHoogte!D474&gt;0,Grafiek_kalibratiemetingen!$R$13*GroteHoogte!D474+Grafiek_kalibratiemetingen!$R$14,TRIM(""))</f>
        <v/>
      </c>
      <c r="I474" s="2">
        <f>IF(IF(GroteHoogte!D474&gt;0,1,0)+IF(GroteHoogte!H474&gt;0,1,0)=2,1,0)</f>
        <v>0</v>
      </c>
    </row>
    <row r="475" spans="7:9" x14ac:dyDescent="0.25">
      <c r="G475" s="24" t="str">
        <f>IF(GroteHoogte!D475&gt;0,Grafiek_kalibratiemetingen!$R$13*GroteHoogte!D475+Grafiek_kalibratiemetingen!$R$14,TRIM(""))</f>
        <v/>
      </c>
      <c r="I475" s="2">
        <f>IF(IF(GroteHoogte!D475&gt;0,1,0)+IF(GroteHoogte!H475&gt;0,1,0)=2,1,0)</f>
        <v>0</v>
      </c>
    </row>
    <row r="476" spans="7:9" x14ac:dyDescent="0.25">
      <c r="G476" s="24" t="str">
        <f>IF(GroteHoogte!D476&gt;0,Grafiek_kalibratiemetingen!$R$13*GroteHoogte!D476+Grafiek_kalibratiemetingen!$R$14,TRIM(""))</f>
        <v/>
      </c>
      <c r="I476" s="2">
        <f>IF(IF(GroteHoogte!D476&gt;0,1,0)+IF(GroteHoogte!H476&gt;0,1,0)=2,1,0)</f>
        <v>0</v>
      </c>
    </row>
    <row r="477" spans="7:9" x14ac:dyDescent="0.25">
      <c r="G477" s="24" t="str">
        <f>IF(GroteHoogte!D477&gt;0,Grafiek_kalibratiemetingen!$R$13*GroteHoogte!D477+Grafiek_kalibratiemetingen!$R$14,TRIM(""))</f>
        <v/>
      </c>
      <c r="I477" s="2">
        <f>IF(IF(GroteHoogte!D477&gt;0,1,0)+IF(GroteHoogte!H477&gt;0,1,0)=2,1,0)</f>
        <v>0</v>
      </c>
    </row>
    <row r="478" spans="7:9" x14ac:dyDescent="0.25">
      <c r="G478" s="24" t="str">
        <f>IF(GroteHoogte!D478&gt;0,Grafiek_kalibratiemetingen!$R$13*GroteHoogte!D478+Grafiek_kalibratiemetingen!$R$14,TRIM(""))</f>
        <v/>
      </c>
      <c r="I478" s="2">
        <f>IF(IF(GroteHoogte!D478&gt;0,1,0)+IF(GroteHoogte!H478&gt;0,1,0)=2,1,0)</f>
        <v>0</v>
      </c>
    </row>
    <row r="479" spans="7:9" x14ac:dyDescent="0.25">
      <c r="G479" s="24" t="str">
        <f>IF(GroteHoogte!D479&gt;0,Grafiek_kalibratiemetingen!$R$13*GroteHoogte!D479+Grafiek_kalibratiemetingen!$R$14,TRIM(""))</f>
        <v/>
      </c>
      <c r="I479" s="2">
        <f>IF(IF(GroteHoogte!D479&gt;0,1,0)+IF(GroteHoogte!H479&gt;0,1,0)=2,1,0)</f>
        <v>0</v>
      </c>
    </row>
    <row r="480" spans="7:9" x14ac:dyDescent="0.25">
      <c r="G480" s="24" t="str">
        <f>IF(GroteHoogte!D480&gt;0,Grafiek_kalibratiemetingen!$R$13*GroteHoogte!D480+Grafiek_kalibratiemetingen!$R$14,TRIM(""))</f>
        <v/>
      </c>
      <c r="I480" s="2">
        <f>IF(IF(GroteHoogte!D480&gt;0,1,0)+IF(GroteHoogte!H480&gt;0,1,0)=2,1,0)</f>
        <v>0</v>
      </c>
    </row>
    <row r="481" spans="7:9" x14ac:dyDescent="0.25">
      <c r="G481" s="24" t="str">
        <f>IF(GroteHoogte!D481&gt;0,Grafiek_kalibratiemetingen!$R$13*GroteHoogte!D481+Grafiek_kalibratiemetingen!$R$14,TRIM(""))</f>
        <v/>
      </c>
      <c r="I481" s="2">
        <f>IF(IF(GroteHoogte!D481&gt;0,1,0)+IF(GroteHoogte!H481&gt;0,1,0)=2,1,0)</f>
        <v>0</v>
      </c>
    </row>
    <row r="482" spans="7:9" x14ac:dyDescent="0.25">
      <c r="G482" s="24" t="str">
        <f>IF(GroteHoogte!D482&gt;0,Grafiek_kalibratiemetingen!$R$13*GroteHoogte!D482+Grafiek_kalibratiemetingen!$R$14,TRIM(""))</f>
        <v/>
      </c>
      <c r="I482" s="2">
        <f>IF(IF(GroteHoogte!D482&gt;0,1,0)+IF(GroteHoogte!H482&gt;0,1,0)=2,1,0)</f>
        <v>0</v>
      </c>
    </row>
    <row r="483" spans="7:9" x14ac:dyDescent="0.25">
      <c r="G483" s="24" t="str">
        <f>IF(GroteHoogte!D483&gt;0,Grafiek_kalibratiemetingen!$R$13*GroteHoogte!D483+Grafiek_kalibratiemetingen!$R$14,TRIM(""))</f>
        <v/>
      </c>
      <c r="I483" s="2">
        <f>IF(IF(GroteHoogte!D483&gt;0,1,0)+IF(GroteHoogte!H483&gt;0,1,0)=2,1,0)</f>
        <v>0</v>
      </c>
    </row>
    <row r="484" spans="7:9" x14ac:dyDescent="0.25">
      <c r="G484" s="24" t="str">
        <f>IF(GroteHoogte!D484&gt;0,Grafiek_kalibratiemetingen!$R$13*GroteHoogte!D484+Grafiek_kalibratiemetingen!$R$14,TRIM(""))</f>
        <v/>
      </c>
    </row>
    <row r="485" spans="7:9" x14ac:dyDescent="0.25">
      <c r="G485" s="24" t="str">
        <f>IF(GroteHoogte!D485&gt;0,Grafiek_kalibratiemetingen!$R$13*GroteHoogte!D485+Grafiek_kalibratiemetingen!$R$14,TRIM(""))</f>
        <v/>
      </c>
    </row>
    <row r="486" spans="7:9" x14ac:dyDescent="0.25">
      <c r="G486" s="24" t="str">
        <f>IF(GroteHoogte!D486&gt;0,Grafiek_kalibratiemetingen!$R$13*GroteHoogte!D486+Grafiek_kalibratiemetingen!$R$14,TRIM(""))</f>
        <v/>
      </c>
    </row>
    <row r="487" spans="7:9" x14ac:dyDescent="0.25">
      <c r="G487" s="24" t="str">
        <f>IF(GroteHoogte!D487&gt;0,Grafiek_kalibratiemetingen!$R$13*GroteHoogte!D487+Grafiek_kalibratiemetingen!$R$14,TRIM(""))</f>
        <v/>
      </c>
    </row>
    <row r="488" spans="7:9" x14ac:dyDescent="0.25">
      <c r="G488" s="24" t="str">
        <f>IF(GroteHoogte!D488&gt;0,Grafiek_kalibratiemetingen!$R$13*GroteHoogte!D488+Grafiek_kalibratiemetingen!$R$14,TRIM(""))</f>
        <v/>
      </c>
    </row>
    <row r="489" spans="7:9" x14ac:dyDescent="0.25">
      <c r="G489" s="24" t="str">
        <f>IF(GroteHoogte!D489&gt;0,Grafiek_kalibratiemetingen!$R$13*GroteHoogte!D489+Grafiek_kalibratiemetingen!$R$14,TRIM(""))</f>
        <v/>
      </c>
    </row>
    <row r="490" spans="7:9" x14ac:dyDescent="0.25">
      <c r="G490" s="24" t="str">
        <f>IF(GroteHoogte!D490&gt;0,Grafiek_kalibratiemetingen!$R$13*GroteHoogte!D490+Grafiek_kalibratiemetingen!$R$14,TRIM(""))</f>
        <v/>
      </c>
    </row>
    <row r="491" spans="7:9" x14ac:dyDescent="0.25">
      <c r="G491" s="24" t="str">
        <f>IF(GroteHoogte!D491&gt;0,Grafiek_kalibratiemetingen!$R$13*GroteHoogte!D491+Grafiek_kalibratiemetingen!$R$14,TRIM(""))</f>
        <v/>
      </c>
    </row>
    <row r="492" spans="7:9" x14ac:dyDescent="0.25">
      <c r="G492" s="24" t="str">
        <f>IF(GroteHoogte!D492&gt;0,Grafiek_kalibratiemetingen!$R$13*GroteHoogte!D492+Grafiek_kalibratiemetingen!$R$14,TRIM(""))</f>
        <v/>
      </c>
    </row>
    <row r="493" spans="7:9" x14ac:dyDescent="0.25">
      <c r="G493" s="24" t="str">
        <f>IF(I493,Grafiek_kalibratiemetingen!$R$13*GroteHoogte!D493+Grafiek_kalibratiemetingen!$R$14,TRIM(""))</f>
        <v/>
      </c>
    </row>
    <row r="494" spans="7:9" x14ac:dyDescent="0.25">
      <c r="G494" s="24" t="str">
        <f>IF(I494,Grafiek_kalibratiemetingen!$R$13*GroteHoogte!D494+Grafiek_kalibratiemetingen!$R$14,TRIM(""))</f>
        <v/>
      </c>
    </row>
    <row r="495" spans="7:9" x14ac:dyDescent="0.25">
      <c r="G495" s="24" t="str">
        <f>IF(I495,Grafiek_kalibratiemetingen!$R$13*GroteHoogte!D495+Grafiek_kalibratiemetingen!$R$14,TRIM(""))</f>
        <v/>
      </c>
    </row>
    <row r="496" spans="7:9" x14ac:dyDescent="0.25">
      <c r="G496" s="24" t="str">
        <f>IF(I496,Grafiek_kalibratiemetingen!$R$13*GroteHoogte!D496+Grafiek_kalibratiemetingen!$R$14,TRIM(""))</f>
        <v/>
      </c>
    </row>
    <row r="497" spans="7:7" x14ac:dyDescent="0.25">
      <c r="G497" s="24" t="str">
        <f>IF(I497,Grafiek_kalibratiemetingen!$R$13*GroteHoogte!D497+Grafiek_kalibratiemetingen!$R$14,TRIM(""))</f>
        <v/>
      </c>
    </row>
    <row r="498" spans="7:7" x14ac:dyDescent="0.25">
      <c r="G498" s="24" t="str">
        <f>IF(I498,Grafiek_kalibratiemetingen!$R$13*GroteHoogte!D498+Grafiek_kalibratiemetingen!$R$14,TRIM(""))</f>
        <v/>
      </c>
    </row>
    <row r="499" spans="7:7" x14ac:dyDescent="0.25">
      <c r="G499" s="24" t="str">
        <f>IF(I499,Grafiek_kalibratiemetingen!$R$13*GroteHoogte!D499+Grafiek_kalibratiemetingen!$R$14,TRIM(""))</f>
        <v/>
      </c>
    </row>
    <row r="500" spans="7:7" x14ac:dyDescent="0.25">
      <c r="G500" s="24" t="str">
        <f>IF(I500,Grafiek_kalibratiemetingen!$R$13*GroteHoogte!D500+Grafiek_kalibratiemetingen!$R$14,TRIM(""))</f>
        <v/>
      </c>
    </row>
    <row r="501" spans="7:7" x14ac:dyDescent="0.25">
      <c r="G501" s="24" t="str">
        <f>IF(I501,Grafiek_kalibratiemetingen!$R$13*GroteHoogte!D501+Grafiek_kalibratiemetingen!$R$14,TRIM(""))</f>
        <v/>
      </c>
    </row>
    <row r="502" spans="7:7" x14ac:dyDescent="0.25">
      <c r="G502" s="24" t="str">
        <f>IF(I502,Grafiek_kalibratiemetingen!$R$13*GroteHoogte!D502+Grafiek_kalibratiemetingen!$R$14,TRIM(""))</f>
        <v/>
      </c>
    </row>
    <row r="503" spans="7:7" x14ac:dyDescent="0.25">
      <c r="G503" s="24" t="str">
        <f>IF(I503,Grafiek_kalibratiemetingen!$R$13*GroteHoogte!D503+Grafiek_kalibratiemetingen!$R$14,TRIM(""))</f>
        <v/>
      </c>
    </row>
    <row r="504" spans="7:7" x14ac:dyDescent="0.25">
      <c r="G504" s="24" t="str">
        <f>IF(I504,Grafiek_kalibratiemetingen!$R$13*GroteHoogte!D504+Grafiek_kalibratiemetingen!$R$14,TRIM(""))</f>
        <v/>
      </c>
    </row>
    <row r="505" spans="7:7" x14ac:dyDescent="0.25">
      <c r="G505" s="24" t="str">
        <f>IF(I505,Grafiek_kalibratiemetingen!$R$13*GroteHoogte!D505+Grafiek_kalibratiemetingen!$R$14,TRIM(""))</f>
        <v/>
      </c>
    </row>
    <row r="506" spans="7:7" x14ac:dyDescent="0.25">
      <c r="G506" s="24" t="str">
        <f>IF(I506,Grafiek_kalibratiemetingen!$R$13*GroteHoogte!D506+Grafiek_kalibratiemetingen!$R$14,TRIM(""))</f>
        <v/>
      </c>
    </row>
    <row r="507" spans="7:7" x14ac:dyDescent="0.25">
      <c r="G507" s="24" t="str">
        <f>IF(I507,Grafiek_kalibratiemetingen!$R$13*GroteHoogte!D507+Grafiek_kalibratiemetingen!$R$14,TRIM(""))</f>
        <v/>
      </c>
    </row>
    <row r="508" spans="7:7" x14ac:dyDescent="0.25">
      <c r="G508" s="24" t="str">
        <f>IF(I508,Grafiek_kalibratiemetingen!$R$13*GroteHoogte!D508+Grafiek_kalibratiemetingen!$R$14,TRIM(""))</f>
        <v/>
      </c>
    </row>
    <row r="509" spans="7:7" x14ac:dyDescent="0.25">
      <c r="G509" s="24" t="str">
        <f>IF(I509,Grafiek_kalibratiemetingen!$R$13*GroteHoogte!D509+Grafiek_kalibratiemetingen!$R$14,TRIM(""))</f>
        <v/>
      </c>
    </row>
    <row r="510" spans="7:7" x14ac:dyDescent="0.25">
      <c r="G510" s="24" t="str">
        <f>IF(I510,Grafiek_kalibratiemetingen!$R$13*GroteHoogte!D510+Grafiek_kalibratiemetingen!$R$14,TRIM(""))</f>
        <v/>
      </c>
    </row>
    <row r="511" spans="7:7" x14ac:dyDescent="0.25">
      <c r="G511" s="24" t="str">
        <f>IF(I511,Grafiek_kalibratiemetingen!$R$13*GroteHoogte!D511+Grafiek_kalibratiemetingen!$R$14,TRIM(""))</f>
        <v/>
      </c>
    </row>
    <row r="512" spans="7:7" x14ac:dyDescent="0.25">
      <c r="G512" s="24" t="str">
        <f>IF(I512,Grafiek_kalibratiemetingen!$R$13*GroteHoogte!D512+Grafiek_kalibratiemetingen!$R$14,TRIM(""))</f>
        <v/>
      </c>
    </row>
    <row r="513" spans="7:7" x14ac:dyDescent="0.25">
      <c r="G513" s="24" t="str">
        <f>IF(I513,Grafiek_kalibratiemetingen!$R$13*GroteHoogte!D513+Grafiek_kalibratiemetingen!$R$14,TRIM(""))</f>
        <v/>
      </c>
    </row>
    <row r="514" spans="7:7" x14ac:dyDescent="0.25">
      <c r="G514" s="24" t="str">
        <f>IF(I514,Grafiek_kalibratiemetingen!$R$13*GroteHoogte!D514+Grafiek_kalibratiemetingen!$R$14,TRIM(""))</f>
        <v/>
      </c>
    </row>
    <row r="515" spans="7:7" x14ac:dyDescent="0.25">
      <c r="G515" s="24" t="str">
        <f>IF(I515,Grafiek_kalibratiemetingen!$R$13*GroteHoogte!D515+Grafiek_kalibratiemetingen!$R$14,TRIM(""))</f>
        <v/>
      </c>
    </row>
    <row r="516" spans="7:7" x14ac:dyDescent="0.25">
      <c r="G516" s="24" t="str">
        <f>IF(I516,Grafiek_kalibratiemetingen!$R$13*GroteHoogte!D516+Grafiek_kalibratiemetingen!$R$14,TRIM(""))</f>
        <v/>
      </c>
    </row>
    <row r="517" spans="7:7" x14ac:dyDescent="0.25">
      <c r="G517" s="24" t="str">
        <f>IF(I517,Grafiek_kalibratiemetingen!$R$13*GroteHoogte!D517+Grafiek_kalibratiemetingen!$R$14,TRIM(""))</f>
        <v/>
      </c>
    </row>
    <row r="518" spans="7:7" x14ac:dyDescent="0.25">
      <c r="G518" s="24" t="str">
        <f>IF(I518,Grafiek_kalibratiemetingen!$R$13*GroteHoogte!D518+Grafiek_kalibratiemetingen!$R$14,TRIM(""))</f>
        <v/>
      </c>
    </row>
    <row r="519" spans="7:7" x14ac:dyDescent="0.25">
      <c r="G519" s="24" t="str">
        <f>IF(I519,Grafiek_kalibratiemetingen!$R$13*GroteHoogte!D519+Grafiek_kalibratiemetingen!$R$14,TRIM(""))</f>
        <v/>
      </c>
    </row>
    <row r="520" spans="7:7" x14ac:dyDescent="0.25">
      <c r="G520" s="24" t="str">
        <f>IF(I520,Grafiek_kalibratiemetingen!$R$13*GroteHoogte!D520+Grafiek_kalibratiemetingen!$R$14,TRIM(""))</f>
        <v/>
      </c>
    </row>
    <row r="521" spans="7:7" x14ac:dyDescent="0.25">
      <c r="G521" s="24" t="str">
        <f>IF(I521,Grafiek_kalibratiemetingen!$R$13*GroteHoogte!D521+Grafiek_kalibratiemetingen!$R$14,TRIM(""))</f>
        <v/>
      </c>
    </row>
    <row r="522" spans="7:7" x14ac:dyDescent="0.25">
      <c r="G522" s="24" t="str">
        <f>IF(I522,Grafiek_kalibratiemetingen!$R$13*GroteHoogte!D522+Grafiek_kalibratiemetingen!$R$14,TRIM(""))</f>
        <v/>
      </c>
    </row>
    <row r="523" spans="7:7" x14ac:dyDescent="0.25">
      <c r="G523" s="24" t="str">
        <f>IF(I523,Grafiek_kalibratiemetingen!$R$13*GroteHoogte!D523+Grafiek_kalibratiemetingen!$R$14,TRIM(""))</f>
        <v/>
      </c>
    </row>
    <row r="524" spans="7:7" x14ac:dyDescent="0.25">
      <c r="G524" s="24" t="str">
        <f>IF(I524,Grafiek_kalibratiemetingen!$R$13*GroteHoogte!D524+Grafiek_kalibratiemetingen!$R$14,TRIM(""))</f>
        <v/>
      </c>
    </row>
    <row r="525" spans="7:7" x14ac:dyDescent="0.25">
      <c r="G525" s="24" t="str">
        <f>IF(I525,Grafiek_kalibratiemetingen!$R$13*GroteHoogte!D525+Grafiek_kalibratiemetingen!$R$14,TRIM(""))</f>
        <v/>
      </c>
    </row>
    <row r="526" spans="7:7" x14ac:dyDescent="0.25">
      <c r="G526" s="24" t="str">
        <f>IF(I526,Grafiek_kalibratiemetingen!$R$13*GroteHoogte!D526+Grafiek_kalibratiemetingen!$R$14,TRIM(""))</f>
        <v/>
      </c>
    </row>
    <row r="527" spans="7:7" x14ac:dyDescent="0.25">
      <c r="G527" s="24" t="str">
        <f>IF(I527,Grafiek_kalibratiemetingen!$R$13*GroteHoogte!D527+Grafiek_kalibratiemetingen!$R$14,TRIM(""))</f>
        <v/>
      </c>
    </row>
    <row r="528" spans="7:7" x14ac:dyDescent="0.25">
      <c r="G528" s="24" t="str">
        <f>IF(I528,Grafiek_kalibratiemetingen!$R$13*GroteHoogte!D528+Grafiek_kalibratiemetingen!$R$14,TRIM(""))</f>
        <v/>
      </c>
    </row>
    <row r="529" spans="7:7" x14ac:dyDescent="0.25">
      <c r="G529" s="24" t="str">
        <f>IF(I529,Grafiek_kalibratiemetingen!$R$13*GroteHoogte!D529+Grafiek_kalibratiemetingen!$R$14,TRIM(""))</f>
        <v/>
      </c>
    </row>
    <row r="530" spans="7:7" x14ac:dyDescent="0.25">
      <c r="G530" s="24" t="str">
        <f>IF(I530,Grafiek_kalibratiemetingen!$R$13*GroteHoogte!D530+Grafiek_kalibratiemetingen!$R$14,TRIM(""))</f>
        <v/>
      </c>
    </row>
    <row r="531" spans="7:7" x14ac:dyDescent="0.25">
      <c r="G531" s="24" t="str">
        <f>IF(I531,Grafiek_kalibratiemetingen!$R$13*GroteHoogte!D531+Grafiek_kalibratiemetingen!$R$14,TRIM(""))</f>
        <v/>
      </c>
    </row>
    <row r="532" spans="7:7" x14ac:dyDescent="0.25">
      <c r="G532" s="24" t="str">
        <f>IF(I532,Grafiek_kalibratiemetingen!$R$13*GroteHoogte!D532+Grafiek_kalibratiemetingen!$R$14,TRIM(""))</f>
        <v/>
      </c>
    </row>
    <row r="533" spans="7:7" x14ac:dyDescent="0.25">
      <c r="G533" s="24" t="str">
        <f>IF(I533,Grafiek_kalibratiemetingen!$R$13*GroteHoogte!D533+Grafiek_kalibratiemetingen!$R$14,TRIM(""))</f>
        <v/>
      </c>
    </row>
    <row r="534" spans="7:7" x14ac:dyDescent="0.25">
      <c r="G534" s="24" t="str">
        <f>IF(I534,Grafiek_kalibratiemetingen!$R$13*GroteHoogte!D534+Grafiek_kalibratiemetingen!$R$14,TRIM(""))</f>
        <v/>
      </c>
    </row>
    <row r="535" spans="7:7" x14ac:dyDescent="0.25">
      <c r="G535" s="24" t="str">
        <f>IF(I535,Grafiek_kalibratiemetingen!$R$13*GroteHoogte!D535+Grafiek_kalibratiemetingen!$R$14,TRIM(""))</f>
        <v/>
      </c>
    </row>
    <row r="536" spans="7:7" x14ac:dyDescent="0.25">
      <c r="G536" s="24" t="str">
        <f>IF(I536,Grafiek_kalibratiemetingen!$R$13*GroteHoogte!D536+Grafiek_kalibratiemetingen!$R$14,TRIM(""))</f>
        <v/>
      </c>
    </row>
    <row r="537" spans="7:7" x14ac:dyDescent="0.25">
      <c r="G537" s="24" t="str">
        <f>IF(I537,Grafiek_kalibratiemetingen!$R$13*GroteHoogte!D537+Grafiek_kalibratiemetingen!$R$14,TRIM(""))</f>
        <v/>
      </c>
    </row>
    <row r="538" spans="7:7" x14ac:dyDescent="0.25">
      <c r="G538" s="24" t="str">
        <f>IF(I538,Grafiek_kalibratiemetingen!$R$13*GroteHoogte!D538+Grafiek_kalibratiemetingen!$R$14,TRIM(""))</f>
        <v/>
      </c>
    </row>
    <row r="539" spans="7:7" x14ac:dyDescent="0.25">
      <c r="G539" s="24" t="str">
        <f>IF(I539,Grafiek_kalibratiemetingen!$R$13*GroteHoogte!D539+Grafiek_kalibratiemetingen!$R$14,TRIM(""))</f>
        <v/>
      </c>
    </row>
    <row r="540" spans="7:7" x14ac:dyDescent="0.25">
      <c r="G540" s="24" t="str">
        <f>IF(I540,Grafiek_kalibratiemetingen!$R$13*GroteHoogte!D540+Grafiek_kalibratiemetingen!$R$14,TRIM(""))</f>
        <v/>
      </c>
    </row>
    <row r="541" spans="7:7" x14ac:dyDescent="0.25">
      <c r="G541" s="24" t="str">
        <f>IF(I541,Grafiek_kalibratiemetingen!$R$13*GroteHoogte!D541+Grafiek_kalibratiemetingen!$R$14,TRIM(""))</f>
        <v/>
      </c>
    </row>
    <row r="542" spans="7:7" x14ac:dyDescent="0.25">
      <c r="G542" s="24" t="str">
        <f>IF(I542,Grafiek_kalibratiemetingen!$R$13*GroteHoogte!D542+Grafiek_kalibratiemetingen!$R$14,TRIM(""))</f>
        <v/>
      </c>
    </row>
    <row r="543" spans="7:7" x14ac:dyDescent="0.25">
      <c r="G543" s="24" t="str">
        <f>IF(I543,Grafiek_kalibratiemetingen!$R$13*GroteHoogte!D543+Grafiek_kalibratiemetingen!$R$14,TRIM(""))</f>
        <v/>
      </c>
    </row>
    <row r="544" spans="7:7" x14ac:dyDescent="0.25">
      <c r="G544" s="24" t="str">
        <f>IF(I544,Grafiek_kalibratiemetingen!$R$13*GroteHoogte!D544+Grafiek_kalibratiemetingen!$R$14,TRIM(""))</f>
        <v/>
      </c>
    </row>
    <row r="545" spans="7:7" x14ac:dyDescent="0.25">
      <c r="G545" s="24" t="str">
        <f>IF(I545,Grafiek_kalibratiemetingen!$R$13*GroteHoogte!D545+Grafiek_kalibratiemetingen!$R$14,TRIM(""))</f>
        <v/>
      </c>
    </row>
    <row r="546" spans="7:7" x14ac:dyDescent="0.25">
      <c r="G546" s="24" t="str">
        <f>IF(I546,Grafiek_kalibratiemetingen!$R$13*GroteHoogte!D546+Grafiek_kalibratiemetingen!$R$14,TRIM(""))</f>
        <v/>
      </c>
    </row>
    <row r="547" spans="7:7" x14ac:dyDescent="0.25">
      <c r="G547" s="24" t="str">
        <f>IF(I547,Grafiek_kalibratiemetingen!$R$13*GroteHoogte!D547+Grafiek_kalibratiemetingen!$R$14,TRIM(""))</f>
        <v/>
      </c>
    </row>
    <row r="548" spans="7:7" x14ac:dyDescent="0.25">
      <c r="G548" s="24" t="str">
        <f>IF(I548,Grafiek_kalibratiemetingen!$R$13*GroteHoogte!D548+Grafiek_kalibratiemetingen!$R$14,TRIM(""))</f>
        <v/>
      </c>
    </row>
    <row r="549" spans="7:7" x14ac:dyDescent="0.25">
      <c r="G549" s="24" t="str">
        <f>IF(I549,Grafiek_kalibratiemetingen!$R$13*GroteHoogte!D549+Grafiek_kalibratiemetingen!$R$14,TRIM(""))</f>
        <v/>
      </c>
    </row>
    <row r="550" spans="7:7" x14ac:dyDescent="0.25">
      <c r="G550" s="24" t="str">
        <f>IF(I550,Grafiek_kalibratiemetingen!$R$13*GroteHoogte!D550+Grafiek_kalibratiemetingen!$R$14,TRIM(""))</f>
        <v/>
      </c>
    </row>
    <row r="551" spans="7:7" x14ac:dyDescent="0.25">
      <c r="G551" s="24" t="str">
        <f>IF(I551,Grafiek_kalibratiemetingen!$R$13*GroteHoogte!D551+Grafiek_kalibratiemetingen!$R$14,TRIM(""))</f>
        <v/>
      </c>
    </row>
    <row r="552" spans="7:7" x14ac:dyDescent="0.25">
      <c r="G552" s="24" t="str">
        <f>IF(I552,Grafiek_kalibratiemetingen!$R$13*GroteHoogte!D552+Grafiek_kalibratiemetingen!$R$14,TRIM(""))</f>
        <v/>
      </c>
    </row>
    <row r="553" spans="7:7" x14ac:dyDescent="0.25">
      <c r="G553" s="24" t="str">
        <f>IF(I553,Grafiek_kalibratiemetingen!$R$13*GroteHoogte!D553+Grafiek_kalibratiemetingen!$R$14,TRIM(""))</f>
        <v/>
      </c>
    </row>
    <row r="554" spans="7:7" x14ac:dyDescent="0.25">
      <c r="G554" s="24" t="str">
        <f>IF(I554,Grafiek_kalibratiemetingen!$R$13*GroteHoogte!D554+Grafiek_kalibratiemetingen!$R$14,TRIM(""))</f>
        <v/>
      </c>
    </row>
    <row r="555" spans="7:7" x14ac:dyDescent="0.25">
      <c r="G555" s="24" t="str">
        <f>IF(I555,Grafiek_kalibratiemetingen!$R$13*GroteHoogte!D555+Grafiek_kalibratiemetingen!$R$14,TRIM(""))</f>
        <v/>
      </c>
    </row>
    <row r="556" spans="7:7" x14ac:dyDescent="0.25">
      <c r="G556" s="24" t="str">
        <f>IF(I556,Grafiek_kalibratiemetingen!$R$13*GroteHoogte!D556+Grafiek_kalibratiemetingen!$R$14,TRIM(""))</f>
        <v/>
      </c>
    </row>
    <row r="557" spans="7:7" x14ac:dyDescent="0.25">
      <c r="G557" s="24" t="str">
        <f>IF(I557,Grafiek_kalibratiemetingen!$R$13*GroteHoogte!D557+Grafiek_kalibratiemetingen!$R$14,TRIM(""))</f>
        <v/>
      </c>
    </row>
    <row r="558" spans="7:7" x14ac:dyDescent="0.25">
      <c r="G558" s="24" t="str">
        <f>IF(I558,Grafiek_kalibratiemetingen!$R$13*GroteHoogte!D558+Grafiek_kalibratiemetingen!$R$14,TRIM(""))</f>
        <v/>
      </c>
    </row>
    <row r="559" spans="7:7" x14ac:dyDescent="0.25">
      <c r="G559" s="24" t="str">
        <f>IF(I559,Grafiek_kalibratiemetingen!$R$13*GroteHoogte!D559+Grafiek_kalibratiemetingen!$R$14,TRIM(""))</f>
        <v/>
      </c>
    </row>
    <row r="560" spans="7:7" x14ac:dyDescent="0.25">
      <c r="G560" s="24" t="str">
        <f>IF(I560,Grafiek_kalibratiemetingen!$R$13*GroteHoogte!D560+Grafiek_kalibratiemetingen!$R$14,TRIM(""))</f>
        <v/>
      </c>
    </row>
    <row r="561" spans="7:7" x14ac:dyDescent="0.25">
      <c r="G561" s="24" t="str">
        <f>IF(I561,Grafiek_kalibratiemetingen!$R$13*GroteHoogte!D561+Grafiek_kalibratiemetingen!$R$14,TRIM(""))</f>
        <v/>
      </c>
    </row>
    <row r="562" spans="7:7" x14ac:dyDescent="0.25">
      <c r="G562" s="24" t="str">
        <f>IF(I562,Grafiek_kalibratiemetingen!$R$13*GroteHoogte!D562+Grafiek_kalibratiemetingen!$R$14,TRIM(""))</f>
        <v/>
      </c>
    </row>
    <row r="563" spans="7:7" x14ac:dyDescent="0.25">
      <c r="G563" s="24" t="str">
        <f>IF(I563,Grafiek_kalibratiemetingen!$R$13*GroteHoogte!D563+Grafiek_kalibratiemetingen!$R$14,TRIM(""))</f>
        <v/>
      </c>
    </row>
    <row r="564" spans="7:7" x14ac:dyDescent="0.25">
      <c r="G564" s="24" t="str">
        <f>IF(I564,Grafiek_kalibratiemetingen!$R$13*GroteHoogte!D564+Grafiek_kalibratiemetingen!$R$14,TRIM(""))</f>
        <v/>
      </c>
    </row>
    <row r="565" spans="7:7" x14ac:dyDescent="0.25">
      <c r="G565" s="24" t="str">
        <f>IF(I565,Grafiek_kalibratiemetingen!$R$13*GroteHoogte!D565+Grafiek_kalibratiemetingen!$R$14,TRIM(""))</f>
        <v/>
      </c>
    </row>
    <row r="566" spans="7:7" x14ac:dyDescent="0.25">
      <c r="G566" s="24" t="str">
        <f>IF(I566,Grafiek_kalibratiemetingen!$R$13*GroteHoogte!D566+Grafiek_kalibratiemetingen!$R$14,TRIM(""))</f>
        <v/>
      </c>
    </row>
    <row r="567" spans="7:7" x14ac:dyDescent="0.25">
      <c r="G567" s="24" t="str">
        <f>IF(I567,Grafiek_kalibratiemetingen!$R$13*GroteHoogte!D567+Grafiek_kalibratiemetingen!$R$14,TRIM(""))</f>
        <v/>
      </c>
    </row>
  </sheetData>
  <mergeCells count="2">
    <mergeCell ref="F2:I2"/>
    <mergeCell ref="M2:O2"/>
  </mergeCells>
  <conditionalFormatting sqref="H4:I1048576">
    <cfRule type="notContainsBlanks" dxfId="6" priority="7">
      <formula>LEN(TRIM(H4))&gt;0</formula>
    </cfRule>
  </conditionalFormatting>
  <conditionalFormatting sqref="C4:E1048576">
    <cfRule type="notContainsBlanks" dxfId="5" priority="6">
      <formula>LEN(TRIM(C4))&gt;0</formula>
    </cfRule>
  </conditionalFormatting>
  <conditionalFormatting sqref="G4:G1048576">
    <cfRule type="notContainsBlanks" dxfId="4" priority="4">
      <formula>LEN(TRIM(G4))&gt;0</formula>
    </cfRule>
  </conditionalFormatting>
  <conditionalFormatting sqref="C4:I1048576">
    <cfRule type="containsBlanks" dxfId="3" priority="1">
      <formula>LEN(TRIM(C4))=0</formula>
    </cfRule>
  </conditionalFormatting>
  <conditionalFormatting sqref="F4:F1048576">
    <cfRule type="notContainsBlanks" dxfId="2" priority="3">
      <formula>LEN(TRIM(F4))&gt;0</formula>
    </cfRule>
  </conditionalFormatting>
  <conditionalFormatting sqref="I4:I1048576">
    <cfRule type="cellIs" dxfId="1" priority="5" operator="equal">
      <formula>0</formula>
    </cfRule>
  </conditionalFormatting>
  <pageMargins left="0.7" right="0.7" top="0.75" bottom="0.75" header="0.51180555555555496" footer="0.51180555555555496"/>
  <pageSetup paperSize="9" firstPageNumber="0" orientation="portrait" r:id="rId1"/>
  <extLst>
    <ext xmlns:x14="http://schemas.microsoft.com/office/spreadsheetml/2009/9/main" uri="{78C0D931-6437-407d-A8EE-F0AAD7539E65}">
      <x14:conditionalFormattings>
        <x14:conditionalFormatting xmlns:xm="http://schemas.microsoft.com/office/excel/2006/main">
          <x14:cfRule type="cellIs" priority="2" operator="notBetween" id="{83D2047F-29C6-4704-BCC5-3CB6D4BA3DD3}">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F4:F49994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AC238"/>
  <sheetViews>
    <sheetView workbookViewId="0">
      <selection activeCell="Q21" sqref="Q21"/>
    </sheetView>
  </sheetViews>
  <sheetFormatPr defaultRowHeight="15" x14ac:dyDescent="0.25"/>
  <cols>
    <col min="1" max="1" width="26.42578125" customWidth="1"/>
    <col min="2" max="2" width="10" bestFit="1" customWidth="1"/>
    <col min="17" max="17" width="33.5703125" bestFit="1" customWidth="1"/>
    <col min="18" max="18" width="15.5703125" customWidth="1"/>
    <col min="19" max="19" width="27.140625" customWidth="1"/>
    <col min="20" max="20" width="10.5703125" bestFit="1" customWidth="1"/>
    <col min="22" max="22" width="4.7109375" bestFit="1" customWidth="1"/>
    <col min="23" max="23" width="10" bestFit="1" customWidth="1"/>
    <col min="26" max="26" width="12" bestFit="1" customWidth="1"/>
  </cols>
  <sheetData>
    <row r="1" spans="17:29" x14ac:dyDescent="0.25">
      <c r="Q1" t="s">
        <v>89</v>
      </c>
      <c r="R1">
        <f>COUNTIF(V3:V50000,"=1")</f>
        <v>109</v>
      </c>
    </row>
    <row r="2" spans="17:29" x14ac:dyDescent="0.25">
      <c r="Q2" t="s">
        <v>87</v>
      </c>
      <c r="R2" s="18">
        <f>-SUM(W3:W50000)</f>
        <v>-6690606.5</v>
      </c>
      <c r="T2" t="s">
        <v>92</v>
      </c>
      <c r="U2" t="s">
        <v>88</v>
      </c>
      <c r="V2" t="s">
        <v>90</v>
      </c>
      <c r="W2" t="s">
        <v>91</v>
      </c>
      <c r="X2" t="s">
        <v>98</v>
      </c>
      <c r="Z2" s="17" t="s">
        <v>102</v>
      </c>
      <c r="AA2" s="17" t="s">
        <v>103</v>
      </c>
      <c r="AB2" s="17" t="s">
        <v>104</v>
      </c>
      <c r="AC2">
        <f>MAX(AA3:AA50000)</f>
        <v>2.4932182440782462</v>
      </c>
    </row>
    <row r="3" spans="17:29" x14ac:dyDescent="0.25">
      <c r="Q3" t="s">
        <v>94</v>
      </c>
      <c r="R3">
        <f>AVERAGEIF(V3:V50000,"=1",T3:T50000)</f>
        <v>12.979816513761454</v>
      </c>
      <c r="T3">
        <f>Kalibratiemetingen!G19</f>
        <v>9.8000000000000007</v>
      </c>
      <c r="U3">
        <f>Kalibratiemetingen!C19</f>
        <v>1680</v>
      </c>
      <c r="V3">
        <f t="shared" ref="V3:V66" si="0">IF(IF(T3&gt;0,1,0)+IF(U3&gt;0,1,0)=2,1,0)</f>
        <v>1</v>
      </c>
      <c r="W3">
        <f>T3*U3</f>
        <v>16464</v>
      </c>
      <c r="X3">
        <f>U3*U3</f>
        <v>2822400</v>
      </c>
      <c r="Z3">
        <f>IF(V3,$R$13*U3+$R$14)</f>
        <v>8.7581084585339806</v>
      </c>
      <c r="AA3">
        <f>ABS(T3-Z3)</f>
        <v>1.0418915414660201</v>
      </c>
      <c r="AB3" s="17" t="s">
        <v>105</v>
      </c>
      <c r="AC3">
        <f>MIN(AA3:AA50000)</f>
        <v>9.8074782900550161E-3</v>
      </c>
    </row>
    <row r="4" spans="17:29" x14ac:dyDescent="0.25">
      <c r="Q4" t="s">
        <v>95</v>
      </c>
      <c r="R4">
        <f>AVERAGEIF(V3:V50000,"=1",U3:U50000)</f>
        <v>4641.5963302752298</v>
      </c>
      <c r="T4">
        <f>Kalibratiemetingen!G85</f>
        <v>10.6</v>
      </c>
      <c r="U4">
        <f>Kalibratiemetingen!C85</f>
        <v>2721</v>
      </c>
      <c r="V4">
        <f t="shared" si="0"/>
        <v>1</v>
      </c>
      <c r="W4">
        <f t="shared" ref="W4:W67" si="1">T4*U4</f>
        <v>28842.6</v>
      </c>
      <c r="X4">
        <f t="shared" ref="X4:X67" si="2">U4*U4</f>
        <v>7403841</v>
      </c>
      <c r="Z4">
        <f t="shared" ref="Z4:Z67" si="3">IF(V4,$R$13*U4+$R$14)</f>
        <v>10.242037257528466</v>
      </c>
      <c r="AA4">
        <f t="shared" ref="AA4:AA67" si="4">ABS(T4-Z4)</f>
        <v>0.3579627424715337</v>
      </c>
      <c r="AB4" s="17" t="s">
        <v>106</v>
      </c>
      <c r="AC4">
        <f>AVERAGEIF(V3:V50000,"=1",AA3:AA50000)</f>
        <v>0.51561512786493124</v>
      </c>
    </row>
    <row r="5" spans="17:29" x14ac:dyDescent="0.25">
      <c r="Q5" t="s">
        <v>93</v>
      </c>
      <c r="R5">
        <f>SUMIF(V3:V50000,"=1",U3:U50000)/R1</f>
        <v>4641.5963302752298</v>
      </c>
      <c r="T5">
        <f>Kalibratiemetingen!G26</f>
        <v>10.8</v>
      </c>
      <c r="U5">
        <f>Kalibratiemetingen!C26</f>
        <v>3339</v>
      </c>
      <c r="V5">
        <f t="shared" si="0"/>
        <v>1</v>
      </c>
      <c r="W5">
        <f t="shared" si="1"/>
        <v>36061.200000000004</v>
      </c>
      <c r="X5">
        <f t="shared" si="2"/>
        <v>11148921</v>
      </c>
      <c r="Z5">
        <f t="shared" si="3"/>
        <v>11.122986342810496</v>
      </c>
      <c r="AA5">
        <f t="shared" si="4"/>
        <v>0.32298634281049488</v>
      </c>
      <c r="AB5" s="17" t="s">
        <v>109</v>
      </c>
      <c r="AC5">
        <f>_xlfn.STDEV.P(AA3:AA50000)</f>
        <v>0.39359352980538653</v>
      </c>
    </row>
    <row r="6" spans="17:29" x14ac:dyDescent="0.25">
      <c r="Q6" t="s">
        <v>96</v>
      </c>
      <c r="R6">
        <f>SUMIF(V3:V50000,"=1",U3:U50000)</f>
        <v>505934</v>
      </c>
      <c r="T6">
        <f>Kalibratiemetingen!G23</f>
        <v>10.8</v>
      </c>
      <c r="U6">
        <f>Kalibratiemetingen!C23</f>
        <v>3097</v>
      </c>
      <c r="V6">
        <f t="shared" si="0"/>
        <v>1</v>
      </c>
      <c r="W6">
        <f t="shared" si="1"/>
        <v>33447.600000000006</v>
      </c>
      <c r="X6">
        <f t="shared" si="2"/>
        <v>9591409</v>
      </c>
      <c r="Z6">
        <f t="shared" si="3"/>
        <v>10.778019225272873</v>
      </c>
      <c r="AA6">
        <f t="shared" si="4"/>
        <v>2.1980774727127894E-2</v>
      </c>
      <c r="AB6" s="17" t="s">
        <v>110</v>
      </c>
      <c r="AC6">
        <f>_xlfn.STDEV.S(AA3:AA50000)</f>
        <v>0.39592941695844286</v>
      </c>
    </row>
    <row r="7" spans="17:29" x14ac:dyDescent="0.25">
      <c r="Q7" t="s">
        <v>97</v>
      </c>
      <c r="R7">
        <f>SUMIF(V3:V50000,"=1",T3:T50000)</f>
        <v>1414.7999999999986</v>
      </c>
      <c r="T7">
        <f>Kalibratiemetingen!G27</f>
        <v>10.8</v>
      </c>
      <c r="U7">
        <f>Kalibratiemetingen!C27</f>
        <v>3076</v>
      </c>
      <c r="V7">
        <f t="shared" si="0"/>
        <v>1</v>
      </c>
      <c r="W7">
        <f t="shared" si="1"/>
        <v>33220.800000000003</v>
      </c>
      <c r="X7">
        <f t="shared" si="2"/>
        <v>9461776</v>
      </c>
      <c r="Z7">
        <f t="shared" si="3"/>
        <v>10.748084062180766</v>
      </c>
      <c r="AA7">
        <f t="shared" si="4"/>
        <v>5.191593781923487E-2</v>
      </c>
    </row>
    <row r="8" spans="17:29" x14ac:dyDescent="0.25">
      <c r="Q8" t="s">
        <v>99</v>
      </c>
      <c r="R8">
        <f>SUMIF(V3:V50000,"=1",X3:X500000)</f>
        <v>2435102116</v>
      </c>
      <c r="T8">
        <f>Kalibratiemetingen!G25</f>
        <v>10.8</v>
      </c>
      <c r="U8">
        <f>Kalibratiemetingen!C25</f>
        <v>2723</v>
      </c>
      <c r="V8">
        <f t="shared" si="0"/>
        <v>1</v>
      </c>
      <c r="W8">
        <f t="shared" si="1"/>
        <v>29408.400000000001</v>
      </c>
      <c r="X8">
        <f t="shared" si="2"/>
        <v>7414729</v>
      </c>
      <c r="Z8">
        <f t="shared" si="3"/>
        <v>10.244888225442001</v>
      </c>
      <c r="AA8">
        <f t="shared" si="4"/>
        <v>0.55511177455800009</v>
      </c>
    </row>
    <row r="9" spans="17:29" x14ac:dyDescent="0.25">
      <c r="T9">
        <f>Kalibratiemetingen!G71</f>
        <v>10.9</v>
      </c>
      <c r="U9">
        <f>Kalibratiemetingen!C71</f>
        <v>3469</v>
      </c>
      <c r="V9">
        <f t="shared" si="0"/>
        <v>1</v>
      </c>
      <c r="W9">
        <f t="shared" si="1"/>
        <v>37812.1</v>
      </c>
      <c r="X9">
        <f t="shared" si="2"/>
        <v>12033961</v>
      </c>
      <c r="Z9">
        <f t="shared" si="3"/>
        <v>11.30829925719021</v>
      </c>
      <c r="AA9">
        <f t="shared" si="4"/>
        <v>0.40829925719020999</v>
      </c>
    </row>
    <row r="10" spans="17:29" x14ac:dyDescent="0.25">
      <c r="Q10" t="s">
        <v>100</v>
      </c>
      <c r="R10">
        <f>R2+R3*R6</f>
        <v>-123676.01192661282</v>
      </c>
      <c r="T10">
        <f>Kalibratiemetingen!G20</f>
        <v>11</v>
      </c>
      <c r="U10">
        <f>Kalibratiemetingen!C20</f>
        <v>3546</v>
      </c>
      <c r="V10">
        <f t="shared" si="0"/>
        <v>1</v>
      </c>
      <c r="W10">
        <f t="shared" si="1"/>
        <v>39006</v>
      </c>
      <c r="X10">
        <f t="shared" si="2"/>
        <v>12574116</v>
      </c>
      <c r="Z10">
        <f t="shared" si="3"/>
        <v>11.418061521861272</v>
      </c>
      <c r="AA10">
        <f t="shared" si="4"/>
        <v>0.41806152186127221</v>
      </c>
    </row>
    <row r="11" spans="17:29" x14ac:dyDescent="0.25">
      <c r="Q11" t="s">
        <v>101</v>
      </c>
      <c r="R11">
        <f>-R8+(R6*R6)/R1</f>
        <v>-86760718.238532066</v>
      </c>
      <c r="T11">
        <f>Kalibratiemetingen!G81</f>
        <v>11</v>
      </c>
      <c r="U11">
        <f>Kalibratiemetingen!C81</f>
        <v>3045</v>
      </c>
      <c r="V11">
        <f t="shared" si="0"/>
        <v>1</v>
      </c>
      <c r="W11">
        <f t="shared" si="1"/>
        <v>33495</v>
      </c>
      <c r="X11">
        <f t="shared" si="2"/>
        <v>9272025</v>
      </c>
      <c r="Z11">
        <f t="shared" si="3"/>
        <v>10.703894059520987</v>
      </c>
      <c r="AA11">
        <f t="shared" si="4"/>
        <v>0.29610594047901273</v>
      </c>
    </row>
    <row r="12" spans="17:29" x14ac:dyDescent="0.25">
      <c r="T12">
        <f>Kalibratiemetingen!G84</f>
        <v>11.1</v>
      </c>
      <c r="U12">
        <f>Kalibratiemetingen!C84</f>
        <v>3347</v>
      </c>
      <c r="V12">
        <f t="shared" si="0"/>
        <v>1</v>
      </c>
      <c r="W12">
        <f t="shared" si="1"/>
        <v>37151.699999999997</v>
      </c>
      <c r="X12">
        <f t="shared" si="2"/>
        <v>11202409</v>
      </c>
      <c r="Z12">
        <f t="shared" si="3"/>
        <v>11.134390214464633</v>
      </c>
      <c r="AA12">
        <f t="shared" si="4"/>
        <v>3.4390214464632862E-2</v>
      </c>
    </row>
    <row r="13" spans="17:29" x14ac:dyDescent="0.25">
      <c r="Q13" t="s">
        <v>85</v>
      </c>
      <c r="R13">
        <f>R10/R11</f>
        <v>1.4254839567670382E-3</v>
      </c>
      <c r="T13">
        <f>Kalibratiemetingen!G17</f>
        <v>11.2</v>
      </c>
      <c r="U13">
        <f>Kalibratiemetingen!C17</f>
        <v>3713</v>
      </c>
      <c r="V13">
        <f t="shared" si="0"/>
        <v>1</v>
      </c>
      <c r="W13">
        <f t="shared" si="1"/>
        <v>41585.599999999999</v>
      </c>
      <c r="X13">
        <f t="shared" si="2"/>
        <v>13786369</v>
      </c>
      <c r="Z13">
        <f t="shared" si="3"/>
        <v>11.65611734264137</v>
      </c>
      <c r="AA13">
        <f t="shared" si="4"/>
        <v>0.45611734264137027</v>
      </c>
    </row>
    <row r="14" spans="17:29" x14ac:dyDescent="0.25">
      <c r="Q14" t="s">
        <v>86</v>
      </c>
      <c r="R14">
        <f>R3-R13*R4</f>
        <v>6.3632954111653559</v>
      </c>
      <c r="T14">
        <f>Kalibratiemetingen!G16</f>
        <v>11.2</v>
      </c>
      <c r="U14">
        <f>Kalibratiemetingen!C16</f>
        <v>3614</v>
      </c>
      <c r="V14">
        <f t="shared" si="0"/>
        <v>1</v>
      </c>
      <c r="W14">
        <f t="shared" si="1"/>
        <v>40476.799999999996</v>
      </c>
      <c r="X14">
        <f t="shared" si="2"/>
        <v>13060996</v>
      </c>
      <c r="Z14">
        <f t="shared" si="3"/>
        <v>11.514994430921432</v>
      </c>
      <c r="AA14">
        <f t="shared" si="4"/>
        <v>0.31499443092143231</v>
      </c>
    </row>
    <row r="15" spans="17:29" x14ac:dyDescent="0.25">
      <c r="T15">
        <f>Kalibratiemetingen!G38</f>
        <v>11.4</v>
      </c>
      <c r="U15">
        <f>Kalibratiemetingen!C38</f>
        <v>3899</v>
      </c>
      <c r="V15">
        <f t="shared" si="0"/>
        <v>1</v>
      </c>
      <c r="W15">
        <f t="shared" si="1"/>
        <v>44448.6</v>
      </c>
      <c r="X15">
        <f t="shared" si="2"/>
        <v>15202201</v>
      </c>
      <c r="Z15">
        <f t="shared" si="3"/>
        <v>11.921257358600037</v>
      </c>
      <c r="AA15">
        <f t="shared" si="4"/>
        <v>0.52125735860003708</v>
      </c>
    </row>
    <row r="16" spans="17:29" x14ac:dyDescent="0.25">
      <c r="T16">
        <f>Kalibratiemetingen!G73</f>
        <v>11.4</v>
      </c>
      <c r="U16">
        <f>Kalibratiemetingen!C73</f>
        <v>3842</v>
      </c>
      <c r="V16">
        <f t="shared" si="0"/>
        <v>1</v>
      </c>
      <c r="W16">
        <f t="shared" si="1"/>
        <v>43798.8</v>
      </c>
      <c r="X16">
        <f t="shared" si="2"/>
        <v>14760964</v>
      </c>
      <c r="Z16">
        <f t="shared" si="3"/>
        <v>11.840004773064317</v>
      </c>
      <c r="AA16">
        <f t="shared" si="4"/>
        <v>0.44000477306431662</v>
      </c>
    </row>
    <row r="17" spans="20:27" x14ac:dyDescent="0.25">
      <c r="T17">
        <f>Kalibratiemetingen!G92</f>
        <v>11.5</v>
      </c>
      <c r="U17">
        <f>Kalibratiemetingen!C92</f>
        <v>3995</v>
      </c>
      <c r="V17">
        <f t="shared" si="0"/>
        <v>1</v>
      </c>
      <c r="W17">
        <f t="shared" si="1"/>
        <v>45942.5</v>
      </c>
      <c r="X17">
        <f t="shared" si="2"/>
        <v>15960025</v>
      </c>
      <c r="Z17">
        <f t="shared" si="3"/>
        <v>12.058103818449673</v>
      </c>
      <c r="AA17">
        <f t="shared" si="4"/>
        <v>0.55810381844967338</v>
      </c>
    </row>
    <row r="18" spans="20:27" x14ac:dyDescent="0.25">
      <c r="T18">
        <f>Kalibratiemetingen!G93</f>
        <v>11.6</v>
      </c>
      <c r="U18">
        <f>Kalibratiemetingen!C93</f>
        <v>4108</v>
      </c>
      <c r="V18">
        <f t="shared" si="0"/>
        <v>1</v>
      </c>
      <c r="W18">
        <f t="shared" si="1"/>
        <v>47652.799999999996</v>
      </c>
      <c r="X18">
        <f t="shared" si="2"/>
        <v>16875664</v>
      </c>
      <c r="Z18">
        <f t="shared" si="3"/>
        <v>12.219183505564349</v>
      </c>
      <c r="AA18">
        <f t="shared" si="4"/>
        <v>0.61918350556434909</v>
      </c>
    </row>
    <row r="19" spans="20:27" x14ac:dyDescent="0.25">
      <c r="T19">
        <f>Kalibratiemetingen!G40</f>
        <v>11.6</v>
      </c>
      <c r="U19">
        <f>Kalibratiemetingen!C40</f>
        <v>4076</v>
      </c>
      <c r="V19">
        <f t="shared" si="0"/>
        <v>1</v>
      </c>
      <c r="W19">
        <f t="shared" si="1"/>
        <v>47281.599999999999</v>
      </c>
      <c r="X19">
        <f t="shared" si="2"/>
        <v>16613776</v>
      </c>
      <c r="Z19">
        <f t="shared" si="3"/>
        <v>12.173568018947805</v>
      </c>
      <c r="AA19">
        <f t="shared" si="4"/>
        <v>0.57356801894780496</v>
      </c>
    </row>
    <row r="20" spans="20:27" x14ac:dyDescent="0.25">
      <c r="T20">
        <f>Kalibratiemetingen!G48</f>
        <v>11.6</v>
      </c>
      <c r="U20">
        <f>Kalibratiemetingen!C48</f>
        <v>3902</v>
      </c>
      <c r="V20">
        <f t="shared" si="0"/>
        <v>1</v>
      </c>
      <c r="W20">
        <f t="shared" si="1"/>
        <v>45263.199999999997</v>
      </c>
      <c r="X20">
        <f t="shared" si="2"/>
        <v>15225604</v>
      </c>
      <c r="Z20">
        <f t="shared" si="3"/>
        <v>11.925533810470338</v>
      </c>
      <c r="AA20">
        <f t="shared" si="4"/>
        <v>0.32553381047033803</v>
      </c>
    </row>
    <row r="21" spans="20:27" x14ac:dyDescent="0.25">
      <c r="T21">
        <f>Kalibratiemetingen!G66</f>
        <v>11.7</v>
      </c>
      <c r="U21">
        <f>Kalibratiemetingen!C66</f>
        <v>4255</v>
      </c>
      <c r="V21">
        <f t="shared" si="0"/>
        <v>1</v>
      </c>
      <c r="W21">
        <f t="shared" si="1"/>
        <v>49783.5</v>
      </c>
      <c r="X21">
        <f t="shared" si="2"/>
        <v>18105025</v>
      </c>
      <c r="Z21">
        <f t="shared" si="3"/>
        <v>12.428729647209103</v>
      </c>
      <c r="AA21">
        <f t="shared" si="4"/>
        <v>0.7287296472091036</v>
      </c>
    </row>
    <row r="22" spans="20:27" x14ac:dyDescent="0.25">
      <c r="T22">
        <f>Kalibratiemetingen!G22</f>
        <v>11.8</v>
      </c>
      <c r="U22">
        <f>Kalibratiemetingen!C22</f>
        <v>4329</v>
      </c>
      <c r="V22">
        <f t="shared" si="0"/>
        <v>1</v>
      </c>
      <c r="W22">
        <f t="shared" si="1"/>
        <v>51082.200000000004</v>
      </c>
      <c r="X22">
        <f t="shared" si="2"/>
        <v>18740241</v>
      </c>
      <c r="Z22">
        <f t="shared" si="3"/>
        <v>12.534215460009865</v>
      </c>
      <c r="AA22">
        <f t="shared" si="4"/>
        <v>0.73421546000986382</v>
      </c>
    </row>
    <row r="23" spans="20:27" x14ac:dyDescent="0.25">
      <c r="T23">
        <f>Kalibratiemetingen!G82</f>
        <v>11.8</v>
      </c>
      <c r="U23">
        <f>Kalibratiemetingen!C82</f>
        <v>4323</v>
      </c>
      <c r="V23">
        <f t="shared" si="0"/>
        <v>1</v>
      </c>
      <c r="W23">
        <f t="shared" si="1"/>
        <v>51011.4</v>
      </c>
      <c r="X23">
        <f t="shared" si="2"/>
        <v>18688329</v>
      </c>
      <c r="Z23">
        <f t="shared" si="3"/>
        <v>12.525662556269262</v>
      </c>
      <c r="AA23">
        <f t="shared" si="4"/>
        <v>0.72566255626926157</v>
      </c>
    </row>
    <row r="24" spans="20:27" x14ac:dyDescent="0.25">
      <c r="T24">
        <f>Kalibratiemetingen!G33</f>
        <v>11.8</v>
      </c>
      <c r="U24">
        <f>Kalibratiemetingen!C33</f>
        <v>4007</v>
      </c>
      <c r="V24">
        <f t="shared" si="0"/>
        <v>1</v>
      </c>
      <c r="W24">
        <f t="shared" si="1"/>
        <v>47282.600000000006</v>
      </c>
      <c r="X24">
        <f t="shared" si="2"/>
        <v>16056049</v>
      </c>
      <c r="Z24">
        <f t="shared" si="3"/>
        <v>12.075209625930878</v>
      </c>
      <c r="AA24">
        <f t="shared" si="4"/>
        <v>0.27520962593087717</v>
      </c>
    </row>
    <row r="25" spans="20:27" x14ac:dyDescent="0.25">
      <c r="T25">
        <f>Kalibratiemetingen!G70</f>
        <v>11.9</v>
      </c>
      <c r="U25">
        <f>Kalibratiemetingen!C70</f>
        <v>4643</v>
      </c>
      <c r="V25">
        <f t="shared" si="0"/>
        <v>1</v>
      </c>
      <c r="W25">
        <f t="shared" si="1"/>
        <v>55251.700000000004</v>
      </c>
      <c r="X25">
        <f t="shared" si="2"/>
        <v>21557449</v>
      </c>
      <c r="Z25">
        <f t="shared" si="3"/>
        <v>12.981817422434714</v>
      </c>
      <c r="AA25">
        <f t="shared" si="4"/>
        <v>1.0818174224347139</v>
      </c>
    </row>
    <row r="26" spans="20:27" x14ac:dyDescent="0.25">
      <c r="T26">
        <f>Kalibratiemetingen!G57</f>
        <v>12</v>
      </c>
      <c r="U26">
        <f>Kalibratiemetingen!C57</f>
        <v>4691</v>
      </c>
      <c r="V26">
        <f t="shared" si="0"/>
        <v>1</v>
      </c>
      <c r="W26">
        <f t="shared" si="1"/>
        <v>56292</v>
      </c>
      <c r="X26">
        <f t="shared" si="2"/>
        <v>22005481</v>
      </c>
      <c r="Z26">
        <f t="shared" si="3"/>
        <v>13.050240652359532</v>
      </c>
      <c r="AA26">
        <f t="shared" si="4"/>
        <v>1.0502406523595322</v>
      </c>
    </row>
    <row r="27" spans="20:27" x14ac:dyDescent="0.25">
      <c r="T27">
        <f>Kalibratiemetingen!G47</f>
        <v>12</v>
      </c>
      <c r="U27">
        <f>Kalibratiemetingen!C47</f>
        <v>4106</v>
      </c>
      <c r="V27">
        <f t="shared" si="0"/>
        <v>1</v>
      </c>
      <c r="W27">
        <f t="shared" si="1"/>
        <v>49272</v>
      </c>
      <c r="X27">
        <f t="shared" si="2"/>
        <v>16859236</v>
      </c>
      <c r="Z27">
        <f t="shared" si="3"/>
        <v>12.216332537650814</v>
      </c>
      <c r="AA27">
        <f t="shared" si="4"/>
        <v>0.21633253765081406</v>
      </c>
    </row>
    <row r="28" spans="20:27" x14ac:dyDescent="0.25">
      <c r="T28">
        <f>Kalibratiemetingen!G11</f>
        <v>12</v>
      </c>
      <c r="U28">
        <f>Kalibratiemetingen!C11</f>
        <v>3935</v>
      </c>
      <c r="V28">
        <f t="shared" si="0"/>
        <v>1</v>
      </c>
      <c r="W28">
        <f t="shared" si="1"/>
        <v>47220</v>
      </c>
      <c r="X28">
        <f t="shared" si="2"/>
        <v>15484225</v>
      </c>
      <c r="Z28">
        <f t="shared" si="3"/>
        <v>11.972574781043651</v>
      </c>
      <c r="AA28">
        <f t="shared" si="4"/>
        <v>2.7425218956349084E-2</v>
      </c>
    </row>
    <row r="29" spans="20:27" x14ac:dyDescent="0.25">
      <c r="T29">
        <f>Kalibratiemetingen!G7</f>
        <v>12</v>
      </c>
      <c r="U29">
        <f>Kalibratiemetingen!C7</f>
        <v>3728</v>
      </c>
      <c r="V29">
        <f t="shared" si="0"/>
        <v>1</v>
      </c>
      <c r="W29">
        <f t="shared" si="1"/>
        <v>44736</v>
      </c>
      <c r="X29">
        <f t="shared" si="2"/>
        <v>13897984</v>
      </c>
      <c r="Z29">
        <f t="shared" si="3"/>
        <v>11.677499601992874</v>
      </c>
      <c r="AA29">
        <f t="shared" si="4"/>
        <v>0.32250039800712571</v>
      </c>
    </row>
    <row r="30" spans="20:27" x14ac:dyDescent="0.25">
      <c r="T30">
        <f>Kalibratiemetingen!G14</f>
        <v>12.1</v>
      </c>
      <c r="U30">
        <f>Kalibratiemetingen!C14</f>
        <v>4834</v>
      </c>
      <c r="V30">
        <f t="shared" si="0"/>
        <v>1</v>
      </c>
      <c r="W30">
        <f t="shared" si="1"/>
        <v>58491.4</v>
      </c>
      <c r="X30">
        <f t="shared" si="2"/>
        <v>23367556</v>
      </c>
      <c r="Z30">
        <f t="shared" si="3"/>
        <v>13.254084858177219</v>
      </c>
      <c r="AA30">
        <f t="shared" si="4"/>
        <v>1.1540848581772192</v>
      </c>
    </row>
    <row r="31" spans="20:27" x14ac:dyDescent="0.25">
      <c r="T31">
        <f>Kalibratiemetingen!G63</f>
        <v>12.3</v>
      </c>
      <c r="U31">
        <f>Kalibratiemetingen!C63</f>
        <v>4731</v>
      </c>
      <c r="V31">
        <f t="shared" si="0"/>
        <v>1</v>
      </c>
      <c r="W31">
        <f t="shared" si="1"/>
        <v>58191.3</v>
      </c>
      <c r="X31">
        <f t="shared" si="2"/>
        <v>22382361</v>
      </c>
      <c r="Z31">
        <f t="shared" si="3"/>
        <v>13.107260010630213</v>
      </c>
      <c r="AA31">
        <f t="shared" si="4"/>
        <v>0.80726001063021258</v>
      </c>
    </row>
    <row r="32" spans="20:27" x14ac:dyDescent="0.25">
      <c r="T32">
        <f>Kalibratiemetingen!G78</f>
        <v>12.3</v>
      </c>
      <c r="U32">
        <f>Kalibratiemetingen!C78</f>
        <v>4628</v>
      </c>
      <c r="V32">
        <f t="shared" si="0"/>
        <v>1</v>
      </c>
      <c r="W32">
        <f t="shared" si="1"/>
        <v>56924.4</v>
      </c>
      <c r="X32">
        <f t="shared" si="2"/>
        <v>21418384</v>
      </c>
      <c r="Z32">
        <f t="shared" si="3"/>
        <v>12.960435163083208</v>
      </c>
      <c r="AA32">
        <f t="shared" si="4"/>
        <v>0.66043516308320704</v>
      </c>
    </row>
    <row r="33" spans="20:27" x14ac:dyDescent="0.25">
      <c r="T33">
        <f>Kalibratiemetingen!G86</f>
        <v>12.3</v>
      </c>
      <c r="U33">
        <f>Kalibratiemetingen!C86</f>
        <v>4369</v>
      </c>
      <c r="V33">
        <f t="shared" si="0"/>
        <v>1</v>
      </c>
      <c r="W33">
        <f t="shared" si="1"/>
        <v>53738.700000000004</v>
      </c>
      <c r="X33">
        <f t="shared" si="2"/>
        <v>19088161</v>
      </c>
      <c r="Z33">
        <f t="shared" si="3"/>
        <v>12.591234818280546</v>
      </c>
      <c r="AA33">
        <f t="shared" si="4"/>
        <v>0.29123481828054487</v>
      </c>
    </row>
    <row r="34" spans="20:27" x14ac:dyDescent="0.25">
      <c r="T34">
        <f>Kalibratiemetingen!G52</f>
        <v>12.5</v>
      </c>
      <c r="U34">
        <f>Kalibratiemetingen!C52</f>
        <v>4960</v>
      </c>
      <c r="V34">
        <f t="shared" si="0"/>
        <v>1</v>
      </c>
      <c r="W34">
        <f t="shared" si="1"/>
        <v>62000</v>
      </c>
      <c r="X34">
        <f t="shared" si="2"/>
        <v>24601600</v>
      </c>
      <c r="Z34">
        <f t="shared" si="3"/>
        <v>13.433695836729864</v>
      </c>
      <c r="AA34">
        <f t="shared" si="4"/>
        <v>0.93369583672986423</v>
      </c>
    </row>
    <row r="35" spans="20:27" x14ac:dyDescent="0.25">
      <c r="T35">
        <f>Kalibratiemetingen!G90</f>
        <v>12.5</v>
      </c>
      <c r="U35">
        <f>Kalibratiemetingen!C90</f>
        <v>4657</v>
      </c>
      <c r="V35">
        <f t="shared" si="0"/>
        <v>1</v>
      </c>
      <c r="W35">
        <f t="shared" si="1"/>
        <v>58212.5</v>
      </c>
      <c r="X35">
        <f t="shared" si="2"/>
        <v>21687649</v>
      </c>
      <c r="Z35">
        <f t="shared" si="3"/>
        <v>13.001774197829452</v>
      </c>
      <c r="AA35">
        <f t="shared" si="4"/>
        <v>0.50177419782945165</v>
      </c>
    </row>
    <row r="36" spans="20:27" x14ac:dyDescent="0.25">
      <c r="T36">
        <f>Kalibratiemetingen!G46</f>
        <v>12.5</v>
      </c>
      <c r="U36">
        <f>Kalibratiemetingen!C46</f>
        <v>4590</v>
      </c>
      <c r="V36">
        <f t="shared" si="0"/>
        <v>1</v>
      </c>
      <c r="W36">
        <f t="shared" si="1"/>
        <v>57375</v>
      </c>
      <c r="X36">
        <f t="shared" si="2"/>
        <v>21068100</v>
      </c>
      <c r="Z36">
        <f t="shared" si="3"/>
        <v>12.906266772726061</v>
      </c>
      <c r="AA36">
        <f t="shared" si="4"/>
        <v>0.40626677272606138</v>
      </c>
    </row>
    <row r="37" spans="20:27" x14ac:dyDescent="0.25">
      <c r="T37">
        <f>Kalibratiemetingen!G91</f>
        <v>12.6</v>
      </c>
      <c r="U37">
        <f>Kalibratiemetingen!C91</f>
        <v>4885</v>
      </c>
      <c r="V37">
        <f t="shared" si="0"/>
        <v>1</v>
      </c>
      <c r="W37">
        <f t="shared" si="1"/>
        <v>61551</v>
      </c>
      <c r="X37">
        <f t="shared" si="2"/>
        <v>23863225</v>
      </c>
      <c r="Z37">
        <f t="shared" si="3"/>
        <v>13.326784539972337</v>
      </c>
      <c r="AA37">
        <f t="shared" si="4"/>
        <v>0.72678453997233738</v>
      </c>
    </row>
    <row r="38" spans="20:27" x14ac:dyDescent="0.25">
      <c r="T38">
        <f>Kalibratiemetingen!G32</f>
        <v>12.6</v>
      </c>
      <c r="U38">
        <f>Kalibratiemetingen!C32</f>
        <v>4857</v>
      </c>
      <c r="V38">
        <f t="shared" si="0"/>
        <v>1</v>
      </c>
      <c r="W38">
        <f t="shared" si="1"/>
        <v>61198.2</v>
      </c>
      <c r="X38">
        <f t="shared" si="2"/>
        <v>23590449</v>
      </c>
      <c r="Z38">
        <f t="shared" si="3"/>
        <v>13.28687098918286</v>
      </c>
      <c r="AA38">
        <f t="shared" si="4"/>
        <v>0.68687098918286082</v>
      </c>
    </row>
    <row r="39" spans="20:27" x14ac:dyDescent="0.25">
      <c r="T39">
        <f>Kalibratiemetingen!G44</f>
        <v>12.6</v>
      </c>
      <c r="U39">
        <f>Kalibratiemetingen!C44</f>
        <v>4788</v>
      </c>
      <c r="V39">
        <f t="shared" si="0"/>
        <v>1</v>
      </c>
      <c r="W39">
        <f t="shared" si="1"/>
        <v>60328.799999999996</v>
      </c>
      <c r="X39">
        <f t="shared" si="2"/>
        <v>22924944</v>
      </c>
      <c r="Z39">
        <f t="shared" si="3"/>
        <v>13.188512596165936</v>
      </c>
      <c r="AA39">
        <f t="shared" si="4"/>
        <v>0.58851259616593588</v>
      </c>
    </row>
    <row r="40" spans="20:27" x14ac:dyDescent="0.25">
      <c r="T40">
        <f>Kalibratiemetingen!G76</f>
        <v>12.7</v>
      </c>
      <c r="U40">
        <f>Kalibratiemetingen!C76</f>
        <v>4795</v>
      </c>
      <c r="V40">
        <f t="shared" si="0"/>
        <v>1</v>
      </c>
      <c r="W40">
        <f t="shared" si="1"/>
        <v>60896.5</v>
      </c>
      <c r="X40">
        <f t="shared" si="2"/>
        <v>22992025</v>
      </c>
      <c r="Z40">
        <f t="shared" si="3"/>
        <v>13.198490983863305</v>
      </c>
      <c r="AA40">
        <f t="shared" si="4"/>
        <v>0.49849098386330581</v>
      </c>
    </row>
    <row r="41" spans="20:27" x14ac:dyDescent="0.25">
      <c r="T41">
        <f>Kalibratiemetingen!G42</f>
        <v>12.7</v>
      </c>
      <c r="U41">
        <f>Kalibratiemetingen!C42</f>
        <v>4731</v>
      </c>
      <c r="V41">
        <f t="shared" si="0"/>
        <v>1</v>
      </c>
      <c r="W41">
        <f t="shared" si="1"/>
        <v>60083.7</v>
      </c>
      <c r="X41">
        <f t="shared" si="2"/>
        <v>22382361</v>
      </c>
      <c r="Z41">
        <f t="shared" si="3"/>
        <v>13.107260010630213</v>
      </c>
      <c r="AA41">
        <f t="shared" si="4"/>
        <v>0.407260010630214</v>
      </c>
    </row>
    <row r="42" spans="20:27" x14ac:dyDescent="0.25">
      <c r="T42">
        <f>Kalibratiemetingen!G60</f>
        <v>12.8</v>
      </c>
      <c r="U42">
        <f>Kalibratiemetingen!C60</f>
        <v>5089</v>
      </c>
      <c r="V42">
        <f t="shared" si="0"/>
        <v>1</v>
      </c>
      <c r="W42">
        <f t="shared" si="1"/>
        <v>65139.200000000004</v>
      </c>
      <c r="X42">
        <f t="shared" si="2"/>
        <v>25897921</v>
      </c>
      <c r="Z42">
        <f t="shared" si="3"/>
        <v>13.617583267152813</v>
      </c>
      <c r="AA42">
        <f t="shared" si="4"/>
        <v>0.81758326715281271</v>
      </c>
    </row>
    <row r="43" spans="20:27" x14ac:dyDescent="0.25">
      <c r="T43">
        <f>Kalibratiemetingen!G37</f>
        <v>12.8</v>
      </c>
      <c r="U43">
        <f>Kalibratiemetingen!C37</f>
        <v>4876</v>
      </c>
      <c r="V43">
        <f t="shared" si="0"/>
        <v>1</v>
      </c>
      <c r="W43">
        <f t="shared" si="1"/>
        <v>62412.800000000003</v>
      </c>
      <c r="X43">
        <f t="shared" si="2"/>
        <v>23775376</v>
      </c>
      <c r="Z43">
        <f t="shared" si="3"/>
        <v>13.313955184361433</v>
      </c>
      <c r="AA43">
        <f t="shared" si="4"/>
        <v>0.51395518436143206</v>
      </c>
    </row>
    <row r="44" spans="20:27" x14ac:dyDescent="0.25">
      <c r="T44">
        <f>Kalibratiemetingen!G65</f>
        <v>12.9</v>
      </c>
      <c r="U44">
        <f>Kalibratiemetingen!C65</f>
        <v>5180</v>
      </c>
      <c r="V44">
        <f t="shared" si="0"/>
        <v>1</v>
      </c>
      <c r="W44">
        <f t="shared" si="1"/>
        <v>66822</v>
      </c>
      <c r="X44">
        <f t="shared" si="2"/>
        <v>26832400</v>
      </c>
      <c r="Z44">
        <f t="shared" si="3"/>
        <v>13.747302307218614</v>
      </c>
      <c r="AA44">
        <f t="shared" si="4"/>
        <v>0.8473023072186141</v>
      </c>
    </row>
    <row r="45" spans="20:27" x14ac:dyDescent="0.25">
      <c r="T45">
        <f>Kalibratiemetingen!G51</f>
        <v>12.9</v>
      </c>
      <c r="U45">
        <f>Kalibratiemetingen!C51</f>
        <v>5110</v>
      </c>
      <c r="V45">
        <f t="shared" si="0"/>
        <v>1</v>
      </c>
      <c r="W45">
        <f t="shared" si="1"/>
        <v>65919</v>
      </c>
      <c r="X45">
        <f t="shared" si="2"/>
        <v>26112100</v>
      </c>
      <c r="Z45">
        <f t="shared" si="3"/>
        <v>13.647518430244922</v>
      </c>
      <c r="AA45">
        <f t="shared" si="4"/>
        <v>0.74751843024492182</v>
      </c>
    </row>
    <row r="46" spans="20:27" x14ac:dyDescent="0.25">
      <c r="T46">
        <f>Kalibratiemetingen!G83</f>
        <v>12.9</v>
      </c>
      <c r="U46">
        <f>Kalibratiemetingen!C83</f>
        <v>4994</v>
      </c>
      <c r="V46">
        <f t="shared" si="0"/>
        <v>1</v>
      </c>
      <c r="W46">
        <f t="shared" si="1"/>
        <v>64422.6</v>
      </c>
      <c r="X46">
        <f t="shared" si="2"/>
        <v>24940036</v>
      </c>
      <c r="Z46">
        <f t="shared" si="3"/>
        <v>13.482162291259945</v>
      </c>
      <c r="AA46">
        <f t="shared" si="4"/>
        <v>0.58216229125994445</v>
      </c>
    </row>
    <row r="47" spans="20:27" x14ac:dyDescent="0.25">
      <c r="T47">
        <f>Kalibratiemetingen!G50</f>
        <v>12.9</v>
      </c>
      <c r="U47">
        <f>Kalibratiemetingen!C50</f>
        <v>4844</v>
      </c>
      <c r="V47">
        <f t="shared" si="0"/>
        <v>1</v>
      </c>
      <c r="W47">
        <f t="shared" si="1"/>
        <v>62487.6</v>
      </c>
      <c r="X47">
        <f t="shared" si="2"/>
        <v>23464336</v>
      </c>
      <c r="Z47">
        <f t="shared" si="3"/>
        <v>13.268339697744889</v>
      </c>
      <c r="AA47">
        <f t="shared" si="4"/>
        <v>0.36833969774488828</v>
      </c>
    </row>
    <row r="48" spans="20:27" x14ac:dyDescent="0.25">
      <c r="T48">
        <f>Kalibratiemetingen!G64</f>
        <v>13</v>
      </c>
      <c r="U48">
        <f>Kalibratiemetingen!C64</f>
        <v>5212</v>
      </c>
      <c r="V48">
        <f t="shared" si="0"/>
        <v>1</v>
      </c>
      <c r="W48">
        <f t="shared" si="1"/>
        <v>67756</v>
      </c>
      <c r="X48">
        <f t="shared" si="2"/>
        <v>27164944</v>
      </c>
      <c r="Z48">
        <f t="shared" si="3"/>
        <v>13.792917793835159</v>
      </c>
      <c r="AA48">
        <f t="shared" si="4"/>
        <v>0.79291779383515859</v>
      </c>
    </row>
    <row r="49" spans="20:27" x14ac:dyDescent="0.25">
      <c r="T49">
        <f>Kalibratiemetingen!G62</f>
        <v>13</v>
      </c>
      <c r="U49">
        <f>Kalibratiemetingen!C62</f>
        <v>5037</v>
      </c>
      <c r="V49">
        <f t="shared" si="0"/>
        <v>1</v>
      </c>
      <c r="W49">
        <f t="shared" si="1"/>
        <v>65481</v>
      </c>
      <c r="X49">
        <f t="shared" si="2"/>
        <v>25371369</v>
      </c>
      <c r="Z49">
        <f t="shared" si="3"/>
        <v>13.543458101400926</v>
      </c>
      <c r="AA49">
        <f t="shared" si="4"/>
        <v>0.5434581014009261</v>
      </c>
    </row>
    <row r="50" spans="20:27" x14ac:dyDescent="0.25">
      <c r="T50">
        <f>Kalibratiemetingen!G35</f>
        <v>13.1</v>
      </c>
      <c r="U50">
        <f>Kalibratiemetingen!C35</f>
        <v>5386</v>
      </c>
      <c r="V50">
        <f t="shared" si="0"/>
        <v>1</v>
      </c>
      <c r="W50">
        <f t="shared" si="1"/>
        <v>70556.599999999991</v>
      </c>
      <c r="X50">
        <f t="shared" si="2"/>
        <v>29008996</v>
      </c>
      <c r="Z50">
        <f t="shared" si="3"/>
        <v>14.040952002312624</v>
      </c>
      <c r="AA50">
        <f t="shared" si="4"/>
        <v>0.9409520023126241</v>
      </c>
    </row>
    <row r="51" spans="20:27" x14ac:dyDescent="0.25">
      <c r="T51">
        <f>Kalibratiemetingen!G34</f>
        <v>13.1</v>
      </c>
      <c r="U51">
        <f>Kalibratiemetingen!C34</f>
        <v>5068</v>
      </c>
      <c r="V51">
        <f t="shared" si="0"/>
        <v>1</v>
      </c>
      <c r="W51">
        <f t="shared" si="1"/>
        <v>66390.8</v>
      </c>
      <c r="X51">
        <f t="shared" si="2"/>
        <v>25684624</v>
      </c>
      <c r="Z51">
        <f t="shared" si="3"/>
        <v>13.587648104060705</v>
      </c>
      <c r="AA51">
        <f t="shared" si="4"/>
        <v>0.48764810406070502</v>
      </c>
    </row>
    <row r="52" spans="20:27" x14ac:dyDescent="0.25">
      <c r="T52">
        <f>Kalibratiemetingen!G30</f>
        <v>13.1</v>
      </c>
      <c r="U52">
        <f>Kalibratiemetingen!C30</f>
        <v>4905</v>
      </c>
      <c r="V52">
        <f t="shared" si="0"/>
        <v>1</v>
      </c>
      <c r="W52">
        <f t="shared" si="1"/>
        <v>64255.5</v>
      </c>
      <c r="X52">
        <f t="shared" si="2"/>
        <v>24059025</v>
      </c>
      <c r="Z52">
        <f t="shared" si="3"/>
        <v>13.355294219107678</v>
      </c>
      <c r="AA52">
        <f t="shared" si="4"/>
        <v>0.2552942191076788</v>
      </c>
    </row>
    <row r="53" spans="20:27" x14ac:dyDescent="0.25">
      <c r="T53">
        <f>Kalibratiemetingen!G59</f>
        <v>13.2</v>
      </c>
      <c r="U53">
        <f>Kalibratiemetingen!C59</f>
        <v>5260</v>
      </c>
      <c r="V53">
        <f t="shared" si="0"/>
        <v>1</v>
      </c>
      <c r="W53">
        <f t="shared" si="1"/>
        <v>69432</v>
      </c>
      <c r="X53">
        <f t="shared" si="2"/>
        <v>27667600</v>
      </c>
      <c r="Z53">
        <f t="shared" si="3"/>
        <v>13.861341023759977</v>
      </c>
      <c r="AA53">
        <f t="shared" si="4"/>
        <v>0.66134102375997728</v>
      </c>
    </row>
    <row r="54" spans="20:27" x14ac:dyDescent="0.25">
      <c r="T54">
        <f>Kalibratiemetingen!G55</f>
        <v>13.2</v>
      </c>
      <c r="U54">
        <f>Kalibratiemetingen!C55</f>
        <v>5216</v>
      </c>
      <c r="V54">
        <f t="shared" si="0"/>
        <v>1</v>
      </c>
      <c r="W54">
        <f t="shared" si="1"/>
        <v>68851.199999999997</v>
      </c>
      <c r="X54">
        <f t="shared" si="2"/>
        <v>27206656</v>
      </c>
      <c r="Z54">
        <f t="shared" si="3"/>
        <v>13.798619729662228</v>
      </c>
      <c r="AA54">
        <f t="shared" si="4"/>
        <v>0.59861972966222865</v>
      </c>
    </row>
    <row r="55" spans="20:27" x14ac:dyDescent="0.25">
      <c r="T55">
        <f>Kalibratiemetingen!G74</f>
        <v>13.2</v>
      </c>
      <c r="U55">
        <f>Kalibratiemetingen!C74</f>
        <v>5114</v>
      </c>
      <c r="V55">
        <f t="shared" si="0"/>
        <v>1</v>
      </c>
      <c r="W55">
        <f t="shared" si="1"/>
        <v>67504.800000000003</v>
      </c>
      <c r="X55">
        <f t="shared" si="2"/>
        <v>26152996</v>
      </c>
      <c r="Z55">
        <f t="shared" si="3"/>
        <v>13.653220366071988</v>
      </c>
      <c r="AA55">
        <f t="shared" si="4"/>
        <v>0.45322036607198868</v>
      </c>
    </row>
    <row r="56" spans="20:27" x14ac:dyDescent="0.25">
      <c r="T56">
        <f>Kalibratiemetingen!G61</f>
        <v>13.2</v>
      </c>
      <c r="U56">
        <f>Kalibratiemetingen!C61</f>
        <v>4814</v>
      </c>
      <c r="V56">
        <f t="shared" si="0"/>
        <v>1</v>
      </c>
      <c r="W56">
        <f t="shared" si="1"/>
        <v>63544.799999999996</v>
      </c>
      <c r="X56">
        <f t="shared" si="2"/>
        <v>23174596</v>
      </c>
      <c r="Z56">
        <f t="shared" si="3"/>
        <v>13.225575179041877</v>
      </c>
      <c r="AA56">
        <f t="shared" si="4"/>
        <v>2.5575179041878116E-2</v>
      </c>
    </row>
    <row r="57" spans="20:27" x14ac:dyDescent="0.25">
      <c r="T57">
        <f>Kalibratiemetingen!G58</f>
        <v>13.3</v>
      </c>
      <c r="U57">
        <f>Kalibratiemetingen!C58</f>
        <v>5522</v>
      </c>
      <c r="V57">
        <f t="shared" si="0"/>
        <v>1</v>
      </c>
      <c r="W57">
        <f t="shared" si="1"/>
        <v>73442.600000000006</v>
      </c>
      <c r="X57">
        <f t="shared" si="2"/>
        <v>30492484</v>
      </c>
      <c r="Z57">
        <f t="shared" si="3"/>
        <v>14.234817820432941</v>
      </c>
      <c r="AA57">
        <f t="shared" si="4"/>
        <v>0.93481782043294004</v>
      </c>
    </row>
    <row r="58" spans="20:27" x14ac:dyDescent="0.25">
      <c r="T58">
        <f>Kalibratiemetingen!G56</f>
        <v>13.3</v>
      </c>
      <c r="U58">
        <f>Kalibratiemetingen!C56</f>
        <v>5427</v>
      </c>
      <c r="V58">
        <f t="shared" si="0"/>
        <v>1</v>
      </c>
      <c r="W58">
        <f t="shared" si="1"/>
        <v>72179.100000000006</v>
      </c>
      <c r="X58">
        <f t="shared" si="2"/>
        <v>29452329</v>
      </c>
      <c r="Z58">
        <f t="shared" si="3"/>
        <v>14.099396844540072</v>
      </c>
      <c r="AA58">
        <f t="shared" si="4"/>
        <v>0.79939684454007143</v>
      </c>
    </row>
    <row r="59" spans="20:27" x14ac:dyDescent="0.25">
      <c r="T59">
        <f>Kalibratiemetingen!G72</f>
        <v>13.3</v>
      </c>
      <c r="U59">
        <f>Kalibratiemetingen!C72</f>
        <v>5365</v>
      </c>
      <c r="V59">
        <f t="shared" si="0"/>
        <v>1</v>
      </c>
      <c r="W59">
        <f t="shared" si="1"/>
        <v>71354.5</v>
      </c>
      <c r="X59">
        <f t="shared" si="2"/>
        <v>28783225</v>
      </c>
      <c r="Z59">
        <f t="shared" si="3"/>
        <v>14.011016839220517</v>
      </c>
      <c r="AA59">
        <f t="shared" si="4"/>
        <v>0.71101683922051606</v>
      </c>
    </row>
    <row r="60" spans="20:27" x14ac:dyDescent="0.25">
      <c r="T60">
        <f>Kalibratiemetingen!G24</f>
        <v>13.4</v>
      </c>
      <c r="U60">
        <f>Kalibratiemetingen!C24</f>
        <v>5232</v>
      </c>
      <c r="V60">
        <f t="shared" si="0"/>
        <v>1</v>
      </c>
      <c r="W60">
        <f t="shared" si="1"/>
        <v>70108.800000000003</v>
      </c>
      <c r="X60">
        <f t="shared" si="2"/>
        <v>27373824</v>
      </c>
      <c r="Z60">
        <f t="shared" si="3"/>
        <v>13.8214274729705</v>
      </c>
      <c r="AA60">
        <f t="shared" si="4"/>
        <v>0.42142747297049965</v>
      </c>
    </row>
    <row r="61" spans="20:27" x14ac:dyDescent="0.25">
      <c r="T61">
        <f>Kalibratiemetingen!G67</f>
        <v>13.5</v>
      </c>
      <c r="U61">
        <f>Kalibratiemetingen!C67</f>
        <v>5477</v>
      </c>
      <c r="V61">
        <f t="shared" si="0"/>
        <v>1</v>
      </c>
      <c r="W61">
        <f t="shared" si="1"/>
        <v>73939.5</v>
      </c>
      <c r="X61">
        <f t="shared" si="2"/>
        <v>29997529</v>
      </c>
      <c r="Z61">
        <f t="shared" si="3"/>
        <v>14.170671042378423</v>
      </c>
      <c r="AA61">
        <f t="shared" si="4"/>
        <v>0.67067104237842301</v>
      </c>
    </row>
    <row r="62" spans="20:27" x14ac:dyDescent="0.25">
      <c r="T62">
        <f>Kalibratiemetingen!G68</f>
        <v>13.5</v>
      </c>
      <c r="U62">
        <f>Kalibratiemetingen!C68</f>
        <v>5282</v>
      </c>
      <c r="V62">
        <f t="shared" si="0"/>
        <v>1</v>
      </c>
      <c r="W62">
        <f t="shared" si="1"/>
        <v>71307</v>
      </c>
      <c r="X62">
        <f t="shared" si="2"/>
        <v>27899524</v>
      </c>
      <c r="Z62">
        <f t="shared" si="3"/>
        <v>13.892701670808851</v>
      </c>
      <c r="AA62">
        <f t="shared" si="4"/>
        <v>0.39270167080885088</v>
      </c>
    </row>
    <row r="63" spans="20:27" x14ac:dyDescent="0.25">
      <c r="T63">
        <f>Kalibratiemetingen!G79</f>
        <v>13.5</v>
      </c>
      <c r="U63">
        <f>Kalibratiemetingen!C79</f>
        <v>5260</v>
      </c>
      <c r="V63">
        <f t="shared" si="0"/>
        <v>1</v>
      </c>
      <c r="W63">
        <f t="shared" si="1"/>
        <v>71010</v>
      </c>
      <c r="X63">
        <f t="shared" si="2"/>
        <v>27667600</v>
      </c>
      <c r="Z63">
        <f t="shared" si="3"/>
        <v>13.861341023759977</v>
      </c>
      <c r="AA63">
        <f t="shared" si="4"/>
        <v>0.36134102375997657</v>
      </c>
    </row>
    <row r="64" spans="20:27" x14ac:dyDescent="0.25">
      <c r="T64">
        <f>Kalibratiemetingen!G87</f>
        <v>13.5</v>
      </c>
      <c r="U64">
        <f>Kalibratiemetingen!C87</f>
        <v>5078</v>
      </c>
      <c r="V64">
        <f t="shared" si="0"/>
        <v>1</v>
      </c>
      <c r="W64">
        <f t="shared" si="1"/>
        <v>68553</v>
      </c>
      <c r="X64">
        <f t="shared" si="2"/>
        <v>25786084</v>
      </c>
      <c r="Z64">
        <f t="shared" si="3"/>
        <v>13.601902943628374</v>
      </c>
      <c r="AA64">
        <f t="shared" si="4"/>
        <v>0.10190294362837449</v>
      </c>
    </row>
    <row r="65" spans="20:27" x14ac:dyDescent="0.25">
      <c r="T65">
        <f>Kalibratiemetingen!G88</f>
        <v>13.6</v>
      </c>
      <c r="U65">
        <f>Kalibratiemetingen!C88</f>
        <v>5183</v>
      </c>
      <c r="V65">
        <f t="shared" si="0"/>
        <v>1</v>
      </c>
      <c r="W65">
        <f t="shared" si="1"/>
        <v>70488.800000000003</v>
      </c>
      <c r="X65">
        <f t="shared" si="2"/>
        <v>26863489</v>
      </c>
      <c r="Z65">
        <f t="shared" si="3"/>
        <v>13.751578759088915</v>
      </c>
      <c r="AA65">
        <f t="shared" si="4"/>
        <v>0.15157875908891505</v>
      </c>
    </row>
    <row r="66" spans="20:27" x14ac:dyDescent="0.25">
      <c r="T66">
        <f>Kalibratiemetingen!G89</f>
        <v>13.6</v>
      </c>
      <c r="U66">
        <f>Kalibratiemetingen!C89</f>
        <v>5123</v>
      </c>
      <c r="V66">
        <f t="shared" si="0"/>
        <v>1</v>
      </c>
      <c r="W66">
        <f t="shared" si="1"/>
        <v>69672.800000000003</v>
      </c>
      <c r="X66">
        <f t="shared" si="2"/>
        <v>26245129</v>
      </c>
      <c r="Z66">
        <f t="shared" si="3"/>
        <v>13.666049721682892</v>
      </c>
      <c r="AA66">
        <f t="shared" si="4"/>
        <v>6.6049721682892581E-2</v>
      </c>
    </row>
    <row r="67" spans="20:27" x14ac:dyDescent="0.25">
      <c r="T67">
        <f>Kalibratiemetingen!G45</f>
        <v>13.6</v>
      </c>
      <c r="U67">
        <f>Kalibratiemetingen!C45</f>
        <v>4985</v>
      </c>
      <c r="V67">
        <f t="shared" ref="V67:V130" si="5">IF(IF(T67&gt;0,1,0)+IF(U67&gt;0,1,0)=2,1,0)</f>
        <v>1</v>
      </c>
      <c r="W67">
        <f t="shared" si="1"/>
        <v>67796</v>
      </c>
      <c r="X67">
        <f t="shared" si="2"/>
        <v>24850225</v>
      </c>
      <c r="Z67">
        <f t="shared" si="3"/>
        <v>13.469332935649042</v>
      </c>
      <c r="AA67">
        <f t="shared" si="4"/>
        <v>0.13066706435095732</v>
      </c>
    </row>
    <row r="68" spans="20:27" x14ac:dyDescent="0.25">
      <c r="T68">
        <f>Kalibratiemetingen!G13</f>
        <v>13.7</v>
      </c>
      <c r="U68">
        <f>Kalibratiemetingen!C13</f>
        <v>5379</v>
      </c>
      <c r="V68">
        <f t="shared" si="5"/>
        <v>1</v>
      </c>
      <c r="W68">
        <f t="shared" ref="W68:W131" si="6">T68*U68</f>
        <v>73692.3</v>
      </c>
      <c r="X68">
        <f t="shared" ref="X68:X131" si="7">U68*U68</f>
        <v>28933641</v>
      </c>
      <c r="Z68">
        <f t="shared" ref="Z68:Z131" si="8">IF(V68,$R$13*U68+$R$14)</f>
        <v>14.030973614615254</v>
      </c>
      <c r="AA68">
        <f t="shared" ref="AA68:AA87" si="9">ABS(T68-Z68)</f>
        <v>0.33097361461525487</v>
      </c>
    </row>
    <row r="69" spans="20:27" x14ac:dyDescent="0.25">
      <c r="T69">
        <f>Kalibratiemetingen!G29</f>
        <v>13.7</v>
      </c>
      <c r="U69">
        <f>Kalibratiemetingen!C29</f>
        <v>5222</v>
      </c>
      <c r="V69">
        <f t="shared" si="5"/>
        <v>1</v>
      </c>
      <c r="W69">
        <f t="shared" si="6"/>
        <v>71541.399999999994</v>
      </c>
      <c r="X69">
        <f t="shared" si="7"/>
        <v>27269284</v>
      </c>
      <c r="Z69">
        <f t="shared" si="8"/>
        <v>13.807172633402828</v>
      </c>
      <c r="AA69">
        <f t="shared" si="9"/>
        <v>0.10717263340282912</v>
      </c>
    </row>
    <row r="70" spans="20:27" x14ac:dyDescent="0.25">
      <c r="T70">
        <f>Kalibratiemetingen!G6</f>
        <v>13.7</v>
      </c>
      <c r="U70">
        <f>Kalibratiemetingen!C6</f>
        <v>4577</v>
      </c>
      <c r="V70">
        <f t="shared" si="5"/>
        <v>1</v>
      </c>
      <c r="W70">
        <f t="shared" si="6"/>
        <v>62704.899999999994</v>
      </c>
      <c r="X70">
        <f t="shared" si="7"/>
        <v>20948929</v>
      </c>
      <c r="Z70">
        <f t="shared" si="8"/>
        <v>12.88773548128809</v>
      </c>
      <c r="AA70">
        <f t="shared" si="9"/>
        <v>0.81226451871190974</v>
      </c>
    </row>
    <row r="71" spans="20:27" x14ac:dyDescent="0.25">
      <c r="T71">
        <f>Kalibratiemetingen!G21</f>
        <v>13.8</v>
      </c>
      <c r="U71">
        <f>Kalibratiemetingen!C21</f>
        <v>5720</v>
      </c>
      <c r="V71">
        <f t="shared" si="5"/>
        <v>1</v>
      </c>
      <c r="W71">
        <f t="shared" si="6"/>
        <v>78936</v>
      </c>
      <c r="X71">
        <f t="shared" si="7"/>
        <v>32718400</v>
      </c>
      <c r="Z71">
        <f t="shared" si="8"/>
        <v>14.517063643872813</v>
      </c>
      <c r="AA71">
        <f t="shared" si="9"/>
        <v>0.71706364387281241</v>
      </c>
    </row>
    <row r="72" spans="20:27" x14ac:dyDescent="0.25">
      <c r="T72">
        <f>Kalibratiemetingen!G36</f>
        <v>13.9</v>
      </c>
      <c r="U72">
        <f>Kalibratiemetingen!C36</f>
        <v>5589</v>
      </c>
      <c r="V72">
        <f t="shared" si="5"/>
        <v>1</v>
      </c>
      <c r="W72">
        <f t="shared" si="6"/>
        <v>77687.100000000006</v>
      </c>
      <c r="X72">
        <f t="shared" si="7"/>
        <v>31236921</v>
      </c>
      <c r="Z72">
        <f t="shared" si="8"/>
        <v>14.330325245536333</v>
      </c>
      <c r="AA72">
        <f t="shared" si="9"/>
        <v>0.43032524553633245</v>
      </c>
    </row>
    <row r="73" spans="20:27" x14ac:dyDescent="0.25">
      <c r="T73">
        <f>Kalibratiemetingen!G75</f>
        <v>13.9</v>
      </c>
      <c r="U73">
        <f>Kalibratiemetingen!C75</f>
        <v>5420</v>
      </c>
      <c r="V73">
        <f t="shared" si="5"/>
        <v>1</v>
      </c>
      <c r="W73">
        <f t="shared" si="6"/>
        <v>75338</v>
      </c>
      <c r="X73">
        <f t="shared" si="7"/>
        <v>29376400</v>
      </c>
      <c r="Z73">
        <f t="shared" si="8"/>
        <v>14.089418456842703</v>
      </c>
      <c r="AA73">
        <f t="shared" si="9"/>
        <v>0.1894184568427022</v>
      </c>
    </row>
    <row r="74" spans="20:27" x14ac:dyDescent="0.25">
      <c r="T74">
        <f>Kalibratiemetingen!G54</f>
        <v>13.9</v>
      </c>
      <c r="U74">
        <f>Kalibratiemetingen!C54</f>
        <v>5348</v>
      </c>
      <c r="V74">
        <f t="shared" si="5"/>
        <v>1</v>
      </c>
      <c r="W74">
        <f t="shared" si="6"/>
        <v>74337.2</v>
      </c>
      <c r="X74">
        <f t="shared" si="7"/>
        <v>28601104</v>
      </c>
      <c r="Z74">
        <f t="shared" si="8"/>
        <v>13.986783611955476</v>
      </c>
      <c r="AA74">
        <f t="shared" si="9"/>
        <v>8.6783611955475237E-2</v>
      </c>
    </row>
    <row r="75" spans="20:27" x14ac:dyDescent="0.25">
      <c r="T75">
        <f>Kalibratiemetingen!G39</f>
        <v>13.9</v>
      </c>
      <c r="U75">
        <f>Kalibratiemetingen!C39</f>
        <v>5294</v>
      </c>
      <c r="V75">
        <f t="shared" si="5"/>
        <v>1</v>
      </c>
      <c r="W75">
        <f t="shared" si="6"/>
        <v>73586.600000000006</v>
      </c>
      <c r="X75">
        <f t="shared" si="7"/>
        <v>28026436</v>
      </c>
      <c r="Z75">
        <f t="shared" si="8"/>
        <v>13.909807478290055</v>
      </c>
      <c r="AA75">
        <f t="shared" si="9"/>
        <v>9.8074782900550161E-3</v>
      </c>
    </row>
    <row r="76" spans="20:27" x14ac:dyDescent="0.25">
      <c r="T76">
        <f>Kalibratiemetingen!G10</f>
        <v>13.9</v>
      </c>
      <c r="U76">
        <f>Kalibratiemetingen!C10</f>
        <v>5081</v>
      </c>
      <c r="V76">
        <f t="shared" si="5"/>
        <v>1</v>
      </c>
      <c r="W76">
        <f t="shared" si="6"/>
        <v>70625.900000000009</v>
      </c>
      <c r="X76">
        <f t="shared" si="7"/>
        <v>25816561</v>
      </c>
      <c r="Z76">
        <f t="shared" si="8"/>
        <v>13.606179395498676</v>
      </c>
      <c r="AA76">
        <f t="shared" si="9"/>
        <v>0.29382060450132386</v>
      </c>
    </row>
    <row r="77" spans="20:27" x14ac:dyDescent="0.25">
      <c r="T77">
        <f>Kalibratiemetingen!G53</f>
        <v>14</v>
      </c>
      <c r="U77">
        <f>Kalibratiemetingen!C53</f>
        <v>5283</v>
      </c>
      <c r="V77">
        <f t="shared" si="5"/>
        <v>1</v>
      </c>
      <c r="W77">
        <f t="shared" si="6"/>
        <v>73962</v>
      </c>
      <c r="X77">
        <f t="shared" si="7"/>
        <v>27910089</v>
      </c>
      <c r="Z77">
        <f t="shared" si="8"/>
        <v>13.894127154765618</v>
      </c>
      <c r="AA77">
        <f t="shared" si="9"/>
        <v>0.10587284523438178</v>
      </c>
    </row>
    <row r="78" spans="20:27" x14ac:dyDescent="0.25">
      <c r="T78">
        <f>Kalibratiemetingen!G28</f>
        <v>14.1</v>
      </c>
      <c r="U78">
        <f>Kalibratiemetingen!C28</f>
        <v>5479</v>
      </c>
      <c r="V78">
        <f t="shared" si="5"/>
        <v>1</v>
      </c>
      <c r="W78">
        <f t="shared" si="6"/>
        <v>77253.899999999994</v>
      </c>
      <c r="X78">
        <f t="shared" si="7"/>
        <v>30019441</v>
      </c>
      <c r="Z78">
        <f t="shared" si="8"/>
        <v>14.173522010291958</v>
      </c>
      <c r="AA78">
        <f t="shared" si="9"/>
        <v>7.352201029195804E-2</v>
      </c>
    </row>
    <row r="79" spans="20:27" x14ac:dyDescent="0.25">
      <c r="T79">
        <f>Kalibratiemetingen!G69</f>
        <v>14.4</v>
      </c>
      <c r="U79">
        <f>Kalibratiemetingen!C69</f>
        <v>5525</v>
      </c>
      <c r="V79">
        <f t="shared" si="5"/>
        <v>1</v>
      </c>
      <c r="W79">
        <f t="shared" si="6"/>
        <v>79560</v>
      </c>
      <c r="X79">
        <f t="shared" si="7"/>
        <v>30525625</v>
      </c>
      <c r="Z79">
        <f t="shared" si="8"/>
        <v>14.239094272303241</v>
      </c>
      <c r="AA79">
        <f t="shared" si="9"/>
        <v>0.16090572769675937</v>
      </c>
    </row>
    <row r="80" spans="20:27" x14ac:dyDescent="0.25">
      <c r="T80">
        <f>Kalibratiemetingen!G49</f>
        <v>14.5</v>
      </c>
      <c r="U80">
        <f>Kalibratiemetingen!C49</f>
        <v>5646</v>
      </c>
      <c r="V80">
        <f t="shared" si="5"/>
        <v>1</v>
      </c>
      <c r="W80">
        <f t="shared" si="6"/>
        <v>81867</v>
      </c>
      <c r="X80">
        <f t="shared" si="7"/>
        <v>31877316</v>
      </c>
      <c r="Z80">
        <f t="shared" si="8"/>
        <v>14.411577831072055</v>
      </c>
      <c r="AA80">
        <f t="shared" si="9"/>
        <v>8.8422168927944966E-2</v>
      </c>
    </row>
    <row r="81" spans="20:27" x14ac:dyDescent="0.25">
      <c r="T81">
        <f>Kalibratiemetingen!G18</f>
        <v>14.5</v>
      </c>
      <c r="U81">
        <f>Kalibratiemetingen!C18</f>
        <v>4436</v>
      </c>
      <c r="V81">
        <f t="shared" si="5"/>
        <v>1</v>
      </c>
      <c r="W81">
        <f t="shared" si="6"/>
        <v>64322</v>
      </c>
      <c r="X81">
        <f t="shared" si="7"/>
        <v>19678096</v>
      </c>
      <c r="Z81">
        <f t="shared" si="8"/>
        <v>12.686742243383938</v>
      </c>
      <c r="AA81">
        <f t="shared" si="9"/>
        <v>1.8132577566160624</v>
      </c>
    </row>
    <row r="82" spans="20:27" x14ac:dyDescent="0.25">
      <c r="T82">
        <f>Kalibratiemetingen!G5</f>
        <v>14.6</v>
      </c>
      <c r="U82">
        <f>Kalibratiemetingen!C5</f>
        <v>5635</v>
      </c>
      <c r="V82">
        <f t="shared" si="5"/>
        <v>1</v>
      </c>
      <c r="W82">
        <f t="shared" si="6"/>
        <v>82271</v>
      </c>
      <c r="X82">
        <f t="shared" si="7"/>
        <v>31753225</v>
      </c>
      <c r="Z82">
        <f t="shared" si="8"/>
        <v>14.395897507547616</v>
      </c>
      <c r="AA82">
        <f t="shared" si="9"/>
        <v>0.20410249245238354</v>
      </c>
    </row>
    <row r="83" spans="20:27" x14ac:dyDescent="0.25">
      <c r="T83">
        <f>Kalibratiemetingen!G8</f>
        <v>14.6</v>
      </c>
      <c r="U83">
        <f>Kalibratiemetingen!C8</f>
        <v>5617</v>
      </c>
      <c r="V83">
        <f t="shared" si="5"/>
        <v>1</v>
      </c>
      <c r="W83">
        <f t="shared" si="6"/>
        <v>82008.2</v>
      </c>
      <c r="X83">
        <f t="shared" si="7"/>
        <v>31550689</v>
      </c>
      <c r="Z83">
        <f t="shared" si="8"/>
        <v>14.370238796325808</v>
      </c>
      <c r="AA83">
        <f t="shared" si="9"/>
        <v>0.22976120367419206</v>
      </c>
    </row>
    <row r="84" spans="20:27" x14ac:dyDescent="0.25">
      <c r="T84">
        <f>Kalibratiemetingen!G12</f>
        <v>14.8</v>
      </c>
      <c r="U84">
        <f>Kalibratiemetingen!C12</f>
        <v>5546</v>
      </c>
      <c r="V84">
        <f t="shared" si="5"/>
        <v>1</v>
      </c>
      <c r="W84">
        <f t="shared" si="6"/>
        <v>82080.800000000003</v>
      </c>
      <c r="X84">
        <f t="shared" si="7"/>
        <v>30758116</v>
      </c>
      <c r="Z84">
        <f t="shared" si="8"/>
        <v>14.26902943539535</v>
      </c>
      <c r="AA84">
        <f t="shared" si="9"/>
        <v>0.53097056460465097</v>
      </c>
    </row>
    <row r="85" spans="20:27" x14ac:dyDescent="0.25">
      <c r="T85">
        <f>Kalibratiemetingen!G15</f>
        <v>15.1</v>
      </c>
      <c r="U85">
        <f>Kalibratiemetingen!C15</f>
        <v>5908</v>
      </c>
      <c r="V85">
        <f t="shared" si="5"/>
        <v>1</v>
      </c>
      <c r="W85">
        <f t="shared" si="6"/>
        <v>89210.8</v>
      </c>
      <c r="X85">
        <f t="shared" si="7"/>
        <v>34904464</v>
      </c>
      <c r="Z85">
        <f t="shared" si="8"/>
        <v>14.785054627745016</v>
      </c>
      <c r="AA85">
        <f t="shared" si="9"/>
        <v>0.31494537225498398</v>
      </c>
    </row>
    <row r="86" spans="20:27" x14ac:dyDescent="0.25">
      <c r="T86">
        <f>Kalibratiemetingen!G9</f>
        <v>16.100000000000001</v>
      </c>
      <c r="U86">
        <f>Kalibratiemetingen!C9</f>
        <v>5908</v>
      </c>
      <c r="V86">
        <f t="shared" si="5"/>
        <v>1</v>
      </c>
      <c r="W86">
        <f t="shared" si="6"/>
        <v>95118.8</v>
      </c>
      <c r="X86">
        <f t="shared" si="7"/>
        <v>34904464</v>
      </c>
      <c r="Z86">
        <f t="shared" si="8"/>
        <v>14.785054627745016</v>
      </c>
      <c r="AA86">
        <f t="shared" si="9"/>
        <v>1.3149453722549858</v>
      </c>
    </row>
    <row r="87" spans="20:27" x14ac:dyDescent="0.25">
      <c r="T87">
        <f>Kalibratiemetingen!G4</f>
        <v>17.8</v>
      </c>
      <c r="U87">
        <f>Kalibratiemetingen!C4</f>
        <v>6274</v>
      </c>
      <c r="V87">
        <f t="shared" si="5"/>
        <v>1</v>
      </c>
      <c r="W87">
        <f t="shared" si="6"/>
        <v>111677.20000000001</v>
      </c>
      <c r="X87">
        <f t="shared" si="7"/>
        <v>39363076</v>
      </c>
      <c r="Z87">
        <f t="shared" si="8"/>
        <v>15.306781755921754</v>
      </c>
      <c r="AA87">
        <f t="shared" si="9"/>
        <v>2.4932182440782462</v>
      </c>
    </row>
    <row r="88" spans="20:27" x14ac:dyDescent="0.25">
      <c r="T88">
        <f>Kalibratiemetingen!G43</f>
        <v>0</v>
      </c>
      <c r="U88">
        <f>Kalibratiemetingen!C43</f>
        <v>5010</v>
      </c>
      <c r="V88">
        <f t="shared" si="5"/>
        <v>0</v>
      </c>
      <c r="W88">
        <f t="shared" si="6"/>
        <v>0</v>
      </c>
      <c r="X88">
        <f t="shared" si="7"/>
        <v>25100100</v>
      </c>
      <c r="Z88" t="b">
        <f t="shared" si="8"/>
        <v>0</v>
      </c>
    </row>
    <row r="89" spans="20:27" x14ac:dyDescent="0.25">
      <c r="T89">
        <f>Kalibratiemetingen!G41</f>
        <v>0</v>
      </c>
      <c r="U89">
        <f>Kalibratiemetingen!C41</f>
        <v>5007</v>
      </c>
      <c r="V89">
        <f t="shared" si="5"/>
        <v>0</v>
      </c>
      <c r="W89">
        <f t="shared" si="6"/>
        <v>0</v>
      </c>
      <c r="X89">
        <f t="shared" si="7"/>
        <v>25070049</v>
      </c>
      <c r="Z89" t="b">
        <f t="shared" si="8"/>
        <v>0</v>
      </c>
    </row>
    <row r="90" spans="20:27" x14ac:dyDescent="0.25">
      <c r="T90">
        <f>Kalibratiemetingen!G80</f>
        <v>0</v>
      </c>
      <c r="U90">
        <f>Kalibratiemetingen!C80</f>
        <v>4844</v>
      </c>
      <c r="V90">
        <f t="shared" si="5"/>
        <v>0</v>
      </c>
      <c r="W90">
        <f t="shared" si="6"/>
        <v>0</v>
      </c>
      <c r="X90">
        <f t="shared" si="7"/>
        <v>23464336</v>
      </c>
      <c r="Z90" t="b">
        <f t="shared" si="8"/>
        <v>0</v>
      </c>
    </row>
    <row r="91" spans="20:27" x14ac:dyDescent="0.25">
      <c r="T91">
        <f>Kalibratiemetingen!G77</f>
        <v>0</v>
      </c>
      <c r="U91">
        <f>Kalibratiemetingen!C77</f>
        <v>4823</v>
      </c>
      <c r="V91">
        <f t="shared" si="5"/>
        <v>0</v>
      </c>
      <c r="W91">
        <f t="shared" si="6"/>
        <v>0</v>
      </c>
      <c r="X91">
        <f t="shared" si="7"/>
        <v>23261329</v>
      </c>
      <c r="Z91" t="b">
        <f t="shared" si="8"/>
        <v>0</v>
      </c>
    </row>
    <row r="92" spans="20:27" x14ac:dyDescent="0.25">
      <c r="T92">
        <f>Kalibratiemetingen!G94</f>
        <v>13.3</v>
      </c>
      <c r="U92">
        <f>Kalibratiemetingen!C94</f>
        <v>4878</v>
      </c>
      <c r="V92">
        <f t="shared" si="5"/>
        <v>1</v>
      </c>
      <c r="W92">
        <f t="shared" si="6"/>
        <v>64877.4</v>
      </c>
      <c r="X92">
        <f t="shared" si="7"/>
        <v>23794884</v>
      </c>
      <c r="Z92">
        <f t="shared" si="8"/>
        <v>13.316806152274967</v>
      </c>
    </row>
    <row r="93" spans="20:27" x14ac:dyDescent="0.25">
      <c r="T93">
        <f>Kalibratiemetingen!G95</f>
        <v>12.3</v>
      </c>
      <c r="U93">
        <f>Kalibratiemetingen!C95</f>
        <v>4673</v>
      </c>
      <c r="V93">
        <f t="shared" si="5"/>
        <v>1</v>
      </c>
      <c r="W93">
        <f t="shared" si="6"/>
        <v>57477.9</v>
      </c>
      <c r="X93">
        <f t="shared" si="7"/>
        <v>21836929</v>
      </c>
      <c r="Z93">
        <f t="shared" si="8"/>
        <v>13.024581941137725</v>
      </c>
    </row>
    <row r="94" spans="20:27" x14ac:dyDescent="0.25">
      <c r="T94">
        <f>Kalibratiemetingen!G96</f>
        <v>11.6</v>
      </c>
      <c r="U94">
        <f>Kalibratiemetingen!C96</f>
        <v>4147</v>
      </c>
      <c r="V94">
        <f t="shared" si="5"/>
        <v>1</v>
      </c>
      <c r="W94">
        <f t="shared" si="6"/>
        <v>48105.2</v>
      </c>
      <c r="X94">
        <f t="shared" si="7"/>
        <v>17197609</v>
      </c>
      <c r="Z94">
        <f t="shared" si="8"/>
        <v>12.274777379878262</v>
      </c>
    </row>
    <row r="95" spans="20:27" x14ac:dyDescent="0.25">
      <c r="T95">
        <f>Kalibratiemetingen!G97</f>
        <v>12.1</v>
      </c>
      <c r="U95">
        <f>Kalibratiemetingen!C97</f>
        <v>4097</v>
      </c>
      <c r="V95">
        <f t="shared" si="5"/>
        <v>1</v>
      </c>
      <c r="W95">
        <f t="shared" si="6"/>
        <v>49573.7</v>
      </c>
      <c r="X95">
        <f t="shared" si="7"/>
        <v>16785409</v>
      </c>
      <c r="Z95">
        <f t="shared" si="8"/>
        <v>12.203503182039912</v>
      </c>
    </row>
    <row r="96" spans="20:27" x14ac:dyDescent="0.25">
      <c r="T96">
        <f>Kalibratiemetingen!G98</f>
        <v>15.6</v>
      </c>
      <c r="U96">
        <f>Kalibratiemetingen!C98</f>
        <v>5529</v>
      </c>
      <c r="V96">
        <f t="shared" si="5"/>
        <v>1</v>
      </c>
      <c r="W96">
        <f t="shared" si="6"/>
        <v>86252.4</v>
      </c>
      <c r="X96">
        <f t="shared" si="7"/>
        <v>30569841</v>
      </c>
      <c r="Z96">
        <f t="shared" si="8"/>
        <v>14.24479620813031</v>
      </c>
    </row>
    <row r="97" spans="20:26" x14ac:dyDescent="0.25">
      <c r="T97">
        <f>Kalibratiemetingen!G99</f>
        <v>15.6</v>
      </c>
      <c r="U97">
        <f>Kalibratiemetingen!C99</f>
        <v>5622</v>
      </c>
      <c r="V97">
        <f t="shared" si="5"/>
        <v>1</v>
      </c>
      <c r="W97">
        <f t="shared" si="6"/>
        <v>87703.2</v>
      </c>
      <c r="X97">
        <f t="shared" si="7"/>
        <v>31606884</v>
      </c>
      <c r="Z97">
        <f t="shared" si="8"/>
        <v>14.377366216109646</v>
      </c>
    </row>
    <row r="98" spans="20:26" x14ac:dyDescent="0.25">
      <c r="T98">
        <f>Kalibratiemetingen!G100</f>
        <v>15.6</v>
      </c>
      <c r="U98">
        <f>Kalibratiemetingen!C100</f>
        <v>5539</v>
      </c>
      <c r="V98">
        <f t="shared" si="5"/>
        <v>1</v>
      </c>
      <c r="W98">
        <f t="shared" si="6"/>
        <v>86408.4</v>
      </c>
      <c r="X98">
        <f t="shared" si="7"/>
        <v>30680521</v>
      </c>
      <c r="Z98">
        <f t="shared" si="8"/>
        <v>14.25905104769798</v>
      </c>
    </row>
    <row r="99" spans="20:26" x14ac:dyDescent="0.25">
      <c r="T99">
        <f>Kalibratiemetingen!G101</f>
        <v>15.6</v>
      </c>
      <c r="U99">
        <f>Kalibratiemetingen!C101</f>
        <v>5526</v>
      </c>
      <c r="V99">
        <f t="shared" si="5"/>
        <v>1</v>
      </c>
      <c r="W99">
        <f t="shared" si="6"/>
        <v>86205.599999999991</v>
      </c>
      <c r="X99">
        <f t="shared" si="7"/>
        <v>30536676</v>
      </c>
      <c r="Z99">
        <f t="shared" si="8"/>
        <v>14.24051975626001</v>
      </c>
    </row>
    <row r="100" spans="20:26" x14ac:dyDescent="0.25">
      <c r="T100">
        <f>Kalibratiemetingen!G102</f>
        <v>12.2</v>
      </c>
      <c r="U100">
        <f>Kalibratiemetingen!C102</f>
        <v>4579</v>
      </c>
      <c r="V100">
        <f t="shared" si="5"/>
        <v>1</v>
      </c>
      <c r="W100">
        <f t="shared" si="6"/>
        <v>55863.799999999996</v>
      </c>
      <c r="X100">
        <f t="shared" si="7"/>
        <v>20967241</v>
      </c>
      <c r="Z100">
        <f t="shared" si="8"/>
        <v>12.890586449201624</v>
      </c>
    </row>
    <row r="101" spans="20:26" x14ac:dyDescent="0.25">
      <c r="T101">
        <f>Kalibratiemetingen!G103</f>
        <v>12.2</v>
      </c>
      <c r="U101">
        <f>Kalibratiemetingen!C103</f>
        <v>3844</v>
      </c>
      <c r="V101">
        <f t="shared" si="5"/>
        <v>1</v>
      </c>
      <c r="W101">
        <f t="shared" si="6"/>
        <v>46896.799999999996</v>
      </c>
      <c r="X101">
        <f t="shared" si="7"/>
        <v>14776336</v>
      </c>
      <c r="Z101">
        <f t="shared" si="8"/>
        <v>11.84285574097785</v>
      </c>
    </row>
    <row r="102" spans="20:26" x14ac:dyDescent="0.25">
      <c r="T102">
        <f>Kalibratiemetingen!G104</f>
        <v>11.1</v>
      </c>
      <c r="U102">
        <f>Kalibratiemetingen!C104</f>
        <v>3203</v>
      </c>
      <c r="V102">
        <f t="shared" si="5"/>
        <v>1</v>
      </c>
      <c r="W102">
        <f t="shared" si="6"/>
        <v>35553.299999999996</v>
      </c>
      <c r="X102">
        <f t="shared" si="7"/>
        <v>10259209</v>
      </c>
      <c r="Z102">
        <f t="shared" si="8"/>
        <v>10.92912052469018</v>
      </c>
    </row>
    <row r="103" spans="20:26" x14ac:dyDescent="0.25">
      <c r="T103">
        <f>Kalibratiemetingen!G105</f>
        <v>11.1</v>
      </c>
      <c r="U103">
        <f>Kalibratiemetingen!C105</f>
        <v>2225</v>
      </c>
      <c r="V103">
        <f t="shared" si="5"/>
        <v>1</v>
      </c>
      <c r="W103">
        <f t="shared" si="6"/>
        <v>24697.5</v>
      </c>
      <c r="X103">
        <f t="shared" si="7"/>
        <v>4950625</v>
      </c>
      <c r="Z103">
        <f t="shared" si="8"/>
        <v>9.5349972149720159</v>
      </c>
    </row>
    <row r="104" spans="20:26" x14ac:dyDescent="0.25">
      <c r="T104">
        <f>Kalibratiemetingen!G106</f>
        <v>11.1</v>
      </c>
      <c r="U104">
        <f>Kalibratiemetingen!C106</f>
        <v>2853</v>
      </c>
      <c r="V104">
        <f t="shared" si="5"/>
        <v>1</v>
      </c>
      <c r="W104">
        <f t="shared" si="6"/>
        <v>31668.3</v>
      </c>
      <c r="X104">
        <f t="shared" si="7"/>
        <v>8139609</v>
      </c>
      <c r="Z104">
        <f t="shared" si="8"/>
        <v>10.430201139821715</v>
      </c>
    </row>
    <row r="105" spans="20:26" x14ac:dyDescent="0.25">
      <c r="T105">
        <f>Kalibratiemetingen!G107</f>
        <v>11.1</v>
      </c>
      <c r="U105">
        <f>Kalibratiemetingen!C107</f>
        <v>2915</v>
      </c>
      <c r="V105">
        <f t="shared" si="5"/>
        <v>1</v>
      </c>
      <c r="W105">
        <f t="shared" si="6"/>
        <v>32356.5</v>
      </c>
      <c r="X105">
        <f t="shared" si="7"/>
        <v>8497225</v>
      </c>
      <c r="Z105">
        <f t="shared" si="8"/>
        <v>10.518581145141273</v>
      </c>
    </row>
    <row r="106" spans="20:26" x14ac:dyDescent="0.25">
      <c r="T106">
        <f>Kalibratiemetingen!G108</f>
        <v>11.1</v>
      </c>
      <c r="U106">
        <f>Kalibratiemetingen!C108</f>
        <v>3072</v>
      </c>
      <c r="V106">
        <f t="shared" si="5"/>
        <v>1</v>
      </c>
      <c r="W106">
        <f t="shared" si="6"/>
        <v>34099.199999999997</v>
      </c>
      <c r="X106">
        <f t="shared" si="7"/>
        <v>9437184</v>
      </c>
      <c r="Z106">
        <f t="shared" si="8"/>
        <v>10.742382126353696</v>
      </c>
    </row>
    <row r="107" spans="20:26" x14ac:dyDescent="0.25">
      <c r="T107">
        <f>Kalibratiemetingen!G109</f>
        <v>11.1</v>
      </c>
      <c r="U107">
        <f>Kalibratiemetingen!C109</f>
        <v>3376</v>
      </c>
      <c r="V107">
        <f t="shared" si="5"/>
        <v>1</v>
      </c>
      <c r="W107">
        <f t="shared" si="6"/>
        <v>37473.599999999999</v>
      </c>
      <c r="X107">
        <f t="shared" si="7"/>
        <v>11397376</v>
      </c>
      <c r="Z107">
        <f t="shared" si="8"/>
        <v>11.175729249210876</v>
      </c>
    </row>
    <row r="108" spans="20:26" x14ac:dyDescent="0.25">
      <c r="T108">
        <f>Kalibratiemetingen!G110</f>
        <v>13.3</v>
      </c>
      <c r="U108">
        <f>Kalibratiemetingen!C110</f>
        <v>4890</v>
      </c>
      <c r="V108">
        <f t="shared" si="5"/>
        <v>1</v>
      </c>
      <c r="W108">
        <f t="shared" si="6"/>
        <v>65037</v>
      </c>
      <c r="X108">
        <f t="shared" si="7"/>
        <v>23912100</v>
      </c>
      <c r="Z108">
        <f t="shared" si="8"/>
        <v>13.333911959756172</v>
      </c>
    </row>
    <row r="109" spans="20:26" x14ac:dyDescent="0.25">
      <c r="T109">
        <f>Kalibratiemetingen!G111</f>
        <v>15.9</v>
      </c>
      <c r="U109">
        <f>Kalibratiemetingen!C111</f>
        <v>5706</v>
      </c>
      <c r="V109">
        <f t="shared" si="5"/>
        <v>1</v>
      </c>
      <c r="W109">
        <f t="shared" si="6"/>
        <v>90725.400000000009</v>
      </c>
      <c r="X109">
        <f t="shared" si="7"/>
        <v>32558436</v>
      </c>
      <c r="Z109">
        <f t="shared" si="8"/>
        <v>14.497106868478074</v>
      </c>
    </row>
    <row r="110" spans="20:26" x14ac:dyDescent="0.25">
      <c r="T110">
        <f>Kalibratiemetingen!G112</f>
        <v>15.8</v>
      </c>
      <c r="U110">
        <f>Kalibratiemetingen!C112</f>
        <v>5666</v>
      </c>
      <c r="V110">
        <f t="shared" si="5"/>
        <v>1</v>
      </c>
      <c r="W110">
        <f t="shared" si="6"/>
        <v>89522.8</v>
      </c>
      <c r="X110">
        <f t="shared" si="7"/>
        <v>32103556</v>
      </c>
      <c r="Z110">
        <f t="shared" si="8"/>
        <v>14.440087510207395</v>
      </c>
    </row>
    <row r="111" spans="20:26" x14ac:dyDescent="0.25">
      <c r="T111">
        <f>Kalibratiemetingen!G113</f>
        <v>15.8</v>
      </c>
      <c r="U111">
        <f>Kalibratiemetingen!C113</f>
        <v>4763</v>
      </c>
      <c r="V111">
        <f t="shared" si="5"/>
        <v>1</v>
      </c>
      <c r="W111">
        <f t="shared" si="6"/>
        <v>75255.400000000009</v>
      </c>
      <c r="X111">
        <f t="shared" si="7"/>
        <v>22686169</v>
      </c>
      <c r="Z111">
        <f t="shared" si="8"/>
        <v>13.152875497246757</v>
      </c>
    </row>
    <row r="112" spans="20:26" x14ac:dyDescent="0.25">
      <c r="T112">
        <f>Kalibratiemetingen!G114</f>
        <v>15.8</v>
      </c>
      <c r="U112">
        <f>Kalibratiemetingen!C114</f>
        <v>4626</v>
      </c>
      <c r="V112">
        <f t="shared" si="5"/>
        <v>1</v>
      </c>
      <c r="W112">
        <f t="shared" si="6"/>
        <v>73090.8</v>
      </c>
      <c r="X112">
        <f t="shared" si="7"/>
        <v>21399876</v>
      </c>
      <c r="Z112">
        <f t="shared" si="8"/>
        <v>12.957584195169675</v>
      </c>
    </row>
    <row r="113" spans="20:26" x14ac:dyDescent="0.25">
      <c r="T113">
        <f>Kalibratiemetingen!G115</f>
        <v>15.8</v>
      </c>
      <c r="U113">
        <f>Kalibratiemetingen!C115</f>
        <v>4891</v>
      </c>
      <c r="V113">
        <f t="shared" si="5"/>
        <v>1</v>
      </c>
      <c r="W113">
        <f t="shared" si="6"/>
        <v>77277.8</v>
      </c>
      <c r="X113">
        <f t="shared" si="7"/>
        <v>23921881</v>
      </c>
      <c r="Z113">
        <f t="shared" si="8"/>
        <v>13.335337443712939</v>
      </c>
    </row>
    <row r="114" spans="20:26" x14ac:dyDescent="0.25">
      <c r="T114">
        <f>Kalibratiemetingen!G116</f>
        <v>15.8</v>
      </c>
      <c r="U114">
        <f>Kalibratiemetingen!C116</f>
        <v>4849</v>
      </c>
      <c r="V114">
        <f t="shared" si="5"/>
        <v>1</v>
      </c>
      <c r="W114">
        <f t="shared" si="6"/>
        <v>76614.2</v>
      </c>
      <c r="X114">
        <f t="shared" si="7"/>
        <v>23512801</v>
      </c>
      <c r="Z114">
        <f t="shared" si="8"/>
        <v>13.275467117528724</v>
      </c>
    </row>
    <row r="115" spans="20:26" x14ac:dyDescent="0.25">
      <c r="T115">
        <f>Kalibratiemetingen!G117</f>
        <v>15.8</v>
      </c>
      <c r="U115">
        <f>Kalibratiemetingen!C117</f>
        <v>5505</v>
      </c>
      <c r="V115">
        <f t="shared" si="5"/>
        <v>1</v>
      </c>
      <c r="W115">
        <f t="shared" si="6"/>
        <v>86979</v>
      </c>
      <c r="X115">
        <f t="shared" si="7"/>
        <v>30305025</v>
      </c>
      <c r="Z115">
        <f t="shared" si="8"/>
        <v>14.210584593167901</v>
      </c>
    </row>
    <row r="116" spans="20:26" x14ac:dyDescent="0.25">
      <c r="T116">
        <f>Kalibratiemetingen!G118</f>
        <v>0</v>
      </c>
      <c r="U116">
        <f>Kalibratiemetingen!C118</f>
        <v>0</v>
      </c>
      <c r="V116">
        <f t="shared" si="5"/>
        <v>0</v>
      </c>
      <c r="W116">
        <f t="shared" si="6"/>
        <v>0</v>
      </c>
      <c r="X116">
        <f t="shared" si="7"/>
        <v>0</v>
      </c>
      <c r="Z116" t="b">
        <f t="shared" si="8"/>
        <v>0</v>
      </c>
    </row>
    <row r="117" spans="20:26" x14ac:dyDescent="0.25">
      <c r="T117">
        <f>Kalibratiemetingen!G119</f>
        <v>0</v>
      </c>
      <c r="U117">
        <f>Kalibratiemetingen!C119</f>
        <v>0</v>
      </c>
      <c r="V117">
        <f t="shared" si="5"/>
        <v>0</v>
      </c>
      <c r="W117">
        <f t="shared" si="6"/>
        <v>0</v>
      </c>
      <c r="X117">
        <f t="shared" si="7"/>
        <v>0</v>
      </c>
      <c r="Z117" t="b">
        <f t="shared" si="8"/>
        <v>0</v>
      </c>
    </row>
    <row r="118" spans="20:26" x14ac:dyDescent="0.25">
      <c r="T118">
        <f>Kalibratiemetingen!G120</f>
        <v>0</v>
      </c>
      <c r="U118">
        <f>Kalibratiemetingen!C120</f>
        <v>0</v>
      </c>
      <c r="V118">
        <f t="shared" si="5"/>
        <v>0</v>
      </c>
      <c r="W118">
        <f t="shared" si="6"/>
        <v>0</v>
      </c>
      <c r="X118">
        <f t="shared" si="7"/>
        <v>0</v>
      </c>
      <c r="Z118" t="b">
        <f t="shared" si="8"/>
        <v>0</v>
      </c>
    </row>
    <row r="119" spans="20:26" x14ac:dyDescent="0.25">
      <c r="T119">
        <f>Kalibratiemetingen!G121</f>
        <v>0</v>
      </c>
      <c r="U119">
        <f>Kalibratiemetingen!C121</f>
        <v>0</v>
      </c>
      <c r="V119">
        <f t="shared" si="5"/>
        <v>0</v>
      </c>
      <c r="W119">
        <f t="shared" si="6"/>
        <v>0</v>
      </c>
      <c r="X119">
        <f t="shared" si="7"/>
        <v>0</v>
      </c>
      <c r="Z119" t="b">
        <f t="shared" si="8"/>
        <v>0</v>
      </c>
    </row>
    <row r="120" spans="20:26" x14ac:dyDescent="0.25">
      <c r="T120">
        <f>Kalibratiemetingen!G122</f>
        <v>0</v>
      </c>
      <c r="U120">
        <f>Kalibratiemetingen!C122</f>
        <v>0</v>
      </c>
      <c r="V120">
        <f t="shared" si="5"/>
        <v>0</v>
      </c>
      <c r="W120">
        <f t="shared" si="6"/>
        <v>0</v>
      </c>
      <c r="X120">
        <f t="shared" si="7"/>
        <v>0</v>
      </c>
      <c r="Z120" t="b">
        <f t="shared" si="8"/>
        <v>0</v>
      </c>
    </row>
    <row r="121" spans="20:26" x14ac:dyDescent="0.25">
      <c r="T121">
        <f>Kalibratiemetingen!G123</f>
        <v>0</v>
      </c>
      <c r="U121">
        <f>Kalibratiemetingen!C123</f>
        <v>0</v>
      </c>
      <c r="V121">
        <f t="shared" si="5"/>
        <v>0</v>
      </c>
      <c r="W121">
        <f t="shared" si="6"/>
        <v>0</v>
      </c>
      <c r="X121">
        <f t="shared" si="7"/>
        <v>0</v>
      </c>
      <c r="Z121" t="b">
        <f t="shared" si="8"/>
        <v>0</v>
      </c>
    </row>
    <row r="122" spans="20:26" x14ac:dyDescent="0.25">
      <c r="T122">
        <f>Kalibratiemetingen!G124</f>
        <v>0</v>
      </c>
      <c r="U122">
        <f>Kalibratiemetingen!C124</f>
        <v>0</v>
      </c>
      <c r="V122">
        <f t="shared" si="5"/>
        <v>0</v>
      </c>
      <c r="W122">
        <f t="shared" si="6"/>
        <v>0</v>
      </c>
      <c r="X122">
        <f t="shared" si="7"/>
        <v>0</v>
      </c>
      <c r="Z122" t="b">
        <f t="shared" si="8"/>
        <v>0</v>
      </c>
    </row>
    <row r="123" spans="20:26" x14ac:dyDescent="0.25">
      <c r="T123">
        <f>Kalibratiemetingen!G125</f>
        <v>0</v>
      </c>
      <c r="U123">
        <f>Kalibratiemetingen!C125</f>
        <v>0</v>
      </c>
      <c r="V123">
        <f t="shared" si="5"/>
        <v>0</v>
      </c>
      <c r="W123">
        <f t="shared" si="6"/>
        <v>0</v>
      </c>
      <c r="X123">
        <f t="shared" si="7"/>
        <v>0</v>
      </c>
      <c r="Z123" t="b">
        <f t="shared" si="8"/>
        <v>0</v>
      </c>
    </row>
    <row r="124" spans="20:26" x14ac:dyDescent="0.25">
      <c r="T124">
        <f>Kalibratiemetingen!G126</f>
        <v>0</v>
      </c>
      <c r="U124">
        <f>Kalibratiemetingen!C126</f>
        <v>0</v>
      </c>
      <c r="V124">
        <f t="shared" si="5"/>
        <v>0</v>
      </c>
      <c r="W124">
        <f t="shared" si="6"/>
        <v>0</v>
      </c>
      <c r="X124">
        <f t="shared" si="7"/>
        <v>0</v>
      </c>
      <c r="Z124" t="b">
        <f t="shared" si="8"/>
        <v>0</v>
      </c>
    </row>
    <row r="125" spans="20:26" x14ac:dyDescent="0.25">
      <c r="T125">
        <f>Kalibratiemetingen!G127</f>
        <v>0</v>
      </c>
      <c r="U125">
        <f>Kalibratiemetingen!C127</f>
        <v>0</v>
      </c>
      <c r="V125">
        <f t="shared" si="5"/>
        <v>0</v>
      </c>
      <c r="W125">
        <f t="shared" si="6"/>
        <v>0</v>
      </c>
      <c r="X125">
        <f t="shared" si="7"/>
        <v>0</v>
      </c>
      <c r="Z125" t="b">
        <f t="shared" si="8"/>
        <v>0</v>
      </c>
    </row>
    <row r="126" spans="20:26" x14ac:dyDescent="0.25">
      <c r="T126">
        <f>Kalibratiemetingen!G128</f>
        <v>0</v>
      </c>
      <c r="U126">
        <f>Kalibratiemetingen!C128</f>
        <v>0</v>
      </c>
      <c r="V126">
        <f t="shared" si="5"/>
        <v>0</v>
      </c>
      <c r="W126">
        <f t="shared" si="6"/>
        <v>0</v>
      </c>
      <c r="X126">
        <f t="shared" si="7"/>
        <v>0</v>
      </c>
      <c r="Z126" t="b">
        <f t="shared" si="8"/>
        <v>0</v>
      </c>
    </row>
    <row r="127" spans="20:26" x14ac:dyDescent="0.25">
      <c r="T127">
        <f>Kalibratiemetingen!G129</f>
        <v>0</v>
      </c>
      <c r="U127">
        <f>Kalibratiemetingen!C129</f>
        <v>0</v>
      </c>
      <c r="V127">
        <f t="shared" si="5"/>
        <v>0</v>
      </c>
      <c r="W127">
        <f t="shared" si="6"/>
        <v>0</v>
      </c>
      <c r="X127">
        <f t="shared" si="7"/>
        <v>0</v>
      </c>
      <c r="Z127" t="b">
        <f t="shared" si="8"/>
        <v>0</v>
      </c>
    </row>
    <row r="128" spans="20:26" x14ac:dyDescent="0.25">
      <c r="T128">
        <f>Kalibratiemetingen!G130</f>
        <v>0</v>
      </c>
      <c r="U128">
        <f>Kalibratiemetingen!C130</f>
        <v>0</v>
      </c>
      <c r="V128">
        <f t="shared" si="5"/>
        <v>0</v>
      </c>
      <c r="W128">
        <f t="shared" si="6"/>
        <v>0</v>
      </c>
      <c r="X128">
        <f t="shared" si="7"/>
        <v>0</v>
      </c>
      <c r="Z128" t="b">
        <f t="shared" si="8"/>
        <v>0</v>
      </c>
    </row>
    <row r="129" spans="20:26" x14ac:dyDescent="0.25">
      <c r="T129">
        <f>Kalibratiemetingen!G131</f>
        <v>0</v>
      </c>
      <c r="U129">
        <f>Kalibratiemetingen!C131</f>
        <v>0</v>
      </c>
      <c r="V129">
        <f t="shared" si="5"/>
        <v>0</v>
      </c>
      <c r="W129">
        <f t="shared" si="6"/>
        <v>0</v>
      </c>
      <c r="X129">
        <f t="shared" si="7"/>
        <v>0</v>
      </c>
      <c r="Z129" t="b">
        <f t="shared" si="8"/>
        <v>0</v>
      </c>
    </row>
    <row r="130" spans="20:26" x14ac:dyDescent="0.25">
      <c r="T130">
        <f>Kalibratiemetingen!G132</f>
        <v>0</v>
      </c>
      <c r="U130">
        <f>Kalibratiemetingen!C132</f>
        <v>0</v>
      </c>
      <c r="V130">
        <f t="shared" si="5"/>
        <v>0</v>
      </c>
      <c r="W130">
        <f t="shared" si="6"/>
        <v>0</v>
      </c>
      <c r="X130">
        <f t="shared" si="7"/>
        <v>0</v>
      </c>
      <c r="Z130" t="b">
        <f t="shared" si="8"/>
        <v>0</v>
      </c>
    </row>
    <row r="131" spans="20:26" x14ac:dyDescent="0.25">
      <c r="T131">
        <f>Kalibratiemetingen!G133</f>
        <v>0</v>
      </c>
      <c r="U131">
        <f>Kalibratiemetingen!C133</f>
        <v>0</v>
      </c>
      <c r="V131">
        <f t="shared" ref="V131:V194" si="10">IF(IF(T131&gt;0,1,0)+IF(U131&gt;0,1,0)=2,1,0)</f>
        <v>0</v>
      </c>
      <c r="W131">
        <f t="shared" si="6"/>
        <v>0</v>
      </c>
      <c r="X131">
        <f t="shared" si="7"/>
        <v>0</v>
      </c>
      <c r="Z131" t="b">
        <f t="shared" si="8"/>
        <v>0</v>
      </c>
    </row>
    <row r="132" spans="20:26" x14ac:dyDescent="0.25">
      <c r="T132">
        <f>Kalibratiemetingen!G134</f>
        <v>0</v>
      </c>
      <c r="U132">
        <f>Kalibratiemetingen!C134</f>
        <v>0</v>
      </c>
      <c r="V132">
        <f t="shared" si="10"/>
        <v>0</v>
      </c>
      <c r="W132">
        <f t="shared" ref="W132:W195" si="11">T132*U132</f>
        <v>0</v>
      </c>
      <c r="X132">
        <f t="shared" ref="X132:X178" si="12">U132*U132</f>
        <v>0</v>
      </c>
      <c r="Z132" t="b">
        <f t="shared" ref="Z132:Z175" si="13">IF(V132,$R$13*U132+$R$14)</f>
        <v>0</v>
      </c>
    </row>
    <row r="133" spans="20:26" x14ac:dyDescent="0.25">
      <c r="T133">
        <f>Kalibratiemetingen!G135</f>
        <v>0</v>
      </c>
      <c r="U133">
        <f>Kalibratiemetingen!C135</f>
        <v>0</v>
      </c>
      <c r="V133">
        <f t="shared" si="10"/>
        <v>0</v>
      </c>
      <c r="W133">
        <f t="shared" si="11"/>
        <v>0</v>
      </c>
      <c r="X133">
        <f t="shared" si="12"/>
        <v>0</v>
      </c>
      <c r="Z133" t="b">
        <f t="shared" si="13"/>
        <v>0</v>
      </c>
    </row>
    <row r="134" spans="20:26" x14ac:dyDescent="0.25">
      <c r="T134">
        <f>Kalibratiemetingen!G136</f>
        <v>0</v>
      </c>
      <c r="U134">
        <f>Kalibratiemetingen!C136</f>
        <v>0</v>
      </c>
      <c r="V134">
        <f t="shared" si="10"/>
        <v>0</v>
      </c>
      <c r="W134">
        <f t="shared" si="11"/>
        <v>0</v>
      </c>
      <c r="X134">
        <f t="shared" si="12"/>
        <v>0</v>
      </c>
      <c r="Z134" t="b">
        <f t="shared" si="13"/>
        <v>0</v>
      </c>
    </row>
    <row r="135" spans="20:26" x14ac:dyDescent="0.25">
      <c r="T135">
        <f>Kalibratiemetingen!G137</f>
        <v>0</v>
      </c>
      <c r="U135">
        <f>Kalibratiemetingen!C137</f>
        <v>0</v>
      </c>
      <c r="V135">
        <f t="shared" si="10"/>
        <v>0</v>
      </c>
      <c r="W135">
        <f t="shared" si="11"/>
        <v>0</v>
      </c>
      <c r="X135">
        <f t="shared" si="12"/>
        <v>0</v>
      </c>
      <c r="Z135" t="b">
        <f t="shared" si="13"/>
        <v>0</v>
      </c>
    </row>
    <row r="136" spans="20:26" x14ac:dyDescent="0.25">
      <c r="T136">
        <f>Kalibratiemetingen!G138</f>
        <v>0</v>
      </c>
      <c r="U136">
        <f>Kalibratiemetingen!C138</f>
        <v>0</v>
      </c>
      <c r="V136">
        <f t="shared" si="10"/>
        <v>0</v>
      </c>
      <c r="W136">
        <f t="shared" si="11"/>
        <v>0</v>
      </c>
      <c r="X136">
        <f t="shared" si="12"/>
        <v>0</v>
      </c>
      <c r="Z136" t="b">
        <f t="shared" si="13"/>
        <v>0</v>
      </c>
    </row>
    <row r="137" spans="20:26" x14ac:dyDescent="0.25">
      <c r="T137">
        <f>Kalibratiemetingen!G139</f>
        <v>0</v>
      </c>
      <c r="U137">
        <f>Kalibratiemetingen!C139</f>
        <v>0</v>
      </c>
      <c r="V137">
        <f t="shared" si="10"/>
        <v>0</v>
      </c>
      <c r="W137">
        <f t="shared" si="11"/>
        <v>0</v>
      </c>
      <c r="X137">
        <f t="shared" si="12"/>
        <v>0</v>
      </c>
      <c r="Z137" t="b">
        <f t="shared" si="13"/>
        <v>0</v>
      </c>
    </row>
    <row r="138" spans="20:26" x14ac:dyDescent="0.25">
      <c r="T138">
        <f>Kalibratiemetingen!G140</f>
        <v>0</v>
      </c>
      <c r="U138">
        <f>Kalibratiemetingen!C140</f>
        <v>0</v>
      </c>
      <c r="V138">
        <f t="shared" si="10"/>
        <v>0</v>
      </c>
      <c r="W138">
        <f t="shared" si="11"/>
        <v>0</v>
      </c>
      <c r="X138">
        <f t="shared" si="12"/>
        <v>0</v>
      </c>
      <c r="Z138" t="b">
        <f t="shared" si="13"/>
        <v>0</v>
      </c>
    </row>
    <row r="139" spans="20:26" x14ac:dyDescent="0.25">
      <c r="T139">
        <f>Kalibratiemetingen!G141</f>
        <v>0</v>
      </c>
      <c r="U139">
        <f>Kalibratiemetingen!C141</f>
        <v>0</v>
      </c>
      <c r="V139">
        <f t="shared" si="10"/>
        <v>0</v>
      </c>
      <c r="W139">
        <f t="shared" si="11"/>
        <v>0</v>
      </c>
      <c r="X139">
        <f t="shared" si="12"/>
        <v>0</v>
      </c>
      <c r="Z139" t="b">
        <f t="shared" si="13"/>
        <v>0</v>
      </c>
    </row>
    <row r="140" spans="20:26" x14ac:dyDescent="0.25">
      <c r="T140">
        <f>Kalibratiemetingen!G142</f>
        <v>0</v>
      </c>
      <c r="U140">
        <f>Kalibratiemetingen!C142</f>
        <v>0</v>
      </c>
      <c r="V140">
        <f t="shared" si="10"/>
        <v>0</v>
      </c>
      <c r="W140">
        <f t="shared" si="11"/>
        <v>0</v>
      </c>
      <c r="X140">
        <f t="shared" si="12"/>
        <v>0</v>
      </c>
      <c r="Z140" t="b">
        <f t="shared" si="13"/>
        <v>0</v>
      </c>
    </row>
    <row r="141" spans="20:26" x14ac:dyDescent="0.25">
      <c r="T141">
        <f>Kalibratiemetingen!G143</f>
        <v>0</v>
      </c>
      <c r="U141">
        <f>Kalibratiemetingen!C143</f>
        <v>0</v>
      </c>
      <c r="V141">
        <f t="shared" si="10"/>
        <v>0</v>
      </c>
      <c r="W141">
        <f t="shared" si="11"/>
        <v>0</v>
      </c>
      <c r="X141">
        <f t="shared" si="12"/>
        <v>0</v>
      </c>
      <c r="Z141" t="b">
        <f t="shared" si="13"/>
        <v>0</v>
      </c>
    </row>
    <row r="142" spans="20:26" x14ac:dyDescent="0.25">
      <c r="T142">
        <f>Kalibratiemetingen!G144</f>
        <v>0</v>
      </c>
      <c r="U142">
        <f>Kalibratiemetingen!C144</f>
        <v>0</v>
      </c>
      <c r="V142">
        <f t="shared" si="10"/>
        <v>0</v>
      </c>
      <c r="W142">
        <f t="shared" si="11"/>
        <v>0</v>
      </c>
      <c r="X142">
        <f t="shared" si="12"/>
        <v>0</v>
      </c>
      <c r="Z142" t="b">
        <f t="shared" si="13"/>
        <v>0</v>
      </c>
    </row>
    <row r="143" spans="20:26" x14ac:dyDescent="0.25">
      <c r="T143">
        <f>Kalibratiemetingen!G145</f>
        <v>0</v>
      </c>
      <c r="U143">
        <f>Kalibratiemetingen!C145</f>
        <v>0</v>
      </c>
      <c r="V143">
        <f t="shared" si="10"/>
        <v>0</v>
      </c>
      <c r="W143">
        <f t="shared" si="11"/>
        <v>0</v>
      </c>
      <c r="X143">
        <f t="shared" si="12"/>
        <v>0</v>
      </c>
      <c r="Z143" t="b">
        <f t="shared" si="13"/>
        <v>0</v>
      </c>
    </row>
    <row r="144" spans="20:26" x14ac:dyDescent="0.25">
      <c r="T144">
        <f>Kalibratiemetingen!G146</f>
        <v>0</v>
      </c>
      <c r="U144">
        <f>Kalibratiemetingen!C146</f>
        <v>0</v>
      </c>
      <c r="V144">
        <f t="shared" si="10"/>
        <v>0</v>
      </c>
      <c r="W144">
        <f t="shared" si="11"/>
        <v>0</v>
      </c>
      <c r="X144">
        <f t="shared" si="12"/>
        <v>0</v>
      </c>
      <c r="Z144" t="b">
        <f t="shared" si="13"/>
        <v>0</v>
      </c>
    </row>
    <row r="145" spans="20:26" x14ac:dyDescent="0.25">
      <c r="T145">
        <f>Kalibratiemetingen!G147</f>
        <v>0</v>
      </c>
      <c r="U145">
        <f>Kalibratiemetingen!C147</f>
        <v>0</v>
      </c>
      <c r="V145">
        <f t="shared" si="10"/>
        <v>0</v>
      </c>
      <c r="W145">
        <f t="shared" si="11"/>
        <v>0</v>
      </c>
      <c r="X145">
        <f t="shared" si="12"/>
        <v>0</v>
      </c>
      <c r="Z145" t="b">
        <f t="shared" si="13"/>
        <v>0</v>
      </c>
    </row>
    <row r="146" spans="20:26" x14ac:dyDescent="0.25">
      <c r="T146">
        <f>Kalibratiemetingen!G148</f>
        <v>0</v>
      </c>
      <c r="U146">
        <f>Kalibratiemetingen!C148</f>
        <v>0</v>
      </c>
      <c r="V146">
        <f t="shared" si="10"/>
        <v>0</v>
      </c>
      <c r="W146">
        <f t="shared" si="11"/>
        <v>0</v>
      </c>
      <c r="X146">
        <f t="shared" si="12"/>
        <v>0</v>
      </c>
      <c r="Z146" t="b">
        <f t="shared" si="13"/>
        <v>0</v>
      </c>
    </row>
    <row r="147" spans="20:26" x14ac:dyDescent="0.25">
      <c r="T147">
        <f>Kalibratiemetingen!G149</f>
        <v>0</v>
      </c>
      <c r="U147">
        <f>Kalibratiemetingen!C149</f>
        <v>0</v>
      </c>
      <c r="V147">
        <f t="shared" si="10"/>
        <v>0</v>
      </c>
      <c r="W147">
        <f t="shared" si="11"/>
        <v>0</v>
      </c>
      <c r="X147">
        <f t="shared" si="12"/>
        <v>0</v>
      </c>
      <c r="Z147" t="b">
        <f t="shared" si="13"/>
        <v>0</v>
      </c>
    </row>
    <row r="148" spans="20:26" x14ac:dyDescent="0.25">
      <c r="T148">
        <f>Kalibratiemetingen!G150</f>
        <v>0</v>
      </c>
      <c r="U148">
        <f>Kalibratiemetingen!C150</f>
        <v>0</v>
      </c>
      <c r="V148">
        <f t="shared" si="10"/>
        <v>0</v>
      </c>
      <c r="W148">
        <f t="shared" si="11"/>
        <v>0</v>
      </c>
      <c r="X148">
        <f t="shared" si="12"/>
        <v>0</v>
      </c>
      <c r="Z148" t="b">
        <f t="shared" si="13"/>
        <v>0</v>
      </c>
    </row>
    <row r="149" spans="20:26" x14ac:dyDescent="0.25">
      <c r="T149">
        <f>Kalibratiemetingen!G151</f>
        <v>0</v>
      </c>
      <c r="U149">
        <f>Kalibratiemetingen!C151</f>
        <v>0</v>
      </c>
      <c r="V149">
        <f t="shared" si="10"/>
        <v>0</v>
      </c>
      <c r="W149">
        <f t="shared" si="11"/>
        <v>0</v>
      </c>
      <c r="X149">
        <f t="shared" si="12"/>
        <v>0</v>
      </c>
      <c r="Z149" t="b">
        <f t="shared" si="13"/>
        <v>0</v>
      </c>
    </row>
    <row r="150" spans="20:26" x14ac:dyDescent="0.25">
      <c r="T150">
        <f>Kalibratiemetingen!G152</f>
        <v>0</v>
      </c>
      <c r="U150">
        <f>Kalibratiemetingen!C152</f>
        <v>0</v>
      </c>
      <c r="V150">
        <f t="shared" si="10"/>
        <v>0</v>
      </c>
      <c r="W150">
        <f t="shared" si="11"/>
        <v>0</v>
      </c>
      <c r="X150">
        <f t="shared" si="12"/>
        <v>0</v>
      </c>
      <c r="Z150" t="b">
        <f t="shared" si="13"/>
        <v>0</v>
      </c>
    </row>
    <row r="151" spans="20:26" x14ac:dyDescent="0.25">
      <c r="T151">
        <f>Kalibratiemetingen!G153</f>
        <v>0</v>
      </c>
      <c r="U151">
        <f>Kalibratiemetingen!C153</f>
        <v>0</v>
      </c>
      <c r="V151">
        <f t="shared" si="10"/>
        <v>0</v>
      </c>
      <c r="W151">
        <f t="shared" si="11"/>
        <v>0</v>
      </c>
      <c r="X151">
        <f t="shared" si="12"/>
        <v>0</v>
      </c>
      <c r="Z151" t="b">
        <f t="shared" si="13"/>
        <v>0</v>
      </c>
    </row>
    <row r="152" spans="20:26" x14ac:dyDescent="0.25">
      <c r="T152">
        <f>Kalibratiemetingen!G154</f>
        <v>0</v>
      </c>
      <c r="U152">
        <f>Kalibratiemetingen!C154</f>
        <v>0</v>
      </c>
      <c r="V152">
        <f t="shared" si="10"/>
        <v>0</v>
      </c>
      <c r="W152">
        <f t="shared" si="11"/>
        <v>0</v>
      </c>
      <c r="X152">
        <f t="shared" si="12"/>
        <v>0</v>
      </c>
      <c r="Z152" t="b">
        <f t="shared" si="13"/>
        <v>0</v>
      </c>
    </row>
    <row r="153" spans="20:26" x14ac:dyDescent="0.25">
      <c r="T153">
        <f>Kalibratiemetingen!G155</f>
        <v>0</v>
      </c>
      <c r="U153">
        <f>Kalibratiemetingen!C155</f>
        <v>0</v>
      </c>
      <c r="V153">
        <f t="shared" si="10"/>
        <v>0</v>
      </c>
      <c r="W153">
        <f t="shared" si="11"/>
        <v>0</v>
      </c>
      <c r="X153">
        <f t="shared" si="12"/>
        <v>0</v>
      </c>
      <c r="Z153" t="b">
        <f t="shared" si="13"/>
        <v>0</v>
      </c>
    </row>
    <row r="154" spans="20:26" x14ac:dyDescent="0.25">
      <c r="T154">
        <f>Kalibratiemetingen!G156</f>
        <v>0</v>
      </c>
      <c r="U154">
        <f>Kalibratiemetingen!C156</f>
        <v>0</v>
      </c>
      <c r="V154">
        <f t="shared" si="10"/>
        <v>0</v>
      </c>
      <c r="W154">
        <f t="shared" si="11"/>
        <v>0</v>
      </c>
      <c r="X154">
        <f t="shared" si="12"/>
        <v>0</v>
      </c>
      <c r="Z154" t="b">
        <f t="shared" si="13"/>
        <v>0</v>
      </c>
    </row>
    <row r="155" spans="20:26" x14ac:dyDescent="0.25">
      <c r="T155">
        <f>Kalibratiemetingen!G157</f>
        <v>0</v>
      </c>
      <c r="U155">
        <f>Kalibratiemetingen!C157</f>
        <v>0</v>
      </c>
      <c r="V155">
        <f t="shared" si="10"/>
        <v>0</v>
      </c>
      <c r="W155">
        <f t="shared" si="11"/>
        <v>0</v>
      </c>
      <c r="X155">
        <f t="shared" si="12"/>
        <v>0</v>
      </c>
      <c r="Z155" t="b">
        <f t="shared" si="13"/>
        <v>0</v>
      </c>
    </row>
    <row r="156" spans="20:26" x14ac:dyDescent="0.25">
      <c r="T156">
        <f>Kalibratiemetingen!G158</f>
        <v>0</v>
      </c>
      <c r="U156">
        <f>Kalibratiemetingen!C158</f>
        <v>0</v>
      </c>
      <c r="V156">
        <f t="shared" si="10"/>
        <v>0</v>
      </c>
      <c r="W156">
        <f t="shared" si="11"/>
        <v>0</v>
      </c>
      <c r="X156">
        <f t="shared" si="12"/>
        <v>0</v>
      </c>
      <c r="Z156" t="b">
        <f t="shared" si="13"/>
        <v>0</v>
      </c>
    </row>
    <row r="157" spans="20:26" x14ac:dyDescent="0.25">
      <c r="T157">
        <f>Kalibratiemetingen!G159</f>
        <v>0</v>
      </c>
      <c r="U157">
        <f>Kalibratiemetingen!C159</f>
        <v>0</v>
      </c>
      <c r="V157">
        <f t="shared" si="10"/>
        <v>0</v>
      </c>
      <c r="W157">
        <f t="shared" si="11"/>
        <v>0</v>
      </c>
      <c r="X157">
        <f t="shared" si="12"/>
        <v>0</v>
      </c>
      <c r="Z157" t="b">
        <f t="shared" si="13"/>
        <v>0</v>
      </c>
    </row>
    <row r="158" spans="20:26" x14ac:dyDescent="0.25">
      <c r="T158">
        <f>Kalibratiemetingen!G160</f>
        <v>0</v>
      </c>
      <c r="U158">
        <f>Kalibratiemetingen!C160</f>
        <v>0</v>
      </c>
      <c r="V158">
        <f t="shared" si="10"/>
        <v>0</v>
      </c>
      <c r="W158">
        <f t="shared" si="11"/>
        <v>0</v>
      </c>
      <c r="X158">
        <f t="shared" si="12"/>
        <v>0</v>
      </c>
      <c r="Z158" t="b">
        <f t="shared" si="13"/>
        <v>0</v>
      </c>
    </row>
    <row r="159" spans="20:26" x14ac:dyDescent="0.25">
      <c r="T159">
        <f>Kalibratiemetingen!G161</f>
        <v>0</v>
      </c>
      <c r="U159">
        <f>Kalibratiemetingen!C161</f>
        <v>0</v>
      </c>
      <c r="V159">
        <f t="shared" si="10"/>
        <v>0</v>
      </c>
      <c r="W159">
        <f t="shared" si="11"/>
        <v>0</v>
      </c>
      <c r="X159">
        <f t="shared" si="12"/>
        <v>0</v>
      </c>
      <c r="Z159" t="b">
        <f t="shared" si="13"/>
        <v>0</v>
      </c>
    </row>
    <row r="160" spans="20:26" x14ac:dyDescent="0.25">
      <c r="T160">
        <f>Kalibratiemetingen!G162</f>
        <v>0</v>
      </c>
      <c r="U160">
        <f>Kalibratiemetingen!C162</f>
        <v>0</v>
      </c>
      <c r="V160">
        <f t="shared" si="10"/>
        <v>0</v>
      </c>
      <c r="W160">
        <f t="shared" si="11"/>
        <v>0</v>
      </c>
      <c r="X160">
        <f t="shared" si="12"/>
        <v>0</v>
      </c>
      <c r="Z160" t="b">
        <f t="shared" si="13"/>
        <v>0</v>
      </c>
    </row>
    <row r="161" spans="20:26" x14ac:dyDescent="0.25">
      <c r="T161">
        <f>Kalibratiemetingen!G163</f>
        <v>0</v>
      </c>
      <c r="U161">
        <f>Kalibratiemetingen!C163</f>
        <v>0</v>
      </c>
      <c r="V161">
        <f t="shared" si="10"/>
        <v>0</v>
      </c>
      <c r="W161">
        <f t="shared" si="11"/>
        <v>0</v>
      </c>
      <c r="X161">
        <f t="shared" si="12"/>
        <v>0</v>
      </c>
      <c r="Z161" t="b">
        <f t="shared" si="13"/>
        <v>0</v>
      </c>
    </row>
    <row r="162" spans="20:26" x14ac:dyDescent="0.25">
      <c r="T162">
        <f>Kalibratiemetingen!G164</f>
        <v>0</v>
      </c>
      <c r="U162">
        <f>Kalibratiemetingen!C164</f>
        <v>0</v>
      </c>
      <c r="V162">
        <f t="shared" si="10"/>
        <v>0</v>
      </c>
      <c r="W162">
        <f t="shared" si="11"/>
        <v>0</v>
      </c>
      <c r="X162">
        <f t="shared" si="12"/>
        <v>0</v>
      </c>
      <c r="Z162" t="b">
        <f t="shared" si="13"/>
        <v>0</v>
      </c>
    </row>
    <row r="163" spans="20:26" x14ac:dyDescent="0.25">
      <c r="T163">
        <f>Kalibratiemetingen!G165</f>
        <v>0</v>
      </c>
      <c r="U163">
        <f>Kalibratiemetingen!C165</f>
        <v>0</v>
      </c>
      <c r="V163">
        <f t="shared" si="10"/>
        <v>0</v>
      </c>
      <c r="W163">
        <f t="shared" si="11"/>
        <v>0</v>
      </c>
      <c r="X163">
        <f t="shared" si="12"/>
        <v>0</v>
      </c>
      <c r="Z163" t="b">
        <f t="shared" si="13"/>
        <v>0</v>
      </c>
    </row>
    <row r="164" spans="20:26" x14ac:dyDescent="0.25">
      <c r="T164">
        <f>Kalibratiemetingen!G166</f>
        <v>0</v>
      </c>
      <c r="U164">
        <f>Kalibratiemetingen!C166</f>
        <v>0</v>
      </c>
      <c r="V164">
        <f t="shared" si="10"/>
        <v>0</v>
      </c>
      <c r="W164">
        <f t="shared" si="11"/>
        <v>0</v>
      </c>
      <c r="X164">
        <f t="shared" si="12"/>
        <v>0</v>
      </c>
      <c r="Z164" t="b">
        <f t="shared" si="13"/>
        <v>0</v>
      </c>
    </row>
    <row r="165" spans="20:26" x14ac:dyDescent="0.25">
      <c r="T165">
        <f>Kalibratiemetingen!G167</f>
        <v>0</v>
      </c>
      <c r="U165">
        <f>Kalibratiemetingen!C167</f>
        <v>0</v>
      </c>
      <c r="V165">
        <f t="shared" si="10"/>
        <v>0</v>
      </c>
      <c r="W165">
        <f t="shared" si="11"/>
        <v>0</v>
      </c>
      <c r="X165">
        <f t="shared" si="12"/>
        <v>0</v>
      </c>
      <c r="Z165" t="b">
        <f t="shared" si="13"/>
        <v>0</v>
      </c>
    </row>
    <row r="166" spans="20:26" x14ac:dyDescent="0.25">
      <c r="T166">
        <f>Kalibratiemetingen!G168</f>
        <v>0</v>
      </c>
      <c r="U166">
        <f>Kalibratiemetingen!C168</f>
        <v>0</v>
      </c>
      <c r="V166">
        <f t="shared" si="10"/>
        <v>0</v>
      </c>
      <c r="W166">
        <f t="shared" si="11"/>
        <v>0</v>
      </c>
      <c r="X166">
        <f t="shared" si="12"/>
        <v>0</v>
      </c>
      <c r="Z166" t="b">
        <f t="shared" si="13"/>
        <v>0</v>
      </c>
    </row>
    <row r="167" spans="20:26" x14ac:dyDescent="0.25">
      <c r="T167">
        <f>Kalibratiemetingen!G169</f>
        <v>0</v>
      </c>
      <c r="U167">
        <f>Kalibratiemetingen!C169</f>
        <v>0</v>
      </c>
      <c r="V167">
        <f t="shared" si="10"/>
        <v>0</v>
      </c>
      <c r="W167">
        <f t="shared" si="11"/>
        <v>0</v>
      </c>
      <c r="X167">
        <f t="shared" si="12"/>
        <v>0</v>
      </c>
      <c r="Z167" t="b">
        <f t="shared" si="13"/>
        <v>0</v>
      </c>
    </row>
    <row r="168" spans="20:26" x14ac:dyDescent="0.25">
      <c r="T168">
        <f>Kalibratiemetingen!G170</f>
        <v>0</v>
      </c>
      <c r="U168">
        <f>Kalibratiemetingen!C170</f>
        <v>0</v>
      </c>
      <c r="V168">
        <f t="shared" si="10"/>
        <v>0</v>
      </c>
      <c r="W168">
        <f t="shared" si="11"/>
        <v>0</v>
      </c>
      <c r="X168">
        <f t="shared" si="12"/>
        <v>0</v>
      </c>
      <c r="Z168" t="b">
        <f t="shared" si="13"/>
        <v>0</v>
      </c>
    </row>
    <row r="169" spans="20:26" x14ac:dyDescent="0.25">
      <c r="T169">
        <f>Kalibratiemetingen!G171</f>
        <v>0</v>
      </c>
      <c r="U169">
        <f>Kalibratiemetingen!C171</f>
        <v>0</v>
      </c>
      <c r="V169">
        <f t="shared" si="10"/>
        <v>0</v>
      </c>
      <c r="W169">
        <f t="shared" si="11"/>
        <v>0</v>
      </c>
      <c r="X169">
        <f t="shared" si="12"/>
        <v>0</v>
      </c>
      <c r="Z169" t="b">
        <f t="shared" si="13"/>
        <v>0</v>
      </c>
    </row>
    <row r="170" spans="20:26" x14ac:dyDescent="0.25">
      <c r="T170">
        <f>Kalibratiemetingen!G172</f>
        <v>0</v>
      </c>
      <c r="U170">
        <f>Kalibratiemetingen!C172</f>
        <v>0</v>
      </c>
      <c r="V170">
        <f t="shared" si="10"/>
        <v>0</v>
      </c>
      <c r="W170">
        <f t="shared" si="11"/>
        <v>0</v>
      </c>
      <c r="X170">
        <f t="shared" si="12"/>
        <v>0</v>
      </c>
      <c r="Z170" t="b">
        <f t="shared" si="13"/>
        <v>0</v>
      </c>
    </row>
    <row r="171" spans="20:26" x14ac:dyDescent="0.25">
      <c r="T171">
        <f>Kalibratiemetingen!G173</f>
        <v>0</v>
      </c>
      <c r="U171">
        <f>Kalibratiemetingen!C173</f>
        <v>0</v>
      </c>
      <c r="V171">
        <f t="shared" si="10"/>
        <v>0</v>
      </c>
      <c r="W171">
        <f t="shared" si="11"/>
        <v>0</v>
      </c>
      <c r="X171">
        <f t="shared" si="12"/>
        <v>0</v>
      </c>
      <c r="Z171" t="b">
        <f t="shared" si="13"/>
        <v>0</v>
      </c>
    </row>
    <row r="172" spans="20:26" x14ac:dyDescent="0.25">
      <c r="T172">
        <f>Kalibratiemetingen!G174</f>
        <v>0</v>
      </c>
      <c r="U172">
        <f>Kalibratiemetingen!C174</f>
        <v>0</v>
      </c>
      <c r="V172">
        <f t="shared" si="10"/>
        <v>0</v>
      </c>
      <c r="W172">
        <f t="shared" si="11"/>
        <v>0</v>
      </c>
      <c r="X172">
        <f t="shared" si="12"/>
        <v>0</v>
      </c>
      <c r="Z172" t="b">
        <f t="shared" si="13"/>
        <v>0</v>
      </c>
    </row>
    <row r="173" spans="20:26" x14ac:dyDescent="0.25">
      <c r="T173">
        <f>Kalibratiemetingen!G175</f>
        <v>0</v>
      </c>
      <c r="U173">
        <f>Kalibratiemetingen!C175</f>
        <v>0</v>
      </c>
      <c r="V173">
        <f t="shared" si="10"/>
        <v>0</v>
      </c>
      <c r="W173">
        <f t="shared" si="11"/>
        <v>0</v>
      </c>
      <c r="X173">
        <f t="shared" si="12"/>
        <v>0</v>
      </c>
      <c r="Z173" t="b">
        <f t="shared" si="13"/>
        <v>0</v>
      </c>
    </row>
    <row r="174" spans="20:26" x14ac:dyDescent="0.25">
      <c r="T174">
        <f>Kalibratiemetingen!G176</f>
        <v>0</v>
      </c>
      <c r="U174">
        <f>Kalibratiemetingen!C176</f>
        <v>0</v>
      </c>
      <c r="V174">
        <f t="shared" si="10"/>
        <v>0</v>
      </c>
      <c r="W174">
        <f t="shared" si="11"/>
        <v>0</v>
      </c>
      <c r="X174">
        <f t="shared" si="12"/>
        <v>0</v>
      </c>
      <c r="Z174" t="b">
        <f t="shared" si="13"/>
        <v>0</v>
      </c>
    </row>
    <row r="175" spans="20:26" x14ac:dyDescent="0.25">
      <c r="T175">
        <f>Kalibratiemetingen!G177</f>
        <v>0</v>
      </c>
      <c r="U175">
        <f>Kalibratiemetingen!C177</f>
        <v>0</v>
      </c>
      <c r="V175">
        <f t="shared" si="10"/>
        <v>0</v>
      </c>
      <c r="W175">
        <f t="shared" si="11"/>
        <v>0</v>
      </c>
      <c r="X175">
        <f t="shared" si="12"/>
        <v>0</v>
      </c>
      <c r="Z175" t="b">
        <f t="shared" si="13"/>
        <v>0</v>
      </c>
    </row>
    <row r="176" spans="20:26" x14ac:dyDescent="0.25">
      <c r="T176">
        <f>Kalibratiemetingen!G178</f>
        <v>0</v>
      </c>
      <c r="U176">
        <f>Kalibratiemetingen!C178</f>
        <v>0</v>
      </c>
      <c r="V176">
        <f t="shared" si="10"/>
        <v>0</v>
      </c>
      <c r="W176">
        <f t="shared" si="11"/>
        <v>0</v>
      </c>
      <c r="X176">
        <f t="shared" si="12"/>
        <v>0</v>
      </c>
    </row>
    <row r="177" spans="20:24" x14ac:dyDescent="0.25">
      <c r="T177">
        <f>Kalibratiemetingen!G179</f>
        <v>0</v>
      </c>
      <c r="U177">
        <f>Kalibratiemetingen!C179</f>
        <v>0</v>
      </c>
      <c r="V177">
        <f t="shared" si="10"/>
        <v>0</v>
      </c>
      <c r="W177">
        <f t="shared" si="11"/>
        <v>0</v>
      </c>
      <c r="X177">
        <f t="shared" si="12"/>
        <v>0</v>
      </c>
    </row>
    <row r="178" spans="20:24" x14ac:dyDescent="0.25">
      <c r="T178">
        <f>Kalibratiemetingen!G180</f>
        <v>0</v>
      </c>
      <c r="U178">
        <f>Kalibratiemetingen!C180</f>
        <v>0</v>
      </c>
      <c r="V178">
        <f t="shared" si="10"/>
        <v>0</v>
      </c>
      <c r="W178">
        <f t="shared" si="11"/>
        <v>0</v>
      </c>
      <c r="X178">
        <f t="shared" si="12"/>
        <v>0</v>
      </c>
    </row>
    <row r="179" spans="20:24" x14ac:dyDescent="0.25">
      <c r="T179">
        <f>Kalibratiemetingen!G181</f>
        <v>0</v>
      </c>
      <c r="U179">
        <f>Kalibratiemetingen!C181</f>
        <v>0</v>
      </c>
      <c r="V179">
        <f t="shared" si="10"/>
        <v>0</v>
      </c>
      <c r="W179">
        <f t="shared" si="11"/>
        <v>0</v>
      </c>
      <c r="X179">
        <f>U179*U179</f>
        <v>0</v>
      </c>
    </row>
    <row r="180" spans="20:24" x14ac:dyDescent="0.25">
      <c r="T180">
        <f>Kalibratiemetingen!G182</f>
        <v>0</v>
      </c>
      <c r="U180">
        <f>Kalibratiemetingen!C182</f>
        <v>0</v>
      </c>
      <c r="V180">
        <f t="shared" si="10"/>
        <v>0</v>
      </c>
      <c r="W180">
        <f t="shared" si="11"/>
        <v>0</v>
      </c>
      <c r="X180">
        <f t="shared" ref="X180:X236" si="14">U180*U180</f>
        <v>0</v>
      </c>
    </row>
    <row r="181" spans="20:24" x14ac:dyDescent="0.25">
      <c r="T181">
        <f>Kalibratiemetingen!G183</f>
        <v>0</v>
      </c>
      <c r="U181">
        <f>Kalibratiemetingen!C183</f>
        <v>0</v>
      </c>
      <c r="V181">
        <f t="shared" si="10"/>
        <v>0</v>
      </c>
      <c r="W181">
        <f t="shared" si="11"/>
        <v>0</v>
      </c>
      <c r="X181">
        <f t="shared" si="14"/>
        <v>0</v>
      </c>
    </row>
    <row r="182" spans="20:24" x14ac:dyDescent="0.25">
      <c r="T182">
        <f>Kalibratiemetingen!G184</f>
        <v>0</v>
      </c>
      <c r="U182">
        <f>Kalibratiemetingen!C184</f>
        <v>0</v>
      </c>
      <c r="V182">
        <f t="shared" si="10"/>
        <v>0</v>
      </c>
      <c r="W182">
        <f t="shared" si="11"/>
        <v>0</v>
      </c>
      <c r="X182">
        <f t="shared" si="14"/>
        <v>0</v>
      </c>
    </row>
    <row r="183" spans="20:24" x14ac:dyDescent="0.25">
      <c r="T183">
        <f>Kalibratiemetingen!G185</f>
        <v>0</v>
      </c>
      <c r="U183">
        <f>Kalibratiemetingen!C185</f>
        <v>0</v>
      </c>
      <c r="V183">
        <f t="shared" si="10"/>
        <v>0</v>
      </c>
      <c r="W183">
        <f t="shared" si="11"/>
        <v>0</v>
      </c>
      <c r="X183">
        <f t="shared" si="14"/>
        <v>0</v>
      </c>
    </row>
    <row r="184" spans="20:24" x14ac:dyDescent="0.25">
      <c r="T184">
        <f>Kalibratiemetingen!G186</f>
        <v>0</v>
      </c>
      <c r="U184">
        <f>Kalibratiemetingen!C186</f>
        <v>0</v>
      </c>
      <c r="V184">
        <f t="shared" si="10"/>
        <v>0</v>
      </c>
      <c r="W184">
        <f t="shared" si="11"/>
        <v>0</v>
      </c>
      <c r="X184">
        <f t="shared" si="14"/>
        <v>0</v>
      </c>
    </row>
    <row r="185" spans="20:24" x14ac:dyDescent="0.25">
      <c r="T185">
        <f>Kalibratiemetingen!G187</f>
        <v>0</v>
      </c>
      <c r="U185">
        <f>Kalibratiemetingen!C187</f>
        <v>0</v>
      </c>
      <c r="V185">
        <f t="shared" si="10"/>
        <v>0</v>
      </c>
      <c r="W185">
        <f t="shared" si="11"/>
        <v>0</v>
      </c>
      <c r="X185">
        <f t="shared" si="14"/>
        <v>0</v>
      </c>
    </row>
    <row r="186" spans="20:24" x14ac:dyDescent="0.25">
      <c r="T186">
        <f>Kalibratiemetingen!G188</f>
        <v>0</v>
      </c>
      <c r="U186">
        <f>Kalibratiemetingen!C188</f>
        <v>0</v>
      </c>
      <c r="V186">
        <f t="shared" si="10"/>
        <v>0</v>
      </c>
      <c r="W186">
        <f t="shared" si="11"/>
        <v>0</v>
      </c>
      <c r="X186">
        <f t="shared" si="14"/>
        <v>0</v>
      </c>
    </row>
    <row r="187" spans="20:24" x14ac:dyDescent="0.25">
      <c r="T187">
        <f>Kalibratiemetingen!G189</f>
        <v>0</v>
      </c>
      <c r="U187">
        <f>Kalibratiemetingen!C189</f>
        <v>0</v>
      </c>
      <c r="V187">
        <f t="shared" si="10"/>
        <v>0</v>
      </c>
      <c r="W187">
        <f t="shared" si="11"/>
        <v>0</v>
      </c>
      <c r="X187">
        <f t="shared" si="14"/>
        <v>0</v>
      </c>
    </row>
    <row r="188" spans="20:24" x14ac:dyDescent="0.25">
      <c r="T188">
        <f>Kalibratiemetingen!G190</f>
        <v>0</v>
      </c>
      <c r="U188">
        <f>Kalibratiemetingen!C190</f>
        <v>0</v>
      </c>
      <c r="V188">
        <f t="shared" si="10"/>
        <v>0</v>
      </c>
      <c r="W188">
        <f t="shared" si="11"/>
        <v>0</v>
      </c>
      <c r="X188">
        <f t="shared" si="14"/>
        <v>0</v>
      </c>
    </row>
    <row r="189" spans="20:24" x14ac:dyDescent="0.25">
      <c r="T189">
        <f>Kalibratiemetingen!G191</f>
        <v>0</v>
      </c>
      <c r="U189">
        <f>Kalibratiemetingen!C191</f>
        <v>0</v>
      </c>
      <c r="V189">
        <f t="shared" si="10"/>
        <v>0</v>
      </c>
      <c r="W189">
        <f t="shared" si="11"/>
        <v>0</v>
      </c>
      <c r="X189">
        <f t="shared" si="14"/>
        <v>0</v>
      </c>
    </row>
    <row r="190" spans="20:24" x14ac:dyDescent="0.25">
      <c r="T190">
        <f>Kalibratiemetingen!G192</f>
        <v>0</v>
      </c>
      <c r="U190">
        <f>Kalibratiemetingen!C192</f>
        <v>0</v>
      </c>
      <c r="V190">
        <f t="shared" si="10"/>
        <v>0</v>
      </c>
      <c r="W190">
        <f t="shared" si="11"/>
        <v>0</v>
      </c>
      <c r="X190">
        <f t="shared" si="14"/>
        <v>0</v>
      </c>
    </row>
    <row r="191" spans="20:24" x14ac:dyDescent="0.25">
      <c r="T191">
        <f>Kalibratiemetingen!G193</f>
        <v>0</v>
      </c>
      <c r="U191">
        <f>Kalibratiemetingen!C193</f>
        <v>0</v>
      </c>
      <c r="V191">
        <f t="shared" si="10"/>
        <v>0</v>
      </c>
      <c r="W191">
        <f t="shared" si="11"/>
        <v>0</v>
      </c>
      <c r="X191">
        <f t="shared" si="14"/>
        <v>0</v>
      </c>
    </row>
    <row r="192" spans="20:24" x14ac:dyDescent="0.25">
      <c r="T192">
        <f>Kalibratiemetingen!G194</f>
        <v>0</v>
      </c>
      <c r="U192">
        <f>Kalibratiemetingen!C194</f>
        <v>0</v>
      </c>
      <c r="V192">
        <f t="shared" si="10"/>
        <v>0</v>
      </c>
      <c r="W192">
        <f t="shared" si="11"/>
        <v>0</v>
      </c>
      <c r="X192">
        <f t="shared" si="14"/>
        <v>0</v>
      </c>
    </row>
    <row r="193" spans="20:24" x14ac:dyDescent="0.25">
      <c r="T193">
        <f>Kalibratiemetingen!G195</f>
        <v>0</v>
      </c>
      <c r="U193">
        <f>Kalibratiemetingen!C195</f>
        <v>0</v>
      </c>
      <c r="V193">
        <f t="shared" si="10"/>
        <v>0</v>
      </c>
      <c r="W193">
        <f t="shared" si="11"/>
        <v>0</v>
      </c>
      <c r="X193">
        <f t="shared" si="14"/>
        <v>0</v>
      </c>
    </row>
    <row r="194" spans="20:24" x14ac:dyDescent="0.25">
      <c r="T194">
        <f>Kalibratiemetingen!G196</f>
        <v>0</v>
      </c>
      <c r="U194">
        <f>Kalibratiemetingen!C196</f>
        <v>0</v>
      </c>
      <c r="V194">
        <f t="shared" si="10"/>
        <v>0</v>
      </c>
      <c r="W194">
        <f t="shared" si="11"/>
        <v>0</v>
      </c>
      <c r="X194">
        <f t="shared" si="14"/>
        <v>0</v>
      </c>
    </row>
    <row r="195" spans="20:24" x14ac:dyDescent="0.25">
      <c r="T195">
        <f>Kalibratiemetingen!G197</f>
        <v>0</v>
      </c>
      <c r="U195">
        <f>Kalibratiemetingen!C197</f>
        <v>0</v>
      </c>
      <c r="V195">
        <f t="shared" ref="V195:V227" si="15">IF(IF(T195&gt;0,1,0)+IF(U195&gt;0,1,0)=2,1,0)</f>
        <v>0</v>
      </c>
      <c r="W195">
        <f t="shared" si="11"/>
        <v>0</v>
      </c>
      <c r="X195">
        <f t="shared" si="14"/>
        <v>0</v>
      </c>
    </row>
    <row r="196" spans="20:24" x14ac:dyDescent="0.25">
      <c r="T196">
        <f>Kalibratiemetingen!G198</f>
        <v>0</v>
      </c>
      <c r="U196">
        <f>Kalibratiemetingen!C198</f>
        <v>0</v>
      </c>
      <c r="V196">
        <f t="shared" si="15"/>
        <v>0</v>
      </c>
      <c r="W196">
        <f t="shared" ref="W196:W238" si="16">T196*U196</f>
        <v>0</v>
      </c>
      <c r="X196">
        <f t="shared" si="14"/>
        <v>0</v>
      </c>
    </row>
    <row r="197" spans="20:24" x14ac:dyDescent="0.25">
      <c r="T197">
        <f>Kalibratiemetingen!G199</f>
        <v>0</v>
      </c>
      <c r="U197">
        <f>Kalibratiemetingen!C199</f>
        <v>0</v>
      </c>
      <c r="V197">
        <f t="shared" si="15"/>
        <v>0</v>
      </c>
      <c r="W197">
        <f t="shared" si="16"/>
        <v>0</v>
      </c>
      <c r="X197">
        <f t="shared" si="14"/>
        <v>0</v>
      </c>
    </row>
    <row r="198" spans="20:24" x14ac:dyDescent="0.25">
      <c r="T198">
        <f>Kalibratiemetingen!G200</f>
        <v>0</v>
      </c>
      <c r="U198">
        <f>Kalibratiemetingen!C200</f>
        <v>0</v>
      </c>
      <c r="V198">
        <f t="shared" si="15"/>
        <v>0</v>
      </c>
      <c r="W198">
        <f t="shared" si="16"/>
        <v>0</v>
      </c>
      <c r="X198">
        <f t="shared" si="14"/>
        <v>0</v>
      </c>
    </row>
    <row r="199" spans="20:24" x14ac:dyDescent="0.25">
      <c r="T199">
        <f>Kalibratiemetingen!G201</f>
        <v>0</v>
      </c>
      <c r="U199">
        <f>Kalibratiemetingen!C201</f>
        <v>0</v>
      </c>
      <c r="V199">
        <f t="shared" si="15"/>
        <v>0</v>
      </c>
      <c r="W199">
        <f t="shared" si="16"/>
        <v>0</v>
      </c>
      <c r="X199">
        <f t="shared" si="14"/>
        <v>0</v>
      </c>
    </row>
    <row r="200" spans="20:24" x14ac:dyDescent="0.25">
      <c r="T200">
        <f>Kalibratiemetingen!G202</f>
        <v>0</v>
      </c>
      <c r="U200">
        <f>Kalibratiemetingen!C202</f>
        <v>0</v>
      </c>
      <c r="V200">
        <f t="shared" si="15"/>
        <v>0</v>
      </c>
      <c r="W200">
        <f t="shared" si="16"/>
        <v>0</v>
      </c>
      <c r="X200">
        <f t="shared" si="14"/>
        <v>0</v>
      </c>
    </row>
    <row r="201" spans="20:24" x14ac:dyDescent="0.25">
      <c r="T201">
        <f>Kalibratiemetingen!G203</f>
        <v>0</v>
      </c>
      <c r="U201">
        <f>Kalibratiemetingen!C203</f>
        <v>0</v>
      </c>
      <c r="V201">
        <f t="shared" si="15"/>
        <v>0</v>
      </c>
      <c r="W201">
        <f t="shared" si="16"/>
        <v>0</v>
      </c>
      <c r="X201">
        <f t="shared" si="14"/>
        <v>0</v>
      </c>
    </row>
    <row r="202" spans="20:24" x14ac:dyDescent="0.25">
      <c r="T202">
        <f>Kalibratiemetingen!G204</f>
        <v>0</v>
      </c>
      <c r="U202">
        <f>Kalibratiemetingen!C204</f>
        <v>0</v>
      </c>
      <c r="V202">
        <f t="shared" si="15"/>
        <v>0</v>
      </c>
      <c r="W202">
        <f t="shared" si="16"/>
        <v>0</v>
      </c>
      <c r="X202">
        <f t="shared" si="14"/>
        <v>0</v>
      </c>
    </row>
    <row r="203" spans="20:24" x14ac:dyDescent="0.25">
      <c r="T203">
        <f>Kalibratiemetingen!G205</f>
        <v>0</v>
      </c>
      <c r="U203">
        <f>Kalibratiemetingen!C205</f>
        <v>0</v>
      </c>
      <c r="V203">
        <f t="shared" si="15"/>
        <v>0</v>
      </c>
      <c r="W203">
        <f t="shared" si="16"/>
        <v>0</v>
      </c>
      <c r="X203">
        <f t="shared" si="14"/>
        <v>0</v>
      </c>
    </row>
    <row r="204" spans="20:24" x14ac:dyDescent="0.25">
      <c r="T204">
        <f>Kalibratiemetingen!G206</f>
        <v>0</v>
      </c>
      <c r="U204">
        <f>Kalibratiemetingen!C206</f>
        <v>0</v>
      </c>
      <c r="V204">
        <f t="shared" si="15"/>
        <v>0</v>
      </c>
      <c r="W204">
        <f t="shared" si="16"/>
        <v>0</v>
      </c>
      <c r="X204">
        <f t="shared" si="14"/>
        <v>0</v>
      </c>
    </row>
    <row r="205" spans="20:24" x14ac:dyDescent="0.25">
      <c r="T205">
        <f>Kalibratiemetingen!G207</f>
        <v>0</v>
      </c>
      <c r="U205">
        <f>Kalibratiemetingen!C207</f>
        <v>0</v>
      </c>
      <c r="V205">
        <f t="shared" si="15"/>
        <v>0</v>
      </c>
      <c r="W205">
        <f t="shared" si="16"/>
        <v>0</v>
      </c>
      <c r="X205">
        <f t="shared" si="14"/>
        <v>0</v>
      </c>
    </row>
    <row r="206" spans="20:24" x14ac:dyDescent="0.25">
      <c r="T206">
        <f>Kalibratiemetingen!G208</f>
        <v>0</v>
      </c>
      <c r="U206">
        <f>Kalibratiemetingen!C208</f>
        <v>0</v>
      </c>
      <c r="V206">
        <f t="shared" si="15"/>
        <v>0</v>
      </c>
      <c r="W206">
        <f t="shared" si="16"/>
        <v>0</v>
      </c>
      <c r="X206">
        <f t="shared" si="14"/>
        <v>0</v>
      </c>
    </row>
    <row r="207" spans="20:24" x14ac:dyDescent="0.25">
      <c r="T207">
        <f>Kalibratiemetingen!G209</f>
        <v>0</v>
      </c>
      <c r="U207">
        <f>Kalibratiemetingen!C209</f>
        <v>0</v>
      </c>
      <c r="V207">
        <f t="shared" si="15"/>
        <v>0</v>
      </c>
      <c r="W207">
        <f t="shared" si="16"/>
        <v>0</v>
      </c>
      <c r="X207">
        <f t="shared" si="14"/>
        <v>0</v>
      </c>
    </row>
    <row r="208" spans="20:24" x14ac:dyDescent="0.25">
      <c r="T208">
        <f>Kalibratiemetingen!G210</f>
        <v>0</v>
      </c>
      <c r="U208">
        <f>Kalibratiemetingen!C210</f>
        <v>0</v>
      </c>
      <c r="V208">
        <f t="shared" si="15"/>
        <v>0</v>
      </c>
      <c r="W208">
        <f t="shared" si="16"/>
        <v>0</v>
      </c>
      <c r="X208">
        <f t="shared" si="14"/>
        <v>0</v>
      </c>
    </row>
    <row r="209" spans="20:24" x14ac:dyDescent="0.25">
      <c r="T209">
        <f>Kalibratiemetingen!G211</f>
        <v>0</v>
      </c>
      <c r="U209">
        <f>Kalibratiemetingen!C211</f>
        <v>0</v>
      </c>
      <c r="V209">
        <f t="shared" si="15"/>
        <v>0</v>
      </c>
      <c r="W209">
        <f t="shared" si="16"/>
        <v>0</v>
      </c>
      <c r="X209">
        <f t="shared" si="14"/>
        <v>0</v>
      </c>
    </row>
    <row r="210" spans="20:24" x14ac:dyDescent="0.25">
      <c r="T210">
        <f>Kalibratiemetingen!G212</f>
        <v>0</v>
      </c>
      <c r="U210">
        <f>Kalibratiemetingen!C212</f>
        <v>0</v>
      </c>
      <c r="V210">
        <f t="shared" si="15"/>
        <v>0</v>
      </c>
      <c r="W210">
        <f t="shared" si="16"/>
        <v>0</v>
      </c>
      <c r="X210">
        <f t="shared" si="14"/>
        <v>0</v>
      </c>
    </row>
    <row r="211" spans="20:24" x14ac:dyDescent="0.25">
      <c r="T211">
        <f>Kalibratiemetingen!G213</f>
        <v>0</v>
      </c>
      <c r="U211">
        <f>Kalibratiemetingen!C213</f>
        <v>0</v>
      </c>
      <c r="V211">
        <f t="shared" si="15"/>
        <v>0</v>
      </c>
      <c r="W211">
        <f t="shared" si="16"/>
        <v>0</v>
      </c>
      <c r="X211">
        <f t="shared" si="14"/>
        <v>0</v>
      </c>
    </row>
    <row r="212" spans="20:24" x14ac:dyDescent="0.25">
      <c r="T212">
        <f>Kalibratiemetingen!G214</f>
        <v>0</v>
      </c>
      <c r="U212">
        <f>Kalibratiemetingen!C214</f>
        <v>0</v>
      </c>
      <c r="V212">
        <f t="shared" si="15"/>
        <v>0</v>
      </c>
      <c r="W212">
        <f t="shared" si="16"/>
        <v>0</v>
      </c>
      <c r="X212">
        <f t="shared" si="14"/>
        <v>0</v>
      </c>
    </row>
    <row r="213" spans="20:24" x14ac:dyDescent="0.25">
      <c r="T213">
        <f>Kalibratiemetingen!G215</f>
        <v>0</v>
      </c>
      <c r="U213">
        <f>Kalibratiemetingen!C215</f>
        <v>0</v>
      </c>
      <c r="V213">
        <f t="shared" si="15"/>
        <v>0</v>
      </c>
      <c r="W213">
        <f t="shared" si="16"/>
        <v>0</v>
      </c>
      <c r="X213">
        <f t="shared" si="14"/>
        <v>0</v>
      </c>
    </row>
    <row r="214" spans="20:24" x14ac:dyDescent="0.25">
      <c r="T214">
        <f>Kalibratiemetingen!G216</f>
        <v>0</v>
      </c>
      <c r="U214">
        <f>Kalibratiemetingen!C216</f>
        <v>0</v>
      </c>
      <c r="V214">
        <f t="shared" si="15"/>
        <v>0</v>
      </c>
      <c r="W214">
        <f t="shared" si="16"/>
        <v>0</v>
      </c>
      <c r="X214">
        <f t="shared" si="14"/>
        <v>0</v>
      </c>
    </row>
    <row r="215" spans="20:24" x14ac:dyDescent="0.25">
      <c r="T215">
        <f>Kalibratiemetingen!G217</f>
        <v>0</v>
      </c>
      <c r="U215">
        <f>Kalibratiemetingen!C217</f>
        <v>0</v>
      </c>
      <c r="V215">
        <f t="shared" si="15"/>
        <v>0</v>
      </c>
      <c r="W215">
        <f t="shared" si="16"/>
        <v>0</v>
      </c>
      <c r="X215">
        <f t="shared" si="14"/>
        <v>0</v>
      </c>
    </row>
    <row r="216" spans="20:24" x14ac:dyDescent="0.25">
      <c r="T216">
        <f>Kalibratiemetingen!G218</f>
        <v>0</v>
      </c>
      <c r="U216">
        <f>Kalibratiemetingen!C218</f>
        <v>0</v>
      </c>
      <c r="V216">
        <f t="shared" si="15"/>
        <v>0</v>
      </c>
      <c r="W216">
        <f t="shared" si="16"/>
        <v>0</v>
      </c>
      <c r="X216">
        <f t="shared" si="14"/>
        <v>0</v>
      </c>
    </row>
    <row r="217" spans="20:24" x14ac:dyDescent="0.25">
      <c r="T217">
        <f>Kalibratiemetingen!G219</f>
        <v>0</v>
      </c>
      <c r="U217">
        <f>Kalibratiemetingen!C219</f>
        <v>0</v>
      </c>
      <c r="V217">
        <f t="shared" si="15"/>
        <v>0</v>
      </c>
      <c r="W217">
        <f t="shared" si="16"/>
        <v>0</v>
      </c>
      <c r="X217">
        <f t="shared" si="14"/>
        <v>0</v>
      </c>
    </row>
    <row r="218" spans="20:24" x14ac:dyDescent="0.25">
      <c r="T218">
        <f>Kalibratiemetingen!G220</f>
        <v>0</v>
      </c>
      <c r="U218">
        <f>Kalibratiemetingen!C220</f>
        <v>0</v>
      </c>
      <c r="V218">
        <f t="shared" si="15"/>
        <v>0</v>
      </c>
      <c r="W218">
        <f t="shared" si="16"/>
        <v>0</v>
      </c>
      <c r="X218">
        <f t="shared" si="14"/>
        <v>0</v>
      </c>
    </row>
    <row r="219" spans="20:24" x14ac:dyDescent="0.25">
      <c r="T219">
        <f>Kalibratiemetingen!G221</f>
        <v>0</v>
      </c>
      <c r="U219">
        <f>Kalibratiemetingen!C221</f>
        <v>0</v>
      </c>
      <c r="V219">
        <f t="shared" si="15"/>
        <v>0</v>
      </c>
      <c r="W219">
        <f t="shared" si="16"/>
        <v>0</v>
      </c>
      <c r="X219">
        <f t="shared" si="14"/>
        <v>0</v>
      </c>
    </row>
    <row r="220" spans="20:24" x14ac:dyDescent="0.25">
      <c r="T220">
        <f>Kalibratiemetingen!G222</f>
        <v>0</v>
      </c>
      <c r="U220">
        <f>Kalibratiemetingen!C222</f>
        <v>0</v>
      </c>
      <c r="V220">
        <f t="shared" si="15"/>
        <v>0</v>
      </c>
      <c r="W220">
        <f t="shared" si="16"/>
        <v>0</v>
      </c>
      <c r="X220">
        <f t="shared" si="14"/>
        <v>0</v>
      </c>
    </row>
    <row r="221" spans="20:24" x14ac:dyDescent="0.25">
      <c r="T221">
        <f>Kalibratiemetingen!G223</f>
        <v>0</v>
      </c>
      <c r="U221">
        <f>Kalibratiemetingen!C223</f>
        <v>0</v>
      </c>
      <c r="V221">
        <f t="shared" si="15"/>
        <v>0</v>
      </c>
      <c r="W221">
        <f t="shared" si="16"/>
        <v>0</v>
      </c>
      <c r="X221">
        <f t="shared" si="14"/>
        <v>0</v>
      </c>
    </row>
    <row r="222" spans="20:24" x14ac:dyDescent="0.25">
      <c r="T222">
        <f>Kalibratiemetingen!G224</f>
        <v>0</v>
      </c>
      <c r="U222">
        <f>Kalibratiemetingen!C224</f>
        <v>0</v>
      </c>
      <c r="V222">
        <f t="shared" si="15"/>
        <v>0</v>
      </c>
      <c r="W222">
        <f t="shared" si="16"/>
        <v>0</v>
      </c>
      <c r="X222">
        <f t="shared" si="14"/>
        <v>0</v>
      </c>
    </row>
    <row r="223" spans="20:24" x14ac:dyDescent="0.25">
      <c r="T223">
        <f>Kalibratiemetingen!G225</f>
        <v>0</v>
      </c>
      <c r="U223">
        <f>Kalibratiemetingen!C225</f>
        <v>0</v>
      </c>
      <c r="V223">
        <f t="shared" si="15"/>
        <v>0</v>
      </c>
      <c r="W223">
        <f t="shared" si="16"/>
        <v>0</v>
      </c>
      <c r="X223">
        <f t="shared" si="14"/>
        <v>0</v>
      </c>
    </row>
    <row r="224" spans="20:24" ht="14.25" customHeight="1" x14ac:dyDescent="0.25">
      <c r="T224">
        <f>Kalibratiemetingen!G226</f>
        <v>0</v>
      </c>
      <c r="U224">
        <f>Kalibratiemetingen!C226</f>
        <v>0</v>
      </c>
      <c r="V224">
        <f t="shared" si="15"/>
        <v>0</v>
      </c>
      <c r="W224">
        <f t="shared" si="16"/>
        <v>0</v>
      </c>
      <c r="X224">
        <f t="shared" si="14"/>
        <v>0</v>
      </c>
    </row>
    <row r="225" spans="20:24" x14ac:dyDescent="0.25">
      <c r="T225">
        <f>Kalibratiemetingen!G227</f>
        <v>0</v>
      </c>
      <c r="U225">
        <f>Kalibratiemetingen!C227</f>
        <v>0</v>
      </c>
      <c r="V225">
        <f t="shared" si="15"/>
        <v>0</v>
      </c>
      <c r="W225">
        <f t="shared" si="16"/>
        <v>0</v>
      </c>
      <c r="X225">
        <f t="shared" si="14"/>
        <v>0</v>
      </c>
    </row>
    <row r="226" spans="20:24" x14ac:dyDescent="0.25">
      <c r="T226">
        <f>Kalibratiemetingen!G31</f>
        <v>14.3</v>
      </c>
      <c r="U226">
        <f>Kalibratiemetingen!C31</f>
        <v>0</v>
      </c>
      <c r="V226">
        <f t="shared" si="15"/>
        <v>0</v>
      </c>
      <c r="W226">
        <f t="shared" si="16"/>
        <v>0</v>
      </c>
      <c r="X226">
        <f t="shared" si="14"/>
        <v>0</v>
      </c>
    </row>
    <row r="227" spans="20:24" x14ac:dyDescent="0.25">
      <c r="V227">
        <f t="shared" si="15"/>
        <v>0</v>
      </c>
      <c r="W227">
        <f t="shared" si="16"/>
        <v>0</v>
      </c>
      <c r="X227">
        <f t="shared" si="14"/>
        <v>0</v>
      </c>
    </row>
    <row r="228" spans="20:24" x14ac:dyDescent="0.25">
      <c r="W228">
        <f t="shared" si="16"/>
        <v>0</v>
      </c>
      <c r="X228">
        <f t="shared" si="14"/>
        <v>0</v>
      </c>
    </row>
    <row r="229" spans="20:24" x14ac:dyDescent="0.25">
      <c r="W229">
        <f t="shared" si="16"/>
        <v>0</v>
      </c>
      <c r="X229">
        <f t="shared" si="14"/>
        <v>0</v>
      </c>
    </row>
    <row r="230" spans="20:24" x14ac:dyDescent="0.25">
      <c r="W230">
        <f t="shared" si="16"/>
        <v>0</v>
      </c>
      <c r="X230">
        <f t="shared" si="14"/>
        <v>0</v>
      </c>
    </row>
    <row r="231" spans="20:24" x14ac:dyDescent="0.25">
      <c r="W231">
        <f t="shared" si="16"/>
        <v>0</v>
      </c>
      <c r="X231">
        <f t="shared" si="14"/>
        <v>0</v>
      </c>
    </row>
    <row r="232" spans="20:24" x14ac:dyDescent="0.25">
      <c r="W232">
        <f t="shared" si="16"/>
        <v>0</v>
      </c>
      <c r="X232">
        <f t="shared" si="14"/>
        <v>0</v>
      </c>
    </row>
    <row r="233" spans="20:24" x14ac:dyDescent="0.25">
      <c r="W233">
        <f t="shared" si="16"/>
        <v>0</v>
      </c>
      <c r="X233">
        <f t="shared" si="14"/>
        <v>0</v>
      </c>
    </row>
    <row r="234" spans="20:24" x14ac:dyDescent="0.25">
      <c r="W234">
        <f t="shared" si="16"/>
        <v>0</v>
      </c>
      <c r="X234">
        <f t="shared" si="14"/>
        <v>0</v>
      </c>
    </row>
    <row r="235" spans="20:24" x14ac:dyDescent="0.25">
      <c r="W235">
        <f t="shared" si="16"/>
        <v>0</v>
      </c>
      <c r="X235">
        <f t="shared" si="14"/>
        <v>0</v>
      </c>
    </row>
    <row r="236" spans="20:24" x14ac:dyDescent="0.25">
      <c r="W236">
        <f t="shared" si="16"/>
        <v>0</v>
      </c>
      <c r="X236">
        <f t="shared" si="14"/>
        <v>0</v>
      </c>
    </row>
    <row r="237" spans="20:24" x14ac:dyDescent="0.25">
      <c r="W237">
        <f t="shared" si="16"/>
        <v>0</v>
      </c>
    </row>
    <row r="238" spans="20:24" x14ac:dyDescent="0.25">
      <c r="W238">
        <f t="shared" si="16"/>
        <v>0</v>
      </c>
    </row>
  </sheetData>
  <sortState ref="T3:W236">
    <sortCondition descending="1" ref="V2"/>
  </sortState>
  <conditionalFormatting sqref="T3:U50001">
    <cfRule type="cellIs" dxfId="42" priority="1" operator="equal">
      <formula>0</formula>
    </cfRule>
    <cfRule type="cellIs" dxfId="41" priority="2" operator="notEqual">
      <formula>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zoomScaleNormal="100" workbookViewId="0">
      <selection activeCell="E21" sqref="E21"/>
    </sheetView>
  </sheetViews>
  <sheetFormatPr defaultRowHeight="15" x14ac:dyDescent="0.25"/>
  <cols>
    <col min="1" max="1" width="21.7109375"/>
    <col min="2" max="3" width="9.7109375"/>
    <col min="4" max="4" width="8.5703125"/>
    <col min="5" max="5" width="75.5703125"/>
    <col min="6" max="6" width="36.7109375"/>
    <col min="7" max="1025" width="8.5703125"/>
  </cols>
  <sheetData>
    <row r="1" spans="1:6" x14ac:dyDescent="0.25">
      <c r="A1" s="8" t="s">
        <v>33</v>
      </c>
    </row>
    <row r="3" spans="1:6" x14ac:dyDescent="0.25">
      <c r="A3" s="8" t="s">
        <v>11</v>
      </c>
      <c r="B3" s="16">
        <v>42559</v>
      </c>
      <c r="C3" s="16">
        <v>42559</v>
      </c>
      <c r="D3" s="8"/>
      <c r="E3" s="8" t="s">
        <v>34</v>
      </c>
      <c r="F3" s="8" t="s">
        <v>35</v>
      </c>
    </row>
    <row r="4" spans="1:6" x14ac:dyDescent="0.25">
      <c r="A4" t="s">
        <v>36</v>
      </c>
      <c r="B4">
        <v>24888</v>
      </c>
      <c r="C4">
        <v>24933</v>
      </c>
      <c r="E4" t="s">
        <v>37</v>
      </c>
      <c r="F4" t="s">
        <v>38</v>
      </c>
    </row>
    <row r="5" spans="1:6" x14ac:dyDescent="0.25">
      <c r="A5" t="s">
        <v>39</v>
      </c>
      <c r="B5">
        <v>16469</v>
      </c>
      <c r="C5">
        <v>16482</v>
      </c>
      <c r="E5" t="s">
        <v>40</v>
      </c>
    </row>
    <row r="6" spans="1:6" x14ac:dyDescent="0.25">
      <c r="A6" t="s">
        <v>41</v>
      </c>
      <c r="B6">
        <v>17109</v>
      </c>
      <c r="C6">
        <v>17083</v>
      </c>
      <c r="E6" t="s">
        <v>42</v>
      </c>
    </row>
    <row r="7" spans="1:6" x14ac:dyDescent="0.25">
      <c r="A7" t="s">
        <v>43</v>
      </c>
      <c r="B7">
        <v>21039</v>
      </c>
      <c r="C7">
        <v>21075</v>
      </c>
    </row>
    <row r="8" spans="1:6" x14ac:dyDescent="0.25">
      <c r="A8" t="s">
        <v>44</v>
      </c>
      <c r="B8">
        <v>17225</v>
      </c>
      <c r="C8">
        <v>17237</v>
      </c>
    </row>
    <row r="9" spans="1:6" x14ac:dyDescent="0.25">
      <c r="A9" t="s">
        <v>45</v>
      </c>
      <c r="B9">
        <v>20472</v>
      </c>
      <c r="C9">
        <v>20472</v>
      </c>
      <c r="E9" t="s">
        <v>46</v>
      </c>
    </row>
    <row r="10" spans="1:6" x14ac:dyDescent="0.25">
      <c r="A10" t="s">
        <v>47</v>
      </c>
      <c r="B10">
        <v>17155</v>
      </c>
      <c r="C10">
        <v>17053</v>
      </c>
    </row>
    <row r="11" spans="1:6" x14ac:dyDescent="0.25">
      <c r="A11" t="s">
        <v>48</v>
      </c>
      <c r="B11">
        <v>23131</v>
      </c>
      <c r="C11">
        <v>23142</v>
      </c>
    </row>
    <row r="12" spans="1:6" x14ac:dyDescent="0.25">
      <c r="A12" t="s">
        <v>49</v>
      </c>
      <c r="B12">
        <v>20786</v>
      </c>
      <c r="C12">
        <v>20800</v>
      </c>
    </row>
    <row r="13" spans="1:6" x14ac:dyDescent="0.25">
      <c r="A13" t="s">
        <v>50</v>
      </c>
      <c r="B13">
        <v>23576</v>
      </c>
      <c r="C13">
        <v>23584</v>
      </c>
    </row>
    <row r="14" spans="1:6" x14ac:dyDescent="0.25">
      <c r="A14" t="s">
        <v>51</v>
      </c>
      <c r="B14">
        <v>16736</v>
      </c>
      <c r="C14">
        <v>16740</v>
      </c>
      <c r="E14" t="s">
        <v>42</v>
      </c>
    </row>
    <row r="15" spans="1:6" x14ac:dyDescent="0.25">
      <c r="A15" t="s">
        <v>52</v>
      </c>
      <c r="B15">
        <v>23538</v>
      </c>
      <c r="C15">
        <v>21597</v>
      </c>
      <c r="E15" t="s">
        <v>53</v>
      </c>
    </row>
    <row r="16" spans="1:6" x14ac:dyDescent="0.25">
      <c r="A16" t="s">
        <v>54</v>
      </c>
      <c r="B16">
        <v>16855</v>
      </c>
      <c r="C16">
        <v>16863</v>
      </c>
      <c r="E16" t="s">
        <v>55</v>
      </c>
    </row>
    <row r="17" spans="1:5" x14ac:dyDescent="0.25">
      <c r="A17" t="s">
        <v>56</v>
      </c>
      <c r="B17">
        <v>17667</v>
      </c>
      <c r="C17">
        <v>17660</v>
      </c>
      <c r="E17" t="s">
        <v>57</v>
      </c>
    </row>
    <row r="18" spans="1:5" x14ac:dyDescent="0.25">
      <c r="A18" t="s">
        <v>58</v>
      </c>
      <c r="B18">
        <v>20042</v>
      </c>
      <c r="C18">
        <v>20108</v>
      </c>
      <c r="E18" t="s">
        <v>55</v>
      </c>
    </row>
    <row r="19" spans="1:5" x14ac:dyDescent="0.25">
      <c r="A19" t="s">
        <v>59</v>
      </c>
      <c r="B19">
        <v>20633</v>
      </c>
      <c r="C19">
        <v>20621</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zoomScaleNormal="100" workbookViewId="0">
      <selection activeCell="N11" sqref="N11"/>
    </sheetView>
  </sheetViews>
  <sheetFormatPr defaultRowHeight="15" x14ac:dyDescent="0.25"/>
  <cols>
    <col min="1" max="1" width="15.7109375" bestFit="1" customWidth="1"/>
    <col min="2" max="2" width="12.5703125" bestFit="1" customWidth="1"/>
    <col min="3" max="3" width="8.140625"/>
    <col min="4" max="4" width="8"/>
    <col min="5" max="5" width="9.7109375"/>
    <col min="6" max="6" width="9.5703125"/>
    <col min="7" max="7" width="18.7109375"/>
    <col min="8" max="9" width="16"/>
    <col min="10" max="10" width="14.7109375"/>
    <col min="11" max="11" width="15.7109375"/>
    <col min="12" max="12" width="8.5703125"/>
    <col min="13" max="13" width="16.5703125"/>
    <col min="14" max="14" width="8.7109375"/>
    <col min="15" max="17" width="8.5703125"/>
    <col min="18" max="18" width="16.5703125"/>
    <col min="19" max="23" width="8.5703125"/>
    <col min="24" max="24" width="10.5703125"/>
    <col min="25" max="1025" width="8.5703125"/>
  </cols>
  <sheetData>
    <row r="1" spans="1:14" ht="60.75" customHeight="1" x14ac:dyDescent="0.25">
      <c r="A1" t="s">
        <v>60</v>
      </c>
      <c r="B1" s="91" t="s">
        <v>160</v>
      </c>
      <c r="C1" s="91"/>
      <c r="D1" s="91"/>
      <c r="E1" s="91"/>
      <c r="F1" s="91"/>
      <c r="G1" s="91"/>
      <c r="H1" s="91"/>
      <c r="I1" s="91"/>
      <c r="J1" s="91"/>
      <c r="K1" s="91"/>
      <c r="L1" s="91"/>
      <c r="M1" s="91"/>
    </row>
    <row r="3" spans="1:14" x14ac:dyDescent="0.25">
      <c r="A3" s="8" t="s">
        <v>158</v>
      </c>
      <c r="B3" s="8" t="s">
        <v>159</v>
      </c>
      <c r="C3" s="8" t="s">
        <v>61</v>
      </c>
      <c r="D3" s="8" t="s">
        <v>62</v>
      </c>
      <c r="E3" s="8" t="s">
        <v>63</v>
      </c>
      <c r="F3" s="8" t="s">
        <v>64</v>
      </c>
      <c r="G3" s="8" t="s">
        <v>65</v>
      </c>
      <c r="H3" s="8" t="s">
        <v>66</v>
      </c>
      <c r="I3" s="8" t="s">
        <v>67</v>
      </c>
      <c r="J3" s="8" t="s">
        <v>68</v>
      </c>
      <c r="K3" s="8" t="s">
        <v>69</v>
      </c>
      <c r="L3" s="8" t="s">
        <v>70</v>
      </c>
      <c r="M3" s="8" t="s">
        <v>71</v>
      </c>
      <c r="N3" s="8" t="s">
        <v>72</v>
      </c>
    </row>
    <row r="4" spans="1:14" x14ac:dyDescent="0.25">
      <c r="A4">
        <v>617</v>
      </c>
      <c r="B4">
        <v>705</v>
      </c>
      <c r="C4">
        <v>956</v>
      </c>
      <c r="D4">
        <v>1048</v>
      </c>
      <c r="E4">
        <f t="shared" ref="E4:E31" si="0">C4-A4</f>
        <v>339</v>
      </c>
      <c r="F4">
        <f t="shared" ref="F4:F31" si="1">D4-B4</f>
        <v>343</v>
      </c>
      <c r="G4">
        <f t="shared" ref="G4:G31" si="2">AVERAGE(E4:F4)</f>
        <v>341</v>
      </c>
      <c r="H4">
        <f t="shared" ref="H4:H31" si="3">((B4-A4)/G4)*360</f>
        <v>92.903225806451616</v>
      </c>
      <c r="I4">
        <f t="shared" ref="I4:I31" si="4">(D4-C4)/G4*360</f>
        <v>97.126099706744867</v>
      </c>
      <c r="L4" t="s">
        <v>73</v>
      </c>
      <c r="M4" t="s">
        <v>74</v>
      </c>
      <c r="N4">
        <v>3000</v>
      </c>
    </row>
    <row r="5" spans="1:14" x14ac:dyDescent="0.25">
      <c r="A5">
        <v>680</v>
      </c>
      <c r="B5">
        <v>826</v>
      </c>
      <c r="C5">
        <v>1184</v>
      </c>
      <c r="D5">
        <v>1324</v>
      </c>
      <c r="E5">
        <f t="shared" si="0"/>
        <v>504</v>
      </c>
      <c r="F5">
        <f t="shared" si="1"/>
        <v>498</v>
      </c>
      <c r="G5">
        <f t="shared" si="2"/>
        <v>501</v>
      </c>
      <c r="H5">
        <f t="shared" si="3"/>
        <v>104.91017964071855</v>
      </c>
      <c r="I5">
        <f t="shared" si="4"/>
        <v>100.59880239520957</v>
      </c>
      <c r="L5" t="s">
        <v>73</v>
      </c>
      <c r="M5" t="s">
        <v>74</v>
      </c>
      <c r="N5">
        <v>2000</v>
      </c>
    </row>
    <row r="6" spans="1:14" x14ac:dyDescent="0.25">
      <c r="A6">
        <v>1170</v>
      </c>
      <c r="B6">
        <v>1508</v>
      </c>
      <c r="C6">
        <v>2166</v>
      </c>
      <c r="D6">
        <v>2514</v>
      </c>
      <c r="E6">
        <f t="shared" si="0"/>
        <v>996</v>
      </c>
      <c r="F6">
        <f t="shared" si="1"/>
        <v>1006</v>
      </c>
      <c r="G6">
        <f t="shared" si="2"/>
        <v>1001</v>
      </c>
      <c r="H6">
        <f t="shared" si="3"/>
        <v>121.55844155844156</v>
      </c>
      <c r="I6">
        <f t="shared" si="4"/>
        <v>125.15484515484515</v>
      </c>
      <c r="L6" t="s">
        <v>73</v>
      </c>
      <c r="M6" t="s">
        <v>74</v>
      </c>
      <c r="N6">
        <v>1000</v>
      </c>
    </row>
    <row r="7" spans="1:14" x14ac:dyDescent="0.25">
      <c r="A7">
        <v>8050</v>
      </c>
      <c r="B7">
        <v>13000</v>
      </c>
      <c r="C7">
        <v>18200</v>
      </c>
      <c r="D7">
        <v>23000</v>
      </c>
      <c r="E7">
        <f t="shared" si="0"/>
        <v>10150</v>
      </c>
      <c r="F7">
        <f t="shared" si="1"/>
        <v>10000</v>
      </c>
      <c r="G7">
        <f t="shared" si="2"/>
        <v>10075</v>
      </c>
      <c r="H7">
        <f t="shared" si="3"/>
        <v>176.87344913151364</v>
      </c>
      <c r="I7">
        <f t="shared" si="4"/>
        <v>171.5136476426799</v>
      </c>
      <c r="N7">
        <v>100</v>
      </c>
    </row>
    <row r="8" spans="1:14" x14ac:dyDescent="0.25">
      <c r="A8">
        <v>2315</v>
      </c>
      <c r="B8">
        <v>3200</v>
      </c>
      <c r="C8">
        <v>4300</v>
      </c>
      <c r="D8">
        <v>5200</v>
      </c>
      <c r="E8">
        <f t="shared" si="0"/>
        <v>1985</v>
      </c>
      <c r="F8">
        <f t="shared" si="1"/>
        <v>2000</v>
      </c>
      <c r="G8">
        <f t="shared" si="2"/>
        <v>1992.5</v>
      </c>
      <c r="H8">
        <f t="shared" si="3"/>
        <v>159.89962358845673</v>
      </c>
      <c r="I8">
        <f t="shared" si="4"/>
        <v>162.60978670012548</v>
      </c>
    </row>
    <row r="9" spans="1:14" x14ac:dyDescent="0.25">
      <c r="E9">
        <f t="shared" si="0"/>
        <v>0</v>
      </c>
      <c r="F9">
        <f t="shared" si="1"/>
        <v>0</v>
      </c>
      <c r="G9">
        <f t="shared" si="2"/>
        <v>0</v>
      </c>
      <c r="H9" t="e">
        <f t="shared" si="3"/>
        <v>#DIV/0!</v>
      </c>
      <c r="I9" t="e">
        <f t="shared" si="4"/>
        <v>#DIV/0!</v>
      </c>
    </row>
    <row r="10" spans="1:14" x14ac:dyDescent="0.25">
      <c r="E10">
        <f t="shared" si="0"/>
        <v>0</v>
      </c>
      <c r="F10">
        <f t="shared" si="1"/>
        <v>0</v>
      </c>
      <c r="G10">
        <f t="shared" si="2"/>
        <v>0</v>
      </c>
      <c r="H10" t="e">
        <f t="shared" si="3"/>
        <v>#DIV/0!</v>
      </c>
      <c r="I10" t="e">
        <f t="shared" si="4"/>
        <v>#DIV/0!</v>
      </c>
    </row>
    <row r="11" spans="1:14" x14ac:dyDescent="0.25">
      <c r="E11">
        <f t="shared" si="0"/>
        <v>0</v>
      </c>
      <c r="F11">
        <f t="shared" si="1"/>
        <v>0</v>
      </c>
      <c r="G11">
        <f t="shared" si="2"/>
        <v>0</v>
      </c>
      <c r="H11" t="e">
        <f t="shared" si="3"/>
        <v>#DIV/0!</v>
      </c>
      <c r="I11" t="e">
        <f t="shared" si="4"/>
        <v>#DIV/0!</v>
      </c>
    </row>
    <row r="12" spans="1:14" x14ac:dyDescent="0.25">
      <c r="E12">
        <f t="shared" si="0"/>
        <v>0</v>
      </c>
      <c r="F12">
        <f t="shared" si="1"/>
        <v>0</v>
      </c>
      <c r="G12">
        <f t="shared" si="2"/>
        <v>0</v>
      </c>
      <c r="H12" t="e">
        <f t="shared" si="3"/>
        <v>#DIV/0!</v>
      </c>
      <c r="I12" t="e">
        <f t="shared" si="4"/>
        <v>#DIV/0!</v>
      </c>
    </row>
    <row r="13" spans="1:14" x14ac:dyDescent="0.25">
      <c r="E13">
        <f t="shared" si="0"/>
        <v>0</v>
      </c>
      <c r="F13">
        <f t="shared" si="1"/>
        <v>0</v>
      </c>
      <c r="G13">
        <f t="shared" si="2"/>
        <v>0</v>
      </c>
      <c r="H13" t="e">
        <f t="shared" si="3"/>
        <v>#DIV/0!</v>
      </c>
      <c r="I13" t="e">
        <f t="shared" si="4"/>
        <v>#DIV/0!</v>
      </c>
    </row>
    <row r="14" spans="1:14" x14ac:dyDescent="0.25">
      <c r="E14">
        <f t="shared" si="0"/>
        <v>0</v>
      </c>
      <c r="F14">
        <f t="shared" si="1"/>
        <v>0</v>
      </c>
      <c r="G14">
        <f t="shared" si="2"/>
        <v>0</v>
      </c>
      <c r="H14" t="e">
        <f t="shared" si="3"/>
        <v>#DIV/0!</v>
      </c>
      <c r="I14" t="e">
        <f t="shared" si="4"/>
        <v>#DIV/0!</v>
      </c>
    </row>
    <row r="15" spans="1:14" x14ac:dyDescent="0.25">
      <c r="E15">
        <f t="shared" si="0"/>
        <v>0</v>
      </c>
      <c r="F15">
        <f t="shared" si="1"/>
        <v>0</v>
      </c>
      <c r="G15">
        <f t="shared" si="2"/>
        <v>0</v>
      </c>
      <c r="H15" t="e">
        <f t="shared" si="3"/>
        <v>#DIV/0!</v>
      </c>
      <c r="I15" t="e">
        <f t="shared" si="4"/>
        <v>#DIV/0!</v>
      </c>
    </row>
    <row r="16" spans="1:14" x14ac:dyDescent="0.25">
      <c r="E16">
        <f t="shared" si="0"/>
        <v>0</v>
      </c>
      <c r="F16">
        <f t="shared" si="1"/>
        <v>0</v>
      </c>
      <c r="G16">
        <f t="shared" si="2"/>
        <v>0</v>
      </c>
      <c r="H16" t="e">
        <f t="shared" si="3"/>
        <v>#DIV/0!</v>
      </c>
      <c r="I16" t="e">
        <f t="shared" si="4"/>
        <v>#DIV/0!</v>
      </c>
    </row>
    <row r="17" spans="5:9" x14ac:dyDescent="0.25">
      <c r="E17">
        <f t="shared" si="0"/>
        <v>0</v>
      </c>
      <c r="F17">
        <f t="shared" si="1"/>
        <v>0</v>
      </c>
      <c r="G17">
        <f t="shared" si="2"/>
        <v>0</v>
      </c>
      <c r="H17" t="e">
        <f t="shared" si="3"/>
        <v>#DIV/0!</v>
      </c>
      <c r="I17" t="e">
        <f t="shared" si="4"/>
        <v>#DIV/0!</v>
      </c>
    </row>
    <row r="18" spans="5:9" x14ac:dyDescent="0.25">
      <c r="E18">
        <f t="shared" si="0"/>
        <v>0</v>
      </c>
      <c r="F18">
        <f t="shared" si="1"/>
        <v>0</v>
      </c>
      <c r="G18">
        <f t="shared" si="2"/>
        <v>0</v>
      </c>
      <c r="H18" t="e">
        <f t="shared" si="3"/>
        <v>#DIV/0!</v>
      </c>
      <c r="I18" t="e">
        <f t="shared" si="4"/>
        <v>#DIV/0!</v>
      </c>
    </row>
    <row r="19" spans="5:9" x14ac:dyDescent="0.25">
      <c r="E19">
        <f t="shared" si="0"/>
        <v>0</v>
      </c>
      <c r="F19">
        <f t="shared" si="1"/>
        <v>0</v>
      </c>
      <c r="G19">
        <f t="shared" si="2"/>
        <v>0</v>
      </c>
      <c r="H19" t="e">
        <f t="shared" si="3"/>
        <v>#DIV/0!</v>
      </c>
      <c r="I19" t="e">
        <f t="shared" si="4"/>
        <v>#DIV/0!</v>
      </c>
    </row>
    <row r="20" spans="5:9" x14ac:dyDescent="0.25">
      <c r="E20">
        <f t="shared" si="0"/>
        <v>0</v>
      </c>
      <c r="F20">
        <f t="shared" si="1"/>
        <v>0</v>
      </c>
      <c r="G20">
        <f t="shared" si="2"/>
        <v>0</v>
      </c>
      <c r="H20" t="e">
        <f t="shared" si="3"/>
        <v>#DIV/0!</v>
      </c>
      <c r="I20" t="e">
        <f t="shared" si="4"/>
        <v>#DIV/0!</v>
      </c>
    </row>
    <row r="21" spans="5:9" x14ac:dyDescent="0.25">
      <c r="E21">
        <f t="shared" si="0"/>
        <v>0</v>
      </c>
      <c r="F21">
        <f t="shared" si="1"/>
        <v>0</v>
      </c>
      <c r="G21">
        <f t="shared" si="2"/>
        <v>0</v>
      </c>
      <c r="H21" t="e">
        <f t="shared" si="3"/>
        <v>#DIV/0!</v>
      </c>
      <c r="I21" t="e">
        <f t="shared" si="4"/>
        <v>#DIV/0!</v>
      </c>
    </row>
    <row r="22" spans="5:9" x14ac:dyDescent="0.25">
      <c r="E22">
        <f t="shared" si="0"/>
        <v>0</v>
      </c>
      <c r="F22">
        <f t="shared" si="1"/>
        <v>0</v>
      </c>
      <c r="G22">
        <f t="shared" si="2"/>
        <v>0</v>
      </c>
      <c r="H22" t="e">
        <f t="shared" si="3"/>
        <v>#DIV/0!</v>
      </c>
      <c r="I22" t="e">
        <f t="shared" si="4"/>
        <v>#DIV/0!</v>
      </c>
    </row>
    <row r="23" spans="5:9" x14ac:dyDescent="0.25">
      <c r="E23">
        <f t="shared" si="0"/>
        <v>0</v>
      </c>
      <c r="F23">
        <f t="shared" si="1"/>
        <v>0</v>
      </c>
      <c r="G23">
        <f t="shared" si="2"/>
        <v>0</v>
      </c>
      <c r="H23" t="e">
        <f t="shared" si="3"/>
        <v>#DIV/0!</v>
      </c>
      <c r="I23" t="e">
        <f t="shared" si="4"/>
        <v>#DIV/0!</v>
      </c>
    </row>
    <row r="24" spans="5:9" x14ac:dyDescent="0.25">
      <c r="E24">
        <f t="shared" si="0"/>
        <v>0</v>
      </c>
      <c r="F24">
        <f t="shared" si="1"/>
        <v>0</v>
      </c>
      <c r="G24">
        <f t="shared" si="2"/>
        <v>0</v>
      </c>
      <c r="H24" t="e">
        <f t="shared" si="3"/>
        <v>#DIV/0!</v>
      </c>
      <c r="I24" t="e">
        <f t="shared" si="4"/>
        <v>#DIV/0!</v>
      </c>
    </row>
    <row r="25" spans="5:9" x14ac:dyDescent="0.25">
      <c r="E25">
        <f t="shared" si="0"/>
        <v>0</v>
      </c>
      <c r="F25">
        <f t="shared" si="1"/>
        <v>0</v>
      </c>
      <c r="G25">
        <f t="shared" si="2"/>
        <v>0</v>
      </c>
      <c r="H25" t="e">
        <f t="shared" si="3"/>
        <v>#DIV/0!</v>
      </c>
      <c r="I25" t="e">
        <f t="shared" si="4"/>
        <v>#DIV/0!</v>
      </c>
    </row>
    <row r="26" spans="5:9" x14ac:dyDescent="0.25">
      <c r="E26">
        <f t="shared" si="0"/>
        <v>0</v>
      </c>
      <c r="F26">
        <f t="shared" si="1"/>
        <v>0</v>
      </c>
      <c r="G26">
        <f t="shared" si="2"/>
        <v>0</v>
      </c>
      <c r="H26" t="e">
        <f t="shared" si="3"/>
        <v>#DIV/0!</v>
      </c>
      <c r="I26" t="e">
        <f t="shared" si="4"/>
        <v>#DIV/0!</v>
      </c>
    </row>
    <row r="27" spans="5:9" x14ac:dyDescent="0.25">
      <c r="E27">
        <f t="shared" si="0"/>
        <v>0</v>
      </c>
      <c r="F27">
        <f t="shared" si="1"/>
        <v>0</v>
      </c>
      <c r="G27">
        <f t="shared" si="2"/>
        <v>0</v>
      </c>
      <c r="H27" t="e">
        <f t="shared" si="3"/>
        <v>#DIV/0!</v>
      </c>
      <c r="I27" t="e">
        <f t="shared" si="4"/>
        <v>#DIV/0!</v>
      </c>
    </row>
    <row r="28" spans="5:9" x14ac:dyDescent="0.25">
      <c r="E28">
        <f t="shared" si="0"/>
        <v>0</v>
      </c>
      <c r="F28">
        <f t="shared" si="1"/>
        <v>0</v>
      </c>
      <c r="G28">
        <f t="shared" si="2"/>
        <v>0</v>
      </c>
      <c r="H28" t="e">
        <f t="shared" si="3"/>
        <v>#DIV/0!</v>
      </c>
      <c r="I28" t="e">
        <f t="shared" si="4"/>
        <v>#DIV/0!</v>
      </c>
    </row>
    <row r="29" spans="5:9" x14ac:dyDescent="0.25">
      <c r="E29">
        <f t="shared" si="0"/>
        <v>0</v>
      </c>
      <c r="F29">
        <f t="shared" si="1"/>
        <v>0</v>
      </c>
      <c r="G29">
        <f t="shared" si="2"/>
        <v>0</v>
      </c>
      <c r="H29" t="e">
        <f t="shared" si="3"/>
        <v>#DIV/0!</v>
      </c>
      <c r="I29" t="e">
        <f t="shared" si="4"/>
        <v>#DIV/0!</v>
      </c>
    </row>
    <row r="30" spans="5:9" x14ac:dyDescent="0.25">
      <c r="E30">
        <f t="shared" si="0"/>
        <v>0</v>
      </c>
      <c r="F30">
        <f t="shared" si="1"/>
        <v>0</v>
      </c>
      <c r="G30">
        <f t="shared" si="2"/>
        <v>0</v>
      </c>
      <c r="H30" t="e">
        <f t="shared" si="3"/>
        <v>#DIV/0!</v>
      </c>
      <c r="I30" t="e">
        <f t="shared" si="4"/>
        <v>#DIV/0!</v>
      </c>
    </row>
    <row r="31" spans="5:9" x14ac:dyDescent="0.25">
      <c r="E31">
        <f t="shared" si="0"/>
        <v>0</v>
      </c>
      <c r="F31">
        <f t="shared" si="1"/>
        <v>0</v>
      </c>
      <c r="G31">
        <f t="shared" si="2"/>
        <v>0</v>
      </c>
      <c r="H31" t="e">
        <f t="shared" si="3"/>
        <v>#DIV/0!</v>
      </c>
      <c r="I31" t="e">
        <f t="shared" si="4"/>
        <v>#DIV/0!</v>
      </c>
    </row>
  </sheetData>
  <mergeCells count="1">
    <mergeCell ref="B1:M1"/>
  </mergeCell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
  <sheetViews>
    <sheetView zoomScaleNormal="100" workbookViewId="0">
      <selection activeCell="H10" sqref="H10"/>
    </sheetView>
  </sheetViews>
  <sheetFormatPr defaultRowHeight="15" x14ac:dyDescent="0.25"/>
  <cols>
    <col min="1" max="1" width="16.5703125"/>
    <col min="2" max="6" width="8.5703125"/>
    <col min="7" max="7" width="10.5703125"/>
    <col min="8" max="8" width="26.7109375"/>
    <col min="9" max="1025" width="8.5703125"/>
  </cols>
  <sheetData>
    <row r="1" spans="1:19" ht="64.5" customHeight="1" x14ac:dyDescent="0.25">
      <c r="A1" t="s">
        <v>60</v>
      </c>
      <c r="B1" s="92" t="s">
        <v>75</v>
      </c>
      <c r="C1" s="92"/>
      <c r="D1" s="92"/>
      <c r="E1" s="92"/>
      <c r="F1" s="92"/>
      <c r="G1" s="92"/>
      <c r="H1" s="92"/>
    </row>
    <row r="4" spans="1:19" x14ac:dyDescent="0.25">
      <c r="G4" s="8" t="s">
        <v>76</v>
      </c>
      <c r="H4" t="s">
        <v>77</v>
      </c>
    </row>
    <row r="5" spans="1:19" x14ac:dyDescent="0.25">
      <c r="A5" s="8" t="s">
        <v>78</v>
      </c>
      <c r="B5">
        <v>21089</v>
      </c>
      <c r="C5">
        <v>21093</v>
      </c>
      <c r="D5">
        <v>21116</v>
      </c>
      <c r="E5">
        <v>21096</v>
      </c>
      <c r="F5">
        <v>21108</v>
      </c>
      <c r="G5">
        <f>AVERAGE(B5:F5)</f>
        <v>21100.400000000001</v>
      </c>
      <c r="H5">
        <f>((G5/G$9)-1)*100</f>
        <v>0.23657282927804779</v>
      </c>
    </row>
    <row r="6" spans="1:19" x14ac:dyDescent="0.25">
      <c r="A6" s="8" t="s">
        <v>79</v>
      </c>
      <c r="B6">
        <v>22307</v>
      </c>
      <c r="C6">
        <v>21562</v>
      </c>
      <c r="D6">
        <v>21585</v>
      </c>
      <c r="E6">
        <v>21660</v>
      </c>
      <c r="F6">
        <v>21917</v>
      </c>
      <c r="G6">
        <f>AVERAGE(B6:F6)</f>
        <v>21806.2</v>
      </c>
      <c r="H6">
        <f>((G6/G$9)-1)*100</f>
        <v>3.5894463815758337</v>
      </c>
    </row>
    <row r="7" spans="1:19" x14ac:dyDescent="0.25">
      <c r="A7" s="8" t="s">
        <v>80</v>
      </c>
      <c r="B7">
        <v>21307</v>
      </c>
      <c r="C7">
        <v>21299</v>
      </c>
      <c r="D7">
        <v>21191</v>
      </c>
      <c r="E7">
        <v>21150</v>
      </c>
      <c r="F7">
        <v>21200</v>
      </c>
      <c r="G7">
        <f>AVERAGE(B7:F7)</f>
        <v>21229.4</v>
      </c>
      <c r="H7">
        <f>((G7/G$9)-1)*100</f>
        <v>0.84938196535966348</v>
      </c>
    </row>
    <row r="8" spans="1:19" x14ac:dyDescent="0.25">
      <c r="A8" s="8" t="s">
        <v>81</v>
      </c>
      <c r="B8">
        <v>21084</v>
      </c>
      <c r="C8">
        <v>21081</v>
      </c>
      <c r="D8">
        <v>21094</v>
      </c>
      <c r="E8">
        <v>21093</v>
      </c>
      <c r="F8">
        <v>21084</v>
      </c>
      <c r="G8">
        <f>AVERAGE(B8:F8)</f>
        <v>21087.200000000001</v>
      </c>
      <c r="H8">
        <f>((G8/G$9)-1)*100</f>
        <v>0.17386677814410501</v>
      </c>
    </row>
    <row r="9" spans="1:19" x14ac:dyDescent="0.25">
      <c r="A9" s="8" t="s">
        <v>82</v>
      </c>
      <c r="B9">
        <v>21034</v>
      </c>
      <c r="C9">
        <v>21062</v>
      </c>
      <c r="D9">
        <v>21043</v>
      </c>
      <c r="E9">
        <v>21052</v>
      </c>
      <c r="F9">
        <v>21062</v>
      </c>
      <c r="G9" s="15">
        <f>AVERAGE(B9:F9)</f>
        <v>21050.6</v>
      </c>
      <c r="H9">
        <f>((G9/G$9)-1)*100</f>
        <v>0</v>
      </c>
    </row>
    <row r="11" spans="1:19" x14ac:dyDescent="0.25">
      <c r="O11" t="s">
        <v>118</v>
      </c>
    </row>
    <row r="13" spans="1:19" x14ac:dyDescent="0.25">
      <c r="O13" t="s">
        <v>116</v>
      </c>
      <c r="P13">
        <v>21167</v>
      </c>
      <c r="Q13">
        <v>59</v>
      </c>
      <c r="R13">
        <v>296</v>
      </c>
      <c r="S13" t="s">
        <v>117</v>
      </c>
    </row>
    <row r="14" spans="1:19" x14ac:dyDescent="0.25">
      <c r="O14" t="s">
        <v>120</v>
      </c>
      <c r="P14">
        <v>21219</v>
      </c>
      <c r="Q14">
        <v>8</v>
      </c>
      <c r="S14" t="s">
        <v>119</v>
      </c>
    </row>
  </sheetData>
  <mergeCells count="1">
    <mergeCell ref="B1:H1"/>
  </mergeCell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67"/>
  <sheetViews>
    <sheetView zoomScaleNormal="100" workbookViewId="0">
      <selection activeCell="A64" sqref="A64"/>
    </sheetView>
  </sheetViews>
  <sheetFormatPr defaultRowHeight="15" x14ac:dyDescent="0.25"/>
  <cols>
    <col min="1" max="1" width="13.42578125" bestFit="1" customWidth="1"/>
    <col min="4" max="4" width="8.28515625" customWidth="1"/>
    <col min="5" max="6" width="8.85546875" customWidth="1"/>
    <col min="7" max="7" width="12.28515625" bestFit="1" customWidth="1"/>
    <col min="10" max="10" width="6" customWidth="1"/>
    <col min="11" max="11" width="11.28515625" bestFit="1" customWidth="1"/>
    <col min="16" max="16" width="16.7109375" bestFit="1" customWidth="1"/>
    <col min="17" max="17" width="14.7109375" customWidth="1"/>
    <col min="18" max="18" width="10.140625" bestFit="1" customWidth="1"/>
    <col min="24" max="24" width="24" customWidth="1"/>
    <col min="25" max="25" width="14.42578125" customWidth="1"/>
  </cols>
  <sheetData>
    <row r="1" spans="1:25" x14ac:dyDescent="0.25">
      <c r="A1">
        <f>COUNT(A$4:A$64994)</f>
        <v>57</v>
      </c>
      <c r="B1">
        <f>COUNT(B$4:B$64994)</f>
        <v>0</v>
      </c>
      <c r="C1">
        <f>COUNT(C$4:C$64994)</f>
        <v>20</v>
      </c>
      <c r="D1">
        <f>COUNT(D$4:D$64994)</f>
        <v>60</v>
      </c>
      <c r="E1">
        <f>COUNT(E$4:E$64994)</f>
        <v>60</v>
      </c>
      <c r="H1">
        <f>COUNT(H$4:H$64994)</f>
        <v>60</v>
      </c>
      <c r="I1">
        <f>COUNT(I$4:I$64994)</f>
        <v>30</v>
      </c>
      <c r="K1">
        <f t="shared" ref="K1:Q1" si="0">COUNT(K$4:K$65000)</f>
        <v>0</v>
      </c>
      <c r="L1">
        <f t="shared" si="0"/>
        <v>60</v>
      </c>
      <c r="M1">
        <f>COUNT(M$4:M$65000)</f>
        <v>0</v>
      </c>
      <c r="N1">
        <f t="shared" si="0"/>
        <v>0</v>
      </c>
      <c r="O1">
        <f t="shared" si="0"/>
        <v>60</v>
      </c>
      <c r="P1">
        <f t="shared" si="0"/>
        <v>0</v>
      </c>
      <c r="Q1">
        <f t="shared" si="0"/>
        <v>0</v>
      </c>
    </row>
    <row r="2" spans="1:25" ht="32.25" customHeight="1" x14ac:dyDescent="0.25">
      <c r="F2" s="89" t="s">
        <v>111</v>
      </c>
      <c r="G2" s="89"/>
      <c r="H2" s="89"/>
      <c r="I2" s="89"/>
      <c r="J2" s="89"/>
      <c r="N2" s="90" t="s">
        <v>112</v>
      </c>
      <c r="O2" s="90"/>
      <c r="P2" s="90"/>
    </row>
    <row r="3" spans="1:25" ht="45" customHeight="1" x14ac:dyDescent="0.25">
      <c r="A3" s="20" t="s">
        <v>0</v>
      </c>
      <c r="B3" s="23" t="s">
        <v>3</v>
      </c>
      <c r="C3" s="19" t="s">
        <v>4</v>
      </c>
      <c r="D3" s="19" t="s">
        <v>5</v>
      </c>
      <c r="E3" s="19" t="s">
        <v>6</v>
      </c>
      <c r="F3" s="25" t="s">
        <v>107</v>
      </c>
      <c r="G3" s="22" t="s">
        <v>83</v>
      </c>
      <c r="H3" s="21" t="s">
        <v>1</v>
      </c>
      <c r="I3" s="21" t="s">
        <v>2</v>
      </c>
      <c r="J3" s="21" t="s">
        <v>108</v>
      </c>
      <c r="K3" s="23" t="s">
        <v>7</v>
      </c>
      <c r="L3" s="23" t="s">
        <v>8</v>
      </c>
      <c r="M3" s="23" t="s">
        <v>9</v>
      </c>
      <c r="N3" s="23" t="s">
        <v>10</v>
      </c>
      <c r="O3" s="23" t="s">
        <v>11</v>
      </c>
      <c r="P3" s="23" t="s">
        <v>12</v>
      </c>
      <c r="Q3" s="23" t="s">
        <v>13</v>
      </c>
      <c r="R3" s="43" t="s">
        <v>91</v>
      </c>
      <c r="S3" s="44" t="s">
        <v>98</v>
      </c>
      <c r="X3" s="17" t="s">
        <v>89</v>
      </c>
      <c r="Y3">
        <f>COUNTIF(J4:J49994,"=1")</f>
        <v>60</v>
      </c>
    </row>
    <row r="4" spans="1:25" x14ac:dyDescent="0.25">
      <c r="A4" s="28">
        <v>259</v>
      </c>
      <c r="B4" s="28" t="s">
        <v>49</v>
      </c>
      <c r="C4" s="38"/>
      <c r="D4" s="38">
        <v>5458</v>
      </c>
      <c r="E4" s="38">
        <v>30</v>
      </c>
      <c r="F4" s="39">
        <f>IF(J4,H4-G4,TRIM(""))</f>
        <v>0.10000000000000142</v>
      </c>
      <c r="G4" s="40">
        <v>13.7</v>
      </c>
      <c r="H4" s="41">
        <v>13.8</v>
      </c>
      <c r="I4" s="41">
        <v>29.2</v>
      </c>
      <c r="J4" s="41">
        <f>IF(IF(DrieMeters!D4&gt;0,1,0)+IF(DrieMeters!H4&gt;0,1,0)=2,1,0)</f>
        <v>1</v>
      </c>
      <c r="K4" s="28" t="s">
        <v>14</v>
      </c>
      <c r="L4" s="28">
        <v>729</v>
      </c>
      <c r="M4" s="28" t="s">
        <v>15</v>
      </c>
      <c r="N4" s="28" t="s">
        <v>16</v>
      </c>
      <c r="O4" s="42">
        <v>42566</v>
      </c>
      <c r="P4" s="28" t="s">
        <v>19</v>
      </c>
      <c r="Q4" s="28"/>
      <c r="R4">
        <f>H4*D4</f>
        <v>75320.400000000009</v>
      </c>
      <c r="S4">
        <f>D4*D4</f>
        <v>29789764</v>
      </c>
      <c r="X4" s="17" t="s">
        <v>87</v>
      </c>
      <c r="Y4" s="18">
        <f>-SUM(R4:R50000)</f>
        <v>-3618881.1000000006</v>
      </c>
    </row>
    <row r="5" spans="1:25" x14ac:dyDescent="0.25">
      <c r="A5" s="28">
        <v>259</v>
      </c>
      <c r="B5" s="28" t="s">
        <v>41</v>
      </c>
      <c r="C5" s="38"/>
      <c r="D5" s="38">
        <v>5413</v>
      </c>
      <c r="E5" s="38">
        <v>30</v>
      </c>
      <c r="F5" s="39">
        <f t="shared" ref="F5:F53" si="1">IF(J5,H5-G5,TRIM(""))</f>
        <v>0.5</v>
      </c>
      <c r="G5" s="40">
        <v>13.3</v>
      </c>
      <c r="H5" s="41">
        <v>13.8</v>
      </c>
      <c r="I5" s="41">
        <v>29.2</v>
      </c>
      <c r="J5" s="41">
        <f>IF(IF(DrieMeters!D5&gt;0,1,0)+IF(DrieMeters!H5&gt;0,1,0)=2,1,0)</f>
        <v>1</v>
      </c>
      <c r="K5" s="28" t="s">
        <v>14</v>
      </c>
      <c r="L5" s="28">
        <v>729</v>
      </c>
      <c r="M5" t="s">
        <v>15</v>
      </c>
      <c r="N5" s="28" t="s">
        <v>16</v>
      </c>
      <c r="O5" s="42">
        <v>42566</v>
      </c>
      <c r="P5" s="28" t="s">
        <v>19</v>
      </c>
      <c r="Q5" s="28"/>
      <c r="R5">
        <f t="shared" ref="R5:R18" si="2">H5*D5</f>
        <v>74699.400000000009</v>
      </c>
      <c r="S5">
        <f t="shared" ref="S5:S18" si="3">D5*D5</f>
        <v>29300569</v>
      </c>
      <c r="X5" s="17" t="s">
        <v>94</v>
      </c>
      <c r="Y5">
        <f>AVERAGEIF(J4:J49994,"=1",H4:H49994)</f>
        <v>12.170000000000005</v>
      </c>
    </row>
    <row r="6" spans="1:25" x14ac:dyDescent="0.25">
      <c r="A6" s="28">
        <v>259</v>
      </c>
      <c r="B6" s="28" t="s">
        <v>22</v>
      </c>
      <c r="C6" s="38">
        <v>21129</v>
      </c>
      <c r="D6" s="38">
        <v>5193</v>
      </c>
      <c r="E6" s="38">
        <v>30</v>
      </c>
      <c r="F6" s="39">
        <f t="shared" si="1"/>
        <v>3.4166401343416197E-2</v>
      </c>
      <c r="G6" s="24">
        <f>D6*Grafiek_kalibratiemetingen!$R$13+Grafiek_kalibratiemetingen!$R$14</f>
        <v>13.765833598656585</v>
      </c>
      <c r="H6" s="41">
        <v>13.8</v>
      </c>
      <c r="I6" s="41">
        <v>29.2</v>
      </c>
      <c r="J6" s="41">
        <f>IF(IF(DrieMeters!D6&gt;0,1,0)+IF(DrieMeters!H6&gt;0,1,0)=2,1,0)</f>
        <v>1</v>
      </c>
      <c r="K6" s="28" t="s">
        <v>14</v>
      </c>
      <c r="L6" s="28">
        <v>729</v>
      </c>
      <c r="M6" t="s">
        <v>15</v>
      </c>
      <c r="N6" s="28" t="s">
        <v>16</v>
      </c>
      <c r="O6" s="42">
        <v>42566</v>
      </c>
      <c r="P6" s="28" t="s">
        <v>19</v>
      </c>
      <c r="Q6" s="28"/>
      <c r="R6">
        <f t="shared" si="2"/>
        <v>71663.400000000009</v>
      </c>
      <c r="S6">
        <f t="shared" si="3"/>
        <v>26967249</v>
      </c>
      <c r="X6" s="17" t="s">
        <v>95</v>
      </c>
      <c r="Y6">
        <f>AVERAGEIF(J4:J49994,"=1",D4:D49994)</f>
        <v>4926.7166666666662</v>
      </c>
    </row>
    <row r="7" spans="1:25" x14ac:dyDescent="0.25">
      <c r="A7" s="28">
        <v>258</v>
      </c>
      <c r="B7" s="28" t="s">
        <v>49</v>
      </c>
      <c r="C7" s="38"/>
      <c r="D7" s="38">
        <v>5675</v>
      </c>
      <c r="E7" s="38">
        <v>29</v>
      </c>
      <c r="F7" s="39">
        <f t="shared" si="1"/>
        <v>-0.29999999999999893</v>
      </c>
      <c r="G7" s="40">
        <v>14.1</v>
      </c>
      <c r="H7" s="41">
        <v>13.8</v>
      </c>
      <c r="I7" s="41">
        <v>29.2</v>
      </c>
      <c r="J7" s="41">
        <f>IF(IF(DrieMeters!D7&gt;0,1,0)+IF(DrieMeters!H7&gt;0,1,0)=2,1,0)</f>
        <v>1</v>
      </c>
      <c r="K7" s="28" t="s">
        <v>14</v>
      </c>
      <c r="L7" s="28">
        <v>729</v>
      </c>
      <c r="M7" t="s">
        <v>15</v>
      </c>
      <c r="N7" s="28" t="s">
        <v>16</v>
      </c>
      <c r="O7" s="42">
        <v>42566</v>
      </c>
      <c r="P7" s="28" t="s">
        <v>19</v>
      </c>
      <c r="Q7" s="28"/>
      <c r="R7">
        <f t="shared" si="2"/>
        <v>78315</v>
      </c>
      <c r="S7">
        <f t="shared" si="3"/>
        <v>32205625</v>
      </c>
      <c r="X7" t="s">
        <v>93</v>
      </c>
      <c r="Y7">
        <f>SUMIF(J4:J49994,"=1",D4:D49994)/Y3</f>
        <v>4926.7166666666662</v>
      </c>
    </row>
    <row r="8" spans="1:25" x14ac:dyDescent="0.25">
      <c r="A8" s="28">
        <v>258</v>
      </c>
      <c r="B8" s="28" t="s">
        <v>41</v>
      </c>
      <c r="C8" s="38"/>
      <c r="D8" s="38">
        <v>5818</v>
      </c>
      <c r="E8" s="38">
        <v>30</v>
      </c>
      <c r="F8" s="39">
        <f t="shared" si="1"/>
        <v>-0.39999999999999858</v>
      </c>
      <c r="G8" s="40">
        <v>14.2</v>
      </c>
      <c r="H8" s="41">
        <v>13.8</v>
      </c>
      <c r="I8" s="41">
        <v>29.2</v>
      </c>
      <c r="J8" s="41">
        <f>IF(IF(DrieMeters!D8&gt;0,1,0)+IF(DrieMeters!H8&gt;0,1,0)=2,1,0)</f>
        <v>1</v>
      </c>
      <c r="K8" s="28" t="s">
        <v>14</v>
      </c>
      <c r="L8" s="28">
        <v>729</v>
      </c>
      <c r="M8" t="s">
        <v>15</v>
      </c>
      <c r="N8" s="28" t="s">
        <v>16</v>
      </c>
      <c r="O8" s="42">
        <v>42566</v>
      </c>
      <c r="P8" s="28" t="s">
        <v>19</v>
      </c>
      <c r="Q8" s="28"/>
      <c r="R8">
        <f t="shared" si="2"/>
        <v>80288.400000000009</v>
      </c>
      <c r="S8">
        <f t="shared" si="3"/>
        <v>33849124</v>
      </c>
      <c r="X8" s="17" t="s">
        <v>96</v>
      </c>
      <c r="Y8">
        <f>SUMIF(J4:J49994,"=1",D4:D49994)</f>
        <v>295603</v>
      </c>
    </row>
    <row r="9" spans="1:25" x14ac:dyDescent="0.25">
      <c r="A9" s="28">
        <v>258</v>
      </c>
      <c r="B9" s="28" t="s">
        <v>22</v>
      </c>
      <c r="C9" s="38">
        <v>21216</v>
      </c>
      <c r="D9" s="38">
        <v>5364</v>
      </c>
      <c r="E9" s="38">
        <v>30</v>
      </c>
      <c r="F9" s="39">
        <f t="shared" si="1"/>
        <v>-0.20959135526374695</v>
      </c>
      <c r="G9" s="24">
        <f>D9*Grafiek_kalibratiemetingen!$R$13+Grafiek_kalibratiemetingen!$R$14</f>
        <v>14.009591355263748</v>
      </c>
      <c r="H9" s="41">
        <v>13.8</v>
      </c>
      <c r="I9" s="41">
        <v>29.2</v>
      </c>
      <c r="J9" s="41">
        <f>IF(IF(DrieMeters!D9&gt;0,1,0)+IF(DrieMeters!H9&gt;0,1,0)=2,1,0)</f>
        <v>1</v>
      </c>
      <c r="K9" s="28" t="s">
        <v>14</v>
      </c>
      <c r="L9" s="28">
        <v>729</v>
      </c>
      <c r="M9" t="s">
        <v>15</v>
      </c>
      <c r="N9" s="28" t="s">
        <v>16</v>
      </c>
      <c r="O9" s="42">
        <v>42566</v>
      </c>
      <c r="P9" s="28" t="s">
        <v>19</v>
      </c>
      <c r="Q9" s="28"/>
      <c r="R9">
        <f t="shared" si="2"/>
        <v>74023.199999999997</v>
      </c>
      <c r="S9">
        <f t="shared" si="3"/>
        <v>28772496</v>
      </c>
      <c r="X9" s="17" t="s">
        <v>97</v>
      </c>
      <c r="Y9">
        <f>SUMIF(J4:J49994,"=1",H4:H49994)</f>
        <v>730.20000000000027</v>
      </c>
    </row>
    <row r="10" spans="1:25" x14ac:dyDescent="0.25">
      <c r="A10" s="28">
        <v>256</v>
      </c>
      <c r="B10" s="28" t="s">
        <v>49</v>
      </c>
      <c r="C10" s="38"/>
      <c r="D10" s="38">
        <v>2696</v>
      </c>
      <c r="E10" s="38">
        <v>28</v>
      </c>
      <c r="F10" s="39">
        <f t="shared" si="1"/>
        <v>2.3000000000000007</v>
      </c>
      <c r="G10" s="40">
        <v>8.6</v>
      </c>
      <c r="H10" s="41">
        <v>10.9</v>
      </c>
      <c r="I10" s="41">
        <v>27.5</v>
      </c>
      <c r="J10" s="41">
        <f>IF(IF(DrieMeters!D10&gt;0,1,0)+IF(DrieMeters!H10&gt;0,1,0)=2,1,0)</f>
        <v>1</v>
      </c>
      <c r="K10" s="28" t="s">
        <v>14</v>
      </c>
      <c r="L10" s="28">
        <v>729</v>
      </c>
      <c r="M10" t="s">
        <v>15</v>
      </c>
      <c r="N10" s="28" t="s">
        <v>16</v>
      </c>
      <c r="O10" s="42">
        <v>42570</v>
      </c>
      <c r="P10" s="28" t="s">
        <v>125</v>
      </c>
      <c r="Q10" s="28"/>
      <c r="R10">
        <f t="shared" si="2"/>
        <v>29386.400000000001</v>
      </c>
      <c r="S10">
        <f t="shared" si="3"/>
        <v>7268416</v>
      </c>
      <c r="X10" s="17" t="s">
        <v>99</v>
      </c>
      <c r="Y10">
        <f>SUMIF(J4:J49994,"=1",S4:S50000)</f>
        <v>1348048133</v>
      </c>
    </row>
    <row r="11" spans="1:25" x14ac:dyDescent="0.25">
      <c r="A11" s="28">
        <v>256</v>
      </c>
      <c r="B11" s="28" t="s">
        <v>41</v>
      </c>
      <c r="C11" s="38"/>
      <c r="D11" s="38">
        <v>2887</v>
      </c>
      <c r="E11" s="38">
        <v>27</v>
      </c>
      <c r="F11" s="39">
        <f t="shared" si="1"/>
        <v>2.5999999999999996</v>
      </c>
      <c r="G11" s="40">
        <v>8.3000000000000007</v>
      </c>
      <c r="H11" s="41">
        <v>10.9</v>
      </c>
      <c r="I11" s="41">
        <v>27.5</v>
      </c>
      <c r="J11" s="41">
        <f>IF(IF(DrieMeters!D11&gt;0,1,0)+IF(DrieMeters!H11&gt;0,1,0)=2,1,0)</f>
        <v>1</v>
      </c>
      <c r="K11" s="28" t="s">
        <v>14</v>
      </c>
      <c r="L11" s="28">
        <v>729</v>
      </c>
      <c r="M11" t="s">
        <v>15</v>
      </c>
      <c r="N11" s="28" t="s">
        <v>16</v>
      </c>
      <c r="O11" s="42">
        <v>42570</v>
      </c>
      <c r="P11" s="28" t="s">
        <v>125</v>
      </c>
      <c r="Q11" s="28"/>
      <c r="R11">
        <f t="shared" si="2"/>
        <v>31468.3</v>
      </c>
      <c r="S11">
        <f t="shared" si="3"/>
        <v>8334769</v>
      </c>
    </row>
    <row r="12" spans="1:25" x14ac:dyDescent="0.25">
      <c r="A12" s="28">
        <v>256</v>
      </c>
      <c r="B12" s="28" t="s">
        <v>22</v>
      </c>
      <c r="C12" s="38">
        <v>21256</v>
      </c>
      <c r="D12" s="38">
        <v>2853</v>
      </c>
      <c r="E12" s="38">
        <v>27</v>
      </c>
      <c r="F12" s="39">
        <f t="shared" si="1"/>
        <v>0.46979886017828498</v>
      </c>
      <c r="G12" s="24">
        <f>D12*Grafiek_kalibratiemetingen!$R$13+Grafiek_kalibratiemetingen!$R$14</f>
        <v>10.430201139821715</v>
      </c>
      <c r="H12" s="41">
        <v>10.9</v>
      </c>
      <c r="I12" s="41">
        <v>27.5</v>
      </c>
      <c r="J12" s="41">
        <f>IF(IF(DrieMeters!D12&gt;0,1,0)+IF(DrieMeters!H12&gt;0,1,0)=2,1,0)</f>
        <v>1</v>
      </c>
      <c r="K12" s="28" t="s">
        <v>14</v>
      </c>
      <c r="L12" s="28">
        <v>729</v>
      </c>
      <c r="M12" t="s">
        <v>15</v>
      </c>
      <c r="N12" s="28" t="s">
        <v>16</v>
      </c>
      <c r="O12" s="42">
        <v>42570</v>
      </c>
      <c r="P12" s="28" t="s">
        <v>125</v>
      </c>
      <c r="Q12" s="28"/>
      <c r="R12">
        <f t="shared" si="2"/>
        <v>31097.7</v>
      </c>
      <c r="S12">
        <f t="shared" si="3"/>
        <v>8139609</v>
      </c>
      <c r="X12" t="s">
        <v>100</v>
      </c>
      <c r="Y12">
        <f>Y4+Y5*Y8</f>
        <v>-21392.58999999892</v>
      </c>
    </row>
    <row r="13" spans="1:25" x14ac:dyDescent="0.25">
      <c r="A13" s="29">
        <v>255</v>
      </c>
      <c r="B13" s="28" t="s">
        <v>49</v>
      </c>
      <c r="C13" s="30"/>
      <c r="D13" s="30">
        <v>4460</v>
      </c>
      <c r="E13" s="30">
        <v>28</v>
      </c>
      <c r="F13" s="39">
        <f t="shared" si="1"/>
        <v>0.30000000000000071</v>
      </c>
      <c r="G13" s="40">
        <v>11.6</v>
      </c>
      <c r="H13" s="31">
        <v>11.9</v>
      </c>
      <c r="I13" s="31">
        <v>27.5</v>
      </c>
      <c r="J13" s="41">
        <f>IF(IF(DrieMeters!D13&gt;0,1,0)+IF(DrieMeters!H13&gt;0,1,0)=2,1,0)</f>
        <v>1</v>
      </c>
      <c r="K13" s="28" t="s">
        <v>14</v>
      </c>
      <c r="L13" s="28">
        <v>729</v>
      </c>
      <c r="M13" t="s">
        <v>15</v>
      </c>
      <c r="N13" s="28" t="s">
        <v>16</v>
      </c>
      <c r="O13" s="42">
        <v>42570</v>
      </c>
      <c r="P13" s="28" t="s">
        <v>125</v>
      </c>
      <c r="Q13" s="28"/>
      <c r="R13">
        <f t="shared" si="2"/>
        <v>53074</v>
      </c>
      <c r="S13">
        <f t="shared" si="3"/>
        <v>19891600</v>
      </c>
      <c r="X13" t="s">
        <v>101</v>
      </c>
      <c r="Y13">
        <f>-Y10+(Y8*Y8)/Y3</f>
        <v>108304093.8166666</v>
      </c>
    </row>
    <row r="14" spans="1:25" x14ac:dyDescent="0.25">
      <c r="A14" s="29">
        <v>255</v>
      </c>
      <c r="B14" s="28" t="s">
        <v>41</v>
      </c>
      <c r="C14" s="30"/>
      <c r="D14" s="30">
        <v>4310</v>
      </c>
      <c r="E14" s="30">
        <v>28</v>
      </c>
      <c r="F14" s="39">
        <f t="shared" si="1"/>
        <v>0.80000000000000071</v>
      </c>
      <c r="G14" s="40">
        <v>11.1</v>
      </c>
      <c r="H14" s="31">
        <v>11.9</v>
      </c>
      <c r="I14" s="31">
        <v>27.5</v>
      </c>
      <c r="J14" s="41">
        <f>IF(IF(DrieMeters!D14&gt;0,1,0)+IF(DrieMeters!H14&gt;0,1,0)=2,1,0)</f>
        <v>1</v>
      </c>
      <c r="K14" s="28" t="s">
        <v>14</v>
      </c>
      <c r="L14" s="28">
        <v>729</v>
      </c>
      <c r="M14" t="s">
        <v>15</v>
      </c>
      <c r="N14" s="28" t="s">
        <v>16</v>
      </c>
      <c r="O14" s="42">
        <v>42570</v>
      </c>
      <c r="P14" s="28" t="s">
        <v>125</v>
      </c>
      <c r="Q14" s="28"/>
      <c r="R14">
        <f t="shared" si="2"/>
        <v>51289</v>
      </c>
      <c r="S14">
        <f t="shared" si="3"/>
        <v>18576100</v>
      </c>
    </row>
    <row r="15" spans="1:25" x14ac:dyDescent="0.25">
      <c r="A15" s="29">
        <v>255</v>
      </c>
      <c r="B15" s="28" t="s">
        <v>22</v>
      </c>
      <c r="C15" s="30">
        <v>21274</v>
      </c>
      <c r="D15" s="30">
        <v>4202</v>
      </c>
      <c r="E15" s="30">
        <v>29</v>
      </c>
      <c r="F15" s="39">
        <f t="shared" si="1"/>
        <v>-0.45317899750044965</v>
      </c>
      <c r="G15" s="24">
        <f>D15*Grafiek_kalibratiemetingen!$R$13+Grafiek_kalibratiemetingen!$R$14</f>
        <v>12.35317899750045</v>
      </c>
      <c r="H15" s="31">
        <v>11.9</v>
      </c>
      <c r="I15" s="31">
        <v>27.5</v>
      </c>
      <c r="J15" s="41">
        <f>IF(IF(DrieMeters!D15&gt;0,1,0)+IF(DrieMeters!H15&gt;0,1,0)=2,1,0)</f>
        <v>1</v>
      </c>
      <c r="K15" s="28" t="s">
        <v>14</v>
      </c>
      <c r="L15" s="28">
        <v>729</v>
      </c>
      <c r="M15" t="s">
        <v>15</v>
      </c>
      <c r="N15" s="28" t="s">
        <v>16</v>
      </c>
      <c r="O15" s="42">
        <v>42570</v>
      </c>
      <c r="P15" s="28" t="s">
        <v>125</v>
      </c>
      <c r="Q15" s="29"/>
      <c r="R15">
        <f t="shared" si="2"/>
        <v>50003.8</v>
      </c>
      <c r="S15">
        <f t="shared" si="3"/>
        <v>17656804</v>
      </c>
      <c r="X15" t="s">
        <v>85</v>
      </c>
      <c r="Y15">
        <f>Y12/Y13</f>
        <v>-1.9752337373517525E-4</v>
      </c>
    </row>
    <row r="16" spans="1:25" x14ac:dyDescent="0.25">
      <c r="A16" s="29">
        <v>257</v>
      </c>
      <c r="B16" s="28" t="s">
        <v>49</v>
      </c>
      <c r="C16" s="30"/>
      <c r="D16" s="30">
        <v>5354</v>
      </c>
      <c r="E16" s="30">
        <v>28</v>
      </c>
      <c r="F16" s="39">
        <f t="shared" si="1"/>
        <v>0.59999999999999964</v>
      </c>
      <c r="G16" s="40">
        <v>13.5</v>
      </c>
      <c r="H16" s="31">
        <v>14.1</v>
      </c>
      <c r="I16" s="31">
        <v>27.4</v>
      </c>
      <c r="J16" s="41">
        <f>IF(IF(DrieMeters!D16&gt;0,1,0)+IF(DrieMeters!H16&gt;0,1,0)=2,1,0)</f>
        <v>1</v>
      </c>
      <c r="K16" s="28" t="s">
        <v>14</v>
      </c>
      <c r="L16" s="28">
        <v>729</v>
      </c>
      <c r="M16" t="s">
        <v>15</v>
      </c>
      <c r="N16" s="28" t="s">
        <v>16</v>
      </c>
      <c r="O16" s="42">
        <v>42570</v>
      </c>
      <c r="P16" s="28" t="s">
        <v>125</v>
      </c>
      <c r="Q16" s="29"/>
      <c r="R16">
        <f t="shared" si="2"/>
        <v>75491.399999999994</v>
      </c>
      <c r="S16">
        <f t="shared" si="3"/>
        <v>28665316</v>
      </c>
      <c r="X16" t="s">
        <v>86</v>
      </c>
      <c r="Y16">
        <f>Y5-Y15*Y6</f>
        <v>13.143141697437322</v>
      </c>
    </row>
    <row r="17" spans="1:19" x14ac:dyDescent="0.25">
      <c r="A17" s="29">
        <v>257</v>
      </c>
      <c r="B17" s="28" t="s">
        <v>41</v>
      </c>
      <c r="C17" s="30"/>
      <c r="D17" s="30">
        <v>5386</v>
      </c>
      <c r="E17" s="30">
        <v>29</v>
      </c>
      <c r="F17" s="39">
        <f t="shared" si="1"/>
        <v>0.79999999999999893</v>
      </c>
      <c r="G17" s="40">
        <v>13.3</v>
      </c>
      <c r="H17" s="31">
        <v>14.1</v>
      </c>
      <c r="I17" s="31">
        <v>27.4</v>
      </c>
      <c r="J17" s="41">
        <f>IF(IF(DrieMeters!D17&gt;0,1,0)+IF(DrieMeters!H17&gt;0,1,0)=2,1,0)</f>
        <v>1</v>
      </c>
      <c r="K17" s="28" t="s">
        <v>14</v>
      </c>
      <c r="L17" s="28">
        <v>729</v>
      </c>
      <c r="M17" t="s">
        <v>15</v>
      </c>
      <c r="N17" s="28" t="s">
        <v>16</v>
      </c>
      <c r="O17" s="42">
        <v>42570</v>
      </c>
      <c r="P17" s="28" t="s">
        <v>125</v>
      </c>
      <c r="Q17" s="29"/>
      <c r="R17">
        <f t="shared" si="2"/>
        <v>75942.599999999991</v>
      </c>
      <c r="S17">
        <f t="shared" si="3"/>
        <v>29008996</v>
      </c>
    </row>
    <row r="18" spans="1:19" x14ac:dyDescent="0.25">
      <c r="A18" s="29">
        <v>257</v>
      </c>
      <c r="B18" s="28" t="s">
        <v>22</v>
      </c>
      <c r="C18" s="30">
        <v>21185</v>
      </c>
      <c r="D18" s="30">
        <v>5094</v>
      </c>
      <c r="E18" s="30">
        <v>29</v>
      </c>
      <c r="F18" s="39">
        <f t="shared" si="1"/>
        <v>0.47528931306335132</v>
      </c>
      <c r="G18" s="24">
        <f>D18*Grafiek_kalibratiemetingen!$R$13+Grafiek_kalibratiemetingen!$R$14</f>
        <v>13.624710686936648</v>
      </c>
      <c r="H18" s="31">
        <v>14.1</v>
      </c>
      <c r="I18" s="31">
        <v>27.4</v>
      </c>
      <c r="J18" s="41">
        <f>IF(IF(DrieMeters!D18&gt;0,1,0)+IF(DrieMeters!H18&gt;0,1,0)=2,1,0)</f>
        <v>1</v>
      </c>
      <c r="K18" s="28" t="s">
        <v>14</v>
      </c>
      <c r="L18" s="28">
        <v>729</v>
      </c>
      <c r="M18" t="s">
        <v>15</v>
      </c>
      <c r="N18" s="28" t="s">
        <v>16</v>
      </c>
      <c r="O18" s="42">
        <v>42570</v>
      </c>
      <c r="P18" s="28" t="s">
        <v>125</v>
      </c>
      <c r="Q18" s="29"/>
      <c r="R18">
        <f t="shared" si="2"/>
        <v>71825.399999999994</v>
      </c>
      <c r="S18">
        <f t="shared" si="3"/>
        <v>25948836</v>
      </c>
    </row>
    <row r="19" spans="1:19" x14ac:dyDescent="0.25">
      <c r="A19" s="29">
        <v>253</v>
      </c>
      <c r="B19" s="28" t="s">
        <v>49</v>
      </c>
      <c r="C19" s="30"/>
      <c r="D19" s="30">
        <v>4359</v>
      </c>
      <c r="E19" s="30">
        <v>28</v>
      </c>
      <c r="F19" s="39">
        <f t="shared" si="1"/>
        <v>0.29999999999999893</v>
      </c>
      <c r="G19" s="40">
        <v>11.4</v>
      </c>
      <c r="H19" s="31">
        <v>11.7</v>
      </c>
      <c r="I19" s="31">
        <v>27.7</v>
      </c>
      <c r="J19" s="41">
        <f>IF(IF(DrieMeters!D19&gt;0,1,0)+IF(DrieMeters!H19&gt;0,1,0)=2,1,0)</f>
        <v>1</v>
      </c>
      <c r="K19" s="28" t="s">
        <v>14</v>
      </c>
      <c r="L19" s="28">
        <v>729</v>
      </c>
      <c r="M19" t="s">
        <v>15</v>
      </c>
      <c r="N19" s="28" t="s">
        <v>16</v>
      </c>
      <c r="O19" s="42">
        <v>42570</v>
      </c>
      <c r="P19" s="28" t="s">
        <v>125</v>
      </c>
      <c r="Q19" s="29"/>
      <c r="R19">
        <f t="shared" ref="R19:R32" si="4">H19*D19</f>
        <v>51000.299999999996</v>
      </c>
      <c r="S19">
        <f t="shared" ref="S19:S32" si="5">D19*D19</f>
        <v>19000881</v>
      </c>
    </row>
    <row r="20" spans="1:19" x14ac:dyDescent="0.25">
      <c r="A20" s="29">
        <v>253</v>
      </c>
      <c r="B20" s="28" t="s">
        <v>41</v>
      </c>
      <c r="C20" s="30"/>
      <c r="D20" s="30">
        <v>4312</v>
      </c>
      <c r="E20" s="30">
        <v>29</v>
      </c>
      <c r="F20" s="39">
        <f t="shared" si="1"/>
        <v>0.59999999999999964</v>
      </c>
      <c r="G20" s="40">
        <v>11.1</v>
      </c>
      <c r="H20" s="31">
        <v>11.7</v>
      </c>
      <c r="I20" s="31">
        <v>27.7</v>
      </c>
      <c r="J20" s="41">
        <f>IF(IF(DrieMeters!D20&gt;0,1,0)+IF(DrieMeters!H20&gt;0,1,0)=2,1,0)</f>
        <v>1</v>
      </c>
      <c r="K20" s="28" t="s">
        <v>14</v>
      </c>
      <c r="L20" s="28">
        <v>729</v>
      </c>
      <c r="M20" t="s">
        <v>15</v>
      </c>
      <c r="N20" s="28" t="s">
        <v>16</v>
      </c>
      <c r="O20" s="42">
        <v>42570</v>
      </c>
      <c r="P20" s="28" t="s">
        <v>125</v>
      </c>
      <c r="Q20" s="29"/>
      <c r="R20">
        <f t="shared" si="4"/>
        <v>50450.399999999994</v>
      </c>
      <c r="S20">
        <f t="shared" si="5"/>
        <v>18593344</v>
      </c>
    </row>
    <row r="21" spans="1:19" x14ac:dyDescent="0.25">
      <c r="A21" s="29">
        <v>253</v>
      </c>
      <c r="B21" s="28" t="s">
        <v>22</v>
      </c>
      <c r="C21" s="30">
        <v>21268</v>
      </c>
      <c r="D21" s="30">
        <v>4049</v>
      </c>
      <c r="E21" s="30">
        <v>29</v>
      </c>
      <c r="F21" s="39">
        <f t="shared" si="1"/>
        <v>-0.43507995211509431</v>
      </c>
      <c r="G21" s="24">
        <f>D21*Grafiek_kalibratiemetingen!$R$13+Grafiek_kalibratiemetingen!$R$14</f>
        <v>12.135079952115094</v>
      </c>
      <c r="H21" s="31">
        <v>11.7</v>
      </c>
      <c r="I21" s="31">
        <v>27.7</v>
      </c>
      <c r="J21" s="41">
        <f>IF(IF(DrieMeters!D21&gt;0,1,0)+IF(DrieMeters!H21&gt;0,1,0)=2,1,0)</f>
        <v>1</v>
      </c>
      <c r="K21" s="28" t="s">
        <v>14</v>
      </c>
      <c r="L21" s="28">
        <v>729</v>
      </c>
      <c r="M21" t="s">
        <v>15</v>
      </c>
      <c r="N21" s="28" t="s">
        <v>16</v>
      </c>
      <c r="O21" s="42">
        <v>42570</v>
      </c>
      <c r="P21" s="28" t="s">
        <v>125</v>
      </c>
      <c r="Q21" s="29"/>
      <c r="R21">
        <f t="shared" si="4"/>
        <v>47373.299999999996</v>
      </c>
      <c r="S21">
        <f t="shared" si="5"/>
        <v>16394401</v>
      </c>
    </row>
    <row r="22" spans="1:19" x14ac:dyDescent="0.25">
      <c r="A22" s="29">
        <v>9309</v>
      </c>
      <c r="B22" s="28" t="s">
        <v>49</v>
      </c>
      <c r="C22" s="30"/>
      <c r="D22" s="30">
        <v>4627</v>
      </c>
      <c r="E22" s="30">
        <v>28</v>
      </c>
      <c r="F22" s="39">
        <f t="shared" si="1"/>
        <v>0</v>
      </c>
      <c r="G22" s="40">
        <v>12</v>
      </c>
      <c r="H22" s="31">
        <v>12</v>
      </c>
      <c r="I22" s="31">
        <v>28</v>
      </c>
      <c r="J22" s="41">
        <f>IF(IF(DrieMeters!D22&gt;0,1,0)+IF(DrieMeters!H22&gt;0,1,0)=2,1,0)</f>
        <v>1</v>
      </c>
      <c r="K22" s="28" t="s">
        <v>14</v>
      </c>
      <c r="L22" s="28">
        <v>729</v>
      </c>
      <c r="M22" t="s">
        <v>15</v>
      </c>
      <c r="N22" s="28" t="s">
        <v>16</v>
      </c>
      <c r="O22" s="42">
        <v>42570</v>
      </c>
      <c r="P22" s="28" t="s">
        <v>125</v>
      </c>
      <c r="Q22" s="29"/>
      <c r="R22">
        <f t="shared" si="4"/>
        <v>55524</v>
      </c>
      <c r="S22">
        <f t="shared" si="5"/>
        <v>21409129</v>
      </c>
    </row>
    <row r="23" spans="1:19" x14ac:dyDescent="0.25">
      <c r="A23" s="29">
        <v>9309</v>
      </c>
      <c r="B23" s="28" t="s">
        <v>41</v>
      </c>
      <c r="C23" s="30"/>
      <c r="D23" s="30">
        <v>4506</v>
      </c>
      <c r="E23" s="30">
        <v>29</v>
      </c>
      <c r="F23" s="39">
        <f t="shared" si="1"/>
        <v>0.5</v>
      </c>
      <c r="G23" s="40">
        <v>11.5</v>
      </c>
      <c r="H23" s="31">
        <v>12</v>
      </c>
      <c r="I23" s="31">
        <v>28</v>
      </c>
      <c r="J23" s="41">
        <f>IF(IF(DrieMeters!D23&gt;0,1,0)+IF(DrieMeters!H23&gt;0,1,0)=2,1,0)</f>
        <v>1</v>
      </c>
      <c r="K23" s="28" t="s">
        <v>14</v>
      </c>
      <c r="L23" s="28">
        <v>729</v>
      </c>
      <c r="M23" t="s">
        <v>15</v>
      </c>
      <c r="N23" s="28" t="s">
        <v>16</v>
      </c>
      <c r="O23" s="42">
        <v>42570</v>
      </c>
      <c r="P23" s="28" t="s">
        <v>125</v>
      </c>
      <c r="Q23" s="29"/>
      <c r="R23">
        <f t="shared" si="4"/>
        <v>54072</v>
      </c>
      <c r="S23">
        <f t="shared" si="5"/>
        <v>20304036</v>
      </c>
    </row>
    <row r="24" spans="1:19" x14ac:dyDescent="0.25">
      <c r="A24" s="29">
        <v>9309</v>
      </c>
      <c r="B24" s="28" t="s">
        <v>22</v>
      </c>
      <c r="C24" s="30">
        <v>21317</v>
      </c>
      <c r="D24" s="30">
        <v>4299</v>
      </c>
      <c r="E24" s="30">
        <v>29</v>
      </c>
      <c r="F24" s="39">
        <f t="shared" si="1"/>
        <v>-0.4914509413068533</v>
      </c>
      <c r="G24" s="24">
        <f>D24*Grafiek_kalibratiemetingen!$R$13+Grafiek_kalibratiemetingen!$R$14</f>
        <v>12.491450941306853</v>
      </c>
      <c r="H24" s="31">
        <v>12</v>
      </c>
      <c r="I24" s="31">
        <v>28</v>
      </c>
      <c r="J24" s="41">
        <f>IF(IF(DrieMeters!D24&gt;0,1,0)+IF(DrieMeters!H24&gt;0,1,0)=2,1,0)</f>
        <v>1</v>
      </c>
      <c r="K24" s="28" t="s">
        <v>14</v>
      </c>
      <c r="L24" s="28">
        <v>729</v>
      </c>
      <c r="M24" t="s">
        <v>15</v>
      </c>
      <c r="N24" s="28" t="s">
        <v>16</v>
      </c>
      <c r="O24" s="42">
        <v>42570</v>
      </c>
      <c r="P24" s="28" t="s">
        <v>125</v>
      </c>
      <c r="Q24" s="29"/>
      <c r="R24">
        <f t="shared" si="4"/>
        <v>51588</v>
      </c>
      <c r="S24">
        <f t="shared" si="5"/>
        <v>18481401</v>
      </c>
    </row>
    <row r="25" spans="1:19" x14ac:dyDescent="0.25">
      <c r="A25" s="29">
        <v>9303</v>
      </c>
      <c r="B25" s="28" t="s">
        <v>49</v>
      </c>
      <c r="C25" s="29"/>
      <c r="D25" s="30">
        <v>4732</v>
      </c>
      <c r="E25" s="30">
        <v>29</v>
      </c>
      <c r="F25" s="39">
        <f t="shared" si="1"/>
        <v>-9.9999999999999645E-2</v>
      </c>
      <c r="G25" s="40">
        <v>12.2</v>
      </c>
      <c r="H25" s="31">
        <v>12.1</v>
      </c>
      <c r="I25" s="31">
        <v>27.7</v>
      </c>
      <c r="J25" s="41">
        <f>IF(IF(DrieMeters!D25&gt;0,1,0)+IF(DrieMeters!H25&gt;0,1,0)=2,1,0)</f>
        <v>1</v>
      </c>
      <c r="K25" s="28" t="s">
        <v>14</v>
      </c>
      <c r="L25" s="28">
        <v>729</v>
      </c>
      <c r="M25" t="s">
        <v>15</v>
      </c>
      <c r="N25" s="28" t="s">
        <v>16</v>
      </c>
      <c r="O25" s="42">
        <v>42570</v>
      </c>
      <c r="P25" s="28" t="s">
        <v>125</v>
      </c>
      <c r="Q25" s="29"/>
      <c r="R25">
        <f t="shared" si="4"/>
        <v>57257.2</v>
      </c>
      <c r="S25">
        <f t="shared" si="5"/>
        <v>22391824</v>
      </c>
    </row>
    <row r="26" spans="1:19" x14ac:dyDescent="0.25">
      <c r="A26" s="29">
        <v>9303</v>
      </c>
      <c r="B26" s="28" t="s">
        <v>41</v>
      </c>
      <c r="C26" s="30"/>
      <c r="D26" s="30">
        <v>4765</v>
      </c>
      <c r="E26" s="37">
        <v>30</v>
      </c>
      <c r="F26" s="39">
        <f t="shared" si="1"/>
        <v>9.9999999999999645E-2</v>
      </c>
      <c r="G26" s="40">
        <v>12</v>
      </c>
      <c r="H26" s="31">
        <v>12.1</v>
      </c>
      <c r="I26" s="31">
        <v>27.7</v>
      </c>
      <c r="J26" s="41">
        <f>IF(IF(DrieMeters!D26&gt;0,1,0)+IF(DrieMeters!H26&gt;0,1,0)=2,1,0)</f>
        <v>1</v>
      </c>
      <c r="K26" s="28" t="s">
        <v>14</v>
      </c>
      <c r="L26" s="28">
        <v>729</v>
      </c>
      <c r="M26" t="s">
        <v>15</v>
      </c>
      <c r="N26" s="28" t="s">
        <v>16</v>
      </c>
      <c r="O26" s="42">
        <v>42570</v>
      </c>
      <c r="P26" s="28" t="s">
        <v>125</v>
      </c>
      <c r="Q26" s="29"/>
      <c r="R26">
        <f t="shared" si="4"/>
        <v>57656.5</v>
      </c>
      <c r="S26">
        <f t="shared" si="5"/>
        <v>22705225</v>
      </c>
    </row>
    <row r="27" spans="1:19" x14ac:dyDescent="0.25">
      <c r="A27" s="29">
        <v>9303</v>
      </c>
      <c r="B27" s="28" t="s">
        <v>22</v>
      </c>
      <c r="C27" s="30">
        <v>21362</v>
      </c>
      <c r="D27" s="30">
        <v>4490</v>
      </c>
      <c r="E27" s="30">
        <v>30</v>
      </c>
      <c r="F27" s="39">
        <f t="shared" si="1"/>
        <v>-0.66371837704935821</v>
      </c>
      <c r="G27" s="24">
        <f>D27*Grafiek_kalibratiemetingen!$R$13+Grafiek_kalibratiemetingen!$R$14</f>
        <v>12.763718377049358</v>
      </c>
      <c r="H27" s="31">
        <v>12.1</v>
      </c>
      <c r="I27" s="31">
        <v>27.7</v>
      </c>
      <c r="J27" s="41">
        <f>IF(IF(DrieMeters!D27&gt;0,1,0)+IF(DrieMeters!H27&gt;0,1,0)=2,1,0)</f>
        <v>1</v>
      </c>
      <c r="K27" s="28" t="s">
        <v>14</v>
      </c>
      <c r="L27" s="28">
        <v>729</v>
      </c>
      <c r="M27" t="s">
        <v>15</v>
      </c>
      <c r="N27" s="28" t="s">
        <v>16</v>
      </c>
      <c r="O27" s="42">
        <v>42570</v>
      </c>
      <c r="P27" s="28" t="s">
        <v>125</v>
      </c>
      <c r="Q27" s="29"/>
      <c r="R27">
        <f t="shared" si="4"/>
        <v>54329</v>
      </c>
      <c r="S27">
        <f t="shared" si="5"/>
        <v>20160100</v>
      </c>
    </row>
    <row r="28" spans="1:19" x14ac:dyDescent="0.25">
      <c r="A28" s="29">
        <v>9304</v>
      </c>
      <c r="B28" s="28" t="s">
        <v>49</v>
      </c>
      <c r="C28" s="30"/>
      <c r="D28" s="30">
        <v>5384</v>
      </c>
      <c r="E28" s="30">
        <v>29</v>
      </c>
      <c r="F28" s="39">
        <f t="shared" si="1"/>
        <v>9.9999999999999645E-2</v>
      </c>
      <c r="G28" s="40">
        <v>13.5</v>
      </c>
      <c r="H28" s="31">
        <v>13.6</v>
      </c>
      <c r="I28" s="31">
        <v>27.7</v>
      </c>
      <c r="J28" s="41">
        <f>IF(IF(DrieMeters!D28&gt;0,1,0)+IF(DrieMeters!H28&gt;0,1,0)=2,1,0)</f>
        <v>1</v>
      </c>
      <c r="K28" s="28" t="s">
        <v>14</v>
      </c>
      <c r="L28" s="28">
        <v>729</v>
      </c>
      <c r="M28" t="s">
        <v>15</v>
      </c>
      <c r="N28" s="28" t="s">
        <v>16</v>
      </c>
      <c r="O28" s="42">
        <v>42570</v>
      </c>
      <c r="P28" s="28" t="s">
        <v>125</v>
      </c>
      <c r="Q28" s="29"/>
      <c r="R28">
        <f t="shared" si="4"/>
        <v>73222.399999999994</v>
      </c>
      <c r="S28">
        <f t="shared" si="5"/>
        <v>28987456</v>
      </c>
    </row>
    <row r="29" spans="1:19" x14ac:dyDescent="0.25">
      <c r="A29" s="29">
        <v>9304</v>
      </c>
      <c r="B29" s="28" t="s">
        <v>41</v>
      </c>
      <c r="C29" s="30"/>
      <c r="D29" s="30">
        <v>5343</v>
      </c>
      <c r="E29" s="30">
        <v>30</v>
      </c>
      <c r="F29" s="39">
        <f t="shared" si="1"/>
        <v>0.40000000000000036</v>
      </c>
      <c r="G29" s="40">
        <v>13.2</v>
      </c>
      <c r="H29" s="31">
        <v>13.6</v>
      </c>
      <c r="I29" s="31">
        <v>27.7</v>
      </c>
      <c r="J29" s="41">
        <f>IF(IF(DrieMeters!D29&gt;0,1,0)+IF(DrieMeters!H29&gt;0,1,0)=2,1,0)</f>
        <v>1</v>
      </c>
      <c r="K29" s="28" t="s">
        <v>14</v>
      </c>
      <c r="L29" s="28">
        <v>729</v>
      </c>
      <c r="M29" t="s">
        <v>15</v>
      </c>
      <c r="N29" s="28" t="s">
        <v>16</v>
      </c>
      <c r="O29" s="42">
        <v>42570</v>
      </c>
      <c r="P29" s="28" t="s">
        <v>125</v>
      </c>
      <c r="Q29" s="29"/>
      <c r="R29">
        <f t="shared" si="4"/>
        <v>72664.800000000003</v>
      </c>
      <c r="S29">
        <f t="shared" si="5"/>
        <v>28547649</v>
      </c>
    </row>
    <row r="30" spans="1:19" x14ac:dyDescent="0.25">
      <c r="A30" s="29">
        <v>9304</v>
      </c>
      <c r="B30" s="28" t="s">
        <v>22</v>
      </c>
      <c r="C30" s="30">
        <v>21355</v>
      </c>
      <c r="D30" s="30">
        <v>5124</v>
      </c>
      <c r="E30" s="30">
        <v>30</v>
      </c>
      <c r="F30" s="39">
        <f t="shared" si="1"/>
        <v>-6.7475205639659919E-2</v>
      </c>
      <c r="G30" s="24">
        <f>D30*Grafiek_kalibratiemetingen!$R$13+Grafiek_kalibratiemetingen!$R$14</f>
        <v>13.66747520563966</v>
      </c>
      <c r="H30" s="31">
        <v>13.6</v>
      </c>
      <c r="I30" s="31">
        <v>27.7</v>
      </c>
      <c r="J30" s="41">
        <f>IF(IF(DrieMeters!D30&gt;0,1,0)+IF(DrieMeters!H30&gt;0,1,0)=2,1,0)</f>
        <v>1</v>
      </c>
      <c r="K30" s="28" t="s">
        <v>14</v>
      </c>
      <c r="L30" s="28">
        <v>729</v>
      </c>
      <c r="M30" t="s">
        <v>15</v>
      </c>
      <c r="N30" s="28" t="s">
        <v>16</v>
      </c>
      <c r="O30" s="42">
        <v>42570</v>
      </c>
      <c r="P30" s="28" t="s">
        <v>125</v>
      </c>
      <c r="Q30" s="29"/>
      <c r="R30">
        <f t="shared" si="4"/>
        <v>69686.399999999994</v>
      </c>
      <c r="S30">
        <f t="shared" si="5"/>
        <v>26255376</v>
      </c>
    </row>
    <row r="31" spans="1:19" x14ac:dyDescent="0.25">
      <c r="A31" s="29">
        <v>9301</v>
      </c>
      <c r="B31" s="28" t="s">
        <v>49</v>
      </c>
      <c r="C31" s="13"/>
      <c r="D31" s="13">
        <v>5299</v>
      </c>
      <c r="E31" s="13">
        <v>29</v>
      </c>
      <c r="F31" s="39">
        <f t="shared" si="1"/>
        <v>-0.40000000000000036</v>
      </c>
      <c r="G31" s="24">
        <v>13.4</v>
      </c>
      <c r="H31" s="12">
        <v>13</v>
      </c>
      <c r="I31" s="12">
        <v>27.6</v>
      </c>
      <c r="J31" s="2">
        <f>IF(IF(DrieMeters!D31&gt;0,1,0)+IF(DrieMeters!H31&gt;0,1,0)=2,1,0)</f>
        <v>1</v>
      </c>
      <c r="K31" s="28" t="s">
        <v>14</v>
      </c>
      <c r="L31" s="28">
        <v>729</v>
      </c>
      <c r="M31" t="s">
        <v>15</v>
      </c>
      <c r="N31" s="28" t="s">
        <v>16</v>
      </c>
      <c r="O31" s="42">
        <v>42570</v>
      </c>
      <c r="P31" s="28" t="s">
        <v>125</v>
      </c>
      <c r="Q31" s="29"/>
      <c r="R31">
        <f t="shared" si="4"/>
        <v>68887</v>
      </c>
      <c r="S31">
        <f t="shared" si="5"/>
        <v>28079401</v>
      </c>
    </row>
    <row r="32" spans="1:19" x14ac:dyDescent="0.25">
      <c r="A32" s="29">
        <v>9301</v>
      </c>
      <c r="B32" s="28" t="s">
        <v>41</v>
      </c>
      <c r="C32" s="13"/>
      <c r="D32" s="13">
        <v>4937</v>
      </c>
      <c r="E32" s="13">
        <v>30</v>
      </c>
      <c r="F32" s="39">
        <f t="shared" si="1"/>
        <v>0.59999999999999964</v>
      </c>
      <c r="G32" s="24">
        <v>12.4</v>
      </c>
      <c r="H32" s="12">
        <v>13</v>
      </c>
      <c r="I32" s="12">
        <v>27.6</v>
      </c>
      <c r="J32" s="2">
        <f>IF(IF(DrieMeters!D32&gt;0,1,0)+IF(DrieMeters!H32&gt;0,1,0)=2,1,0)</f>
        <v>1</v>
      </c>
      <c r="K32" s="28" t="s">
        <v>14</v>
      </c>
      <c r="L32" s="28">
        <v>729</v>
      </c>
      <c r="M32" t="s">
        <v>15</v>
      </c>
      <c r="N32" s="28" t="s">
        <v>16</v>
      </c>
      <c r="O32" s="42">
        <v>42570</v>
      </c>
      <c r="P32" s="28" t="s">
        <v>125</v>
      </c>
      <c r="Q32" s="29"/>
      <c r="R32">
        <f t="shared" si="4"/>
        <v>64181</v>
      </c>
      <c r="S32">
        <f t="shared" si="5"/>
        <v>24373969</v>
      </c>
    </row>
    <row r="33" spans="1:21" x14ac:dyDescent="0.25">
      <c r="A33" s="29">
        <v>9301</v>
      </c>
      <c r="B33" s="28" t="s">
        <v>22</v>
      </c>
      <c r="C33" s="13">
        <v>21116</v>
      </c>
      <c r="D33" s="13">
        <v>4648</v>
      </c>
      <c r="E33" s="13">
        <v>30</v>
      </c>
      <c r="F33" s="39">
        <f t="shared" si="1"/>
        <v>1.1055157781450831E-2</v>
      </c>
      <c r="G33" s="24">
        <f>D33*Grafiek_kalibratiemetingen!$R$13+Grafiek_kalibratiemetingen!$R$14</f>
        <v>12.988944842218549</v>
      </c>
      <c r="H33" s="12">
        <v>13</v>
      </c>
      <c r="I33" s="12">
        <v>27.6</v>
      </c>
      <c r="J33" s="2">
        <f>IF(IF(DrieMeters!D33&gt;0,1,0)+IF(DrieMeters!H33&gt;0,1,0)=2,1,0)</f>
        <v>1</v>
      </c>
      <c r="K33" s="28" t="s">
        <v>14</v>
      </c>
      <c r="L33" s="28">
        <v>729</v>
      </c>
      <c r="M33" t="s">
        <v>15</v>
      </c>
      <c r="N33" s="28" t="s">
        <v>16</v>
      </c>
      <c r="O33" s="42">
        <v>42570</v>
      </c>
      <c r="P33" s="28" t="s">
        <v>125</v>
      </c>
      <c r="Q33" s="29"/>
      <c r="R33">
        <f t="shared" ref="R33:R41" si="6">H33*D33</f>
        <v>60424</v>
      </c>
      <c r="S33">
        <f t="shared" ref="S33:S41" si="7">D33*D33</f>
        <v>21603904</v>
      </c>
    </row>
    <row r="34" spans="1:21" x14ac:dyDescent="0.25">
      <c r="A34" s="29">
        <v>266</v>
      </c>
      <c r="B34" s="28" t="s">
        <v>49</v>
      </c>
      <c r="C34" s="13"/>
      <c r="D34" s="13">
        <v>5565</v>
      </c>
      <c r="E34" s="13">
        <v>29</v>
      </c>
      <c r="F34" s="39">
        <f t="shared" si="1"/>
        <v>-3.8000000000000007</v>
      </c>
      <c r="G34" s="24">
        <v>13.9</v>
      </c>
      <c r="H34" s="12">
        <v>10.1</v>
      </c>
      <c r="I34" s="12"/>
      <c r="J34" s="2">
        <f>IF(IF(DrieMeters!D34&gt;0,1,0)+IF(DrieMeters!H34&gt;0,1,0)=2,1,0)</f>
        <v>1</v>
      </c>
      <c r="K34" s="29" t="s">
        <v>133</v>
      </c>
      <c r="L34" s="29">
        <v>780</v>
      </c>
      <c r="M34" s="29" t="s">
        <v>15</v>
      </c>
      <c r="N34" s="29" t="s">
        <v>16</v>
      </c>
      <c r="O34" s="32">
        <v>42570</v>
      </c>
      <c r="P34" s="29" t="s">
        <v>17</v>
      </c>
      <c r="Q34" s="29" t="s">
        <v>135</v>
      </c>
      <c r="R34">
        <f t="shared" si="6"/>
        <v>56206.5</v>
      </c>
      <c r="S34">
        <f t="shared" si="7"/>
        <v>30969225</v>
      </c>
    </row>
    <row r="35" spans="1:21" x14ac:dyDescent="0.25">
      <c r="A35" s="29">
        <v>266</v>
      </c>
      <c r="B35" s="28" t="s">
        <v>41</v>
      </c>
      <c r="C35" s="13"/>
      <c r="D35" s="13">
        <v>5499</v>
      </c>
      <c r="E35" s="13">
        <v>30</v>
      </c>
      <c r="F35" s="39">
        <f t="shared" si="1"/>
        <v>-3.4000000000000004</v>
      </c>
      <c r="G35" s="24">
        <v>13.5</v>
      </c>
      <c r="H35" s="12">
        <v>10.1</v>
      </c>
      <c r="I35" s="12"/>
      <c r="J35" s="2">
        <f>IF(IF(DrieMeters!D35&gt;0,1,0)+IF(DrieMeters!H35&gt;0,1,0)=2,1,0)</f>
        <v>1</v>
      </c>
      <c r="K35" s="29" t="s">
        <v>133</v>
      </c>
      <c r="L35" s="29">
        <v>780</v>
      </c>
      <c r="M35" s="29" t="s">
        <v>15</v>
      </c>
      <c r="N35" s="29" t="s">
        <v>16</v>
      </c>
      <c r="O35" s="32">
        <v>42570</v>
      </c>
      <c r="P35" s="29" t="s">
        <v>17</v>
      </c>
      <c r="Q35" s="29" t="s">
        <v>135</v>
      </c>
      <c r="R35">
        <f t="shared" si="6"/>
        <v>55539.9</v>
      </c>
      <c r="S35">
        <f t="shared" si="7"/>
        <v>30239001</v>
      </c>
    </row>
    <row r="36" spans="1:21" x14ac:dyDescent="0.25">
      <c r="A36" s="29">
        <v>266</v>
      </c>
      <c r="B36" s="28" t="s">
        <v>22</v>
      </c>
      <c r="C36" s="13">
        <v>20587</v>
      </c>
      <c r="D36" s="13">
        <v>4770</v>
      </c>
      <c r="E36" s="13">
        <v>30</v>
      </c>
      <c r="F36" s="39">
        <f t="shared" si="1"/>
        <v>-3.0628538849441274</v>
      </c>
      <c r="G36" s="24">
        <f>D36*Grafiek_kalibratiemetingen!$R$13+Grafiek_kalibratiemetingen!$R$14</f>
        <v>13.162853884944127</v>
      </c>
      <c r="H36" s="12">
        <v>10.1</v>
      </c>
      <c r="I36" s="12"/>
      <c r="J36" s="2">
        <f>IF(IF(DrieMeters!D36&gt;0,1,0)+IF(DrieMeters!H36&gt;0,1,0)=2,1,0)</f>
        <v>1</v>
      </c>
      <c r="K36" s="29" t="s">
        <v>133</v>
      </c>
      <c r="L36" s="29">
        <v>780</v>
      </c>
      <c r="M36" s="29" t="s">
        <v>15</v>
      </c>
      <c r="N36" s="29" t="s">
        <v>16</v>
      </c>
      <c r="O36" s="32">
        <v>42570</v>
      </c>
      <c r="P36" s="29" t="s">
        <v>17</v>
      </c>
      <c r="Q36" s="29" t="s">
        <v>135</v>
      </c>
      <c r="R36">
        <f t="shared" si="6"/>
        <v>48177</v>
      </c>
      <c r="S36">
        <f t="shared" si="7"/>
        <v>22752900</v>
      </c>
    </row>
    <row r="37" spans="1:21" x14ac:dyDescent="0.25">
      <c r="A37" s="29">
        <v>267</v>
      </c>
      <c r="B37" s="28" t="s">
        <v>49</v>
      </c>
      <c r="C37" s="13"/>
      <c r="D37" s="13">
        <v>4529</v>
      </c>
      <c r="E37" s="13">
        <v>30</v>
      </c>
      <c r="F37" s="39">
        <f t="shared" si="1"/>
        <v>-1.6000000000000014</v>
      </c>
      <c r="G37" s="24">
        <v>11.8</v>
      </c>
      <c r="H37" s="13">
        <v>10.199999999999999</v>
      </c>
      <c r="J37" s="2">
        <f>IF(IF(DrieMeters!D37&gt;0,1,0)+IF(DrieMeters!H37&gt;0,1,0)=2,1,0)</f>
        <v>1</v>
      </c>
      <c r="K37" s="29" t="s">
        <v>133</v>
      </c>
      <c r="L37" s="29">
        <v>780</v>
      </c>
      <c r="M37" s="29" t="s">
        <v>15</v>
      </c>
      <c r="N37" s="29" t="s">
        <v>16</v>
      </c>
      <c r="O37" s="32">
        <v>42570</v>
      </c>
      <c r="P37" s="29" t="s">
        <v>17</v>
      </c>
      <c r="Q37" s="29" t="s">
        <v>135</v>
      </c>
      <c r="R37">
        <f t="shared" si="6"/>
        <v>46195.799999999996</v>
      </c>
      <c r="S37">
        <f t="shared" si="7"/>
        <v>20511841</v>
      </c>
    </row>
    <row r="38" spans="1:21" x14ac:dyDescent="0.25">
      <c r="A38" s="29">
        <v>267</v>
      </c>
      <c r="B38" s="28" t="s">
        <v>41</v>
      </c>
      <c r="C38" s="13"/>
      <c r="D38" s="13">
        <v>4437</v>
      </c>
      <c r="E38" s="13">
        <v>30</v>
      </c>
      <c r="F38" s="39">
        <f t="shared" si="1"/>
        <v>-1.2000000000000011</v>
      </c>
      <c r="G38" s="24">
        <v>11.4</v>
      </c>
      <c r="H38" s="12">
        <v>10.199999999999999</v>
      </c>
      <c r="I38" s="12"/>
      <c r="J38" s="2">
        <f>IF(IF(DrieMeters!D38&gt;0,1,0)+IF(DrieMeters!H38&gt;0,1,0)=2,1,0)</f>
        <v>1</v>
      </c>
      <c r="K38" s="29" t="s">
        <v>133</v>
      </c>
      <c r="L38" s="29">
        <v>780</v>
      </c>
      <c r="M38" s="29" t="s">
        <v>15</v>
      </c>
      <c r="N38" s="29" t="s">
        <v>16</v>
      </c>
      <c r="O38" s="32">
        <v>42570</v>
      </c>
      <c r="P38" s="29" t="s">
        <v>17</v>
      </c>
      <c r="Q38" s="29" t="s">
        <v>135</v>
      </c>
      <c r="R38">
        <f t="shared" si="6"/>
        <v>45257.399999999994</v>
      </c>
      <c r="S38">
        <f t="shared" si="7"/>
        <v>19686969</v>
      </c>
    </row>
    <row r="39" spans="1:21" x14ac:dyDescent="0.25">
      <c r="A39" s="29">
        <v>267</v>
      </c>
      <c r="B39" s="28" t="s">
        <v>22</v>
      </c>
      <c r="C39" s="13">
        <v>20538</v>
      </c>
      <c r="D39" s="13">
        <v>3888</v>
      </c>
      <c r="E39" s="13">
        <v>30</v>
      </c>
      <c r="F39" s="39">
        <f t="shared" si="1"/>
        <v>-1.705577035075601</v>
      </c>
      <c r="G39" s="24">
        <f>D39*Grafiek_kalibratiemetingen!$R$13+Grafiek_kalibratiemetingen!$R$14</f>
        <v>11.9055770350756</v>
      </c>
      <c r="H39" s="12">
        <v>10.199999999999999</v>
      </c>
      <c r="I39" s="12"/>
      <c r="J39" s="2">
        <f>IF(IF(DrieMeters!D39&gt;0,1,0)+IF(DrieMeters!H39&gt;0,1,0)=2,1,0)</f>
        <v>1</v>
      </c>
      <c r="K39" s="29" t="s">
        <v>133</v>
      </c>
      <c r="L39" s="29">
        <v>780</v>
      </c>
      <c r="M39" s="29" t="s">
        <v>15</v>
      </c>
      <c r="N39" s="29" t="s">
        <v>16</v>
      </c>
      <c r="O39" s="32">
        <v>42570</v>
      </c>
      <c r="P39" s="29" t="s">
        <v>17</v>
      </c>
      <c r="Q39" s="29" t="s">
        <v>135</v>
      </c>
      <c r="R39">
        <f t="shared" si="6"/>
        <v>39657.599999999999</v>
      </c>
      <c r="S39">
        <f t="shared" si="7"/>
        <v>15116544</v>
      </c>
    </row>
    <row r="40" spans="1:21" x14ac:dyDescent="0.25">
      <c r="A40" t="s">
        <v>134</v>
      </c>
      <c r="B40" s="28" t="s">
        <v>49</v>
      </c>
      <c r="C40" s="13"/>
      <c r="D40" s="13">
        <v>5499</v>
      </c>
      <c r="E40" s="13">
        <v>32</v>
      </c>
      <c r="F40" s="39">
        <f t="shared" si="1"/>
        <v>-1.8000000000000007</v>
      </c>
      <c r="G40" s="24">
        <v>13.8</v>
      </c>
      <c r="H40" s="12">
        <v>12</v>
      </c>
      <c r="I40" s="12"/>
      <c r="J40" s="2">
        <f>IF(IF(DrieMeters!D40&gt;0,1,0)+IF(DrieMeters!H40&gt;0,1,0)=2,1,0)</f>
        <v>1</v>
      </c>
      <c r="K40" s="29" t="s">
        <v>133</v>
      </c>
      <c r="L40" s="29">
        <v>780</v>
      </c>
      <c r="M40" s="29" t="s">
        <v>15</v>
      </c>
      <c r="N40" s="29" t="s">
        <v>16</v>
      </c>
      <c r="O40" s="32">
        <v>42570</v>
      </c>
      <c r="P40" s="29" t="s">
        <v>17</v>
      </c>
      <c r="Q40" s="29" t="s">
        <v>135</v>
      </c>
      <c r="R40">
        <f t="shared" si="6"/>
        <v>65988</v>
      </c>
      <c r="S40">
        <f t="shared" si="7"/>
        <v>30239001</v>
      </c>
    </row>
    <row r="41" spans="1:21" x14ac:dyDescent="0.25">
      <c r="A41" t="s">
        <v>134</v>
      </c>
      <c r="B41" s="28" t="s">
        <v>41</v>
      </c>
      <c r="C41" s="13"/>
      <c r="D41" s="13">
        <v>5674</v>
      </c>
      <c r="E41" s="13">
        <v>31</v>
      </c>
      <c r="F41" s="39">
        <f t="shared" si="1"/>
        <v>-1.9000000000000004</v>
      </c>
      <c r="G41" s="24">
        <v>13.9</v>
      </c>
      <c r="H41" s="12">
        <v>12</v>
      </c>
      <c r="I41" s="12"/>
      <c r="J41" s="2">
        <f>IF(IF(DrieMeters!D41&gt;0,1,0)+IF(DrieMeters!H41&gt;0,1,0)=2,1,0)</f>
        <v>1</v>
      </c>
      <c r="K41" s="29" t="s">
        <v>133</v>
      </c>
      <c r="L41" s="29">
        <v>780</v>
      </c>
      <c r="M41" s="29" t="s">
        <v>15</v>
      </c>
      <c r="N41" s="29" t="s">
        <v>16</v>
      </c>
      <c r="O41" s="32">
        <v>42570</v>
      </c>
      <c r="P41" s="29" t="s">
        <v>17</v>
      </c>
      <c r="Q41" s="29" t="s">
        <v>135</v>
      </c>
      <c r="R41">
        <f t="shared" si="6"/>
        <v>68088</v>
      </c>
      <c r="S41">
        <f t="shared" si="7"/>
        <v>32194276</v>
      </c>
      <c r="U41" t="s">
        <v>137</v>
      </c>
    </row>
    <row r="42" spans="1:21" x14ac:dyDescent="0.25">
      <c r="A42" t="s">
        <v>134</v>
      </c>
      <c r="B42" s="28" t="s">
        <v>22</v>
      </c>
      <c r="C42" s="13">
        <v>20890</v>
      </c>
      <c r="D42" s="13">
        <v>5164</v>
      </c>
      <c r="E42" s="13">
        <v>31</v>
      </c>
      <c r="F42" s="39">
        <f t="shared" si="1"/>
        <v>-1.7244945639103406</v>
      </c>
      <c r="G42" s="24">
        <f>D42*Grafiek_kalibratiemetingen!$R$13+Grafiek_kalibratiemetingen!$R$14</f>
        <v>13.724494563910341</v>
      </c>
      <c r="H42" s="12">
        <v>12</v>
      </c>
      <c r="I42" s="12"/>
      <c r="J42" s="2">
        <f>IF(IF(DrieMeters!D42&gt;0,1,0)+IF(DrieMeters!H42&gt;0,1,0)=2,1,0)</f>
        <v>1</v>
      </c>
      <c r="K42" s="29" t="s">
        <v>133</v>
      </c>
      <c r="L42" s="29">
        <v>780</v>
      </c>
      <c r="M42" s="29" t="s">
        <v>15</v>
      </c>
      <c r="N42" s="29" t="s">
        <v>16</v>
      </c>
      <c r="O42" s="32">
        <v>42570</v>
      </c>
      <c r="P42" s="29" t="s">
        <v>17</v>
      </c>
      <c r="Q42" s="29" t="s">
        <v>135</v>
      </c>
      <c r="R42">
        <f t="shared" ref="R42:R63" si="8">H42*D42</f>
        <v>61968</v>
      </c>
      <c r="S42">
        <f t="shared" ref="S42:S58" si="9">D42*D42</f>
        <v>26666896</v>
      </c>
    </row>
    <row r="43" spans="1:21" x14ac:dyDescent="0.25">
      <c r="A43">
        <v>262</v>
      </c>
      <c r="B43" s="28" t="s">
        <v>49</v>
      </c>
      <c r="C43" s="13"/>
      <c r="D43" s="13">
        <v>4782</v>
      </c>
      <c r="E43" s="13">
        <v>32</v>
      </c>
      <c r="F43" s="39">
        <f t="shared" si="1"/>
        <v>-1.3000000000000007</v>
      </c>
      <c r="G43" s="24">
        <v>12.3</v>
      </c>
      <c r="H43" s="12">
        <v>11</v>
      </c>
      <c r="I43" s="12"/>
      <c r="J43" s="2">
        <f>IF(IF(DrieMeters!D43&gt;0,1,0)+IF(DrieMeters!H43&gt;0,1,0)=2,1,0)</f>
        <v>1</v>
      </c>
      <c r="K43" s="29" t="s">
        <v>133</v>
      </c>
      <c r="L43" s="29">
        <v>780</v>
      </c>
      <c r="M43" s="29" t="s">
        <v>15</v>
      </c>
      <c r="N43" s="29" t="s">
        <v>16</v>
      </c>
      <c r="O43" s="32">
        <v>42570</v>
      </c>
      <c r="P43" s="29" t="s">
        <v>17</v>
      </c>
      <c r="Q43" s="29" t="s">
        <v>136</v>
      </c>
      <c r="R43">
        <f t="shared" si="8"/>
        <v>52602</v>
      </c>
      <c r="S43">
        <f t="shared" si="9"/>
        <v>22867524</v>
      </c>
    </row>
    <row r="44" spans="1:21" x14ac:dyDescent="0.25">
      <c r="A44">
        <v>262</v>
      </c>
      <c r="B44" s="28" t="s">
        <v>41</v>
      </c>
      <c r="C44" s="13"/>
      <c r="D44" s="13">
        <v>4852</v>
      </c>
      <c r="E44" s="13">
        <v>31</v>
      </c>
      <c r="F44" s="39">
        <f t="shared" si="1"/>
        <v>-1.1999999999999993</v>
      </c>
      <c r="G44" s="24">
        <v>12.2</v>
      </c>
      <c r="H44" s="12">
        <v>11</v>
      </c>
      <c r="I44" s="12"/>
      <c r="J44" s="2">
        <f>IF(IF(DrieMeters!D44&gt;0,1,0)+IF(DrieMeters!H44&gt;0,1,0)=2,1,0)</f>
        <v>1</v>
      </c>
      <c r="K44" s="29" t="s">
        <v>133</v>
      </c>
      <c r="L44" s="29">
        <v>780</v>
      </c>
      <c r="M44" s="29" t="s">
        <v>15</v>
      </c>
      <c r="N44" s="29" t="s">
        <v>16</v>
      </c>
      <c r="O44" s="32">
        <v>42570</v>
      </c>
      <c r="P44" s="29" t="s">
        <v>17</v>
      </c>
      <c r="Q44" s="29" t="s">
        <v>136</v>
      </c>
      <c r="R44">
        <f t="shared" si="8"/>
        <v>53372</v>
      </c>
      <c r="S44">
        <f t="shared" si="9"/>
        <v>23541904</v>
      </c>
    </row>
    <row r="45" spans="1:21" x14ac:dyDescent="0.25">
      <c r="A45">
        <v>262</v>
      </c>
      <c r="B45" s="28" t="s">
        <v>22</v>
      </c>
      <c r="C45" s="13">
        <v>21022</v>
      </c>
      <c r="D45" s="13">
        <v>4134</v>
      </c>
      <c r="E45" s="13">
        <v>31</v>
      </c>
      <c r="F45" s="39">
        <f t="shared" si="1"/>
        <v>-1.2562460884402924</v>
      </c>
      <c r="G45" s="24">
        <f>D45*Grafiek_kalibratiemetingen!$R$13+Grafiek_kalibratiemetingen!$R$14</f>
        <v>12.256246088440292</v>
      </c>
      <c r="H45" s="12">
        <v>11</v>
      </c>
      <c r="I45" s="12"/>
      <c r="J45" s="2">
        <f>IF(IF(DrieMeters!D45&gt;0,1,0)+IF(DrieMeters!H45&gt;0,1,0)=2,1,0)</f>
        <v>1</v>
      </c>
      <c r="K45" s="29" t="s">
        <v>133</v>
      </c>
      <c r="L45" s="29">
        <v>780</v>
      </c>
      <c r="M45" s="29" t="s">
        <v>15</v>
      </c>
      <c r="N45" s="29" t="s">
        <v>16</v>
      </c>
      <c r="O45" s="32">
        <v>42570</v>
      </c>
      <c r="P45" s="29" t="s">
        <v>17</v>
      </c>
      <c r="Q45" s="29" t="s">
        <v>136</v>
      </c>
      <c r="R45">
        <f t="shared" si="8"/>
        <v>45474</v>
      </c>
      <c r="S45">
        <f t="shared" si="9"/>
        <v>17089956</v>
      </c>
    </row>
    <row r="46" spans="1:21" x14ac:dyDescent="0.25">
      <c r="A46">
        <v>261</v>
      </c>
      <c r="B46" s="28" t="s">
        <v>49</v>
      </c>
      <c r="C46" s="13"/>
      <c r="D46" s="13">
        <v>5398</v>
      </c>
      <c r="E46" s="13">
        <v>32</v>
      </c>
      <c r="F46" s="39">
        <f t="shared" si="1"/>
        <v>-1.2999999999999989</v>
      </c>
      <c r="G46" s="24">
        <v>13.6</v>
      </c>
      <c r="H46" s="12">
        <v>12.3</v>
      </c>
      <c r="I46" s="12"/>
      <c r="J46" s="2">
        <f>IF(IF(DrieMeters!D46&gt;0,1,0)+IF(DrieMeters!H46&gt;0,1,0)=2,1,0)</f>
        <v>1</v>
      </c>
      <c r="K46" s="29" t="s">
        <v>133</v>
      </c>
      <c r="L46" s="29">
        <v>780</v>
      </c>
      <c r="M46" s="29" t="s">
        <v>15</v>
      </c>
      <c r="N46" s="29" t="s">
        <v>16</v>
      </c>
      <c r="O46" s="32">
        <v>42570</v>
      </c>
      <c r="P46" s="29" t="s">
        <v>17</v>
      </c>
      <c r="Q46" s="29" t="s">
        <v>136</v>
      </c>
      <c r="R46">
        <f t="shared" si="8"/>
        <v>66395.400000000009</v>
      </c>
      <c r="S46">
        <f t="shared" si="9"/>
        <v>29138404</v>
      </c>
    </row>
    <row r="47" spans="1:21" x14ac:dyDescent="0.25">
      <c r="A47">
        <v>261</v>
      </c>
      <c r="B47" s="28" t="s">
        <v>41</v>
      </c>
      <c r="C47" s="13"/>
      <c r="D47" s="13">
        <v>5394</v>
      </c>
      <c r="E47" s="13">
        <v>33</v>
      </c>
      <c r="F47" s="39">
        <f t="shared" si="1"/>
        <v>-1</v>
      </c>
      <c r="G47" s="24">
        <v>13.3</v>
      </c>
      <c r="H47" s="12">
        <v>12.3</v>
      </c>
      <c r="I47" s="12"/>
      <c r="J47" s="2">
        <f>IF(IF(DrieMeters!D47&gt;0,1,0)+IF(DrieMeters!H47&gt;0,1,0)=2,1,0)</f>
        <v>1</v>
      </c>
      <c r="K47" s="29" t="s">
        <v>133</v>
      </c>
      <c r="L47" s="29">
        <v>780</v>
      </c>
      <c r="M47" s="29" t="s">
        <v>15</v>
      </c>
      <c r="N47" s="29" t="s">
        <v>16</v>
      </c>
      <c r="O47" s="32">
        <v>42570</v>
      </c>
      <c r="P47" s="29" t="s">
        <v>17</v>
      </c>
      <c r="Q47" s="29" t="s">
        <v>136</v>
      </c>
      <c r="R47">
        <f t="shared" si="8"/>
        <v>66346.2</v>
      </c>
      <c r="S47">
        <f t="shared" si="9"/>
        <v>29095236</v>
      </c>
    </row>
    <row r="48" spans="1:21" x14ac:dyDescent="0.25">
      <c r="A48">
        <v>261</v>
      </c>
      <c r="B48" s="28" t="s">
        <v>22</v>
      </c>
      <c r="C48" s="13">
        <v>20277</v>
      </c>
      <c r="D48" s="13">
        <v>5135</v>
      </c>
      <c r="E48" s="13">
        <v>32</v>
      </c>
      <c r="F48" s="39">
        <f t="shared" si="1"/>
        <v>-1.383155529164096</v>
      </c>
      <c r="G48" s="24">
        <f>D48*Grafiek_kalibratiemetingen!$R$13+Grafiek_kalibratiemetingen!$R$14</f>
        <v>13.683155529164097</v>
      </c>
      <c r="H48" s="12">
        <v>12.3</v>
      </c>
      <c r="I48" s="12"/>
      <c r="J48" s="2">
        <f>IF(IF(DrieMeters!D48&gt;0,1,0)+IF(DrieMeters!H48&gt;0,1,0)=2,1,0)</f>
        <v>1</v>
      </c>
      <c r="K48" s="29" t="s">
        <v>133</v>
      </c>
      <c r="L48" s="29">
        <v>780</v>
      </c>
      <c r="M48" s="29" t="s">
        <v>15</v>
      </c>
      <c r="N48" s="29" t="s">
        <v>16</v>
      </c>
      <c r="O48" s="32">
        <v>42570</v>
      </c>
      <c r="P48" s="29" t="s">
        <v>17</v>
      </c>
      <c r="Q48" s="29" t="s">
        <v>136</v>
      </c>
      <c r="R48">
        <f t="shared" si="8"/>
        <v>63160.500000000007</v>
      </c>
      <c r="S48">
        <f t="shared" si="9"/>
        <v>26368225</v>
      </c>
    </row>
    <row r="49" spans="1:21" x14ac:dyDescent="0.25">
      <c r="A49">
        <v>266</v>
      </c>
      <c r="B49" s="28" t="s">
        <v>49</v>
      </c>
      <c r="C49" s="13"/>
      <c r="D49" s="13">
        <v>5417</v>
      </c>
      <c r="E49" s="13">
        <v>33</v>
      </c>
      <c r="F49" s="39">
        <f t="shared" si="1"/>
        <v>-1.5</v>
      </c>
      <c r="G49" s="24">
        <v>13.6</v>
      </c>
      <c r="H49" s="12">
        <v>12.1</v>
      </c>
      <c r="I49" s="12"/>
      <c r="J49" s="2">
        <f>IF(IF(DrieMeters!D49&gt;0,1,0)+IF(DrieMeters!H49&gt;0,1,0)=2,1,0)</f>
        <v>1</v>
      </c>
      <c r="K49" s="29" t="s">
        <v>133</v>
      </c>
      <c r="L49" s="29">
        <v>780</v>
      </c>
      <c r="M49" s="29" t="s">
        <v>15</v>
      </c>
      <c r="N49" s="29" t="s">
        <v>16</v>
      </c>
      <c r="O49" s="32">
        <v>42570</v>
      </c>
      <c r="P49" s="29" t="s">
        <v>17</v>
      </c>
      <c r="Q49" s="29" t="s">
        <v>136</v>
      </c>
      <c r="R49">
        <f t="shared" si="8"/>
        <v>65545.7</v>
      </c>
      <c r="S49">
        <f t="shared" si="9"/>
        <v>29343889</v>
      </c>
    </row>
    <row r="50" spans="1:21" x14ac:dyDescent="0.25">
      <c r="A50">
        <v>266</v>
      </c>
      <c r="B50" s="28" t="s">
        <v>41</v>
      </c>
      <c r="C50" s="13"/>
      <c r="D50" s="13">
        <v>5460</v>
      </c>
      <c r="E50" s="13">
        <v>33</v>
      </c>
      <c r="F50" s="39">
        <f t="shared" si="1"/>
        <v>-1.3000000000000007</v>
      </c>
      <c r="G50" s="24">
        <v>13.4</v>
      </c>
      <c r="H50" s="12">
        <v>12.1</v>
      </c>
      <c r="I50" s="12"/>
      <c r="J50" s="2">
        <f>IF(IF(DrieMeters!D50&gt;0,1,0)+IF(DrieMeters!H50&gt;0,1,0)=2,1,0)</f>
        <v>1</v>
      </c>
      <c r="K50" s="29" t="s">
        <v>133</v>
      </c>
      <c r="L50" s="29">
        <v>780</v>
      </c>
      <c r="M50" s="29" t="s">
        <v>15</v>
      </c>
      <c r="N50" s="29" t="s">
        <v>16</v>
      </c>
      <c r="O50" s="32">
        <v>42570</v>
      </c>
      <c r="P50" s="29" t="s">
        <v>17</v>
      </c>
      <c r="Q50" s="29" t="s">
        <v>136</v>
      </c>
      <c r="R50">
        <f t="shared" si="8"/>
        <v>66066</v>
      </c>
      <c r="S50">
        <f t="shared" si="9"/>
        <v>29811600</v>
      </c>
    </row>
    <row r="51" spans="1:21" x14ac:dyDescent="0.25">
      <c r="A51">
        <v>266</v>
      </c>
      <c r="B51" s="28" t="s">
        <v>22</v>
      </c>
      <c r="C51" s="13">
        <v>20290</v>
      </c>
      <c r="D51" s="13">
        <v>5152</v>
      </c>
      <c r="E51" s="13">
        <v>32</v>
      </c>
      <c r="F51" s="39">
        <f t="shared" si="1"/>
        <v>-1.6073887564291365</v>
      </c>
      <c r="G51" s="24">
        <f>D51*Grafiek_kalibratiemetingen!$R$13+Grafiek_kalibratiemetingen!$R$14</f>
        <v>13.707388756429136</v>
      </c>
      <c r="H51" s="12">
        <v>12.1</v>
      </c>
      <c r="I51" s="12"/>
      <c r="J51" s="2">
        <f>IF(IF(DrieMeters!D51&gt;0,1,0)+IF(DrieMeters!H51&gt;0,1,0)=2,1,0)</f>
        <v>1</v>
      </c>
      <c r="K51" s="29" t="s">
        <v>133</v>
      </c>
      <c r="L51" s="29">
        <v>780</v>
      </c>
      <c r="M51" s="29" t="s">
        <v>15</v>
      </c>
      <c r="N51" s="29" t="s">
        <v>16</v>
      </c>
      <c r="O51" s="32">
        <v>42570</v>
      </c>
      <c r="P51" s="29" t="s">
        <v>17</v>
      </c>
      <c r="Q51" s="29" t="s">
        <v>136</v>
      </c>
      <c r="R51">
        <f t="shared" si="8"/>
        <v>62339.199999999997</v>
      </c>
      <c r="S51">
        <f t="shared" si="9"/>
        <v>26543104</v>
      </c>
    </row>
    <row r="52" spans="1:21" x14ac:dyDescent="0.25">
      <c r="A52">
        <v>269</v>
      </c>
      <c r="B52" s="28" t="s">
        <v>49</v>
      </c>
      <c r="C52" s="13"/>
      <c r="D52" s="13">
        <v>5469</v>
      </c>
      <c r="E52" s="13">
        <v>33</v>
      </c>
      <c r="F52" s="39">
        <f t="shared" si="1"/>
        <v>-1.6999999999999993</v>
      </c>
      <c r="G52" s="24">
        <v>13.7</v>
      </c>
      <c r="H52" s="12">
        <v>12</v>
      </c>
      <c r="I52" s="12"/>
      <c r="J52" s="2">
        <f>IF(IF(DrieMeters!D52&gt;0,1,0)+IF(DrieMeters!H52&gt;0,1,0)=2,1,0)</f>
        <v>1</v>
      </c>
      <c r="K52" s="29" t="s">
        <v>133</v>
      </c>
      <c r="L52" s="29">
        <v>780</v>
      </c>
      <c r="M52" s="29" t="s">
        <v>15</v>
      </c>
      <c r="N52" s="29" t="s">
        <v>16</v>
      </c>
      <c r="O52" s="32">
        <v>42570</v>
      </c>
      <c r="P52" s="29" t="s">
        <v>17</v>
      </c>
      <c r="Q52" s="29" t="s">
        <v>136</v>
      </c>
      <c r="R52">
        <f t="shared" si="8"/>
        <v>65628</v>
      </c>
      <c r="S52">
        <f t="shared" si="9"/>
        <v>29909961</v>
      </c>
    </row>
    <row r="53" spans="1:21" x14ac:dyDescent="0.25">
      <c r="A53">
        <v>269</v>
      </c>
      <c r="B53" s="28" t="s">
        <v>41</v>
      </c>
      <c r="C53" s="13"/>
      <c r="D53" s="13">
        <v>5483</v>
      </c>
      <c r="E53" s="13">
        <v>33</v>
      </c>
      <c r="F53" s="39">
        <f t="shared" si="1"/>
        <v>-1.5</v>
      </c>
      <c r="G53" s="24">
        <v>13.5</v>
      </c>
      <c r="H53" s="12">
        <v>12</v>
      </c>
      <c r="I53" s="12"/>
      <c r="J53" s="2">
        <f>IF(IF(DrieMeters!D53&gt;0,1,0)+IF(DrieMeters!H53&gt;0,1,0)=2,1,0)</f>
        <v>1</v>
      </c>
      <c r="K53" s="29" t="s">
        <v>133</v>
      </c>
      <c r="L53" s="29">
        <v>780</v>
      </c>
      <c r="M53" s="29" t="s">
        <v>15</v>
      </c>
      <c r="N53" s="29" t="s">
        <v>16</v>
      </c>
      <c r="O53" s="32">
        <v>42570</v>
      </c>
      <c r="P53" s="29" t="s">
        <v>17</v>
      </c>
      <c r="Q53" s="29" t="s">
        <v>136</v>
      </c>
      <c r="R53">
        <f t="shared" si="8"/>
        <v>65796</v>
      </c>
      <c r="S53">
        <f t="shared" si="9"/>
        <v>30063289</v>
      </c>
    </row>
    <row r="54" spans="1:21" x14ac:dyDescent="0.25">
      <c r="A54">
        <v>269</v>
      </c>
      <c r="B54" s="28" t="s">
        <v>22</v>
      </c>
      <c r="C54" s="13">
        <v>20302</v>
      </c>
      <c r="D54" s="13">
        <v>5362</v>
      </c>
      <c r="E54" s="13">
        <v>32</v>
      </c>
      <c r="F54" s="26">
        <f t="shared" ref="F54:F62" si="10">IF(J54,H54-G54,TRIM(""))</f>
        <v>-2.0067403873502148</v>
      </c>
      <c r="G54" s="24">
        <f>D54*Grafiek_kalibratiemetingen!$R$13+Grafiek_kalibratiemetingen!$R$14</f>
        <v>14.006740387350215</v>
      </c>
      <c r="H54" s="12">
        <v>12</v>
      </c>
      <c r="I54" s="12"/>
      <c r="J54" s="2">
        <f>IF(IF(DrieMeters!D54&gt;0,1,0)+IF(DrieMeters!H54&gt;0,1,0)=2,1,0)</f>
        <v>1</v>
      </c>
      <c r="K54" s="29" t="s">
        <v>133</v>
      </c>
      <c r="L54" s="29">
        <v>780</v>
      </c>
      <c r="M54" s="29" t="s">
        <v>15</v>
      </c>
      <c r="N54" s="29" t="s">
        <v>16</v>
      </c>
      <c r="O54" s="32">
        <v>42570</v>
      </c>
      <c r="P54" s="29" t="s">
        <v>17</v>
      </c>
      <c r="Q54" s="29" t="s">
        <v>136</v>
      </c>
      <c r="R54">
        <f t="shared" si="8"/>
        <v>64344</v>
      </c>
      <c r="S54">
        <f t="shared" si="9"/>
        <v>28751044</v>
      </c>
    </row>
    <row r="55" spans="1:21" x14ac:dyDescent="0.25">
      <c r="A55">
        <v>270</v>
      </c>
      <c r="B55" s="28" t="s">
        <v>49</v>
      </c>
      <c r="C55" s="13"/>
      <c r="D55" s="13">
        <v>5389</v>
      </c>
      <c r="E55" s="13">
        <v>33</v>
      </c>
      <c r="F55" s="26">
        <f t="shared" si="10"/>
        <v>-1.5</v>
      </c>
      <c r="G55" s="24">
        <v>13.5</v>
      </c>
      <c r="H55" s="12">
        <v>12</v>
      </c>
      <c r="I55" s="12"/>
      <c r="J55" s="2">
        <f>IF(IF(DrieMeters!D55&gt;0,1,0)+IF(DrieMeters!H55&gt;0,1,0)=2,1,0)</f>
        <v>1</v>
      </c>
      <c r="K55" s="29" t="s">
        <v>133</v>
      </c>
      <c r="L55" s="29">
        <v>780</v>
      </c>
      <c r="M55" s="29" t="s">
        <v>15</v>
      </c>
      <c r="N55" s="29" t="s">
        <v>16</v>
      </c>
      <c r="O55" s="32">
        <v>42570</v>
      </c>
      <c r="P55" s="29" t="s">
        <v>17</v>
      </c>
      <c r="Q55" s="29" t="s">
        <v>136</v>
      </c>
      <c r="R55">
        <f t="shared" si="8"/>
        <v>64668</v>
      </c>
      <c r="S55">
        <f t="shared" si="9"/>
        <v>29041321</v>
      </c>
    </row>
    <row r="56" spans="1:21" x14ac:dyDescent="0.25">
      <c r="A56">
        <v>270</v>
      </c>
      <c r="B56" s="28" t="s">
        <v>41</v>
      </c>
      <c r="C56" s="13"/>
      <c r="D56" s="13">
        <v>5377</v>
      </c>
      <c r="E56" s="13">
        <v>33</v>
      </c>
      <c r="F56" s="26">
        <f t="shared" si="10"/>
        <v>-1.3000000000000007</v>
      </c>
      <c r="G56" s="24">
        <v>13.3</v>
      </c>
      <c r="H56" s="12">
        <v>12</v>
      </c>
      <c r="I56" s="12"/>
      <c r="J56" s="2">
        <f>IF(IF(DrieMeters!D56&gt;0,1,0)+IF(DrieMeters!H56&gt;0,1,0)=2,1,0)</f>
        <v>1</v>
      </c>
      <c r="K56" s="29" t="s">
        <v>133</v>
      </c>
      <c r="L56" s="29">
        <v>780</v>
      </c>
      <c r="M56" s="29" t="s">
        <v>15</v>
      </c>
      <c r="N56" s="29" t="s">
        <v>16</v>
      </c>
      <c r="O56" s="32">
        <v>42570</v>
      </c>
      <c r="P56" s="29" t="s">
        <v>17</v>
      </c>
      <c r="Q56" s="29" t="s">
        <v>136</v>
      </c>
      <c r="R56">
        <f t="shared" si="8"/>
        <v>64524</v>
      </c>
      <c r="S56">
        <f t="shared" si="9"/>
        <v>28912129</v>
      </c>
    </row>
    <row r="57" spans="1:21" x14ac:dyDescent="0.25">
      <c r="A57">
        <v>270</v>
      </c>
      <c r="B57" s="28" t="s">
        <v>22</v>
      </c>
      <c r="C57" s="13">
        <v>20271</v>
      </c>
      <c r="D57" s="13">
        <v>5029</v>
      </c>
      <c r="E57" s="13">
        <v>32</v>
      </c>
      <c r="F57" s="26">
        <f t="shared" si="10"/>
        <v>-1.532054229746791</v>
      </c>
      <c r="G57" s="24">
        <f>D57*Grafiek_kalibratiemetingen!$R$13+Grafiek_kalibratiemetingen!$R$14</f>
        <v>13.532054229746791</v>
      </c>
      <c r="H57" s="12">
        <v>12</v>
      </c>
      <c r="I57" s="12"/>
      <c r="J57" s="2">
        <f>IF(IF(DrieMeters!D57&gt;0,1,0)+IF(DrieMeters!H57&gt;0,1,0)=2,1,0)</f>
        <v>1</v>
      </c>
      <c r="K57" s="29" t="s">
        <v>133</v>
      </c>
      <c r="L57" s="29">
        <v>780</v>
      </c>
      <c r="M57" s="29" t="s">
        <v>15</v>
      </c>
      <c r="N57" s="29" t="s">
        <v>16</v>
      </c>
      <c r="O57" s="32">
        <v>42570</v>
      </c>
      <c r="P57" s="29" t="s">
        <v>17</v>
      </c>
      <c r="Q57" s="29" t="s">
        <v>136</v>
      </c>
      <c r="R57">
        <f t="shared" si="8"/>
        <v>60348</v>
      </c>
      <c r="S57">
        <f t="shared" si="9"/>
        <v>25290841</v>
      </c>
    </row>
    <row r="58" spans="1:21" x14ac:dyDescent="0.25">
      <c r="A58">
        <v>296</v>
      </c>
      <c r="B58" s="28" t="s">
        <v>49</v>
      </c>
      <c r="C58" s="13"/>
      <c r="D58" s="13">
        <v>5678</v>
      </c>
      <c r="E58" s="13">
        <v>33</v>
      </c>
      <c r="F58" s="26">
        <f t="shared" si="10"/>
        <v>-1.9000000000000004</v>
      </c>
      <c r="G58" s="24">
        <v>14.1</v>
      </c>
      <c r="H58" s="12">
        <v>12.2</v>
      </c>
      <c r="I58" s="12"/>
      <c r="J58" s="2">
        <f>IF(IF(DrieMeters!D58&gt;0,1,0)+IF(DrieMeters!H58&gt;0,1,0)=2,1,0)</f>
        <v>1</v>
      </c>
      <c r="K58" s="29" t="s">
        <v>133</v>
      </c>
      <c r="L58" s="29">
        <v>780</v>
      </c>
      <c r="M58" s="29" t="s">
        <v>15</v>
      </c>
      <c r="N58" s="29" t="s">
        <v>16</v>
      </c>
      <c r="O58" s="32">
        <v>42573</v>
      </c>
      <c r="P58" s="29" t="s">
        <v>17</v>
      </c>
      <c r="Q58" s="29" t="s">
        <v>136</v>
      </c>
      <c r="R58">
        <f t="shared" si="8"/>
        <v>69271.599999999991</v>
      </c>
      <c r="S58">
        <f t="shared" si="9"/>
        <v>32239684</v>
      </c>
    </row>
    <row r="59" spans="1:21" x14ac:dyDescent="0.25">
      <c r="A59">
        <v>296</v>
      </c>
      <c r="B59" s="28" t="s">
        <v>41</v>
      </c>
      <c r="C59" s="13"/>
      <c r="D59" s="13">
        <v>5436</v>
      </c>
      <c r="E59" s="13">
        <v>33</v>
      </c>
      <c r="F59" s="26">
        <f t="shared" si="10"/>
        <v>-1.2000000000000011</v>
      </c>
      <c r="G59" s="24">
        <v>13.4</v>
      </c>
      <c r="H59" s="12">
        <v>12.2</v>
      </c>
      <c r="I59" s="12"/>
      <c r="J59" s="2">
        <f>IF(IF(DrieMeters!D59&gt;0,1,0)+IF(DrieMeters!H59&gt;0,1,0)=2,1,0)</f>
        <v>1</v>
      </c>
      <c r="K59" s="29" t="s">
        <v>133</v>
      </c>
      <c r="L59" s="29">
        <v>780</v>
      </c>
      <c r="M59" s="29" t="s">
        <v>15</v>
      </c>
      <c r="N59" s="29" t="s">
        <v>16</v>
      </c>
      <c r="O59" s="32">
        <v>42573</v>
      </c>
      <c r="P59" s="29" t="s">
        <v>17</v>
      </c>
      <c r="Q59" s="29" t="s">
        <v>136</v>
      </c>
      <c r="R59">
        <f t="shared" si="8"/>
        <v>66319.199999999997</v>
      </c>
      <c r="U59" t="s">
        <v>151</v>
      </c>
    </row>
    <row r="60" spans="1:21" x14ac:dyDescent="0.25">
      <c r="A60">
        <v>296</v>
      </c>
      <c r="B60" s="28" t="s">
        <v>22</v>
      </c>
      <c r="C60" s="13">
        <v>20289</v>
      </c>
      <c r="D60" s="13">
        <v>5215</v>
      </c>
      <c r="E60" s="13">
        <v>33</v>
      </c>
      <c r="F60" s="26">
        <f t="shared" si="10"/>
        <v>-1.5971942457054595</v>
      </c>
      <c r="G60" s="24">
        <f>D60*Grafiek_kalibratiemetingen!$R$13+Grafiek_kalibratiemetingen!$R$14</f>
        <v>13.797194245705459</v>
      </c>
      <c r="H60" s="12">
        <v>12.2</v>
      </c>
      <c r="I60" s="12"/>
      <c r="J60" s="2">
        <f>IF(IF(DrieMeters!D60&gt;0,1,0)+IF(DrieMeters!H60&gt;0,1,0)=2,1,0)</f>
        <v>1</v>
      </c>
      <c r="K60" s="29" t="s">
        <v>133</v>
      </c>
      <c r="L60" s="29">
        <v>780</v>
      </c>
      <c r="M60" s="29" t="s">
        <v>15</v>
      </c>
      <c r="N60" s="29" t="s">
        <v>16</v>
      </c>
      <c r="O60" s="32">
        <v>42573</v>
      </c>
      <c r="P60" s="29" t="s">
        <v>17</v>
      </c>
      <c r="Q60" s="29" t="s">
        <v>136</v>
      </c>
      <c r="R60">
        <f t="shared" si="8"/>
        <v>63622.999999999993</v>
      </c>
    </row>
    <row r="61" spans="1:21" x14ac:dyDescent="0.25">
      <c r="A61">
        <v>295</v>
      </c>
      <c r="B61" s="28" t="s">
        <v>49</v>
      </c>
      <c r="C61" s="13"/>
      <c r="D61" s="13">
        <v>4613</v>
      </c>
      <c r="E61" s="13">
        <v>33</v>
      </c>
      <c r="F61" s="26">
        <f t="shared" si="10"/>
        <v>0.69999999999999929</v>
      </c>
      <c r="G61" s="24">
        <v>11.9</v>
      </c>
      <c r="H61" s="12">
        <v>12.6</v>
      </c>
      <c r="I61" s="12"/>
      <c r="J61" s="2">
        <f>IF(IF(DrieMeters!D61&gt;0,1,0)+IF(DrieMeters!H61&gt;0,1,0)=2,1,0)</f>
        <v>1</v>
      </c>
      <c r="K61" s="29" t="s">
        <v>133</v>
      </c>
      <c r="L61" s="29">
        <v>780</v>
      </c>
      <c r="M61" s="29" t="s">
        <v>15</v>
      </c>
      <c r="N61" s="29" t="s">
        <v>16</v>
      </c>
      <c r="O61" s="32">
        <v>42573</v>
      </c>
      <c r="P61" s="29" t="s">
        <v>17</v>
      </c>
      <c r="Q61" s="29" t="s">
        <v>136</v>
      </c>
      <c r="R61">
        <f t="shared" si="8"/>
        <v>58123.799999999996</v>
      </c>
    </row>
    <row r="62" spans="1:21" x14ac:dyDescent="0.25">
      <c r="A62">
        <v>295</v>
      </c>
      <c r="B62" s="28" t="s">
        <v>41</v>
      </c>
      <c r="C62" s="13"/>
      <c r="D62" s="13">
        <v>5444</v>
      </c>
      <c r="E62" s="13">
        <v>34</v>
      </c>
      <c r="F62" s="26">
        <f t="shared" si="10"/>
        <v>-0.80000000000000071</v>
      </c>
      <c r="G62" s="24">
        <v>13.4</v>
      </c>
      <c r="H62" s="12">
        <v>12.6</v>
      </c>
      <c r="I62" s="12"/>
      <c r="J62" s="2">
        <f>IF(IF(DrieMeters!D62&gt;0,1,0)+IF(DrieMeters!H62&gt;0,1,0)=2,1,0)</f>
        <v>1</v>
      </c>
      <c r="K62" s="29" t="s">
        <v>133</v>
      </c>
      <c r="L62" s="29">
        <v>780</v>
      </c>
      <c r="M62" s="29" t="s">
        <v>15</v>
      </c>
      <c r="N62" s="29" t="s">
        <v>16</v>
      </c>
      <c r="O62" s="32">
        <v>42573</v>
      </c>
      <c r="P62" s="29" t="s">
        <v>17</v>
      </c>
      <c r="Q62" s="29" t="s">
        <v>136</v>
      </c>
      <c r="R62">
        <f t="shared" si="8"/>
        <v>68594.399999999994</v>
      </c>
    </row>
    <row r="63" spans="1:21" x14ac:dyDescent="0.25">
      <c r="A63" s="56">
        <v>295</v>
      </c>
      <c r="B63" s="70" t="s">
        <v>22</v>
      </c>
      <c r="C63" s="57">
        <v>20248</v>
      </c>
      <c r="D63" s="57">
        <v>5322</v>
      </c>
      <c r="E63" s="57">
        <v>33</v>
      </c>
      <c r="F63" s="58">
        <f t="shared" ref="F63:F97" si="11">IF(J63,H63-G63,TRIM(""))</f>
        <v>-1.3497210290795341</v>
      </c>
      <c r="G63" s="59">
        <f>D63*Grafiek_kalibratiemetingen!$R$13+Grafiek_kalibratiemetingen!$R$14</f>
        <v>13.949721029079534</v>
      </c>
      <c r="H63" s="60">
        <v>12.6</v>
      </c>
      <c r="I63" s="60"/>
      <c r="J63" s="61">
        <f>IF(IF(DrieMeters!D63&gt;0,1,0)+IF(DrieMeters!H63&gt;0,1,0)=2,1,0)</f>
        <v>1</v>
      </c>
      <c r="K63" s="71" t="s">
        <v>133</v>
      </c>
      <c r="L63" s="71">
        <v>780</v>
      </c>
      <c r="M63" s="71" t="s">
        <v>15</v>
      </c>
      <c r="N63" s="71" t="s">
        <v>16</v>
      </c>
      <c r="O63" s="72">
        <v>42573</v>
      </c>
      <c r="P63" s="71" t="s">
        <v>17</v>
      </c>
      <c r="Q63" s="71" t="s">
        <v>136</v>
      </c>
      <c r="R63" s="56">
        <f t="shared" si="8"/>
        <v>67057.2</v>
      </c>
    </row>
    <row r="64" spans="1:21" x14ac:dyDescent="0.25">
      <c r="A64" s="69"/>
      <c r="C64" s="13"/>
      <c r="D64" s="13"/>
      <c r="E64" s="13"/>
      <c r="F64" s="26" t="str">
        <f t="shared" si="11"/>
        <v/>
      </c>
      <c r="G64" s="24" t="str">
        <f>IF(DrieMeters!D64&gt;0,Grafiek_kalibratiemetingen!$R$13*DrieMeters!D64+Grafiek_kalibratiemetingen!$R$14,TRIM(""))</f>
        <v/>
      </c>
      <c r="H64" s="12"/>
      <c r="I64" s="12"/>
      <c r="J64" s="2">
        <f>IF(IF(DrieMeters!D64&gt;0,1,0)+IF(DrieMeters!H64&gt;0,1,0)=2,1,0)</f>
        <v>0</v>
      </c>
      <c r="M64" s="29"/>
      <c r="O64" s="14"/>
    </row>
    <row r="65" spans="3:15" x14ac:dyDescent="0.25">
      <c r="C65" s="13"/>
      <c r="D65" s="13"/>
      <c r="E65" s="13"/>
      <c r="F65" s="26" t="str">
        <f t="shared" si="11"/>
        <v/>
      </c>
      <c r="G65" s="24" t="str">
        <f>IF(DrieMeters!D65&gt;0,Grafiek_kalibratiemetingen!$R$13*DrieMeters!D65+Grafiek_kalibratiemetingen!$R$14,TRIM(""))</f>
        <v/>
      </c>
      <c r="H65" s="12"/>
      <c r="I65" s="12"/>
      <c r="J65" s="2">
        <f>IF(IF(DrieMeters!D65&gt;0,1,0)+IF(DrieMeters!H65&gt;0,1,0)=2,1,0)</f>
        <v>0</v>
      </c>
      <c r="O65" s="14"/>
    </row>
    <row r="66" spans="3:15" x14ac:dyDescent="0.25">
      <c r="C66" s="13"/>
      <c r="D66" s="13"/>
      <c r="E66" s="13"/>
      <c r="F66" s="26" t="str">
        <f t="shared" si="11"/>
        <v/>
      </c>
      <c r="G66" s="24" t="str">
        <f>IF(DrieMeters!D66&gt;0,Grafiek_kalibratiemetingen!$R$13*DrieMeters!D66+Grafiek_kalibratiemetingen!$R$14,TRIM(""))</f>
        <v/>
      </c>
      <c r="H66" s="12"/>
      <c r="I66" s="12"/>
      <c r="J66" s="2">
        <f>IF(IF(DrieMeters!D66&gt;0,1,0)+IF(DrieMeters!H66&gt;0,1,0)=2,1,0)</f>
        <v>0</v>
      </c>
      <c r="O66" s="14"/>
    </row>
    <row r="67" spans="3:15" x14ac:dyDescent="0.25">
      <c r="C67" s="13"/>
      <c r="D67" s="13"/>
      <c r="E67" s="13"/>
      <c r="F67" s="26" t="str">
        <f t="shared" si="11"/>
        <v/>
      </c>
      <c r="G67" s="24" t="str">
        <f>IF(DrieMeters!D67&gt;0,Grafiek_kalibratiemetingen!$R$13*DrieMeters!D67+Grafiek_kalibratiemetingen!$R$14,TRIM(""))</f>
        <v/>
      </c>
      <c r="H67" s="12"/>
      <c r="I67" s="12"/>
      <c r="J67" s="2">
        <f>IF(IF(DrieMeters!D67&gt;0,1,0)+IF(DrieMeters!H67&gt;0,1,0)=2,1,0)</f>
        <v>0</v>
      </c>
      <c r="O67" s="14"/>
    </row>
    <row r="68" spans="3:15" x14ac:dyDescent="0.25">
      <c r="C68" s="13"/>
      <c r="D68" s="13"/>
      <c r="E68" s="13"/>
      <c r="F68" s="26" t="str">
        <f t="shared" si="11"/>
        <v/>
      </c>
      <c r="G68" s="24" t="str">
        <f>IF(DrieMeters!D68&gt;0,Grafiek_kalibratiemetingen!$R$13*DrieMeters!D68+Grafiek_kalibratiemetingen!$R$14,TRIM(""))</f>
        <v/>
      </c>
      <c r="H68" s="12"/>
      <c r="I68" s="12"/>
      <c r="J68" s="2">
        <f>IF(IF(DrieMeters!D68&gt;0,1,0)+IF(DrieMeters!H68&gt;0,1,0)=2,1,0)</f>
        <v>0</v>
      </c>
      <c r="O68" s="14"/>
    </row>
    <row r="69" spans="3:15" x14ac:dyDescent="0.25">
      <c r="C69" s="13"/>
      <c r="D69" s="13"/>
      <c r="E69" s="13"/>
      <c r="F69" s="26" t="str">
        <f t="shared" si="11"/>
        <v/>
      </c>
      <c r="G69" s="24" t="str">
        <f>IF(DrieMeters!D69&gt;0,Grafiek_kalibratiemetingen!$R$13*DrieMeters!D69+Grafiek_kalibratiemetingen!$R$14,TRIM(""))</f>
        <v/>
      </c>
      <c r="H69" s="12"/>
      <c r="I69" s="12"/>
      <c r="J69" s="2">
        <f>IF(IF(DrieMeters!D69&gt;0,1,0)+IF(DrieMeters!H69&gt;0,1,0)=2,1,0)</f>
        <v>0</v>
      </c>
      <c r="O69" s="14"/>
    </row>
    <row r="70" spans="3:15" x14ac:dyDescent="0.25">
      <c r="C70" s="13"/>
      <c r="D70" s="13"/>
      <c r="E70" s="13"/>
      <c r="F70" s="26" t="str">
        <f t="shared" si="11"/>
        <v/>
      </c>
      <c r="G70" s="24" t="str">
        <f>IF(DrieMeters!D70&gt;0,Grafiek_kalibratiemetingen!$R$13*DrieMeters!D70+Grafiek_kalibratiemetingen!$R$14,TRIM(""))</f>
        <v/>
      </c>
      <c r="H70" s="12"/>
      <c r="I70" s="12"/>
      <c r="J70" s="2">
        <f>IF(IF(DrieMeters!D70&gt;0,1,0)+IF(DrieMeters!H70&gt;0,1,0)=2,1,0)</f>
        <v>0</v>
      </c>
      <c r="O70" s="14"/>
    </row>
    <row r="71" spans="3:15" x14ac:dyDescent="0.25">
      <c r="C71" s="13"/>
      <c r="E71" s="13"/>
      <c r="F71" s="26" t="str">
        <f t="shared" si="11"/>
        <v/>
      </c>
      <c r="G71" s="24" t="str">
        <f>IF(DrieMeters!D71&gt;0,Grafiek_kalibratiemetingen!$R$13*DrieMeters!D71+Grafiek_kalibratiemetingen!$R$14,TRIM(""))</f>
        <v/>
      </c>
      <c r="J71" s="2">
        <f>IF(IF(DrieMeters!D71&gt;0,1,0)+IF(DrieMeters!H71&gt;0,1,0)=2,1,0)</f>
        <v>0</v>
      </c>
      <c r="O71" s="14"/>
    </row>
    <row r="72" spans="3:15" x14ac:dyDescent="0.25">
      <c r="C72" s="13"/>
      <c r="D72" s="13"/>
      <c r="E72" s="13"/>
      <c r="F72" s="26" t="str">
        <f t="shared" si="11"/>
        <v/>
      </c>
      <c r="G72" s="24" t="str">
        <f>IF(DrieMeters!D72&gt;0,Grafiek_kalibratiemetingen!$R$13*DrieMeters!D72+Grafiek_kalibratiemetingen!$R$14,TRIM(""))</f>
        <v/>
      </c>
      <c r="H72" s="12"/>
      <c r="I72" s="12"/>
      <c r="J72" s="2">
        <f>IF(IF(DrieMeters!D72&gt;0,1,0)+IF(DrieMeters!H72&gt;0,1,0)=2,1,0)</f>
        <v>0</v>
      </c>
      <c r="O72" s="14"/>
    </row>
    <row r="73" spans="3:15" x14ac:dyDescent="0.25">
      <c r="C73" s="13"/>
      <c r="D73" s="13"/>
      <c r="E73" s="13"/>
      <c r="F73" s="26" t="str">
        <f t="shared" si="11"/>
        <v/>
      </c>
      <c r="G73" s="24" t="str">
        <f>IF(DrieMeters!D73&gt;0,Grafiek_kalibratiemetingen!$R$13*DrieMeters!D73+Grafiek_kalibratiemetingen!$R$14,TRIM(""))</f>
        <v/>
      </c>
      <c r="H73" s="12"/>
      <c r="I73" s="12"/>
      <c r="J73" s="2">
        <f>IF(IF(DrieMeters!D73&gt;0,1,0)+IF(DrieMeters!H73&gt;0,1,0)=2,1,0)</f>
        <v>0</v>
      </c>
      <c r="O73" s="14"/>
    </row>
    <row r="74" spans="3:15" x14ac:dyDescent="0.25">
      <c r="C74" s="13"/>
      <c r="E74" s="13"/>
      <c r="F74" s="26" t="str">
        <f t="shared" si="11"/>
        <v/>
      </c>
      <c r="G74" s="24" t="str">
        <f>IF(DrieMeters!D74&gt;0,Grafiek_kalibratiemetingen!$R$13*DrieMeters!D74+Grafiek_kalibratiemetingen!$R$14,TRIM(""))</f>
        <v/>
      </c>
      <c r="J74" s="2">
        <f>IF(IF(DrieMeters!D74&gt;0,1,0)+IF(DrieMeters!H74&gt;0,1,0)=2,1,0)</f>
        <v>0</v>
      </c>
      <c r="O74" s="14"/>
    </row>
    <row r="75" spans="3:15" x14ac:dyDescent="0.25">
      <c r="C75" s="13"/>
      <c r="D75" s="13"/>
      <c r="E75" s="13"/>
      <c r="F75" s="26" t="str">
        <f t="shared" si="11"/>
        <v/>
      </c>
      <c r="G75" s="24" t="str">
        <f>IF(DrieMeters!D75&gt;0,Grafiek_kalibratiemetingen!$R$13*DrieMeters!D75+Grafiek_kalibratiemetingen!$R$14,TRIM(""))</f>
        <v/>
      </c>
      <c r="H75" s="12"/>
      <c r="I75" s="12"/>
      <c r="J75" s="2">
        <f>IF(IF(DrieMeters!D75&gt;0,1,0)+IF(DrieMeters!H75&gt;0,1,0)=2,1,0)</f>
        <v>0</v>
      </c>
      <c r="O75" s="14"/>
    </row>
    <row r="76" spans="3:15" x14ac:dyDescent="0.25">
      <c r="C76" s="13"/>
      <c r="D76" s="13"/>
      <c r="E76" s="13"/>
      <c r="F76" s="26" t="str">
        <f t="shared" si="11"/>
        <v/>
      </c>
      <c r="G76" s="24" t="str">
        <f>IF(DrieMeters!D76&gt;0,Grafiek_kalibratiemetingen!$R$13*DrieMeters!D76+Grafiek_kalibratiemetingen!$R$14,TRIM(""))</f>
        <v/>
      </c>
      <c r="H76" s="12"/>
      <c r="I76" s="12"/>
      <c r="J76" s="2">
        <f>IF(IF(DrieMeters!D76&gt;0,1,0)+IF(DrieMeters!H76&gt;0,1,0)=2,1,0)</f>
        <v>0</v>
      </c>
    </row>
    <row r="77" spans="3:15" x14ac:dyDescent="0.25">
      <c r="C77" s="13"/>
      <c r="D77" s="13"/>
      <c r="E77" s="13"/>
      <c r="F77" s="26" t="str">
        <f t="shared" si="11"/>
        <v/>
      </c>
      <c r="G77" s="24" t="str">
        <f>IF(DrieMeters!D77&gt;0,Grafiek_kalibratiemetingen!$R$13*DrieMeters!D77+Grafiek_kalibratiemetingen!$R$14,TRIM(""))</f>
        <v/>
      </c>
      <c r="H77" s="12"/>
      <c r="I77" s="12"/>
      <c r="J77" s="2">
        <f>IF(IF(DrieMeters!D77&gt;0,1,0)+IF(DrieMeters!H77&gt;0,1,0)=2,1,0)</f>
        <v>0</v>
      </c>
    </row>
    <row r="78" spans="3:15" x14ac:dyDescent="0.25">
      <c r="C78" s="13"/>
      <c r="D78" s="13"/>
      <c r="E78" s="13"/>
      <c r="F78" s="26" t="str">
        <f t="shared" si="11"/>
        <v/>
      </c>
      <c r="G78" s="24" t="str">
        <f>IF(DrieMeters!D78&gt;0,Grafiek_kalibratiemetingen!$R$13*DrieMeters!D78+Grafiek_kalibratiemetingen!$R$14,TRIM(""))</f>
        <v/>
      </c>
      <c r="H78" s="12"/>
      <c r="I78" s="12"/>
      <c r="J78" s="2">
        <f>IF(IF(DrieMeters!D78&gt;0,1,0)+IF(DrieMeters!H78&gt;0,1,0)=2,1,0)</f>
        <v>0</v>
      </c>
    </row>
    <row r="79" spans="3:15" x14ac:dyDescent="0.25">
      <c r="C79" s="13"/>
      <c r="D79" s="13"/>
      <c r="E79" s="13"/>
      <c r="F79" s="26" t="str">
        <f t="shared" si="11"/>
        <v/>
      </c>
      <c r="G79" s="24" t="str">
        <f>IF(DrieMeters!D79&gt;0,Grafiek_kalibratiemetingen!$R$13*DrieMeters!D79+Grafiek_kalibratiemetingen!$R$14,TRIM(""))</f>
        <v/>
      </c>
      <c r="H79" s="12"/>
      <c r="I79" s="12"/>
      <c r="J79" s="2">
        <f>IF(IF(DrieMeters!D79&gt;0,1,0)+IF(DrieMeters!H79&gt;0,1,0)=2,1,0)</f>
        <v>0</v>
      </c>
    </row>
    <row r="80" spans="3:15" x14ac:dyDescent="0.25">
      <c r="C80" s="13"/>
      <c r="D80" s="13"/>
      <c r="E80" s="13"/>
      <c r="F80" s="26" t="str">
        <f t="shared" si="11"/>
        <v/>
      </c>
      <c r="G80" s="24" t="str">
        <f>IF(DrieMeters!D80&gt;0,Grafiek_kalibratiemetingen!$R$13*DrieMeters!D80+Grafiek_kalibratiemetingen!$R$14,TRIM(""))</f>
        <v/>
      </c>
      <c r="H80" s="12"/>
      <c r="I80" s="12"/>
      <c r="J80" s="2">
        <f>IF(IF(DrieMeters!D80&gt;0,1,0)+IF(DrieMeters!H80&gt;0,1,0)=2,1,0)</f>
        <v>0</v>
      </c>
    </row>
    <row r="81" spans="3:10" x14ac:dyDescent="0.25">
      <c r="C81" s="13"/>
      <c r="D81" s="13"/>
      <c r="E81" s="13"/>
      <c r="F81" s="26" t="str">
        <f t="shared" si="11"/>
        <v/>
      </c>
      <c r="G81" s="24" t="str">
        <f>IF(DrieMeters!D81&gt;0,Grafiek_kalibratiemetingen!$R$13*DrieMeters!D81+Grafiek_kalibratiemetingen!$R$14,TRIM(""))</f>
        <v/>
      </c>
      <c r="H81" s="12"/>
      <c r="I81" s="12"/>
      <c r="J81" s="2">
        <f>IF(IF(DrieMeters!D81&gt;0,1,0)+IF(DrieMeters!H81&gt;0,1,0)=2,1,0)</f>
        <v>0</v>
      </c>
    </row>
    <row r="82" spans="3:10" x14ac:dyDescent="0.25">
      <c r="C82" s="13"/>
      <c r="D82" s="13"/>
      <c r="E82" s="13"/>
      <c r="F82" s="26" t="str">
        <f t="shared" si="11"/>
        <v/>
      </c>
      <c r="G82" s="24" t="str">
        <f>IF(DrieMeters!D82&gt;0,Grafiek_kalibratiemetingen!$R$13*DrieMeters!D82+Grafiek_kalibratiemetingen!$R$14,TRIM(""))</f>
        <v/>
      </c>
      <c r="H82" s="12"/>
      <c r="I82" s="12"/>
      <c r="J82" s="2">
        <f>IF(IF(DrieMeters!D82&gt;0,1,0)+IF(DrieMeters!H82&gt;0,1,0)=2,1,0)</f>
        <v>0</v>
      </c>
    </row>
    <row r="83" spans="3:10" x14ac:dyDescent="0.25">
      <c r="C83" s="13"/>
      <c r="D83" s="13"/>
      <c r="E83" s="13"/>
      <c r="F83" s="26" t="str">
        <f t="shared" si="11"/>
        <v/>
      </c>
      <c r="G83" s="24" t="str">
        <f>IF(DrieMeters!D83&gt;0,Grafiek_kalibratiemetingen!$R$13*DrieMeters!D83+Grafiek_kalibratiemetingen!$R$14,TRIM(""))</f>
        <v/>
      </c>
      <c r="H83" s="12"/>
      <c r="I83" s="12"/>
      <c r="J83" s="2">
        <f>IF(IF(DrieMeters!D83&gt;0,1,0)+IF(DrieMeters!H83&gt;0,1,0)=2,1,0)</f>
        <v>0</v>
      </c>
    </row>
    <row r="84" spans="3:10" x14ac:dyDescent="0.25">
      <c r="C84" s="13"/>
      <c r="D84" s="13"/>
      <c r="E84" s="13"/>
      <c r="F84" s="26" t="str">
        <f t="shared" si="11"/>
        <v/>
      </c>
      <c r="G84" s="24" t="str">
        <f>IF(DrieMeters!D84&gt;0,Grafiek_kalibratiemetingen!$R$13*DrieMeters!D84+Grafiek_kalibratiemetingen!$R$14,TRIM(""))</f>
        <v/>
      </c>
      <c r="H84" s="12"/>
      <c r="I84" s="12"/>
      <c r="J84" s="2">
        <f>IF(IF(DrieMeters!D84&gt;0,1,0)+IF(DrieMeters!H84&gt;0,1,0)=2,1,0)</f>
        <v>0</v>
      </c>
    </row>
    <row r="85" spans="3:10" x14ac:dyDescent="0.25">
      <c r="C85" s="13"/>
      <c r="D85" s="13"/>
      <c r="E85" s="13"/>
      <c r="F85" s="26" t="str">
        <f t="shared" si="11"/>
        <v/>
      </c>
      <c r="G85" s="24" t="str">
        <f>IF(DrieMeters!D85&gt;0,Grafiek_kalibratiemetingen!$R$13*DrieMeters!D85+Grafiek_kalibratiemetingen!$R$14,TRIM(""))</f>
        <v/>
      </c>
      <c r="H85" s="12"/>
      <c r="I85" s="12"/>
      <c r="J85" s="2">
        <f>IF(IF(DrieMeters!D85&gt;0,1,0)+IF(DrieMeters!H85&gt;0,1,0)=2,1,0)</f>
        <v>0</v>
      </c>
    </row>
    <row r="86" spans="3:10" x14ac:dyDescent="0.25">
      <c r="C86" s="13"/>
      <c r="D86" s="13"/>
      <c r="E86" s="13"/>
      <c r="F86" s="26" t="str">
        <f t="shared" si="11"/>
        <v/>
      </c>
      <c r="G86" s="24" t="str">
        <f>IF(DrieMeters!D86&gt;0,Grafiek_kalibratiemetingen!$R$13*DrieMeters!D86+Grafiek_kalibratiemetingen!$R$14,TRIM(""))</f>
        <v/>
      </c>
      <c r="H86" s="12"/>
      <c r="I86" s="12"/>
      <c r="J86" s="2">
        <f>IF(IF(DrieMeters!D86&gt;0,1,0)+IF(DrieMeters!H86&gt;0,1,0)=2,1,0)</f>
        <v>0</v>
      </c>
    </row>
    <row r="87" spans="3:10" x14ac:dyDescent="0.25">
      <c r="C87" s="13"/>
      <c r="D87" s="13"/>
      <c r="E87" s="13"/>
      <c r="F87" s="26" t="str">
        <f t="shared" si="11"/>
        <v/>
      </c>
      <c r="G87" s="24" t="str">
        <f>IF(DrieMeters!D87&gt;0,Grafiek_kalibratiemetingen!$R$13*DrieMeters!D87+Grafiek_kalibratiemetingen!$R$14,TRIM(""))</f>
        <v/>
      </c>
      <c r="H87" s="12"/>
      <c r="I87" s="12"/>
      <c r="J87" s="2">
        <f>IF(IF(DrieMeters!D87&gt;0,1,0)+IF(DrieMeters!H87&gt;0,1,0)=2,1,0)</f>
        <v>0</v>
      </c>
    </row>
    <row r="88" spans="3:10" x14ac:dyDescent="0.25">
      <c r="C88" s="13"/>
      <c r="D88" s="13"/>
      <c r="E88" s="13"/>
      <c r="F88" s="26" t="str">
        <f t="shared" si="11"/>
        <v/>
      </c>
      <c r="G88" s="24" t="str">
        <f>IF(DrieMeters!D88&gt;0,Grafiek_kalibratiemetingen!$R$13*DrieMeters!D88+Grafiek_kalibratiemetingen!$R$14,TRIM(""))</f>
        <v/>
      </c>
      <c r="H88" s="12"/>
      <c r="I88" s="12"/>
      <c r="J88" s="2">
        <f>IF(IF(DrieMeters!D88&gt;0,1,0)+IF(DrieMeters!H88&gt;0,1,0)=2,1,0)</f>
        <v>0</v>
      </c>
    </row>
    <row r="89" spans="3:10" x14ac:dyDescent="0.25">
      <c r="C89" s="13"/>
      <c r="D89" s="13"/>
      <c r="E89" s="13"/>
      <c r="F89" s="26" t="str">
        <f t="shared" si="11"/>
        <v/>
      </c>
      <c r="G89" s="24" t="str">
        <f>IF(DrieMeters!D89&gt;0,Grafiek_kalibratiemetingen!$R$13*DrieMeters!D89+Grafiek_kalibratiemetingen!$R$14,TRIM(""))</f>
        <v/>
      </c>
      <c r="H89" s="12"/>
      <c r="I89" s="12"/>
      <c r="J89" s="2">
        <f>IF(IF(DrieMeters!D89&gt;0,1,0)+IF(DrieMeters!H89&gt;0,1,0)=2,1,0)</f>
        <v>0</v>
      </c>
    </row>
    <row r="90" spans="3:10" x14ac:dyDescent="0.25">
      <c r="C90" s="13"/>
      <c r="D90" s="13"/>
      <c r="E90" s="13"/>
      <c r="F90" s="26" t="str">
        <f t="shared" si="11"/>
        <v/>
      </c>
      <c r="G90" s="24" t="str">
        <f>IF(DrieMeters!D90&gt;0,Grafiek_kalibratiemetingen!$R$13*DrieMeters!D90+Grafiek_kalibratiemetingen!$R$14,TRIM(""))</f>
        <v/>
      </c>
      <c r="H90" s="12"/>
      <c r="I90" s="12"/>
      <c r="J90" s="2">
        <f>IF(IF(DrieMeters!D90&gt;0,1,0)+IF(DrieMeters!H90&gt;0,1,0)=2,1,0)</f>
        <v>0</v>
      </c>
    </row>
    <row r="91" spans="3:10" x14ac:dyDescent="0.25">
      <c r="F91" s="26" t="str">
        <f t="shared" si="11"/>
        <v/>
      </c>
      <c r="G91" s="24" t="str">
        <f>IF(DrieMeters!D91&gt;0,Grafiek_kalibratiemetingen!$R$13*DrieMeters!D91+Grafiek_kalibratiemetingen!$R$14,TRIM(""))</f>
        <v/>
      </c>
      <c r="J91" s="2">
        <f>IF(IF(DrieMeters!D91&gt;0,1,0)+IF(DrieMeters!H91&gt;0,1,0)=2,1,0)</f>
        <v>0</v>
      </c>
    </row>
    <row r="92" spans="3:10" x14ac:dyDescent="0.25">
      <c r="F92" s="26" t="str">
        <f t="shared" si="11"/>
        <v/>
      </c>
      <c r="G92" s="24" t="str">
        <f>IF(DrieMeters!D92&gt;0,Grafiek_kalibratiemetingen!$R$13*DrieMeters!D92+Grafiek_kalibratiemetingen!$R$14,TRIM(""))</f>
        <v/>
      </c>
      <c r="J92" s="2">
        <f>IF(IF(DrieMeters!D92&gt;0,1,0)+IF(DrieMeters!H92&gt;0,1,0)=2,1,0)</f>
        <v>0</v>
      </c>
    </row>
    <row r="93" spans="3:10" x14ac:dyDescent="0.25">
      <c r="F93" s="26" t="str">
        <f>IF(J93,H93-G93,TRIM(""))</f>
        <v/>
      </c>
      <c r="G93" s="24" t="str">
        <f>IF(DrieMeters!D93&gt;0,Grafiek_kalibratiemetingen!$R$13*DrieMeters!D93+Grafiek_kalibratiemetingen!$R$14,TRIM(""))</f>
        <v/>
      </c>
      <c r="J93" s="2">
        <f>IF(IF(DrieMeters!D93&gt;0,1,0)+IF(DrieMeters!H93&gt;0,1,0)=2,1,0)</f>
        <v>0</v>
      </c>
    </row>
    <row r="94" spans="3:10" x14ac:dyDescent="0.25">
      <c r="F94" s="26" t="str">
        <f>IF(J94,H94-G94,TRIM(""))</f>
        <v/>
      </c>
      <c r="G94" s="24" t="str">
        <f>IF(DrieMeters!D94&gt;0,Grafiek_kalibratiemetingen!$R$13*DrieMeters!D94+Grafiek_kalibratiemetingen!$R$14,TRIM(""))</f>
        <v/>
      </c>
      <c r="J94" s="2">
        <f>IF(IF(DrieMeters!D94&gt;0,1,0)+IF(DrieMeters!H94&gt;0,1,0)=2,1,0)</f>
        <v>0</v>
      </c>
    </row>
    <row r="95" spans="3:10" x14ac:dyDescent="0.25">
      <c r="F95" s="26" t="str">
        <f t="shared" si="11"/>
        <v/>
      </c>
      <c r="G95" s="24" t="str">
        <f>IF(DrieMeters!D95&gt;0,Grafiek_kalibratiemetingen!$R$13*DrieMeters!D95+Grafiek_kalibratiemetingen!$R$14,TRIM(""))</f>
        <v/>
      </c>
      <c r="J95" s="2">
        <f>IF(IF(DrieMeters!D95&gt;0,1,0)+IF(DrieMeters!H95&gt;0,1,0)=2,1,0)</f>
        <v>0</v>
      </c>
    </row>
    <row r="96" spans="3:10" x14ac:dyDescent="0.25">
      <c r="F96" s="26" t="str">
        <f t="shared" si="11"/>
        <v/>
      </c>
      <c r="G96" s="24" t="str">
        <f>IF(DrieMeters!D96&gt;0,Grafiek_kalibratiemetingen!$R$13*DrieMeters!D96+Grafiek_kalibratiemetingen!$R$14,TRIM(""))</f>
        <v/>
      </c>
      <c r="J96" s="2">
        <f>IF(IF(DrieMeters!D96&gt;0,1,0)+IF(DrieMeters!H96&gt;0,1,0)=2,1,0)</f>
        <v>0</v>
      </c>
    </row>
    <row r="97" spans="6:10" x14ac:dyDescent="0.25">
      <c r="F97" s="26" t="str">
        <f t="shared" si="11"/>
        <v/>
      </c>
      <c r="G97" s="24" t="str">
        <f>IF(DrieMeters!D97&gt;0,Grafiek_kalibratiemetingen!$R$13*DrieMeters!D97+Grafiek_kalibratiemetingen!$R$14,TRIM(""))</f>
        <v/>
      </c>
      <c r="J97" s="2">
        <f>IF(IF(DrieMeters!D97&gt;0,1,0)+IF(DrieMeters!H97&gt;0,1,0)=2,1,0)</f>
        <v>0</v>
      </c>
    </row>
    <row r="98" spans="6:10" x14ac:dyDescent="0.25">
      <c r="G98" s="24" t="str">
        <f>IF(DrieMeters!D98&gt;0,Grafiek_kalibratiemetingen!$R$13*DrieMeters!D98+Grafiek_kalibratiemetingen!$R$14,TRIM(""))</f>
        <v/>
      </c>
      <c r="J98" s="2">
        <f>IF(IF(DrieMeters!D98&gt;0,1,0)+IF(DrieMeters!H98&gt;0,1,0)=2,1,0)</f>
        <v>0</v>
      </c>
    </row>
    <row r="99" spans="6:10" x14ac:dyDescent="0.25">
      <c r="G99" s="24" t="str">
        <f>IF(DrieMeters!D99&gt;0,Grafiek_kalibratiemetingen!$R$13*DrieMeters!D99+Grafiek_kalibratiemetingen!$R$14,TRIM(""))</f>
        <v/>
      </c>
      <c r="J99" s="2">
        <f>IF(IF(DrieMeters!D99&gt;0,1,0)+IF(DrieMeters!H99&gt;0,1,0)=2,1,0)</f>
        <v>0</v>
      </c>
    </row>
    <row r="100" spans="6:10" x14ac:dyDescent="0.25">
      <c r="G100" s="24" t="str">
        <f>IF(DrieMeters!D100&gt;0,Grafiek_kalibratiemetingen!$R$13*DrieMeters!D100+Grafiek_kalibratiemetingen!$R$14,TRIM(""))</f>
        <v/>
      </c>
      <c r="J100" s="2">
        <f>IF(IF(DrieMeters!D100&gt;0,1,0)+IF(DrieMeters!H100&gt;0,1,0)=2,1,0)</f>
        <v>0</v>
      </c>
    </row>
    <row r="101" spans="6:10" x14ac:dyDescent="0.25">
      <c r="G101" s="24" t="str">
        <f>IF(DrieMeters!D101&gt;0,Grafiek_kalibratiemetingen!$R$13*DrieMeters!D101+Grafiek_kalibratiemetingen!$R$14,TRIM(""))</f>
        <v/>
      </c>
      <c r="J101" s="2">
        <f>IF(IF(DrieMeters!D101&gt;0,1,0)+IF(DrieMeters!H101&gt;0,1,0)=2,1,0)</f>
        <v>0</v>
      </c>
    </row>
    <row r="102" spans="6:10" x14ac:dyDescent="0.25">
      <c r="G102" s="24" t="str">
        <f>IF(DrieMeters!D102&gt;0,Grafiek_kalibratiemetingen!$R$13*DrieMeters!D102+Grafiek_kalibratiemetingen!$R$14,TRIM(""))</f>
        <v/>
      </c>
      <c r="J102" s="2">
        <f>IF(IF(DrieMeters!D102&gt;0,1,0)+IF(DrieMeters!H102&gt;0,1,0)=2,1,0)</f>
        <v>0</v>
      </c>
    </row>
    <row r="103" spans="6:10" x14ac:dyDescent="0.25">
      <c r="G103" s="24" t="str">
        <f>IF(DrieMeters!D103&gt;0,Grafiek_kalibratiemetingen!$R$13*DrieMeters!D103+Grafiek_kalibratiemetingen!$R$14,TRIM(""))</f>
        <v/>
      </c>
      <c r="J103" s="2">
        <f>IF(IF(DrieMeters!D103&gt;0,1,0)+IF(DrieMeters!H103&gt;0,1,0)=2,1,0)</f>
        <v>0</v>
      </c>
    </row>
    <row r="104" spans="6:10" x14ac:dyDescent="0.25">
      <c r="G104" s="24" t="str">
        <f>IF(DrieMeters!D104&gt;0,Grafiek_kalibratiemetingen!$R$13*DrieMeters!D104+Grafiek_kalibratiemetingen!$R$14,TRIM(""))</f>
        <v/>
      </c>
      <c r="J104" s="2">
        <f>IF(IF(DrieMeters!D104&gt;0,1,0)+IF(DrieMeters!H104&gt;0,1,0)=2,1,0)</f>
        <v>0</v>
      </c>
    </row>
    <row r="105" spans="6:10" x14ac:dyDescent="0.25">
      <c r="G105" s="24" t="str">
        <f>IF(DrieMeters!D105&gt;0,Grafiek_kalibratiemetingen!$R$13*DrieMeters!D105+Grafiek_kalibratiemetingen!$R$14,TRIM(""))</f>
        <v/>
      </c>
      <c r="J105" s="2">
        <f>IF(IF(DrieMeters!D105&gt;0,1,0)+IF(DrieMeters!H105&gt;0,1,0)=2,1,0)</f>
        <v>0</v>
      </c>
    </row>
    <row r="106" spans="6:10" x14ac:dyDescent="0.25">
      <c r="G106" s="24" t="str">
        <f>IF(DrieMeters!D106&gt;0,Grafiek_kalibratiemetingen!$R$13*DrieMeters!D106+Grafiek_kalibratiemetingen!$R$14,TRIM(""))</f>
        <v/>
      </c>
      <c r="J106" s="2">
        <f>IF(IF(DrieMeters!D106&gt;0,1,0)+IF(DrieMeters!H106&gt;0,1,0)=2,1,0)</f>
        <v>0</v>
      </c>
    </row>
    <row r="107" spans="6:10" x14ac:dyDescent="0.25">
      <c r="G107" s="24" t="str">
        <f>IF(DrieMeters!D107&gt;0,Grafiek_kalibratiemetingen!$R$13*DrieMeters!D107+Grafiek_kalibratiemetingen!$R$14,TRIM(""))</f>
        <v/>
      </c>
      <c r="J107" s="2">
        <f>IF(IF(DrieMeters!D107&gt;0,1,0)+IF(DrieMeters!H107&gt;0,1,0)=2,1,0)</f>
        <v>0</v>
      </c>
    </row>
    <row r="108" spans="6:10" x14ac:dyDescent="0.25">
      <c r="G108" s="24" t="str">
        <f>IF(DrieMeters!D108&gt;0,Grafiek_kalibratiemetingen!$R$13*DrieMeters!D108+Grafiek_kalibratiemetingen!$R$14,TRIM(""))</f>
        <v/>
      </c>
      <c r="J108" s="2">
        <f>IF(IF(DrieMeters!D108&gt;0,1,0)+IF(DrieMeters!H108&gt;0,1,0)=2,1,0)</f>
        <v>0</v>
      </c>
    </row>
    <row r="109" spans="6:10" x14ac:dyDescent="0.25">
      <c r="G109" s="24" t="str">
        <f>IF(DrieMeters!D109&gt;0,Grafiek_kalibratiemetingen!$R$13*DrieMeters!D109+Grafiek_kalibratiemetingen!$R$14,TRIM(""))</f>
        <v/>
      </c>
      <c r="J109" s="2">
        <f>IF(IF(DrieMeters!D109&gt;0,1,0)+IF(DrieMeters!H109&gt;0,1,0)=2,1,0)</f>
        <v>0</v>
      </c>
    </row>
    <row r="110" spans="6:10" x14ac:dyDescent="0.25">
      <c r="G110" s="24" t="str">
        <f>IF(DrieMeters!D110&gt;0,Grafiek_kalibratiemetingen!$R$13*DrieMeters!D110+Grafiek_kalibratiemetingen!$R$14,TRIM(""))</f>
        <v/>
      </c>
      <c r="J110" s="2">
        <f>IF(IF(DrieMeters!D110&gt;0,1,0)+IF(DrieMeters!H110&gt;0,1,0)=2,1,0)</f>
        <v>0</v>
      </c>
    </row>
    <row r="111" spans="6:10" x14ac:dyDescent="0.25">
      <c r="G111" s="24" t="str">
        <f>IF(DrieMeters!D111&gt;0,Grafiek_kalibratiemetingen!$R$13*DrieMeters!D111+Grafiek_kalibratiemetingen!$R$14,TRIM(""))</f>
        <v/>
      </c>
      <c r="J111" s="2">
        <f>IF(IF(DrieMeters!D111&gt;0,1,0)+IF(DrieMeters!H111&gt;0,1,0)=2,1,0)</f>
        <v>0</v>
      </c>
    </row>
    <row r="112" spans="6:10" x14ac:dyDescent="0.25">
      <c r="G112" s="24" t="str">
        <f>IF(DrieMeters!D112&gt;0,Grafiek_kalibratiemetingen!$R$13*DrieMeters!D112+Grafiek_kalibratiemetingen!$R$14,TRIM(""))</f>
        <v/>
      </c>
      <c r="J112" s="2">
        <f>IF(IF(DrieMeters!D112&gt;0,1,0)+IF(DrieMeters!H112&gt;0,1,0)=2,1,0)</f>
        <v>0</v>
      </c>
    </row>
    <row r="113" spans="7:10" x14ac:dyDescent="0.25">
      <c r="G113" s="24" t="str">
        <f>IF(DrieMeters!D113&gt;0,Grafiek_kalibratiemetingen!$R$13*DrieMeters!D113+Grafiek_kalibratiemetingen!$R$14,TRIM(""))</f>
        <v/>
      </c>
      <c r="J113" s="2">
        <f>IF(IF(DrieMeters!D113&gt;0,1,0)+IF(DrieMeters!H113&gt;0,1,0)=2,1,0)</f>
        <v>0</v>
      </c>
    </row>
    <row r="114" spans="7:10" x14ac:dyDescent="0.25">
      <c r="G114" s="24" t="str">
        <f>IF(DrieMeters!D114&gt;0,Grafiek_kalibratiemetingen!$R$13*DrieMeters!D114+Grafiek_kalibratiemetingen!$R$14,TRIM(""))</f>
        <v/>
      </c>
      <c r="J114" s="2">
        <f>IF(IF(DrieMeters!D114&gt;0,1,0)+IF(DrieMeters!H114&gt;0,1,0)=2,1,0)</f>
        <v>0</v>
      </c>
    </row>
    <row r="115" spans="7:10" x14ac:dyDescent="0.25">
      <c r="G115" s="24" t="str">
        <f>IF(DrieMeters!D115&gt;0,Grafiek_kalibratiemetingen!$R$13*DrieMeters!D115+Grafiek_kalibratiemetingen!$R$14,TRIM(""))</f>
        <v/>
      </c>
      <c r="J115" s="2">
        <f>IF(IF(DrieMeters!D115&gt;0,1,0)+IF(DrieMeters!H115&gt;0,1,0)=2,1,0)</f>
        <v>0</v>
      </c>
    </row>
    <row r="116" spans="7:10" x14ac:dyDescent="0.25">
      <c r="G116" s="24" t="str">
        <f>IF(DrieMeters!D116&gt;0,Grafiek_kalibratiemetingen!$R$13*DrieMeters!D116+Grafiek_kalibratiemetingen!$R$14,TRIM(""))</f>
        <v/>
      </c>
      <c r="J116" s="2">
        <f>IF(IF(DrieMeters!D116&gt;0,1,0)+IF(DrieMeters!H116&gt;0,1,0)=2,1,0)</f>
        <v>0</v>
      </c>
    </row>
    <row r="117" spans="7:10" x14ac:dyDescent="0.25">
      <c r="G117" s="24" t="str">
        <f>IF(DrieMeters!D117&gt;0,Grafiek_kalibratiemetingen!$R$13*DrieMeters!D117+Grafiek_kalibratiemetingen!$R$14,TRIM(""))</f>
        <v/>
      </c>
      <c r="J117" s="2">
        <f>IF(IF(DrieMeters!D117&gt;0,1,0)+IF(DrieMeters!H117&gt;0,1,0)=2,1,0)</f>
        <v>0</v>
      </c>
    </row>
    <row r="118" spans="7:10" x14ac:dyDescent="0.25">
      <c r="G118" s="24" t="str">
        <f>IF(DrieMeters!D118&gt;0,Grafiek_kalibratiemetingen!$R$13*DrieMeters!D118+Grafiek_kalibratiemetingen!$R$14,TRIM(""))</f>
        <v/>
      </c>
      <c r="J118" s="2">
        <f>IF(IF(DrieMeters!D118&gt;0,1,0)+IF(DrieMeters!H118&gt;0,1,0)=2,1,0)</f>
        <v>0</v>
      </c>
    </row>
    <row r="119" spans="7:10" x14ac:dyDescent="0.25">
      <c r="G119" s="24" t="str">
        <f>IF(DrieMeters!D119&gt;0,Grafiek_kalibratiemetingen!$R$13*DrieMeters!D119+Grafiek_kalibratiemetingen!$R$14,TRIM(""))</f>
        <v/>
      </c>
      <c r="J119" s="2">
        <f>IF(IF(DrieMeters!D119&gt;0,1,0)+IF(DrieMeters!H119&gt;0,1,0)=2,1,0)</f>
        <v>0</v>
      </c>
    </row>
    <row r="120" spans="7:10" x14ac:dyDescent="0.25">
      <c r="G120" s="24" t="str">
        <f>IF(DrieMeters!D120&gt;0,Grafiek_kalibratiemetingen!$R$13*DrieMeters!D120+Grafiek_kalibratiemetingen!$R$14,TRIM(""))</f>
        <v/>
      </c>
      <c r="J120" s="2">
        <f>IF(IF(DrieMeters!D120&gt;0,1,0)+IF(DrieMeters!H120&gt;0,1,0)=2,1,0)</f>
        <v>0</v>
      </c>
    </row>
    <row r="121" spans="7:10" x14ac:dyDescent="0.25">
      <c r="G121" s="24" t="str">
        <f>IF(DrieMeters!D121&gt;0,Grafiek_kalibratiemetingen!$R$13*DrieMeters!D121+Grafiek_kalibratiemetingen!$R$14,TRIM(""))</f>
        <v/>
      </c>
      <c r="J121" s="2">
        <f>IF(IF(DrieMeters!D121&gt;0,1,0)+IF(DrieMeters!H121&gt;0,1,0)=2,1,0)</f>
        <v>0</v>
      </c>
    </row>
    <row r="122" spans="7:10" x14ac:dyDescent="0.25">
      <c r="G122" s="24" t="str">
        <f>IF(DrieMeters!D122&gt;0,Grafiek_kalibratiemetingen!$R$13*DrieMeters!D122+Grafiek_kalibratiemetingen!$R$14,TRIM(""))</f>
        <v/>
      </c>
      <c r="J122" s="2">
        <f>IF(IF(DrieMeters!D122&gt;0,1,0)+IF(DrieMeters!H122&gt;0,1,0)=2,1,0)</f>
        <v>0</v>
      </c>
    </row>
    <row r="123" spans="7:10" x14ac:dyDescent="0.25">
      <c r="G123" s="24" t="str">
        <f>IF(DrieMeters!D123&gt;0,Grafiek_kalibratiemetingen!$R$13*DrieMeters!D123+Grafiek_kalibratiemetingen!$R$14,TRIM(""))</f>
        <v/>
      </c>
      <c r="J123" s="2">
        <f>IF(IF(DrieMeters!D123&gt;0,1,0)+IF(DrieMeters!H123&gt;0,1,0)=2,1,0)</f>
        <v>0</v>
      </c>
    </row>
    <row r="124" spans="7:10" x14ac:dyDescent="0.25">
      <c r="G124" s="24" t="str">
        <f>IF(DrieMeters!D124&gt;0,Grafiek_kalibratiemetingen!$R$13*DrieMeters!D124+Grafiek_kalibratiemetingen!$R$14,TRIM(""))</f>
        <v/>
      </c>
      <c r="J124" s="2">
        <f>IF(IF(DrieMeters!D124&gt;0,1,0)+IF(DrieMeters!H124&gt;0,1,0)=2,1,0)</f>
        <v>0</v>
      </c>
    </row>
    <row r="125" spans="7:10" x14ac:dyDescent="0.25">
      <c r="G125" s="24" t="str">
        <f>IF(DrieMeters!D125&gt;0,Grafiek_kalibratiemetingen!$R$13*DrieMeters!D125+Grafiek_kalibratiemetingen!$R$14,TRIM(""))</f>
        <v/>
      </c>
      <c r="J125" s="2">
        <f>IF(IF(DrieMeters!D125&gt;0,1,0)+IF(DrieMeters!H125&gt;0,1,0)=2,1,0)</f>
        <v>0</v>
      </c>
    </row>
    <row r="126" spans="7:10" x14ac:dyDescent="0.25">
      <c r="G126" s="24" t="str">
        <f>IF(DrieMeters!D126&gt;0,Grafiek_kalibratiemetingen!$R$13*DrieMeters!D126+Grafiek_kalibratiemetingen!$R$14,TRIM(""))</f>
        <v/>
      </c>
      <c r="J126" s="2">
        <f>IF(IF(DrieMeters!D126&gt;0,1,0)+IF(DrieMeters!H126&gt;0,1,0)=2,1,0)</f>
        <v>0</v>
      </c>
    </row>
    <row r="127" spans="7:10" x14ac:dyDescent="0.25">
      <c r="G127" s="24" t="str">
        <f>IF(DrieMeters!D127&gt;0,Grafiek_kalibratiemetingen!$R$13*DrieMeters!D127+Grafiek_kalibratiemetingen!$R$14,TRIM(""))</f>
        <v/>
      </c>
      <c r="J127" s="2">
        <f>IF(IF(DrieMeters!D127&gt;0,1,0)+IF(DrieMeters!H127&gt;0,1,0)=2,1,0)</f>
        <v>0</v>
      </c>
    </row>
    <row r="128" spans="7:10" x14ac:dyDescent="0.25">
      <c r="G128" s="24" t="str">
        <f>IF(DrieMeters!D128&gt;0,Grafiek_kalibratiemetingen!$R$13*DrieMeters!D128+Grafiek_kalibratiemetingen!$R$14,TRIM(""))</f>
        <v/>
      </c>
      <c r="J128" s="2">
        <f>IF(IF(DrieMeters!D128&gt;0,1,0)+IF(DrieMeters!H128&gt;0,1,0)=2,1,0)</f>
        <v>0</v>
      </c>
    </row>
    <row r="129" spans="7:10" x14ac:dyDescent="0.25">
      <c r="G129" s="24" t="str">
        <f>IF(DrieMeters!D129&gt;0,Grafiek_kalibratiemetingen!$R$13*DrieMeters!D129+Grafiek_kalibratiemetingen!$R$14,TRIM(""))</f>
        <v/>
      </c>
      <c r="J129" s="2">
        <f>IF(IF(DrieMeters!D129&gt;0,1,0)+IF(DrieMeters!H129&gt;0,1,0)=2,1,0)</f>
        <v>0</v>
      </c>
    </row>
    <row r="130" spans="7:10" x14ac:dyDescent="0.25">
      <c r="G130" s="24" t="str">
        <f>IF(DrieMeters!D130&gt;0,Grafiek_kalibratiemetingen!$R$13*DrieMeters!D130+Grafiek_kalibratiemetingen!$R$14,TRIM(""))</f>
        <v/>
      </c>
      <c r="J130" s="2">
        <f>IF(IF(DrieMeters!D130&gt;0,1,0)+IF(DrieMeters!H130&gt;0,1,0)=2,1,0)</f>
        <v>0</v>
      </c>
    </row>
    <row r="131" spans="7:10" x14ac:dyDescent="0.25">
      <c r="G131" s="24" t="str">
        <f>IF(DrieMeters!D131&gt;0,Grafiek_kalibratiemetingen!$R$13*DrieMeters!D131+Grafiek_kalibratiemetingen!$R$14,TRIM(""))</f>
        <v/>
      </c>
      <c r="J131" s="2">
        <f>IF(IF(DrieMeters!D131&gt;0,1,0)+IF(DrieMeters!H131&gt;0,1,0)=2,1,0)</f>
        <v>0</v>
      </c>
    </row>
    <row r="132" spans="7:10" x14ac:dyDescent="0.25">
      <c r="G132" s="24" t="str">
        <f>IF(DrieMeters!D132&gt;0,Grafiek_kalibratiemetingen!$R$13*DrieMeters!D132+Grafiek_kalibratiemetingen!$R$14,TRIM(""))</f>
        <v/>
      </c>
      <c r="J132" s="2">
        <f>IF(IF(DrieMeters!D132&gt;0,1,0)+IF(DrieMeters!H132&gt;0,1,0)=2,1,0)</f>
        <v>0</v>
      </c>
    </row>
    <row r="133" spans="7:10" x14ac:dyDescent="0.25">
      <c r="G133" s="24" t="str">
        <f>IF(DrieMeters!D133&gt;0,Grafiek_kalibratiemetingen!$R$13*DrieMeters!D133+Grafiek_kalibratiemetingen!$R$14,TRIM(""))</f>
        <v/>
      </c>
      <c r="J133" s="2">
        <f>IF(IF(DrieMeters!D133&gt;0,1,0)+IF(DrieMeters!H133&gt;0,1,0)=2,1,0)</f>
        <v>0</v>
      </c>
    </row>
    <row r="134" spans="7:10" x14ac:dyDescent="0.25">
      <c r="G134" s="24" t="str">
        <f>IF(DrieMeters!D134&gt;0,Grafiek_kalibratiemetingen!$R$13*DrieMeters!D134+Grafiek_kalibratiemetingen!$R$14,TRIM(""))</f>
        <v/>
      </c>
      <c r="J134" s="2">
        <f>IF(IF(DrieMeters!D134&gt;0,1,0)+IF(DrieMeters!H134&gt;0,1,0)=2,1,0)</f>
        <v>0</v>
      </c>
    </row>
    <row r="135" spans="7:10" x14ac:dyDescent="0.25">
      <c r="G135" s="24" t="str">
        <f>IF(DrieMeters!D135&gt;0,Grafiek_kalibratiemetingen!$R$13*DrieMeters!D135+Grafiek_kalibratiemetingen!$R$14,TRIM(""))</f>
        <v/>
      </c>
      <c r="J135" s="2">
        <f>IF(IF(DrieMeters!D135&gt;0,1,0)+IF(DrieMeters!H135&gt;0,1,0)=2,1,0)</f>
        <v>0</v>
      </c>
    </row>
    <row r="136" spans="7:10" x14ac:dyDescent="0.25">
      <c r="G136" s="24" t="str">
        <f>IF(DrieMeters!D136&gt;0,Grafiek_kalibratiemetingen!$R$13*DrieMeters!D136+Grafiek_kalibratiemetingen!$R$14,TRIM(""))</f>
        <v/>
      </c>
      <c r="J136" s="2">
        <f>IF(IF(DrieMeters!D136&gt;0,1,0)+IF(DrieMeters!H136&gt;0,1,0)=2,1,0)</f>
        <v>0</v>
      </c>
    </row>
    <row r="137" spans="7:10" x14ac:dyDescent="0.25">
      <c r="G137" s="24" t="str">
        <f>IF(DrieMeters!D137&gt;0,Grafiek_kalibratiemetingen!$R$13*DrieMeters!D137+Grafiek_kalibratiemetingen!$R$14,TRIM(""))</f>
        <v/>
      </c>
      <c r="J137" s="2">
        <f>IF(IF(DrieMeters!D137&gt;0,1,0)+IF(DrieMeters!H137&gt;0,1,0)=2,1,0)</f>
        <v>0</v>
      </c>
    </row>
    <row r="138" spans="7:10" x14ac:dyDescent="0.25">
      <c r="G138" s="24" t="str">
        <f>IF(DrieMeters!D138&gt;0,Grafiek_kalibratiemetingen!$R$13*DrieMeters!D138+Grafiek_kalibratiemetingen!$R$14,TRIM(""))</f>
        <v/>
      </c>
      <c r="J138" s="2">
        <f>IF(IF(DrieMeters!D138&gt;0,1,0)+IF(DrieMeters!H138&gt;0,1,0)=2,1,0)</f>
        <v>0</v>
      </c>
    </row>
    <row r="139" spans="7:10" x14ac:dyDescent="0.25">
      <c r="G139" s="24" t="str">
        <f>IF(DrieMeters!D139&gt;0,Grafiek_kalibratiemetingen!$R$13*DrieMeters!D139+Grafiek_kalibratiemetingen!$R$14,TRIM(""))</f>
        <v/>
      </c>
      <c r="J139" s="2">
        <f>IF(IF(DrieMeters!D139&gt;0,1,0)+IF(DrieMeters!H139&gt;0,1,0)=2,1,0)</f>
        <v>0</v>
      </c>
    </row>
    <row r="140" spans="7:10" x14ac:dyDescent="0.25">
      <c r="G140" s="24" t="str">
        <f>IF(DrieMeters!D140&gt;0,Grafiek_kalibratiemetingen!$R$13*DrieMeters!D140+Grafiek_kalibratiemetingen!$R$14,TRIM(""))</f>
        <v/>
      </c>
      <c r="J140" s="2">
        <f>IF(IF(DrieMeters!D140&gt;0,1,0)+IF(DrieMeters!H140&gt;0,1,0)=2,1,0)</f>
        <v>0</v>
      </c>
    </row>
    <row r="141" spans="7:10" x14ac:dyDescent="0.25">
      <c r="G141" s="24" t="str">
        <f>IF(DrieMeters!D141&gt;0,Grafiek_kalibratiemetingen!$R$13*DrieMeters!D141+Grafiek_kalibratiemetingen!$R$14,TRIM(""))</f>
        <v/>
      </c>
      <c r="J141" s="2">
        <f>IF(IF(DrieMeters!D141&gt;0,1,0)+IF(DrieMeters!H141&gt;0,1,0)=2,1,0)</f>
        <v>0</v>
      </c>
    </row>
    <row r="142" spans="7:10" x14ac:dyDescent="0.25">
      <c r="G142" s="24" t="str">
        <f>IF(DrieMeters!D142&gt;0,Grafiek_kalibratiemetingen!$R$13*DrieMeters!D142+Grafiek_kalibratiemetingen!$R$14,TRIM(""))</f>
        <v/>
      </c>
      <c r="J142" s="2">
        <f>IF(IF(DrieMeters!D142&gt;0,1,0)+IF(DrieMeters!H142&gt;0,1,0)=2,1,0)</f>
        <v>0</v>
      </c>
    </row>
    <row r="143" spans="7:10" x14ac:dyDescent="0.25">
      <c r="G143" s="24" t="str">
        <f>IF(DrieMeters!D143&gt;0,Grafiek_kalibratiemetingen!$R$13*DrieMeters!D143+Grafiek_kalibratiemetingen!$R$14,TRIM(""))</f>
        <v/>
      </c>
      <c r="J143" s="2">
        <f>IF(IF(DrieMeters!D143&gt;0,1,0)+IF(DrieMeters!H143&gt;0,1,0)=2,1,0)</f>
        <v>0</v>
      </c>
    </row>
    <row r="144" spans="7:10" x14ac:dyDescent="0.25">
      <c r="G144" s="24" t="str">
        <f>IF(DrieMeters!D144&gt;0,Grafiek_kalibratiemetingen!$R$13*DrieMeters!D144+Grafiek_kalibratiemetingen!$R$14,TRIM(""))</f>
        <v/>
      </c>
      <c r="J144" s="2">
        <f>IF(IF(DrieMeters!D144&gt;0,1,0)+IF(DrieMeters!H144&gt;0,1,0)=2,1,0)</f>
        <v>0</v>
      </c>
    </row>
    <row r="145" spans="7:10" x14ac:dyDescent="0.25">
      <c r="G145" s="24" t="str">
        <f>IF(DrieMeters!D145&gt;0,Grafiek_kalibratiemetingen!$R$13*DrieMeters!D145+Grafiek_kalibratiemetingen!$R$14,TRIM(""))</f>
        <v/>
      </c>
      <c r="J145" s="2">
        <f>IF(IF(DrieMeters!D145&gt;0,1,0)+IF(DrieMeters!H145&gt;0,1,0)=2,1,0)</f>
        <v>0</v>
      </c>
    </row>
    <row r="146" spans="7:10" x14ac:dyDescent="0.25">
      <c r="G146" s="24" t="str">
        <f>IF(DrieMeters!D146&gt;0,Grafiek_kalibratiemetingen!$R$13*DrieMeters!D146+Grafiek_kalibratiemetingen!$R$14,TRIM(""))</f>
        <v/>
      </c>
      <c r="J146" s="2">
        <f>IF(IF(DrieMeters!D146&gt;0,1,0)+IF(DrieMeters!H146&gt;0,1,0)=2,1,0)</f>
        <v>0</v>
      </c>
    </row>
    <row r="147" spans="7:10" x14ac:dyDescent="0.25">
      <c r="G147" s="24" t="str">
        <f>IF(DrieMeters!D147&gt;0,Grafiek_kalibratiemetingen!$R$13*DrieMeters!D147+Grafiek_kalibratiemetingen!$R$14,TRIM(""))</f>
        <v/>
      </c>
      <c r="J147" s="2">
        <f>IF(IF(DrieMeters!D147&gt;0,1,0)+IF(DrieMeters!H147&gt;0,1,0)=2,1,0)</f>
        <v>0</v>
      </c>
    </row>
    <row r="148" spans="7:10" x14ac:dyDescent="0.25">
      <c r="G148" s="24" t="str">
        <f>IF(DrieMeters!D148&gt;0,Grafiek_kalibratiemetingen!$R$13*DrieMeters!D148+Grafiek_kalibratiemetingen!$R$14,TRIM(""))</f>
        <v/>
      </c>
      <c r="J148" s="2">
        <f>IF(IF(DrieMeters!D148&gt;0,1,0)+IF(DrieMeters!H148&gt;0,1,0)=2,1,0)</f>
        <v>0</v>
      </c>
    </row>
    <row r="149" spans="7:10" x14ac:dyDescent="0.25">
      <c r="G149" s="24" t="str">
        <f>IF(DrieMeters!D149&gt;0,Grafiek_kalibratiemetingen!$R$13*DrieMeters!D149+Grafiek_kalibratiemetingen!$R$14,TRIM(""))</f>
        <v/>
      </c>
      <c r="J149" s="2">
        <f>IF(IF(DrieMeters!D149&gt;0,1,0)+IF(DrieMeters!H149&gt;0,1,0)=2,1,0)</f>
        <v>0</v>
      </c>
    </row>
    <row r="150" spans="7:10" x14ac:dyDescent="0.25">
      <c r="G150" s="24" t="str">
        <f>IF(DrieMeters!D150&gt;0,Grafiek_kalibratiemetingen!$R$13*DrieMeters!D150+Grafiek_kalibratiemetingen!$R$14,TRIM(""))</f>
        <v/>
      </c>
      <c r="J150" s="2">
        <f>IF(IF(DrieMeters!D150&gt;0,1,0)+IF(DrieMeters!H150&gt;0,1,0)=2,1,0)</f>
        <v>0</v>
      </c>
    </row>
    <row r="151" spans="7:10" x14ac:dyDescent="0.25">
      <c r="G151" s="24" t="str">
        <f>IF(DrieMeters!D151&gt;0,Grafiek_kalibratiemetingen!$R$13*DrieMeters!D151+Grafiek_kalibratiemetingen!$R$14,TRIM(""))</f>
        <v/>
      </c>
      <c r="J151" s="2">
        <f>IF(IF(DrieMeters!D151&gt;0,1,0)+IF(DrieMeters!H151&gt;0,1,0)=2,1,0)</f>
        <v>0</v>
      </c>
    </row>
    <row r="152" spans="7:10" x14ac:dyDescent="0.25">
      <c r="G152" s="24" t="str">
        <f>IF(DrieMeters!D152&gt;0,Grafiek_kalibratiemetingen!$R$13*DrieMeters!D152+Grafiek_kalibratiemetingen!$R$14,TRIM(""))</f>
        <v/>
      </c>
      <c r="J152" s="2">
        <f>IF(IF(DrieMeters!D152&gt;0,1,0)+IF(DrieMeters!H152&gt;0,1,0)=2,1,0)</f>
        <v>0</v>
      </c>
    </row>
    <row r="153" spans="7:10" x14ac:dyDescent="0.25">
      <c r="G153" s="24" t="str">
        <f>IF(DrieMeters!D153&gt;0,Grafiek_kalibratiemetingen!$R$13*DrieMeters!D153+Grafiek_kalibratiemetingen!$R$14,TRIM(""))</f>
        <v/>
      </c>
      <c r="J153" s="2">
        <f>IF(IF(DrieMeters!D153&gt;0,1,0)+IF(DrieMeters!H153&gt;0,1,0)=2,1,0)</f>
        <v>0</v>
      </c>
    </row>
    <row r="154" spans="7:10" x14ac:dyDescent="0.25">
      <c r="G154" s="24" t="str">
        <f>IF(DrieMeters!D154&gt;0,Grafiek_kalibratiemetingen!$R$13*DrieMeters!D154+Grafiek_kalibratiemetingen!$R$14,TRIM(""))</f>
        <v/>
      </c>
      <c r="J154" s="2">
        <f>IF(IF(DrieMeters!D154&gt;0,1,0)+IF(DrieMeters!H154&gt;0,1,0)=2,1,0)</f>
        <v>0</v>
      </c>
    </row>
    <row r="155" spans="7:10" x14ac:dyDescent="0.25">
      <c r="G155" s="24" t="str">
        <f>IF(DrieMeters!D155&gt;0,Grafiek_kalibratiemetingen!$R$13*DrieMeters!D155+Grafiek_kalibratiemetingen!$R$14,TRIM(""))</f>
        <v/>
      </c>
      <c r="J155" s="2">
        <f>IF(IF(DrieMeters!D155&gt;0,1,0)+IF(DrieMeters!H155&gt;0,1,0)=2,1,0)</f>
        <v>0</v>
      </c>
    </row>
    <row r="156" spans="7:10" x14ac:dyDescent="0.25">
      <c r="G156" s="24" t="str">
        <f>IF(DrieMeters!D156&gt;0,Grafiek_kalibratiemetingen!$R$13*DrieMeters!D156+Grafiek_kalibratiemetingen!$R$14,TRIM(""))</f>
        <v/>
      </c>
      <c r="J156" s="2">
        <f>IF(IF(DrieMeters!D156&gt;0,1,0)+IF(DrieMeters!H156&gt;0,1,0)=2,1,0)</f>
        <v>0</v>
      </c>
    </row>
    <row r="157" spans="7:10" x14ac:dyDescent="0.25">
      <c r="G157" s="24" t="str">
        <f>IF(DrieMeters!D157&gt;0,Grafiek_kalibratiemetingen!$R$13*DrieMeters!D157+Grafiek_kalibratiemetingen!$R$14,TRIM(""))</f>
        <v/>
      </c>
      <c r="J157" s="2">
        <f>IF(IF(DrieMeters!D157&gt;0,1,0)+IF(DrieMeters!H157&gt;0,1,0)=2,1,0)</f>
        <v>0</v>
      </c>
    </row>
    <row r="158" spans="7:10" x14ac:dyDescent="0.25">
      <c r="G158" s="24" t="str">
        <f>IF(DrieMeters!D158&gt;0,Grafiek_kalibratiemetingen!$R$13*DrieMeters!D158+Grafiek_kalibratiemetingen!$R$14,TRIM(""))</f>
        <v/>
      </c>
      <c r="J158" s="2">
        <f>IF(IF(DrieMeters!D158&gt;0,1,0)+IF(DrieMeters!H158&gt;0,1,0)=2,1,0)</f>
        <v>0</v>
      </c>
    </row>
    <row r="159" spans="7:10" x14ac:dyDescent="0.25">
      <c r="G159" s="24" t="str">
        <f>IF(DrieMeters!D159&gt;0,Grafiek_kalibratiemetingen!$R$13*DrieMeters!D159+Grafiek_kalibratiemetingen!$R$14,TRIM(""))</f>
        <v/>
      </c>
      <c r="J159" s="2">
        <f>IF(IF(DrieMeters!D159&gt;0,1,0)+IF(DrieMeters!H159&gt;0,1,0)=2,1,0)</f>
        <v>0</v>
      </c>
    </row>
    <row r="160" spans="7:10" x14ac:dyDescent="0.25">
      <c r="G160" s="24" t="str">
        <f>IF(DrieMeters!D160&gt;0,Grafiek_kalibratiemetingen!$R$13*DrieMeters!D160+Grafiek_kalibratiemetingen!$R$14,TRIM(""))</f>
        <v/>
      </c>
      <c r="J160" s="2">
        <f>IF(IF(DrieMeters!D160&gt;0,1,0)+IF(DrieMeters!H160&gt;0,1,0)=2,1,0)</f>
        <v>0</v>
      </c>
    </row>
    <row r="161" spans="7:10" x14ac:dyDescent="0.25">
      <c r="G161" s="24" t="str">
        <f>IF(DrieMeters!D161&gt;0,Grafiek_kalibratiemetingen!$R$13*DrieMeters!D161+Grafiek_kalibratiemetingen!$R$14,TRIM(""))</f>
        <v/>
      </c>
      <c r="J161" s="2">
        <f>IF(IF(DrieMeters!D161&gt;0,1,0)+IF(DrieMeters!H161&gt;0,1,0)=2,1,0)</f>
        <v>0</v>
      </c>
    </row>
    <row r="162" spans="7:10" x14ac:dyDescent="0.25">
      <c r="G162" s="24" t="str">
        <f>IF(DrieMeters!D162&gt;0,Grafiek_kalibratiemetingen!$R$13*DrieMeters!D162+Grafiek_kalibratiemetingen!$R$14,TRIM(""))</f>
        <v/>
      </c>
      <c r="J162" s="2">
        <f>IF(IF(DrieMeters!D162&gt;0,1,0)+IF(DrieMeters!H162&gt;0,1,0)=2,1,0)</f>
        <v>0</v>
      </c>
    </row>
    <row r="163" spans="7:10" x14ac:dyDescent="0.25">
      <c r="G163" s="24" t="str">
        <f>IF(DrieMeters!D163&gt;0,Grafiek_kalibratiemetingen!$R$13*DrieMeters!D163+Grafiek_kalibratiemetingen!$R$14,TRIM(""))</f>
        <v/>
      </c>
      <c r="J163" s="2">
        <f>IF(IF(DrieMeters!D163&gt;0,1,0)+IF(DrieMeters!H163&gt;0,1,0)=2,1,0)</f>
        <v>0</v>
      </c>
    </row>
    <row r="164" spans="7:10" x14ac:dyDescent="0.25">
      <c r="G164" s="24" t="str">
        <f>IF(DrieMeters!D164&gt;0,Grafiek_kalibratiemetingen!$R$13*DrieMeters!D164+Grafiek_kalibratiemetingen!$R$14,TRIM(""))</f>
        <v/>
      </c>
      <c r="J164" s="2">
        <f>IF(IF(DrieMeters!D164&gt;0,1,0)+IF(DrieMeters!H164&gt;0,1,0)=2,1,0)</f>
        <v>0</v>
      </c>
    </row>
    <row r="165" spans="7:10" x14ac:dyDescent="0.25">
      <c r="G165" s="24" t="str">
        <f>IF(DrieMeters!D165&gt;0,Grafiek_kalibratiemetingen!$R$13*DrieMeters!D165+Grafiek_kalibratiemetingen!$R$14,TRIM(""))</f>
        <v/>
      </c>
      <c r="J165" s="2">
        <f>IF(IF(DrieMeters!D165&gt;0,1,0)+IF(DrieMeters!H165&gt;0,1,0)=2,1,0)</f>
        <v>0</v>
      </c>
    </row>
    <row r="166" spans="7:10" x14ac:dyDescent="0.25">
      <c r="G166" s="24" t="str">
        <f>IF(DrieMeters!D166&gt;0,Grafiek_kalibratiemetingen!$R$13*DrieMeters!D166+Grafiek_kalibratiemetingen!$R$14,TRIM(""))</f>
        <v/>
      </c>
      <c r="J166" s="2">
        <f>IF(IF(DrieMeters!D166&gt;0,1,0)+IF(DrieMeters!H166&gt;0,1,0)=2,1,0)</f>
        <v>0</v>
      </c>
    </row>
    <row r="167" spans="7:10" x14ac:dyDescent="0.25">
      <c r="G167" s="24" t="str">
        <f>IF(DrieMeters!D167&gt;0,Grafiek_kalibratiemetingen!$R$13*DrieMeters!D167+Grafiek_kalibratiemetingen!$R$14,TRIM(""))</f>
        <v/>
      </c>
      <c r="J167" s="2">
        <f>IF(IF(DrieMeters!D167&gt;0,1,0)+IF(DrieMeters!H167&gt;0,1,0)=2,1,0)</f>
        <v>0</v>
      </c>
    </row>
    <row r="168" spans="7:10" x14ac:dyDescent="0.25">
      <c r="G168" s="24" t="str">
        <f>IF(DrieMeters!D168&gt;0,Grafiek_kalibratiemetingen!$R$13*DrieMeters!D168+Grafiek_kalibratiemetingen!$R$14,TRIM(""))</f>
        <v/>
      </c>
      <c r="J168" s="2">
        <f>IF(IF(DrieMeters!D168&gt;0,1,0)+IF(DrieMeters!H168&gt;0,1,0)=2,1,0)</f>
        <v>0</v>
      </c>
    </row>
    <row r="169" spans="7:10" x14ac:dyDescent="0.25">
      <c r="G169" s="24" t="str">
        <f>IF(DrieMeters!D169&gt;0,Grafiek_kalibratiemetingen!$R$13*DrieMeters!D169+Grafiek_kalibratiemetingen!$R$14,TRIM(""))</f>
        <v/>
      </c>
      <c r="J169" s="2">
        <f>IF(IF(DrieMeters!D169&gt;0,1,0)+IF(DrieMeters!H169&gt;0,1,0)=2,1,0)</f>
        <v>0</v>
      </c>
    </row>
    <row r="170" spans="7:10" x14ac:dyDescent="0.25">
      <c r="G170" s="24" t="str">
        <f>IF(DrieMeters!D170&gt;0,Grafiek_kalibratiemetingen!$R$13*DrieMeters!D170+Grafiek_kalibratiemetingen!$R$14,TRIM(""))</f>
        <v/>
      </c>
      <c r="J170" s="2">
        <f>IF(IF(DrieMeters!D170&gt;0,1,0)+IF(DrieMeters!H170&gt;0,1,0)=2,1,0)</f>
        <v>0</v>
      </c>
    </row>
    <row r="171" spans="7:10" x14ac:dyDescent="0.25">
      <c r="G171" s="24" t="str">
        <f>IF(DrieMeters!D171&gt;0,Grafiek_kalibratiemetingen!$R$13*DrieMeters!D171+Grafiek_kalibratiemetingen!$R$14,TRIM(""))</f>
        <v/>
      </c>
      <c r="J171" s="2">
        <f>IF(IF(DrieMeters!D171&gt;0,1,0)+IF(DrieMeters!H171&gt;0,1,0)=2,1,0)</f>
        <v>0</v>
      </c>
    </row>
    <row r="172" spans="7:10" x14ac:dyDescent="0.25">
      <c r="G172" s="24" t="str">
        <f>IF(DrieMeters!D172&gt;0,Grafiek_kalibratiemetingen!$R$13*DrieMeters!D172+Grafiek_kalibratiemetingen!$R$14,TRIM(""))</f>
        <v/>
      </c>
      <c r="J172" s="2">
        <f>IF(IF(DrieMeters!D172&gt;0,1,0)+IF(DrieMeters!H172&gt;0,1,0)=2,1,0)</f>
        <v>0</v>
      </c>
    </row>
    <row r="173" spans="7:10" x14ac:dyDescent="0.25">
      <c r="G173" s="24" t="str">
        <f>IF(DrieMeters!D173&gt;0,Grafiek_kalibratiemetingen!$R$13*DrieMeters!D173+Grafiek_kalibratiemetingen!$R$14,TRIM(""))</f>
        <v/>
      </c>
      <c r="J173" s="2">
        <f>IF(IF(DrieMeters!D173&gt;0,1,0)+IF(DrieMeters!H173&gt;0,1,0)=2,1,0)</f>
        <v>0</v>
      </c>
    </row>
    <row r="174" spans="7:10" x14ac:dyDescent="0.25">
      <c r="G174" s="24" t="str">
        <f>IF(DrieMeters!D174&gt;0,Grafiek_kalibratiemetingen!$R$13*DrieMeters!D174+Grafiek_kalibratiemetingen!$R$14,TRIM(""))</f>
        <v/>
      </c>
      <c r="J174" s="2">
        <f>IF(IF(DrieMeters!D174&gt;0,1,0)+IF(DrieMeters!H174&gt;0,1,0)=2,1,0)</f>
        <v>0</v>
      </c>
    </row>
    <row r="175" spans="7:10" x14ac:dyDescent="0.25">
      <c r="G175" s="24" t="str">
        <f>IF(DrieMeters!D175&gt;0,Grafiek_kalibratiemetingen!$R$13*DrieMeters!D175+Grafiek_kalibratiemetingen!$R$14,TRIM(""))</f>
        <v/>
      </c>
      <c r="J175" s="2">
        <f>IF(IF(DrieMeters!D175&gt;0,1,0)+IF(DrieMeters!H175&gt;0,1,0)=2,1,0)</f>
        <v>0</v>
      </c>
    </row>
    <row r="176" spans="7:10" x14ac:dyDescent="0.25">
      <c r="G176" s="24" t="str">
        <f>IF(DrieMeters!D176&gt;0,Grafiek_kalibratiemetingen!$R$13*DrieMeters!D176+Grafiek_kalibratiemetingen!$R$14,TRIM(""))</f>
        <v/>
      </c>
      <c r="J176" s="2">
        <f>IF(IF(DrieMeters!D176&gt;0,1,0)+IF(DrieMeters!H176&gt;0,1,0)=2,1,0)</f>
        <v>0</v>
      </c>
    </row>
    <row r="177" spans="7:10" x14ac:dyDescent="0.25">
      <c r="G177" s="24" t="str">
        <f>IF(DrieMeters!D177&gt;0,Grafiek_kalibratiemetingen!$R$13*DrieMeters!D177+Grafiek_kalibratiemetingen!$R$14,TRIM(""))</f>
        <v/>
      </c>
      <c r="J177" s="2">
        <f>IF(IF(DrieMeters!D177&gt;0,1,0)+IF(DrieMeters!H177&gt;0,1,0)=2,1,0)</f>
        <v>0</v>
      </c>
    </row>
    <row r="178" spans="7:10" x14ac:dyDescent="0.25">
      <c r="G178" s="24" t="str">
        <f>IF(DrieMeters!D178&gt;0,Grafiek_kalibratiemetingen!$R$13*DrieMeters!D178+Grafiek_kalibratiemetingen!$R$14,TRIM(""))</f>
        <v/>
      </c>
      <c r="J178" s="2">
        <f>IF(IF(DrieMeters!D178&gt;0,1,0)+IF(DrieMeters!H178&gt;0,1,0)=2,1,0)</f>
        <v>0</v>
      </c>
    </row>
    <row r="179" spans="7:10" x14ac:dyDescent="0.25">
      <c r="G179" s="24" t="str">
        <f>IF(DrieMeters!D179&gt;0,Grafiek_kalibratiemetingen!$R$13*DrieMeters!D179+Grafiek_kalibratiemetingen!$R$14,TRIM(""))</f>
        <v/>
      </c>
      <c r="J179" s="2">
        <f>IF(IF(DrieMeters!D179&gt;0,1,0)+IF(DrieMeters!H179&gt;0,1,0)=2,1,0)</f>
        <v>0</v>
      </c>
    </row>
    <row r="180" spans="7:10" x14ac:dyDescent="0.25">
      <c r="G180" s="24" t="str">
        <f>IF(DrieMeters!D180&gt;0,Grafiek_kalibratiemetingen!$R$13*DrieMeters!D180+Grafiek_kalibratiemetingen!$R$14,TRIM(""))</f>
        <v/>
      </c>
      <c r="J180" s="2">
        <f>IF(IF(DrieMeters!D180&gt;0,1,0)+IF(DrieMeters!H180&gt;0,1,0)=2,1,0)</f>
        <v>0</v>
      </c>
    </row>
    <row r="181" spans="7:10" x14ac:dyDescent="0.25">
      <c r="G181" s="24" t="str">
        <f>IF(DrieMeters!D181&gt;0,Grafiek_kalibratiemetingen!$R$13*DrieMeters!D181+Grafiek_kalibratiemetingen!$R$14,TRIM(""))</f>
        <v/>
      </c>
      <c r="J181" s="2">
        <f>IF(IF(DrieMeters!D181&gt;0,1,0)+IF(DrieMeters!H181&gt;0,1,0)=2,1,0)</f>
        <v>0</v>
      </c>
    </row>
    <row r="182" spans="7:10" x14ac:dyDescent="0.25">
      <c r="G182" s="24" t="str">
        <f>IF(DrieMeters!D182&gt;0,Grafiek_kalibratiemetingen!$R$13*DrieMeters!D182+Grafiek_kalibratiemetingen!$R$14,TRIM(""))</f>
        <v/>
      </c>
      <c r="J182" s="2">
        <f>IF(IF(DrieMeters!D182&gt;0,1,0)+IF(DrieMeters!H182&gt;0,1,0)=2,1,0)</f>
        <v>0</v>
      </c>
    </row>
    <row r="183" spans="7:10" x14ac:dyDescent="0.25">
      <c r="G183" s="24" t="str">
        <f>IF(DrieMeters!D183&gt;0,Grafiek_kalibratiemetingen!$R$13*DrieMeters!D183+Grafiek_kalibratiemetingen!$R$14,TRIM(""))</f>
        <v/>
      </c>
      <c r="J183" s="2">
        <f>IF(IF(DrieMeters!D183&gt;0,1,0)+IF(DrieMeters!H183&gt;0,1,0)=2,1,0)</f>
        <v>0</v>
      </c>
    </row>
    <row r="184" spans="7:10" x14ac:dyDescent="0.25">
      <c r="G184" s="24" t="str">
        <f>IF(DrieMeters!D184&gt;0,Grafiek_kalibratiemetingen!$R$13*DrieMeters!D184+Grafiek_kalibratiemetingen!$R$14,TRIM(""))</f>
        <v/>
      </c>
      <c r="J184" s="2">
        <f>IF(IF(DrieMeters!D184&gt;0,1,0)+IF(DrieMeters!H184&gt;0,1,0)=2,1,0)</f>
        <v>0</v>
      </c>
    </row>
    <row r="185" spans="7:10" x14ac:dyDescent="0.25">
      <c r="G185" s="24" t="str">
        <f>IF(DrieMeters!D185&gt;0,Grafiek_kalibratiemetingen!$R$13*DrieMeters!D185+Grafiek_kalibratiemetingen!$R$14,TRIM(""))</f>
        <v/>
      </c>
      <c r="J185" s="2">
        <f>IF(IF(DrieMeters!D185&gt;0,1,0)+IF(DrieMeters!H185&gt;0,1,0)=2,1,0)</f>
        <v>0</v>
      </c>
    </row>
    <row r="186" spans="7:10" x14ac:dyDescent="0.25">
      <c r="G186" s="24" t="str">
        <f>IF(DrieMeters!D186&gt;0,Grafiek_kalibratiemetingen!$R$13*DrieMeters!D186+Grafiek_kalibratiemetingen!$R$14,TRIM(""))</f>
        <v/>
      </c>
      <c r="J186" s="2">
        <f>IF(IF(DrieMeters!D186&gt;0,1,0)+IF(DrieMeters!H186&gt;0,1,0)=2,1,0)</f>
        <v>0</v>
      </c>
    </row>
    <row r="187" spans="7:10" x14ac:dyDescent="0.25">
      <c r="G187" s="24" t="str">
        <f>IF(DrieMeters!D187&gt;0,Grafiek_kalibratiemetingen!$R$13*DrieMeters!D187+Grafiek_kalibratiemetingen!$R$14,TRIM(""))</f>
        <v/>
      </c>
      <c r="J187" s="2">
        <f>IF(IF(DrieMeters!D187&gt;0,1,0)+IF(DrieMeters!H187&gt;0,1,0)=2,1,0)</f>
        <v>0</v>
      </c>
    </row>
    <row r="188" spans="7:10" x14ac:dyDescent="0.25">
      <c r="G188" s="24" t="str">
        <f>IF(DrieMeters!D188&gt;0,Grafiek_kalibratiemetingen!$R$13*DrieMeters!D188+Grafiek_kalibratiemetingen!$R$14,TRIM(""))</f>
        <v/>
      </c>
      <c r="J188" s="2">
        <f>IF(IF(DrieMeters!D188&gt;0,1,0)+IF(DrieMeters!H188&gt;0,1,0)=2,1,0)</f>
        <v>0</v>
      </c>
    </row>
    <row r="189" spans="7:10" x14ac:dyDescent="0.25">
      <c r="G189" s="24" t="str">
        <f>IF(DrieMeters!D189&gt;0,Grafiek_kalibratiemetingen!$R$13*DrieMeters!D189+Grafiek_kalibratiemetingen!$R$14,TRIM(""))</f>
        <v/>
      </c>
      <c r="J189" s="2">
        <f>IF(IF(DrieMeters!D189&gt;0,1,0)+IF(DrieMeters!H189&gt;0,1,0)=2,1,0)</f>
        <v>0</v>
      </c>
    </row>
    <row r="190" spans="7:10" x14ac:dyDescent="0.25">
      <c r="G190" s="24" t="str">
        <f>IF(DrieMeters!D190&gt;0,Grafiek_kalibratiemetingen!$R$13*DrieMeters!D190+Grafiek_kalibratiemetingen!$R$14,TRIM(""))</f>
        <v/>
      </c>
      <c r="J190" s="2">
        <f>IF(IF(DrieMeters!D190&gt;0,1,0)+IF(DrieMeters!H190&gt;0,1,0)=2,1,0)</f>
        <v>0</v>
      </c>
    </row>
    <row r="191" spans="7:10" x14ac:dyDescent="0.25">
      <c r="G191" s="24" t="str">
        <f>IF(DrieMeters!D191&gt;0,Grafiek_kalibratiemetingen!$R$13*DrieMeters!D191+Grafiek_kalibratiemetingen!$R$14,TRIM(""))</f>
        <v/>
      </c>
      <c r="J191" s="2">
        <f>IF(IF(DrieMeters!D191&gt;0,1,0)+IF(DrieMeters!H191&gt;0,1,0)=2,1,0)</f>
        <v>0</v>
      </c>
    </row>
    <row r="192" spans="7:10" x14ac:dyDescent="0.25">
      <c r="G192" s="24" t="str">
        <f>IF(DrieMeters!D192&gt;0,Grafiek_kalibratiemetingen!$R$13*DrieMeters!D192+Grafiek_kalibratiemetingen!$R$14,TRIM(""))</f>
        <v/>
      </c>
      <c r="J192" s="2">
        <f>IF(IF(DrieMeters!D192&gt;0,1,0)+IF(DrieMeters!H192&gt;0,1,0)=2,1,0)</f>
        <v>0</v>
      </c>
    </row>
    <row r="193" spans="7:10" x14ac:dyDescent="0.25">
      <c r="G193" s="24" t="str">
        <f>IF(DrieMeters!D193&gt;0,Grafiek_kalibratiemetingen!$R$13*DrieMeters!D193+Grafiek_kalibratiemetingen!$R$14,TRIM(""))</f>
        <v/>
      </c>
      <c r="J193" s="2">
        <f>IF(IF(DrieMeters!D193&gt;0,1,0)+IF(DrieMeters!H193&gt;0,1,0)=2,1,0)</f>
        <v>0</v>
      </c>
    </row>
    <row r="194" spans="7:10" x14ac:dyDescent="0.25">
      <c r="G194" s="24" t="str">
        <f>IF(DrieMeters!D194&gt;0,Grafiek_kalibratiemetingen!$R$13*DrieMeters!D194+Grafiek_kalibratiemetingen!$R$14,TRIM(""))</f>
        <v/>
      </c>
      <c r="J194" s="2">
        <f>IF(IF(DrieMeters!D194&gt;0,1,0)+IF(DrieMeters!H194&gt;0,1,0)=2,1,0)</f>
        <v>0</v>
      </c>
    </row>
    <row r="195" spans="7:10" x14ac:dyDescent="0.25">
      <c r="G195" s="24" t="str">
        <f>IF(DrieMeters!D195&gt;0,Grafiek_kalibratiemetingen!$R$13*DrieMeters!D195+Grafiek_kalibratiemetingen!$R$14,TRIM(""))</f>
        <v/>
      </c>
      <c r="J195" s="2">
        <f>IF(IF(DrieMeters!D195&gt;0,1,0)+IF(DrieMeters!H195&gt;0,1,0)=2,1,0)</f>
        <v>0</v>
      </c>
    </row>
    <row r="196" spans="7:10" x14ac:dyDescent="0.25">
      <c r="G196" s="24" t="str">
        <f>IF(DrieMeters!D196&gt;0,Grafiek_kalibratiemetingen!$R$13*DrieMeters!D196+Grafiek_kalibratiemetingen!$R$14,TRIM(""))</f>
        <v/>
      </c>
      <c r="J196" s="2">
        <f>IF(IF(DrieMeters!D196&gt;0,1,0)+IF(DrieMeters!H196&gt;0,1,0)=2,1,0)</f>
        <v>0</v>
      </c>
    </row>
    <row r="197" spans="7:10" x14ac:dyDescent="0.25">
      <c r="G197" s="24" t="str">
        <f>IF(DrieMeters!D197&gt;0,Grafiek_kalibratiemetingen!$R$13*DrieMeters!D197+Grafiek_kalibratiemetingen!$R$14,TRIM(""))</f>
        <v/>
      </c>
      <c r="J197" s="2">
        <f>IF(IF(DrieMeters!D197&gt;0,1,0)+IF(DrieMeters!H197&gt;0,1,0)=2,1,0)</f>
        <v>0</v>
      </c>
    </row>
    <row r="198" spans="7:10" x14ac:dyDescent="0.25">
      <c r="G198" s="24" t="str">
        <f>IF(DrieMeters!D198&gt;0,Grafiek_kalibratiemetingen!$R$13*DrieMeters!D198+Grafiek_kalibratiemetingen!$R$14,TRIM(""))</f>
        <v/>
      </c>
      <c r="J198" s="2">
        <f>IF(IF(DrieMeters!D198&gt;0,1,0)+IF(DrieMeters!H198&gt;0,1,0)=2,1,0)</f>
        <v>0</v>
      </c>
    </row>
    <row r="199" spans="7:10" x14ac:dyDescent="0.25">
      <c r="G199" s="24" t="str">
        <f>IF(DrieMeters!D199&gt;0,Grafiek_kalibratiemetingen!$R$13*DrieMeters!D199+Grafiek_kalibratiemetingen!$R$14,TRIM(""))</f>
        <v/>
      </c>
      <c r="J199" s="2">
        <f>IF(IF(DrieMeters!D199&gt;0,1,0)+IF(DrieMeters!H199&gt;0,1,0)=2,1,0)</f>
        <v>0</v>
      </c>
    </row>
    <row r="200" spans="7:10" x14ac:dyDescent="0.25">
      <c r="G200" s="24" t="str">
        <f>IF(DrieMeters!D200&gt;0,Grafiek_kalibratiemetingen!$R$13*DrieMeters!D200+Grafiek_kalibratiemetingen!$R$14,TRIM(""))</f>
        <v/>
      </c>
      <c r="J200" s="2">
        <f>IF(IF(DrieMeters!D200&gt;0,1,0)+IF(DrieMeters!H200&gt;0,1,0)=2,1,0)</f>
        <v>0</v>
      </c>
    </row>
    <row r="201" spans="7:10" x14ac:dyDescent="0.25">
      <c r="G201" s="24" t="str">
        <f>IF(DrieMeters!D201&gt;0,Grafiek_kalibratiemetingen!$R$13*DrieMeters!D201+Grafiek_kalibratiemetingen!$R$14,TRIM(""))</f>
        <v/>
      </c>
      <c r="J201" s="2">
        <f>IF(IF(DrieMeters!D201&gt;0,1,0)+IF(DrieMeters!H201&gt;0,1,0)=2,1,0)</f>
        <v>0</v>
      </c>
    </row>
    <row r="202" spans="7:10" x14ac:dyDescent="0.25">
      <c r="G202" s="24" t="str">
        <f>IF(DrieMeters!D202&gt;0,Grafiek_kalibratiemetingen!$R$13*DrieMeters!D202+Grafiek_kalibratiemetingen!$R$14,TRIM(""))</f>
        <v/>
      </c>
      <c r="J202" s="2">
        <f>IF(IF(DrieMeters!D202&gt;0,1,0)+IF(DrieMeters!H202&gt;0,1,0)=2,1,0)</f>
        <v>0</v>
      </c>
    </row>
    <row r="203" spans="7:10" x14ac:dyDescent="0.25">
      <c r="G203" s="24" t="str">
        <f>IF(DrieMeters!D203&gt;0,Grafiek_kalibratiemetingen!$R$13*DrieMeters!D203+Grafiek_kalibratiemetingen!$R$14,TRIM(""))</f>
        <v/>
      </c>
      <c r="J203" s="2">
        <f>IF(IF(DrieMeters!D203&gt;0,1,0)+IF(DrieMeters!H203&gt;0,1,0)=2,1,0)</f>
        <v>0</v>
      </c>
    </row>
    <row r="204" spans="7:10" x14ac:dyDescent="0.25">
      <c r="G204" s="24" t="str">
        <f>IF(DrieMeters!D204&gt;0,Grafiek_kalibratiemetingen!$R$13*DrieMeters!D204+Grafiek_kalibratiemetingen!$R$14,TRIM(""))</f>
        <v/>
      </c>
      <c r="J204" s="2">
        <f>IF(IF(DrieMeters!D204&gt;0,1,0)+IF(DrieMeters!H204&gt;0,1,0)=2,1,0)</f>
        <v>0</v>
      </c>
    </row>
    <row r="205" spans="7:10" x14ac:dyDescent="0.25">
      <c r="G205" s="24" t="str">
        <f>IF(DrieMeters!D205&gt;0,Grafiek_kalibratiemetingen!$R$13*DrieMeters!D205+Grafiek_kalibratiemetingen!$R$14,TRIM(""))</f>
        <v/>
      </c>
      <c r="J205" s="2">
        <f>IF(IF(DrieMeters!D205&gt;0,1,0)+IF(DrieMeters!H205&gt;0,1,0)=2,1,0)</f>
        <v>0</v>
      </c>
    </row>
    <row r="206" spans="7:10" x14ac:dyDescent="0.25">
      <c r="G206" s="24" t="str">
        <f>IF(DrieMeters!D206&gt;0,Grafiek_kalibratiemetingen!$R$13*DrieMeters!D206+Grafiek_kalibratiemetingen!$R$14,TRIM(""))</f>
        <v/>
      </c>
      <c r="J206" s="2">
        <f>IF(IF(DrieMeters!D206&gt;0,1,0)+IF(DrieMeters!H206&gt;0,1,0)=2,1,0)</f>
        <v>0</v>
      </c>
    </row>
    <row r="207" spans="7:10" x14ac:dyDescent="0.25">
      <c r="G207" s="24" t="str">
        <f>IF(DrieMeters!D207&gt;0,Grafiek_kalibratiemetingen!$R$13*DrieMeters!D207+Grafiek_kalibratiemetingen!$R$14,TRIM(""))</f>
        <v/>
      </c>
      <c r="J207" s="2">
        <f>IF(IF(DrieMeters!D207&gt;0,1,0)+IF(DrieMeters!H207&gt;0,1,0)=2,1,0)</f>
        <v>0</v>
      </c>
    </row>
    <row r="208" spans="7:10" x14ac:dyDescent="0.25">
      <c r="G208" s="24" t="str">
        <f>IF(DrieMeters!D208&gt;0,Grafiek_kalibratiemetingen!$R$13*DrieMeters!D208+Grafiek_kalibratiemetingen!$R$14,TRIM(""))</f>
        <v/>
      </c>
      <c r="J208" s="2">
        <f>IF(IF(DrieMeters!D208&gt;0,1,0)+IF(DrieMeters!H208&gt;0,1,0)=2,1,0)</f>
        <v>0</v>
      </c>
    </row>
    <row r="209" spans="7:10" x14ac:dyDescent="0.25">
      <c r="G209" s="24" t="str">
        <f>IF(DrieMeters!D209&gt;0,Grafiek_kalibratiemetingen!$R$13*DrieMeters!D209+Grafiek_kalibratiemetingen!$R$14,TRIM(""))</f>
        <v/>
      </c>
      <c r="J209" s="2">
        <f>IF(IF(DrieMeters!D209&gt;0,1,0)+IF(DrieMeters!H209&gt;0,1,0)=2,1,0)</f>
        <v>0</v>
      </c>
    </row>
    <row r="210" spans="7:10" x14ac:dyDescent="0.25">
      <c r="G210" s="24" t="str">
        <f>IF(DrieMeters!D210&gt;0,Grafiek_kalibratiemetingen!$R$13*DrieMeters!D210+Grafiek_kalibratiemetingen!$R$14,TRIM(""))</f>
        <v/>
      </c>
      <c r="J210" s="2">
        <f>IF(IF(DrieMeters!D210&gt;0,1,0)+IF(DrieMeters!H210&gt;0,1,0)=2,1,0)</f>
        <v>0</v>
      </c>
    </row>
    <row r="211" spans="7:10" x14ac:dyDescent="0.25">
      <c r="G211" s="24" t="str">
        <f>IF(DrieMeters!D211&gt;0,Grafiek_kalibratiemetingen!$R$13*DrieMeters!D211+Grafiek_kalibratiemetingen!$R$14,TRIM(""))</f>
        <v/>
      </c>
      <c r="J211" s="2">
        <f>IF(IF(DrieMeters!D211&gt;0,1,0)+IF(DrieMeters!H211&gt;0,1,0)=2,1,0)</f>
        <v>0</v>
      </c>
    </row>
    <row r="212" spans="7:10" x14ac:dyDescent="0.25">
      <c r="G212" s="24" t="str">
        <f>IF(DrieMeters!D212&gt;0,Grafiek_kalibratiemetingen!$R$13*DrieMeters!D212+Grafiek_kalibratiemetingen!$R$14,TRIM(""))</f>
        <v/>
      </c>
      <c r="J212" s="2">
        <f>IF(IF(DrieMeters!D212&gt;0,1,0)+IF(DrieMeters!H212&gt;0,1,0)=2,1,0)</f>
        <v>0</v>
      </c>
    </row>
    <row r="213" spans="7:10" x14ac:dyDescent="0.25">
      <c r="G213" s="24" t="str">
        <f>IF(DrieMeters!D213&gt;0,Grafiek_kalibratiemetingen!$R$13*DrieMeters!D213+Grafiek_kalibratiemetingen!$R$14,TRIM(""))</f>
        <v/>
      </c>
      <c r="J213" s="2">
        <f>IF(IF(DrieMeters!D213&gt;0,1,0)+IF(DrieMeters!H213&gt;0,1,0)=2,1,0)</f>
        <v>0</v>
      </c>
    </row>
    <row r="214" spans="7:10" x14ac:dyDescent="0.25">
      <c r="G214" s="24" t="str">
        <f>IF(DrieMeters!D214&gt;0,Grafiek_kalibratiemetingen!$R$13*DrieMeters!D214+Grafiek_kalibratiemetingen!$R$14,TRIM(""))</f>
        <v/>
      </c>
      <c r="J214" s="2">
        <f>IF(IF(DrieMeters!D214&gt;0,1,0)+IF(DrieMeters!H214&gt;0,1,0)=2,1,0)</f>
        <v>0</v>
      </c>
    </row>
    <row r="215" spans="7:10" x14ac:dyDescent="0.25">
      <c r="G215" s="24" t="str">
        <f>IF(DrieMeters!D215&gt;0,Grafiek_kalibratiemetingen!$R$13*DrieMeters!D215+Grafiek_kalibratiemetingen!$R$14,TRIM(""))</f>
        <v/>
      </c>
      <c r="J215" s="2">
        <f>IF(IF(DrieMeters!D215&gt;0,1,0)+IF(DrieMeters!H215&gt;0,1,0)=2,1,0)</f>
        <v>0</v>
      </c>
    </row>
    <row r="216" spans="7:10" x14ac:dyDescent="0.25">
      <c r="G216" s="24" t="str">
        <f>IF(DrieMeters!D216&gt;0,Grafiek_kalibratiemetingen!$R$13*DrieMeters!D216+Grafiek_kalibratiemetingen!$R$14,TRIM(""))</f>
        <v/>
      </c>
      <c r="J216" s="2">
        <f>IF(IF(DrieMeters!D216&gt;0,1,0)+IF(DrieMeters!H216&gt;0,1,0)=2,1,0)</f>
        <v>0</v>
      </c>
    </row>
    <row r="217" spans="7:10" x14ac:dyDescent="0.25">
      <c r="G217" s="24" t="str">
        <f>IF(DrieMeters!D217&gt;0,Grafiek_kalibratiemetingen!$R$13*DrieMeters!D217+Grafiek_kalibratiemetingen!$R$14,TRIM(""))</f>
        <v/>
      </c>
      <c r="J217" s="2">
        <f>IF(IF(DrieMeters!D217&gt;0,1,0)+IF(DrieMeters!H217&gt;0,1,0)=2,1,0)</f>
        <v>0</v>
      </c>
    </row>
    <row r="218" spans="7:10" x14ac:dyDescent="0.25">
      <c r="G218" s="24" t="str">
        <f>IF(DrieMeters!D218&gt;0,Grafiek_kalibratiemetingen!$R$13*DrieMeters!D218+Grafiek_kalibratiemetingen!$R$14,TRIM(""))</f>
        <v/>
      </c>
      <c r="J218" s="2">
        <f>IF(IF(DrieMeters!D218&gt;0,1,0)+IF(DrieMeters!H218&gt;0,1,0)=2,1,0)</f>
        <v>0</v>
      </c>
    </row>
    <row r="219" spans="7:10" x14ac:dyDescent="0.25">
      <c r="G219" s="24" t="str">
        <f>IF(DrieMeters!D219&gt;0,Grafiek_kalibratiemetingen!$R$13*DrieMeters!D219+Grafiek_kalibratiemetingen!$R$14,TRIM(""))</f>
        <v/>
      </c>
      <c r="J219" s="2">
        <f>IF(IF(DrieMeters!D219&gt;0,1,0)+IF(DrieMeters!H219&gt;0,1,0)=2,1,0)</f>
        <v>0</v>
      </c>
    </row>
    <row r="220" spans="7:10" x14ac:dyDescent="0.25">
      <c r="G220" s="24" t="str">
        <f>IF(DrieMeters!D220&gt;0,Grafiek_kalibratiemetingen!$R$13*DrieMeters!D220+Grafiek_kalibratiemetingen!$R$14,TRIM(""))</f>
        <v/>
      </c>
      <c r="J220" s="2">
        <f>IF(IF(DrieMeters!D220&gt;0,1,0)+IF(DrieMeters!H220&gt;0,1,0)=2,1,0)</f>
        <v>0</v>
      </c>
    </row>
    <row r="221" spans="7:10" x14ac:dyDescent="0.25">
      <c r="G221" s="24" t="str">
        <f>IF(DrieMeters!D221&gt;0,Grafiek_kalibratiemetingen!$R$13*DrieMeters!D221+Grafiek_kalibratiemetingen!$R$14,TRIM(""))</f>
        <v/>
      </c>
      <c r="J221" s="2">
        <f>IF(IF(DrieMeters!D221&gt;0,1,0)+IF(DrieMeters!H221&gt;0,1,0)=2,1,0)</f>
        <v>0</v>
      </c>
    </row>
    <row r="222" spans="7:10" x14ac:dyDescent="0.25">
      <c r="G222" s="24" t="str">
        <f>IF(DrieMeters!D222&gt;0,Grafiek_kalibratiemetingen!$R$13*DrieMeters!D222+Grafiek_kalibratiemetingen!$R$14,TRIM(""))</f>
        <v/>
      </c>
      <c r="J222" s="2">
        <f>IF(IF(DrieMeters!D222&gt;0,1,0)+IF(DrieMeters!H222&gt;0,1,0)=2,1,0)</f>
        <v>0</v>
      </c>
    </row>
    <row r="223" spans="7:10" x14ac:dyDescent="0.25">
      <c r="G223" s="24" t="str">
        <f>IF(DrieMeters!D223&gt;0,Grafiek_kalibratiemetingen!$R$13*DrieMeters!D223+Grafiek_kalibratiemetingen!$R$14,TRIM(""))</f>
        <v/>
      </c>
      <c r="J223" s="2">
        <f>IF(IF(DrieMeters!D223&gt;0,1,0)+IF(DrieMeters!H223&gt;0,1,0)=2,1,0)</f>
        <v>0</v>
      </c>
    </row>
    <row r="224" spans="7:10" x14ac:dyDescent="0.25">
      <c r="G224" s="24" t="str">
        <f>IF(DrieMeters!D224&gt;0,Grafiek_kalibratiemetingen!$R$13*DrieMeters!D224+Grafiek_kalibratiemetingen!$R$14,TRIM(""))</f>
        <v/>
      </c>
      <c r="J224" s="2">
        <f>IF(IF(DrieMeters!D224&gt;0,1,0)+IF(DrieMeters!H224&gt;0,1,0)=2,1,0)</f>
        <v>0</v>
      </c>
    </row>
    <row r="225" spans="7:10" x14ac:dyDescent="0.25">
      <c r="G225" s="24" t="str">
        <f>IF(DrieMeters!D225&gt;0,Grafiek_kalibratiemetingen!$R$13*DrieMeters!D225+Grafiek_kalibratiemetingen!$R$14,TRIM(""))</f>
        <v/>
      </c>
      <c r="J225" s="2">
        <f>IF(IF(DrieMeters!D225&gt;0,1,0)+IF(DrieMeters!H225&gt;0,1,0)=2,1,0)</f>
        <v>0</v>
      </c>
    </row>
    <row r="226" spans="7:10" x14ac:dyDescent="0.25">
      <c r="G226" s="24" t="str">
        <f>IF(DrieMeters!D226&gt;0,Grafiek_kalibratiemetingen!$R$13*DrieMeters!D226+Grafiek_kalibratiemetingen!$R$14,TRIM(""))</f>
        <v/>
      </c>
      <c r="J226" s="2">
        <f>IF(IF(DrieMeters!D226&gt;0,1,0)+IF(DrieMeters!H226&gt;0,1,0)=2,1,0)</f>
        <v>0</v>
      </c>
    </row>
    <row r="227" spans="7:10" x14ac:dyDescent="0.25">
      <c r="G227" s="24" t="str">
        <f>IF(DrieMeters!D227&gt;0,Grafiek_kalibratiemetingen!$R$13*DrieMeters!D227+Grafiek_kalibratiemetingen!$R$14,TRIM(""))</f>
        <v/>
      </c>
      <c r="J227" s="2">
        <f>IF(IF(DrieMeters!D227&gt;0,1,0)+IF(DrieMeters!H227&gt;0,1,0)=2,1,0)</f>
        <v>0</v>
      </c>
    </row>
    <row r="228" spans="7:10" x14ac:dyDescent="0.25">
      <c r="G228" s="24" t="str">
        <f>IF(DrieMeters!D228&gt;0,Grafiek_kalibratiemetingen!$R$13*DrieMeters!D228+Grafiek_kalibratiemetingen!$R$14,TRIM(""))</f>
        <v/>
      </c>
      <c r="J228" s="2">
        <f>IF(IF(DrieMeters!D228&gt;0,1,0)+IF(DrieMeters!H228&gt;0,1,0)=2,1,0)</f>
        <v>0</v>
      </c>
    </row>
    <row r="229" spans="7:10" x14ac:dyDescent="0.25">
      <c r="G229" s="24" t="str">
        <f>IF(DrieMeters!D229&gt;0,Grafiek_kalibratiemetingen!$R$13*DrieMeters!D229+Grafiek_kalibratiemetingen!$R$14,TRIM(""))</f>
        <v/>
      </c>
      <c r="J229" s="2">
        <f>IF(IF(DrieMeters!D229&gt;0,1,0)+IF(DrieMeters!H229&gt;0,1,0)=2,1,0)</f>
        <v>0</v>
      </c>
    </row>
    <row r="230" spans="7:10" x14ac:dyDescent="0.25">
      <c r="G230" s="24" t="str">
        <f>IF(DrieMeters!D230&gt;0,Grafiek_kalibratiemetingen!$R$13*DrieMeters!D230+Grafiek_kalibratiemetingen!$R$14,TRIM(""))</f>
        <v/>
      </c>
      <c r="J230" s="2">
        <f>IF(IF(DrieMeters!D230&gt;0,1,0)+IF(DrieMeters!H230&gt;0,1,0)=2,1,0)</f>
        <v>0</v>
      </c>
    </row>
    <row r="231" spans="7:10" x14ac:dyDescent="0.25">
      <c r="G231" s="24" t="str">
        <f>IF(DrieMeters!D231&gt;0,Grafiek_kalibratiemetingen!$R$13*DrieMeters!D231+Grafiek_kalibratiemetingen!$R$14,TRIM(""))</f>
        <v/>
      </c>
      <c r="J231" s="2">
        <f>IF(IF(DrieMeters!D231&gt;0,1,0)+IF(DrieMeters!H231&gt;0,1,0)=2,1,0)</f>
        <v>0</v>
      </c>
    </row>
    <row r="232" spans="7:10" x14ac:dyDescent="0.25">
      <c r="G232" s="24" t="str">
        <f>IF(DrieMeters!D232&gt;0,Grafiek_kalibratiemetingen!$R$13*DrieMeters!D232+Grafiek_kalibratiemetingen!$R$14,TRIM(""))</f>
        <v/>
      </c>
      <c r="J232" s="2">
        <f>IF(IF(DrieMeters!D232&gt;0,1,0)+IF(DrieMeters!H232&gt;0,1,0)=2,1,0)</f>
        <v>0</v>
      </c>
    </row>
    <row r="233" spans="7:10" x14ac:dyDescent="0.25">
      <c r="G233" s="24" t="str">
        <f>IF(DrieMeters!D233&gt;0,Grafiek_kalibratiemetingen!$R$13*DrieMeters!D233+Grafiek_kalibratiemetingen!$R$14,TRIM(""))</f>
        <v/>
      </c>
      <c r="J233" s="2">
        <f>IF(IF(DrieMeters!D233&gt;0,1,0)+IF(DrieMeters!H233&gt;0,1,0)=2,1,0)</f>
        <v>0</v>
      </c>
    </row>
    <row r="234" spans="7:10" x14ac:dyDescent="0.25">
      <c r="G234" s="24" t="str">
        <f>IF(DrieMeters!D234&gt;0,Grafiek_kalibratiemetingen!$R$13*DrieMeters!D234+Grafiek_kalibratiemetingen!$R$14,TRIM(""))</f>
        <v/>
      </c>
      <c r="J234" s="2">
        <f>IF(IF(DrieMeters!D234&gt;0,1,0)+IF(DrieMeters!H234&gt;0,1,0)=2,1,0)</f>
        <v>0</v>
      </c>
    </row>
    <row r="235" spans="7:10" x14ac:dyDescent="0.25">
      <c r="G235" s="24" t="str">
        <f>IF(DrieMeters!D235&gt;0,Grafiek_kalibratiemetingen!$R$13*DrieMeters!D235+Grafiek_kalibratiemetingen!$R$14,TRIM(""))</f>
        <v/>
      </c>
      <c r="J235" s="2">
        <f>IF(IF(DrieMeters!D235&gt;0,1,0)+IF(DrieMeters!H235&gt;0,1,0)=2,1,0)</f>
        <v>0</v>
      </c>
    </row>
    <row r="236" spans="7:10" x14ac:dyDescent="0.25">
      <c r="G236" s="24" t="str">
        <f>IF(DrieMeters!D236&gt;0,Grafiek_kalibratiemetingen!$R$13*DrieMeters!D236+Grafiek_kalibratiemetingen!$R$14,TRIM(""))</f>
        <v/>
      </c>
      <c r="J236" s="2">
        <f>IF(IF(DrieMeters!D236&gt;0,1,0)+IF(DrieMeters!H236&gt;0,1,0)=2,1,0)</f>
        <v>0</v>
      </c>
    </row>
    <row r="237" spans="7:10" x14ac:dyDescent="0.25">
      <c r="G237" s="24" t="str">
        <f>IF(DrieMeters!D237&gt;0,Grafiek_kalibratiemetingen!$R$13*DrieMeters!D237+Grafiek_kalibratiemetingen!$R$14,TRIM(""))</f>
        <v/>
      </c>
      <c r="J237" s="2">
        <f>IF(IF(DrieMeters!D237&gt;0,1,0)+IF(DrieMeters!H237&gt;0,1,0)=2,1,0)</f>
        <v>0</v>
      </c>
    </row>
    <row r="238" spans="7:10" x14ac:dyDescent="0.25">
      <c r="G238" s="24" t="str">
        <f>IF(DrieMeters!D238&gt;0,Grafiek_kalibratiemetingen!$R$13*DrieMeters!D238+Grafiek_kalibratiemetingen!$R$14,TRIM(""))</f>
        <v/>
      </c>
      <c r="J238" s="2">
        <f>IF(IF(DrieMeters!D238&gt;0,1,0)+IF(DrieMeters!H238&gt;0,1,0)=2,1,0)</f>
        <v>0</v>
      </c>
    </row>
    <row r="239" spans="7:10" x14ac:dyDescent="0.25">
      <c r="G239" s="24" t="str">
        <f>IF(DrieMeters!D239&gt;0,Grafiek_kalibratiemetingen!$R$13*DrieMeters!D239+Grafiek_kalibratiemetingen!$R$14,TRIM(""))</f>
        <v/>
      </c>
      <c r="J239" s="2">
        <f>IF(IF(DrieMeters!D239&gt;0,1,0)+IF(DrieMeters!H239&gt;0,1,0)=2,1,0)</f>
        <v>0</v>
      </c>
    </row>
    <row r="240" spans="7:10" x14ac:dyDescent="0.25">
      <c r="G240" s="24" t="str">
        <f>IF(DrieMeters!D240&gt;0,Grafiek_kalibratiemetingen!$R$13*DrieMeters!D240+Grafiek_kalibratiemetingen!$R$14,TRIM(""))</f>
        <v/>
      </c>
      <c r="J240" s="2">
        <f>IF(IF(DrieMeters!D240&gt;0,1,0)+IF(DrieMeters!H240&gt;0,1,0)=2,1,0)</f>
        <v>0</v>
      </c>
    </row>
    <row r="241" spans="7:10" x14ac:dyDescent="0.25">
      <c r="G241" s="24" t="str">
        <f>IF(DrieMeters!D241&gt;0,Grafiek_kalibratiemetingen!$R$13*DrieMeters!D241+Grafiek_kalibratiemetingen!$R$14,TRIM(""))</f>
        <v/>
      </c>
      <c r="J241" s="2">
        <f>IF(IF(DrieMeters!D241&gt;0,1,0)+IF(DrieMeters!H241&gt;0,1,0)=2,1,0)</f>
        <v>0</v>
      </c>
    </row>
    <row r="242" spans="7:10" x14ac:dyDescent="0.25">
      <c r="G242" s="24" t="str">
        <f>IF(DrieMeters!D242&gt;0,Grafiek_kalibratiemetingen!$R$13*DrieMeters!D242+Grafiek_kalibratiemetingen!$R$14,TRIM(""))</f>
        <v/>
      </c>
      <c r="J242" s="2">
        <f>IF(IF(DrieMeters!D242&gt;0,1,0)+IF(DrieMeters!H242&gt;0,1,0)=2,1,0)</f>
        <v>0</v>
      </c>
    </row>
    <row r="243" spans="7:10" x14ac:dyDescent="0.25">
      <c r="G243" s="24" t="str">
        <f>IF(DrieMeters!D243&gt;0,Grafiek_kalibratiemetingen!$R$13*DrieMeters!D243+Grafiek_kalibratiemetingen!$R$14,TRIM(""))</f>
        <v/>
      </c>
      <c r="J243" s="2">
        <f>IF(IF(DrieMeters!D243&gt;0,1,0)+IF(DrieMeters!H243&gt;0,1,0)=2,1,0)</f>
        <v>0</v>
      </c>
    </row>
    <row r="244" spans="7:10" x14ac:dyDescent="0.25">
      <c r="G244" s="24" t="str">
        <f>IF(DrieMeters!D244&gt;0,Grafiek_kalibratiemetingen!$R$13*DrieMeters!D244+Grafiek_kalibratiemetingen!$R$14,TRIM(""))</f>
        <v/>
      </c>
      <c r="J244" s="2">
        <f>IF(IF(DrieMeters!D244&gt;0,1,0)+IF(DrieMeters!H244&gt;0,1,0)=2,1,0)</f>
        <v>0</v>
      </c>
    </row>
    <row r="245" spans="7:10" x14ac:dyDescent="0.25">
      <c r="G245" s="24" t="str">
        <f>IF(DrieMeters!D245&gt;0,Grafiek_kalibratiemetingen!$R$13*DrieMeters!D245+Grafiek_kalibratiemetingen!$R$14,TRIM(""))</f>
        <v/>
      </c>
      <c r="J245" s="2">
        <f>IF(IF(DrieMeters!D245&gt;0,1,0)+IF(DrieMeters!H245&gt;0,1,0)=2,1,0)</f>
        <v>0</v>
      </c>
    </row>
    <row r="246" spans="7:10" x14ac:dyDescent="0.25">
      <c r="G246" s="24" t="str">
        <f>IF(DrieMeters!D246&gt;0,Grafiek_kalibratiemetingen!$R$13*DrieMeters!D246+Grafiek_kalibratiemetingen!$R$14,TRIM(""))</f>
        <v/>
      </c>
      <c r="J246" s="2">
        <f>IF(IF(DrieMeters!D246&gt;0,1,0)+IF(DrieMeters!H246&gt;0,1,0)=2,1,0)</f>
        <v>0</v>
      </c>
    </row>
    <row r="247" spans="7:10" x14ac:dyDescent="0.25">
      <c r="G247" s="24" t="str">
        <f>IF(DrieMeters!D247&gt;0,Grafiek_kalibratiemetingen!$R$13*DrieMeters!D247+Grafiek_kalibratiemetingen!$R$14,TRIM(""))</f>
        <v/>
      </c>
      <c r="J247" s="2">
        <f>IF(IF(DrieMeters!D247&gt;0,1,0)+IF(DrieMeters!H247&gt;0,1,0)=2,1,0)</f>
        <v>0</v>
      </c>
    </row>
    <row r="248" spans="7:10" x14ac:dyDescent="0.25">
      <c r="G248" s="24" t="str">
        <f>IF(DrieMeters!D248&gt;0,Grafiek_kalibratiemetingen!$R$13*DrieMeters!D248+Grafiek_kalibratiemetingen!$R$14,TRIM(""))</f>
        <v/>
      </c>
      <c r="J248" s="2">
        <f>IF(IF(DrieMeters!D248&gt;0,1,0)+IF(DrieMeters!H248&gt;0,1,0)=2,1,0)</f>
        <v>0</v>
      </c>
    </row>
    <row r="249" spans="7:10" x14ac:dyDescent="0.25">
      <c r="G249" s="24" t="str">
        <f>IF(DrieMeters!D249&gt;0,Grafiek_kalibratiemetingen!$R$13*DrieMeters!D249+Grafiek_kalibratiemetingen!$R$14,TRIM(""))</f>
        <v/>
      </c>
      <c r="J249" s="2">
        <f>IF(IF(DrieMeters!D249&gt;0,1,0)+IF(DrieMeters!H249&gt;0,1,0)=2,1,0)</f>
        <v>0</v>
      </c>
    </row>
    <row r="250" spans="7:10" x14ac:dyDescent="0.25">
      <c r="G250" s="24" t="str">
        <f>IF(DrieMeters!D250&gt;0,Grafiek_kalibratiemetingen!$R$13*DrieMeters!D250+Grafiek_kalibratiemetingen!$R$14,TRIM(""))</f>
        <v/>
      </c>
      <c r="J250" s="2">
        <f>IF(IF(DrieMeters!D250&gt;0,1,0)+IF(DrieMeters!H250&gt;0,1,0)=2,1,0)</f>
        <v>0</v>
      </c>
    </row>
    <row r="251" spans="7:10" x14ac:dyDescent="0.25">
      <c r="G251" s="24" t="str">
        <f>IF(DrieMeters!D251&gt;0,Grafiek_kalibratiemetingen!$R$13*DrieMeters!D251+Grafiek_kalibratiemetingen!$R$14,TRIM(""))</f>
        <v/>
      </c>
      <c r="J251" s="2">
        <f>IF(IF(DrieMeters!D251&gt;0,1,0)+IF(DrieMeters!H251&gt;0,1,0)=2,1,0)</f>
        <v>0</v>
      </c>
    </row>
    <row r="252" spans="7:10" x14ac:dyDescent="0.25">
      <c r="G252" s="24" t="str">
        <f>IF(DrieMeters!D252&gt;0,Grafiek_kalibratiemetingen!$R$13*DrieMeters!D252+Grafiek_kalibratiemetingen!$R$14,TRIM(""))</f>
        <v/>
      </c>
      <c r="J252" s="2">
        <f>IF(IF(DrieMeters!D252&gt;0,1,0)+IF(DrieMeters!H252&gt;0,1,0)=2,1,0)</f>
        <v>0</v>
      </c>
    </row>
    <row r="253" spans="7:10" x14ac:dyDescent="0.25">
      <c r="G253" s="24" t="str">
        <f>IF(DrieMeters!D253&gt;0,Grafiek_kalibratiemetingen!$R$13*DrieMeters!D253+Grafiek_kalibratiemetingen!$R$14,TRIM(""))</f>
        <v/>
      </c>
      <c r="J253" s="2">
        <f>IF(IF(DrieMeters!D253&gt;0,1,0)+IF(DrieMeters!H253&gt;0,1,0)=2,1,0)</f>
        <v>0</v>
      </c>
    </row>
    <row r="254" spans="7:10" x14ac:dyDescent="0.25">
      <c r="G254" s="24" t="str">
        <f>IF(DrieMeters!D254&gt;0,Grafiek_kalibratiemetingen!$R$13*DrieMeters!D254+Grafiek_kalibratiemetingen!$R$14,TRIM(""))</f>
        <v/>
      </c>
      <c r="J254" s="2">
        <f>IF(IF(DrieMeters!D254&gt;0,1,0)+IF(DrieMeters!H254&gt;0,1,0)=2,1,0)</f>
        <v>0</v>
      </c>
    </row>
    <row r="255" spans="7:10" x14ac:dyDescent="0.25">
      <c r="G255" s="24" t="str">
        <f>IF(DrieMeters!D255&gt;0,Grafiek_kalibratiemetingen!$R$13*DrieMeters!D255+Grafiek_kalibratiemetingen!$R$14,TRIM(""))</f>
        <v/>
      </c>
      <c r="J255" s="2">
        <f>IF(IF(DrieMeters!D255&gt;0,1,0)+IF(DrieMeters!H255&gt;0,1,0)=2,1,0)</f>
        <v>0</v>
      </c>
    </row>
    <row r="256" spans="7:10" x14ac:dyDescent="0.25">
      <c r="G256" s="24" t="str">
        <f>IF(DrieMeters!D256&gt;0,Grafiek_kalibratiemetingen!$R$13*DrieMeters!D256+Grafiek_kalibratiemetingen!$R$14,TRIM(""))</f>
        <v/>
      </c>
      <c r="J256" s="2">
        <f>IF(IF(DrieMeters!D256&gt;0,1,0)+IF(DrieMeters!H256&gt;0,1,0)=2,1,0)</f>
        <v>0</v>
      </c>
    </row>
    <row r="257" spans="7:10" x14ac:dyDescent="0.25">
      <c r="G257" s="24" t="str">
        <f>IF(DrieMeters!D257&gt;0,Grafiek_kalibratiemetingen!$R$13*DrieMeters!D257+Grafiek_kalibratiemetingen!$R$14,TRIM(""))</f>
        <v/>
      </c>
      <c r="J257" s="2">
        <f>IF(IF(DrieMeters!D257&gt;0,1,0)+IF(DrieMeters!H257&gt;0,1,0)=2,1,0)</f>
        <v>0</v>
      </c>
    </row>
    <row r="258" spans="7:10" x14ac:dyDescent="0.25">
      <c r="G258" s="24" t="str">
        <f>IF(DrieMeters!D258&gt;0,Grafiek_kalibratiemetingen!$R$13*DrieMeters!D258+Grafiek_kalibratiemetingen!$R$14,TRIM(""))</f>
        <v/>
      </c>
      <c r="J258" s="2">
        <f>IF(IF(DrieMeters!D258&gt;0,1,0)+IF(DrieMeters!H258&gt;0,1,0)=2,1,0)</f>
        <v>0</v>
      </c>
    </row>
    <row r="259" spans="7:10" x14ac:dyDescent="0.25">
      <c r="G259" s="24" t="str">
        <f>IF(DrieMeters!D259&gt;0,Grafiek_kalibratiemetingen!$R$13*DrieMeters!D259+Grafiek_kalibratiemetingen!$R$14,TRIM(""))</f>
        <v/>
      </c>
      <c r="J259" s="2">
        <f>IF(IF(DrieMeters!D259&gt;0,1,0)+IF(DrieMeters!H259&gt;0,1,0)=2,1,0)</f>
        <v>0</v>
      </c>
    </row>
    <row r="260" spans="7:10" x14ac:dyDescent="0.25">
      <c r="G260" s="24" t="str">
        <f>IF(DrieMeters!D260&gt;0,Grafiek_kalibratiemetingen!$R$13*DrieMeters!D260+Grafiek_kalibratiemetingen!$R$14,TRIM(""))</f>
        <v/>
      </c>
      <c r="J260" s="2">
        <f>IF(IF(DrieMeters!D260&gt;0,1,0)+IF(DrieMeters!H260&gt;0,1,0)=2,1,0)</f>
        <v>0</v>
      </c>
    </row>
    <row r="261" spans="7:10" x14ac:dyDescent="0.25">
      <c r="G261" s="24" t="str">
        <f>IF(DrieMeters!D261&gt;0,Grafiek_kalibratiemetingen!$R$13*DrieMeters!D261+Grafiek_kalibratiemetingen!$R$14,TRIM(""))</f>
        <v/>
      </c>
      <c r="J261" s="2">
        <f>IF(IF(DrieMeters!D261&gt;0,1,0)+IF(DrieMeters!H261&gt;0,1,0)=2,1,0)</f>
        <v>0</v>
      </c>
    </row>
    <row r="262" spans="7:10" x14ac:dyDescent="0.25">
      <c r="G262" s="24" t="str">
        <f>IF(DrieMeters!D262&gt;0,Grafiek_kalibratiemetingen!$R$13*DrieMeters!D262+Grafiek_kalibratiemetingen!$R$14,TRIM(""))</f>
        <v/>
      </c>
      <c r="J262" s="2">
        <f>IF(IF(DrieMeters!D262&gt;0,1,0)+IF(DrieMeters!H262&gt;0,1,0)=2,1,0)</f>
        <v>0</v>
      </c>
    </row>
    <row r="263" spans="7:10" x14ac:dyDescent="0.25">
      <c r="G263" s="24" t="str">
        <f>IF(DrieMeters!D263&gt;0,Grafiek_kalibratiemetingen!$R$13*DrieMeters!D263+Grafiek_kalibratiemetingen!$R$14,TRIM(""))</f>
        <v/>
      </c>
      <c r="J263" s="2">
        <f>IF(IF(DrieMeters!D263&gt;0,1,0)+IF(DrieMeters!H263&gt;0,1,0)=2,1,0)</f>
        <v>0</v>
      </c>
    </row>
    <row r="264" spans="7:10" x14ac:dyDescent="0.25">
      <c r="G264" s="24" t="str">
        <f>IF(DrieMeters!D264&gt;0,Grafiek_kalibratiemetingen!$R$13*DrieMeters!D264+Grafiek_kalibratiemetingen!$R$14,TRIM(""))</f>
        <v/>
      </c>
      <c r="J264" s="2">
        <f>IF(IF(DrieMeters!D264&gt;0,1,0)+IF(DrieMeters!H264&gt;0,1,0)=2,1,0)</f>
        <v>0</v>
      </c>
    </row>
    <row r="265" spans="7:10" x14ac:dyDescent="0.25">
      <c r="G265" s="24" t="str">
        <f>IF(DrieMeters!D265&gt;0,Grafiek_kalibratiemetingen!$R$13*DrieMeters!D265+Grafiek_kalibratiemetingen!$R$14,TRIM(""))</f>
        <v/>
      </c>
      <c r="J265" s="2">
        <f>IF(IF(DrieMeters!D265&gt;0,1,0)+IF(DrieMeters!H265&gt;0,1,0)=2,1,0)</f>
        <v>0</v>
      </c>
    </row>
    <row r="266" spans="7:10" x14ac:dyDescent="0.25">
      <c r="G266" s="24" t="str">
        <f>IF(DrieMeters!D266&gt;0,Grafiek_kalibratiemetingen!$R$13*DrieMeters!D266+Grafiek_kalibratiemetingen!$R$14,TRIM(""))</f>
        <v/>
      </c>
      <c r="J266" s="2">
        <f>IF(IF(DrieMeters!D266&gt;0,1,0)+IF(DrieMeters!H266&gt;0,1,0)=2,1,0)</f>
        <v>0</v>
      </c>
    </row>
    <row r="267" spans="7:10" x14ac:dyDescent="0.25">
      <c r="G267" s="24" t="str">
        <f>IF(DrieMeters!D267&gt;0,Grafiek_kalibratiemetingen!$R$13*DrieMeters!D267+Grafiek_kalibratiemetingen!$R$14,TRIM(""))</f>
        <v/>
      </c>
      <c r="J267" s="2">
        <f>IF(IF(DrieMeters!D267&gt;0,1,0)+IF(DrieMeters!H267&gt;0,1,0)=2,1,0)</f>
        <v>0</v>
      </c>
    </row>
    <row r="268" spans="7:10" x14ac:dyDescent="0.25">
      <c r="G268" s="24" t="str">
        <f>IF(DrieMeters!D268&gt;0,Grafiek_kalibratiemetingen!$R$13*DrieMeters!D268+Grafiek_kalibratiemetingen!$R$14,TRIM(""))</f>
        <v/>
      </c>
      <c r="J268" s="2">
        <f>IF(IF(DrieMeters!D268&gt;0,1,0)+IF(DrieMeters!H268&gt;0,1,0)=2,1,0)</f>
        <v>0</v>
      </c>
    </row>
    <row r="269" spans="7:10" x14ac:dyDescent="0.25">
      <c r="G269" s="24" t="str">
        <f>IF(DrieMeters!D269&gt;0,Grafiek_kalibratiemetingen!$R$13*DrieMeters!D269+Grafiek_kalibratiemetingen!$R$14,TRIM(""))</f>
        <v/>
      </c>
      <c r="J269" s="2">
        <f>IF(IF(DrieMeters!D269&gt;0,1,0)+IF(DrieMeters!H269&gt;0,1,0)=2,1,0)</f>
        <v>0</v>
      </c>
    </row>
    <row r="270" spans="7:10" x14ac:dyDescent="0.25">
      <c r="G270" s="24" t="str">
        <f>IF(DrieMeters!D270&gt;0,Grafiek_kalibratiemetingen!$R$13*DrieMeters!D270+Grafiek_kalibratiemetingen!$R$14,TRIM(""))</f>
        <v/>
      </c>
      <c r="J270" s="2">
        <f>IF(IF(DrieMeters!D270&gt;0,1,0)+IF(DrieMeters!H270&gt;0,1,0)=2,1,0)</f>
        <v>0</v>
      </c>
    </row>
    <row r="271" spans="7:10" x14ac:dyDescent="0.25">
      <c r="G271" s="24" t="str">
        <f>IF(DrieMeters!D271&gt;0,Grafiek_kalibratiemetingen!$R$13*DrieMeters!D271+Grafiek_kalibratiemetingen!$R$14,TRIM(""))</f>
        <v/>
      </c>
      <c r="J271" s="2">
        <f>IF(IF(DrieMeters!D271&gt;0,1,0)+IF(DrieMeters!H271&gt;0,1,0)=2,1,0)</f>
        <v>0</v>
      </c>
    </row>
    <row r="272" spans="7:10" x14ac:dyDescent="0.25">
      <c r="G272" s="24" t="str">
        <f>IF(DrieMeters!D272&gt;0,Grafiek_kalibratiemetingen!$R$13*DrieMeters!D272+Grafiek_kalibratiemetingen!$R$14,TRIM(""))</f>
        <v/>
      </c>
      <c r="J272" s="2">
        <f>IF(IF(DrieMeters!D272&gt;0,1,0)+IF(DrieMeters!H272&gt;0,1,0)=2,1,0)</f>
        <v>0</v>
      </c>
    </row>
    <row r="273" spans="7:10" x14ac:dyDescent="0.25">
      <c r="G273" s="24" t="str">
        <f>IF(DrieMeters!D273&gt;0,Grafiek_kalibratiemetingen!$R$13*DrieMeters!D273+Grafiek_kalibratiemetingen!$R$14,TRIM(""))</f>
        <v/>
      </c>
      <c r="J273" s="2">
        <f>IF(IF(DrieMeters!D273&gt;0,1,0)+IF(DrieMeters!H273&gt;0,1,0)=2,1,0)</f>
        <v>0</v>
      </c>
    </row>
    <row r="274" spans="7:10" x14ac:dyDescent="0.25">
      <c r="G274" s="24" t="str">
        <f>IF(DrieMeters!D274&gt;0,Grafiek_kalibratiemetingen!$R$13*DrieMeters!D274+Grafiek_kalibratiemetingen!$R$14,TRIM(""))</f>
        <v/>
      </c>
      <c r="J274" s="2">
        <f>IF(IF(DrieMeters!D274&gt;0,1,0)+IF(DrieMeters!H274&gt;0,1,0)=2,1,0)</f>
        <v>0</v>
      </c>
    </row>
    <row r="275" spans="7:10" x14ac:dyDescent="0.25">
      <c r="G275" s="24" t="str">
        <f>IF(DrieMeters!D275&gt;0,Grafiek_kalibratiemetingen!$R$13*DrieMeters!D275+Grafiek_kalibratiemetingen!$R$14,TRIM(""))</f>
        <v/>
      </c>
      <c r="J275" s="2">
        <f>IF(IF(DrieMeters!D275&gt;0,1,0)+IF(DrieMeters!H275&gt;0,1,0)=2,1,0)</f>
        <v>0</v>
      </c>
    </row>
    <row r="276" spans="7:10" x14ac:dyDescent="0.25">
      <c r="G276" s="24" t="str">
        <f>IF(DrieMeters!D276&gt;0,Grafiek_kalibratiemetingen!$R$13*DrieMeters!D276+Grafiek_kalibratiemetingen!$R$14,TRIM(""))</f>
        <v/>
      </c>
      <c r="J276" s="2">
        <f>IF(IF(DrieMeters!D276&gt;0,1,0)+IF(DrieMeters!H276&gt;0,1,0)=2,1,0)</f>
        <v>0</v>
      </c>
    </row>
    <row r="277" spans="7:10" x14ac:dyDescent="0.25">
      <c r="G277" s="24" t="str">
        <f>IF(DrieMeters!D277&gt;0,Grafiek_kalibratiemetingen!$R$13*DrieMeters!D277+Grafiek_kalibratiemetingen!$R$14,TRIM(""))</f>
        <v/>
      </c>
      <c r="J277" s="2">
        <f>IF(IF(DrieMeters!D277&gt;0,1,0)+IF(DrieMeters!H277&gt;0,1,0)=2,1,0)</f>
        <v>0</v>
      </c>
    </row>
    <row r="278" spans="7:10" x14ac:dyDescent="0.25">
      <c r="G278" s="24" t="str">
        <f>IF(DrieMeters!D278&gt;0,Grafiek_kalibratiemetingen!$R$13*DrieMeters!D278+Grafiek_kalibratiemetingen!$R$14,TRIM(""))</f>
        <v/>
      </c>
      <c r="J278" s="2">
        <f>IF(IF(DrieMeters!D278&gt;0,1,0)+IF(DrieMeters!H278&gt;0,1,0)=2,1,0)</f>
        <v>0</v>
      </c>
    </row>
    <row r="279" spans="7:10" x14ac:dyDescent="0.25">
      <c r="G279" s="24" t="str">
        <f>IF(DrieMeters!D279&gt;0,Grafiek_kalibratiemetingen!$R$13*DrieMeters!D279+Grafiek_kalibratiemetingen!$R$14,TRIM(""))</f>
        <v/>
      </c>
      <c r="J279" s="2">
        <f>IF(IF(DrieMeters!D279&gt;0,1,0)+IF(DrieMeters!H279&gt;0,1,0)=2,1,0)</f>
        <v>0</v>
      </c>
    </row>
    <row r="280" spans="7:10" x14ac:dyDescent="0.25">
      <c r="G280" s="24" t="str">
        <f>IF(DrieMeters!D280&gt;0,Grafiek_kalibratiemetingen!$R$13*DrieMeters!D280+Grafiek_kalibratiemetingen!$R$14,TRIM(""))</f>
        <v/>
      </c>
      <c r="J280" s="2">
        <f>IF(IF(DrieMeters!D280&gt;0,1,0)+IF(DrieMeters!H280&gt;0,1,0)=2,1,0)</f>
        <v>0</v>
      </c>
    </row>
    <row r="281" spans="7:10" x14ac:dyDescent="0.25">
      <c r="G281" s="24" t="str">
        <f>IF(DrieMeters!D281&gt;0,Grafiek_kalibratiemetingen!$R$13*DrieMeters!D281+Grafiek_kalibratiemetingen!$R$14,TRIM(""))</f>
        <v/>
      </c>
      <c r="J281" s="2">
        <f>IF(IF(DrieMeters!D281&gt;0,1,0)+IF(DrieMeters!H281&gt;0,1,0)=2,1,0)</f>
        <v>0</v>
      </c>
    </row>
    <row r="282" spans="7:10" x14ac:dyDescent="0.25">
      <c r="G282" s="24" t="str">
        <f>IF(DrieMeters!D282&gt;0,Grafiek_kalibratiemetingen!$R$13*DrieMeters!D282+Grafiek_kalibratiemetingen!$R$14,TRIM(""))</f>
        <v/>
      </c>
      <c r="J282" s="2">
        <f>IF(IF(DrieMeters!D282&gt;0,1,0)+IF(DrieMeters!H282&gt;0,1,0)=2,1,0)</f>
        <v>0</v>
      </c>
    </row>
    <row r="283" spans="7:10" x14ac:dyDescent="0.25">
      <c r="G283" s="24" t="str">
        <f>IF(DrieMeters!D283&gt;0,Grafiek_kalibratiemetingen!$R$13*DrieMeters!D283+Grafiek_kalibratiemetingen!$R$14,TRIM(""))</f>
        <v/>
      </c>
      <c r="J283" s="2">
        <f>IF(IF(DrieMeters!D283&gt;0,1,0)+IF(DrieMeters!H283&gt;0,1,0)=2,1,0)</f>
        <v>0</v>
      </c>
    </row>
    <row r="284" spans="7:10" x14ac:dyDescent="0.25">
      <c r="G284" s="24" t="str">
        <f>IF(DrieMeters!D284&gt;0,Grafiek_kalibratiemetingen!$R$13*DrieMeters!D284+Grafiek_kalibratiemetingen!$R$14,TRIM(""))</f>
        <v/>
      </c>
      <c r="J284" s="2">
        <f>IF(IF(DrieMeters!D284&gt;0,1,0)+IF(DrieMeters!H284&gt;0,1,0)=2,1,0)</f>
        <v>0</v>
      </c>
    </row>
    <row r="285" spans="7:10" x14ac:dyDescent="0.25">
      <c r="G285" s="24" t="str">
        <f>IF(DrieMeters!D285&gt;0,Grafiek_kalibratiemetingen!$R$13*DrieMeters!D285+Grafiek_kalibratiemetingen!$R$14,TRIM(""))</f>
        <v/>
      </c>
      <c r="J285" s="2">
        <f>IF(IF(DrieMeters!D285&gt;0,1,0)+IF(DrieMeters!H285&gt;0,1,0)=2,1,0)</f>
        <v>0</v>
      </c>
    </row>
    <row r="286" spans="7:10" x14ac:dyDescent="0.25">
      <c r="G286" s="24" t="str">
        <f>IF(DrieMeters!D286&gt;0,Grafiek_kalibratiemetingen!$R$13*DrieMeters!D286+Grafiek_kalibratiemetingen!$R$14,TRIM(""))</f>
        <v/>
      </c>
      <c r="J286" s="2">
        <f>IF(IF(DrieMeters!D286&gt;0,1,0)+IF(DrieMeters!H286&gt;0,1,0)=2,1,0)</f>
        <v>0</v>
      </c>
    </row>
    <row r="287" spans="7:10" x14ac:dyDescent="0.25">
      <c r="G287" s="24" t="str">
        <f>IF(DrieMeters!D287&gt;0,Grafiek_kalibratiemetingen!$R$13*DrieMeters!D287+Grafiek_kalibratiemetingen!$R$14,TRIM(""))</f>
        <v/>
      </c>
      <c r="J287" s="2">
        <f>IF(IF(DrieMeters!D287&gt;0,1,0)+IF(DrieMeters!H287&gt;0,1,0)=2,1,0)</f>
        <v>0</v>
      </c>
    </row>
    <row r="288" spans="7:10" x14ac:dyDescent="0.25">
      <c r="G288" s="24" t="str">
        <f>IF(DrieMeters!D288&gt;0,Grafiek_kalibratiemetingen!$R$13*DrieMeters!D288+Grafiek_kalibratiemetingen!$R$14,TRIM(""))</f>
        <v/>
      </c>
      <c r="J288" s="2">
        <f>IF(IF(DrieMeters!D288&gt;0,1,0)+IF(DrieMeters!H288&gt;0,1,0)=2,1,0)</f>
        <v>0</v>
      </c>
    </row>
    <row r="289" spans="7:10" x14ac:dyDescent="0.25">
      <c r="G289" s="24" t="str">
        <f>IF(DrieMeters!D289&gt;0,Grafiek_kalibratiemetingen!$R$13*DrieMeters!D289+Grafiek_kalibratiemetingen!$R$14,TRIM(""))</f>
        <v/>
      </c>
      <c r="J289" s="2">
        <f>IF(IF(DrieMeters!D289&gt;0,1,0)+IF(DrieMeters!H289&gt;0,1,0)=2,1,0)</f>
        <v>0</v>
      </c>
    </row>
    <row r="290" spans="7:10" x14ac:dyDescent="0.25">
      <c r="G290" s="24" t="str">
        <f>IF(DrieMeters!D290&gt;0,Grafiek_kalibratiemetingen!$R$13*DrieMeters!D290+Grafiek_kalibratiemetingen!$R$14,TRIM(""))</f>
        <v/>
      </c>
      <c r="J290" s="2">
        <f>IF(IF(DrieMeters!D290&gt;0,1,0)+IF(DrieMeters!H290&gt;0,1,0)=2,1,0)</f>
        <v>0</v>
      </c>
    </row>
    <row r="291" spans="7:10" x14ac:dyDescent="0.25">
      <c r="G291" s="24" t="str">
        <f>IF(DrieMeters!D291&gt;0,Grafiek_kalibratiemetingen!$R$13*DrieMeters!D291+Grafiek_kalibratiemetingen!$R$14,TRIM(""))</f>
        <v/>
      </c>
      <c r="J291" s="2">
        <f>IF(IF(DrieMeters!D291&gt;0,1,0)+IF(DrieMeters!H291&gt;0,1,0)=2,1,0)</f>
        <v>0</v>
      </c>
    </row>
    <row r="292" spans="7:10" x14ac:dyDescent="0.25">
      <c r="G292" s="24" t="str">
        <f>IF(DrieMeters!D292&gt;0,Grafiek_kalibratiemetingen!$R$13*DrieMeters!D292+Grafiek_kalibratiemetingen!$R$14,TRIM(""))</f>
        <v/>
      </c>
      <c r="J292" s="2">
        <f>IF(IF(DrieMeters!D292&gt;0,1,0)+IF(DrieMeters!H292&gt;0,1,0)=2,1,0)</f>
        <v>0</v>
      </c>
    </row>
    <row r="293" spans="7:10" x14ac:dyDescent="0.25">
      <c r="G293" s="24" t="str">
        <f>IF(DrieMeters!D293&gt;0,Grafiek_kalibratiemetingen!$R$13*DrieMeters!D293+Grafiek_kalibratiemetingen!$R$14,TRIM(""))</f>
        <v/>
      </c>
      <c r="J293" s="2">
        <f>IF(IF(DrieMeters!D293&gt;0,1,0)+IF(DrieMeters!H293&gt;0,1,0)=2,1,0)</f>
        <v>0</v>
      </c>
    </row>
    <row r="294" spans="7:10" x14ac:dyDescent="0.25">
      <c r="G294" s="24" t="str">
        <f>IF(DrieMeters!D294&gt;0,Grafiek_kalibratiemetingen!$R$13*DrieMeters!D294+Grafiek_kalibratiemetingen!$R$14,TRIM(""))</f>
        <v/>
      </c>
      <c r="J294" s="2">
        <f>IF(IF(DrieMeters!D294&gt;0,1,0)+IF(DrieMeters!H294&gt;0,1,0)=2,1,0)</f>
        <v>0</v>
      </c>
    </row>
    <row r="295" spans="7:10" x14ac:dyDescent="0.25">
      <c r="G295" s="24" t="str">
        <f>IF(DrieMeters!D295&gt;0,Grafiek_kalibratiemetingen!$R$13*DrieMeters!D295+Grafiek_kalibratiemetingen!$R$14,TRIM(""))</f>
        <v/>
      </c>
      <c r="J295" s="2">
        <f>IF(IF(DrieMeters!D295&gt;0,1,0)+IF(DrieMeters!H295&gt;0,1,0)=2,1,0)</f>
        <v>0</v>
      </c>
    </row>
    <row r="296" spans="7:10" x14ac:dyDescent="0.25">
      <c r="G296" s="24" t="str">
        <f>IF(DrieMeters!D296&gt;0,Grafiek_kalibratiemetingen!$R$13*DrieMeters!D296+Grafiek_kalibratiemetingen!$R$14,TRIM(""))</f>
        <v/>
      </c>
      <c r="J296" s="2">
        <f>IF(IF(DrieMeters!D296&gt;0,1,0)+IF(DrieMeters!H296&gt;0,1,0)=2,1,0)</f>
        <v>0</v>
      </c>
    </row>
    <row r="297" spans="7:10" x14ac:dyDescent="0.25">
      <c r="G297" s="24" t="str">
        <f>IF(DrieMeters!D297&gt;0,Grafiek_kalibratiemetingen!$R$13*DrieMeters!D297+Grafiek_kalibratiemetingen!$R$14,TRIM(""))</f>
        <v/>
      </c>
      <c r="J297" s="2">
        <f>IF(IF(DrieMeters!D297&gt;0,1,0)+IF(DrieMeters!H297&gt;0,1,0)=2,1,0)</f>
        <v>0</v>
      </c>
    </row>
    <row r="298" spans="7:10" x14ac:dyDescent="0.25">
      <c r="G298" s="24" t="str">
        <f>IF(DrieMeters!D298&gt;0,Grafiek_kalibratiemetingen!$R$13*DrieMeters!D298+Grafiek_kalibratiemetingen!$R$14,TRIM(""))</f>
        <v/>
      </c>
      <c r="J298" s="2">
        <f>IF(IF(DrieMeters!D298&gt;0,1,0)+IF(DrieMeters!H298&gt;0,1,0)=2,1,0)</f>
        <v>0</v>
      </c>
    </row>
    <row r="299" spans="7:10" x14ac:dyDescent="0.25">
      <c r="G299" s="24" t="str">
        <f>IF(DrieMeters!D299&gt;0,Grafiek_kalibratiemetingen!$R$13*DrieMeters!D299+Grafiek_kalibratiemetingen!$R$14,TRIM(""))</f>
        <v/>
      </c>
      <c r="J299" s="2">
        <f>IF(IF(DrieMeters!D299&gt;0,1,0)+IF(DrieMeters!H299&gt;0,1,0)=2,1,0)</f>
        <v>0</v>
      </c>
    </row>
    <row r="300" spans="7:10" x14ac:dyDescent="0.25">
      <c r="G300" s="24" t="str">
        <f>IF(DrieMeters!D300&gt;0,Grafiek_kalibratiemetingen!$R$13*DrieMeters!D300+Grafiek_kalibratiemetingen!$R$14,TRIM(""))</f>
        <v/>
      </c>
      <c r="J300" s="2">
        <f>IF(IF(DrieMeters!D300&gt;0,1,0)+IF(DrieMeters!H300&gt;0,1,0)=2,1,0)</f>
        <v>0</v>
      </c>
    </row>
    <row r="301" spans="7:10" x14ac:dyDescent="0.25">
      <c r="G301" s="24" t="str">
        <f>IF(DrieMeters!D301&gt;0,Grafiek_kalibratiemetingen!$R$13*DrieMeters!D301+Grafiek_kalibratiemetingen!$R$14,TRIM(""))</f>
        <v/>
      </c>
      <c r="J301" s="2">
        <f>IF(IF(DrieMeters!D301&gt;0,1,0)+IF(DrieMeters!H301&gt;0,1,0)=2,1,0)</f>
        <v>0</v>
      </c>
    </row>
    <row r="302" spans="7:10" x14ac:dyDescent="0.25">
      <c r="G302" s="24" t="str">
        <f>IF(DrieMeters!D302&gt;0,Grafiek_kalibratiemetingen!$R$13*DrieMeters!D302+Grafiek_kalibratiemetingen!$R$14,TRIM(""))</f>
        <v/>
      </c>
      <c r="J302" s="2">
        <f>IF(IF(DrieMeters!D302&gt;0,1,0)+IF(DrieMeters!H302&gt;0,1,0)=2,1,0)</f>
        <v>0</v>
      </c>
    </row>
    <row r="303" spans="7:10" x14ac:dyDescent="0.25">
      <c r="G303" s="24" t="str">
        <f>IF(DrieMeters!D303&gt;0,Grafiek_kalibratiemetingen!$R$13*DrieMeters!D303+Grafiek_kalibratiemetingen!$R$14,TRIM(""))</f>
        <v/>
      </c>
      <c r="J303" s="2">
        <f>IF(IF(DrieMeters!D303&gt;0,1,0)+IF(DrieMeters!H303&gt;0,1,0)=2,1,0)</f>
        <v>0</v>
      </c>
    </row>
    <row r="304" spans="7:10" x14ac:dyDescent="0.25">
      <c r="G304" s="24" t="str">
        <f>IF(DrieMeters!D304&gt;0,Grafiek_kalibratiemetingen!$R$13*DrieMeters!D304+Grafiek_kalibratiemetingen!$R$14,TRIM(""))</f>
        <v/>
      </c>
      <c r="J304" s="2">
        <f>IF(IF(DrieMeters!D304&gt;0,1,0)+IF(DrieMeters!H304&gt;0,1,0)=2,1,0)</f>
        <v>0</v>
      </c>
    </row>
    <row r="305" spans="7:10" x14ac:dyDescent="0.25">
      <c r="G305" s="24" t="str">
        <f>IF(DrieMeters!D305&gt;0,Grafiek_kalibratiemetingen!$R$13*DrieMeters!D305+Grafiek_kalibratiemetingen!$R$14,TRIM(""))</f>
        <v/>
      </c>
      <c r="J305" s="2">
        <f>IF(IF(DrieMeters!D305&gt;0,1,0)+IF(DrieMeters!H305&gt;0,1,0)=2,1,0)</f>
        <v>0</v>
      </c>
    </row>
    <row r="306" spans="7:10" x14ac:dyDescent="0.25">
      <c r="G306" s="24" t="str">
        <f>IF(DrieMeters!D306&gt;0,Grafiek_kalibratiemetingen!$R$13*DrieMeters!D306+Grafiek_kalibratiemetingen!$R$14,TRIM(""))</f>
        <v/>
      </c>
      <c r="J306" s="2">
        <f>IF(IF(DrieMeters!D306&gt;0,1,0)+IF(DrieMeters!H306&gt;0,1,0)=2,1,0)</f>
        <v>0</v>
      </c>
    </row>
    <row r="307" spans="7:10" x14ac:dyDescent="0.25">
      <c r="G307" s="24" t="str">
        <f>IF(DrieMeters!D307&gt;0,Grafiek_kalibratiemetingen!$R$13*DrieMeters!D307+Grafiek_kalibratiemetingen!$R$14,TRIM(""))</f>
        <v/>
      </c>
      <c r="J307" s="2">
        <f>IF(IF(DrieMeters!D307&gt;0,1,0)+IF(DrieMeters!H307&gt;0,1,0)=2,1,0)</f>
        <v>0</v>
      </c>
    </row>
    <row r="308" spans="7:10" x14ac:dyDescent="0.25">
      <c r="G308" s="24" t="str">
        <f>IF(DrieMeters!D308&gt;0,Grafiek_kalibratiemetingen!$R$13*DrieMeters!D308+Grafiek_kalibratiemetingen!$R$14,TRIM(""))</f>
        <v/>
      </c>
      <c r="J308" s="2">
        <f>IF(IF(DrieMeters!D308&gt;0,1,0)+IF(DrieMeters!H308&gt;0,1,0)=2,1,0)</f>
        <v>0</v>
      </c>
    </row>
    <row r="309" spans="7:10" x14ac:dyDescent="0.25">
      <c r="G309" s="24" t="str">
        <f>IF(DrieMeters!D309&gt;0,Grafiek_kalibratiemetingen!$R$13*DrieMeters!D309+Grafiek_kalibratiemetingen!$R$14,TRIM(""))</f>
        <v/>
      </c>
      <c r="J309" s="2">
        <f>IF(IF(DrieMeters!D309&gt;0,1,0)+IF(DrieMeters!H309&gt;0,1,0)=2,1,0)</f>
        <v>0</v>
      </c>
    </row>
    <row r="310" spans="7:10" x14ac:dyDescent="0.25">
      <c r="G310" s="24" t="str">
        <f>IF(DrieMeters!D310&gt;0,Grafiek_kalibratiemetingen!$R$13*DrieMeters!D310+Grafiek_kalibratiemetingen!$R$14,TRIM(""))</f>
        <v/>
      </c>
      <c r="J310" s="2">
        <f>IF(IF(DrieMeters!D310&gt;0,1,0)+IF(DrieMeters!H310&gt;0,1,0)=2,1,0)</f>
        <v>0</v>
      </c>
    </row>
    <row r="311" spans="7:10" x14ac:dyDescent="0.25">
      <c r="G311" s="24" t="str">
        <f>IF(DrieMeters!D311&gt;0,Grafiek_kalibratiemetingen!$R$13*DrieMeters!D311+Grafiek_kalibratiemetingen!$R$14,TRIM(""))</f>
        <v/>
      </c>
      <c r="J311" s="2">
        <f>IF(IF(DrieMeters!D311&gt;0,1,0)+IF(DrieMeters!H311&gt;0,1,0)=2,1,0)</f>
        <v>0</v>
      </c>
    </row>
    <row r="312" spans="7:10" x14ac:dyDescent="0.25">
      <c r="G312" s="24" t="str">
        <f>IF(DrieMeters!D312&gt;0,Grafiek_kalibratiemetingen!$R$13*DrieMeters!D312+Grafiek_kalibratiemetingen!$R$14,TRIM(""))</f>
        <v/>
      </c>
      <c r="J312" s="2">
        <f>IF(IF(DrieMeters!D312&gt;0,1,0)+IF(DrieMeters!H312&gt;0,1,0)=2,1,0)</f>
        <v>0</v>
      </c>
    </row>
    <row r="313" spans="7:10" x14ac:dyDescent="0.25">
      <c r="G313" s="24" t="str">
        <f>IF(DrieMeters!D313&gt;0,Grafiek_kalibratiemetingen!$R$13*DrieMeters!D313+Grafiek_kalibratiemetingen!$R$14,TRIM(""))</f>
        <v/>
      </c>
      <c r="J313" s="2">
        <f>IF(IF(DrieMeters!D313&gt;0,1,0)+IF(DrieMeters!H313&gt;0,1,0)=2,1,0)</f>
        <v>0</v>
      </c>
    </row>
    <row r="314" spans="7:10" x14ac:dyDescent="0.25">
      <c r="G314" s="24" t="str">
        <f>IF(DrieMeters!D314&gt;0,Grafiek_kalibratiemetingen!$R$13*DrieMeters!D314+Grafiek_kalibratiemetingen!$R$14,TRIM(""))</f>
        <v/>
      </c>
      <c r="J314" s="2">
        <f>IF(IF(DrieMeters!D314&gt;0,1,0)+IF(DrieMeters!H314&gt;0,1,0)=2,1,0)</f>
        <v>0</v>
      </c>
    </row>
    <row r="315" spans="7:10" x14ac:dyDescent="0.25">
      <c r="G315" s="24" t="str">
        <f>IF(DrieMeters!D315&gt;0,Grafiek_kalibratiemetingen!$R$13*DrieMeters!D315+Grafiek_kalibratiemetingen!$R$14,TRIM(""))</f>
        <v/>
      </c>
      <c r="J315" s="2">
        <f>IF(IF(DrieMeters!D315&gt;0,1,0)+IF(DrieMeters!H315&gt;0,1,0)=2,1,0)</f>
        <v>0</v>
      </c>
    </row>
    <row r="316" spans="7:10" x14ac:dyDescent="0.25">
      <c r="G316" s="24" t="str">
        <f>IF(DrieMeters!D316&gt;0,Grafiek_kalibratiemetingen!$R$13*DrieMeters!D316+Grafiek_kalibratiemetingen!$R$14,TRIM(""))</f>
        <v/>
      </c>
      <c r="J316" s="2">
        <f>IF(IF(DrieMeters!D316&gt;0,1,0)+IF(DrieMeters!H316&gt;0,1,0)=2,1,0)</f>
        <v>0</v>
      </c>
    </row>
    <row r="317" spans="7:10" x14ac:dyDescent="0.25">
      <c r="G317" s="24" t="str">
        <f>IF(DrieMeters!D317&gt;0,Grafiek_kalibratiemetingen!$R$13*DrieMeters!D317+Grafiek_kalibratiemetingen!$R$14,TRIM(""))</f>
        <v/>
      </c>
      <c r="J317" s="2">
        <f>IF(IF(DrieMeters!D317&gt;0,1,0)+IF(DrieMeters!H317&gt;0,1,0)=2,1,0)</f>
        <v>0</v>
      </c>
    </row>
    <row r="318" spans="7:10" x14ac:dyDescent="0.25">
      <c r="G318" s="24" t="str">
        <f>IF(DrieMeters!D318&gt;0,Grafiek_kalibratiemetingen!$R$13*DrieMeters!D318+Grafiek_kalibratiemetingen!$R$14,TRIM(""))</f>
        <v/>
      </c>
      <c r="J318" s="2">
        <f>IF(IF(DrieMeters!D318&gt;0,1,0)+IF(DrieMeters!H318&gt;0,1,0)=2,1,0)</f>
        <v>0</v>
      </c>
    </row>
    <row r="319" spans="7:10" x14ac:dyDescent="0.25">
      <c r="G319" s="24" t="str">
        <f>IF(DrieMeters!D319&gt;0,Grafiek_kalibratiemetingen!$R$13*DrieMeters!D319+Grafiek_kalibratiemetingen!$R$14,TRIM(""))</f>
        <v/>
      </c>
      <c r="J319" s="2">
        <f>IF(IF(DrieMeters!D319&gt;0,1,0)+IF(DrieMeters!H319&gt;0,1,0)=2,1,0)</f>
        <v>0</v>
      </c>
    </row>
    <row r="320" spans="7:10" x14ac:dyDescent="0.25">
      <c r="G320" s="24" t="str">
        <f>IF(DrieMeters!D320&gt;0,Grafiek_kalibratiemetingen!$R$13*DrieMeters!D320+Grafiek_kalibratiemetingen!$R$14,TRIM(""))</f>
        <v/>
      </c>
      <c r="J320" s="2">
        <f>IF(IF(DrieMeters!D320&gt;0,1,0)+IF(DrieMeters!H320&gt;0,1,0)=2,1,0)</f>
        <v>0</v>
      </c>
    </row>
    <row r="321" spans="7:10" x14ac:dyDescent="0.25">
      <c r="G321" s="24" t="str">
        <f>IF(DrieMeters!D321&gt;0,Grafiek_kalibratiemetingen!$R$13*DrieMeters!D321+Grafiek_kalibratiemetingen!$R$14,TRIM(""))</f>
        <v/>
      </c>
      <c r="J321" s="2">
        <f>IF(IF(DrieMeters!D321&gt;0,1,0)+IF(DrieMeters!H321&gt;0,1,0)=2,1,0)</f>
        <v>0</v>
      </c>
    </row>
    <row r="322" spans="7:10" x14ac:dyDescent="0.25">
      <c r="G322" s="24" t="str">
        <f>IF(DrieMeters!D322&gt;0,Grafiek_kalibratiemetingen!$R$13*DrieMeters!D322+Grafiek_kalibratiemetingen!$R$14,TRIM(""))</f>
        <v/>
      </c>
      <c r="J322" s="2">
        <f>IF(IF(DrieMeters!D322&gt;0,1,0)+IF(DrieMeters!H322&gt;0,1,0)=2,1,0)</f>
        <v>0</v>
      </c>
    </row>
    <row r="323" spans="7:10" x14ac:dyDescent="0.25">
      <c r="G323" s="24" t="str">
        <f>IF(DrieMeters!D323&gt;0,Grafiek_kalibratiemetingen!$R$13*DrieMeters!D323+Grafiek_kalibratiemetingen!$R$14,TRIM(""))</f>
        <v/>
      </c>
      <c r="J323" s="2">
        <f>IF(IF(DrieMeters!D323&gt;0,1,0)+IF(DrieMeters!H323&gt;0,1,0)=2,1,0)</f>
        <v>0</v>
      </c>
    </row>
    <row r="324" spans="7:10" x14ac:dyDescent="0.25">
      <c r="G324" s="24" t="str">
        <f>IF(DrieMeters!D324&gt;0,Grafiek_kalibratiemetingen!$R$13*DrieMeters!D324+Grafiek_kalibratiemetingen!$R$14,TRIM(""))</f>
        <v/>
      </c>
      <c r="J324" s="2">
        <f>IF(IF(DrieMeters!D324&gt;0,1,0)+IF(DrieMeters!H324&gt;0,1,0)=2,1,0)</f>
        <v>0</v>
      </c>
    </row>
    <row r="325" spans="7:10" x14ac:dyDescent="0.25">
      <c r="G325" s="24" t="str">
        <f>IF(DrieMeters!D325&gt;0,Grafiek_kalibratiemetingen!$R$13*DrieMeters!D325+Grafiek_kalibratiemetingen!$R$14,TRIM(""))</f>
        <v/>
      </c>
      <c r="J325" s="2">
        <f>IF(IF(DrieMeters!D325&gt;0,1,0)+IF(DrieMeters!H325&gt;0,1,0)=2,1,0)</f>
        <v>0</v>
      </c>
    </row>
    <row r="326" spans="7:10" x14ac:dyDescent="0.25">
      <c r="G326" s="24" t="str">
        <f>IF(DrieMeters!D326&gt;0,Grafiek_kalibratiemetingen!$R$13*DrieMeters!D326+Grafiek_kalibratiemetingen!$R$14,TRIM(""))</f>
        <v/>
      </c>
      <c r="J326" s="2">
        <f>IF(IF(DrieMeters!D326&gt;0,1,0)+IF(DrieMeters!H326&gt;0,1,0)=2,1,0)</f>
        <v>0</v>
      </c>
    </row>
    <row r="327" spans="7:10" x14ac:dyDescent="0.25">
      <c r="G327" s="24" t="str">
        <f>IF(DrieMeters!D327&gt;0,Grafiek_kalibratiemetingen!$R$13*DrieMeters!D327+Grafiek_kalibratiemetingen!$R$14,TRIM(""))</f>
        <v/>
      </c>
      <c r="J327" s="2">
        <f>IF(IF(DrieMeters!D327&gt;0,1,0)+IF(DrieMeters!H327&gt;0,1,0)=2,1,0)</f>
        <v>0</v>
      </c>
    </row>
    <row r="328" spans="7:10" x14ac:dyDescent="0.25">
      <c r="G328" s="24" t="str">
        <f>IF(DrieMeters!D328&gt;0,Grafiek_kalibratiemetingen!$R$13*DrieMeters!D328+Grafiek_kalibratiemetingen!$R$14,TRIM(""))</f>
        <v/>
      </c>
      <c r="J328" s="2">
        <f>IF(IF(DrieMeters!D328&gt;0,1,0)+IF(DrieMeters!H328&gt;0,1,0)=2,1,0)</f>
        <v>0</v>
      </c>
    </row>
    <row r="329" spans="7:10" x14ac:dyDescent="0.25">
      <c r="G329" s="24" t="str">
        <f>IF(DrieMeters!D329&gt;0,Grafiek_kalibratiemetingen!$R$13*DrieMeters!D329+Grafiek_kalibratiemetingen!$R$14,TRIM(""))</f>
        <v/>
      </c>
      <c r="J329" s="2">
        <f>IF(IF(DrieMeters!D329&gt;0,1,0)+IF(DrieMeters!H329&gt;0,1,0)=2,1,0)</f>
        <v>0</v>
      </c>
    </row>
    <row r="330" spans="7:10" x14ac:dyDescent="0.25">
      <c r="G330" s="24" t="str">
        <f>IF(DrieMeters!D330&gt;0,Grafiek_kalibratiemetingen!$R$13*DrieMeters!D330+Grafiek_kalibratiemetingen!$R$14,TRIM(""))</f>
        <v/>
      </c>
      <c r="J330" s="2">
        <f>IF(IF(DrieMeters!D330&gt;0,1,0)+IF(DrieMeters!H330&gt;0,1,0)=2,1,0)</f>
        <v>0</v>
      </c>
    </row>
    <row r="331" spans="7:10" x14ac:dyDescent="0.25">
      <c r="G331" s="24" t="str">
        <f>IF(DrieMeters!D331&gt;0,Grafiek_kalibratiemetingen!$R$13*DrieMeters!D331+Grafiek_kalibratiemetingen!$R$14,TRIM(""))</f>
        <v/>
      </c>
      <c r="J331" s="2">
        <f>IF(IF(DrieMeters!D331&gt;0,1,0)+IF(DrieMeters!H331&gt;0,1,0)=2,1,0)</f>
        <v>0</v>
      </c>
    </row>
    <row r="332" spans="7:10" x14ac:dyDescent="0.25">
      <c r="G332" s="24" t="str">
        <f>IF(DrieMeters!D332&gt;0,Grafiek_kalibratiemetingen!$R$13*DrieMeters!D332+Grafiek_kalibratiemetingen!$R$14,TRIM(""))</f>
        <v/>
      </c>
      <c r="J332" s="2">
        <f>IF(IF(DrieMeters!D332&gt;0,1,0)+IF(DrieMeters!H332&gt;0,1,0)=2,1,0)</f>
        <v>0</v>
      </c>
    </row>
    <row r="333" spans="7:10" x14ac:dyDescent="0.25">
      <c r="G333" s="24" t="str">
        <f>IF(DrieMeters!D333&gt;0,Grafiek_kalibratiemetingen!$R$13*DrieMeters!D333+Grafiek_kalibratiemetingen!$R$14,TRIM(""))</f>
        <v/>
      </c>
      <c r="J333" s="2">
        <f>IF(IF(DrieMeters!D333&gt;0,1,0)+IF(DrieMeters!H333&gt;0,1,0)=2,1,0)</f>
        <v>0</v>
      </c>
    </row>
    <row r="334" spans="7:10" x14ac:dyDescent="0.25">
      <c r="G334" s="24" t="str">
        <f>IF(DrieMeters!D334&gt;0,Grafiek_kalibratiemetingen!$R$13*DrieMeters!D334+Grafiek_kalibratiemetingen!$R$14,TRIM(""))</f>
        <v/>
      </c>
      <c r="J334" s="2">
        <f>IF(IF(DrieMeters!D334&gt;0,1,0)+IF(DrieMeters!H334&gt;0,1,0)=2,1,0)</f>
        <v>0</v>
      </c>
    </row>
    <row r="335" spans="7:10" x14ac:dyDescent="0.25">
      <c r="G335" s="24" t="str">
        <f>IF(DrieMeters!D335&gt;0,Grafiek_kalibratiemetingen!$R$13*DrieMeters!D335+Grafiek_kalibratiemetingen!$R$14,TRIM(""))</f>
        <v/>
      </c>
      <c r="J335" s="2">
        <f>IF(IF(DrieMeters!D335&gt;0,1,0)+IF(DrieMeters!H335&gt;0,1,0)=2,1,0)</f>
        <v>0</v>
      </c>
    </row>
    <row r="336" spans="7:10" x14ac:dyDescent="0.25">
      <c r="G336" s="24" t="str">
        <f>IF(DrieMeters!D336&gt;0,Grafiek_kalibratiemetingen!$R$13*DrieMeters!D336+Grafiek_kalibratiemetingen!$R$14,TRIM(""))</f>
        <v/>
      </c>
      <c r="J336" s="2">
        <f>IF(IF(DrieMeters!D336&gt;0,1,0)+IF(DrieMeters!H336&gt;0,1,0)=2,1,0)</f>
        <v>0</v>
      </c>
    </row>
    <row r="337" spans="7:10" x14ac:dyDescent="0.25">
      <c r="G337" s="24" t="str">
        <f>IF(DrieMeters!D337&gt;0,Grafiek_kalibratiemetingen!$R$13*DrieMeters!D337+Grafiek_kalibratiemetingen!$R$14,TRIM(""))</f>
        <v/>
      </c>
      <c r="J337" s="2">
        <f>IF(IF(DrieMeters!D337&gt;0,1,0)+IF(DrieMeters!H337&gt;0,1,0)=2,1,0)</f>
        <v>0</v>
      </c>
    </row>
    <row r="338" spans="7:10" x14ac:dyDescent="0.25">
      <c r="G338" s="24" t="str">
        <f>IF(DrieMeters!D338&gt;0,Grafiek_kalibratiemetingen!$R$13*DrieMeters!D338+Grafiek_kalibratiemetingen!$R$14,TRIM(""))</f>
        <v/>
      </c>
      <c r="J338" s="2">
        <f>IF(IF(DrieMeters!D338&gt;0,1,0)+IF(DrieMeters!H338&gt;0,1,0)=2,1,0)</f>
        <v>0</v>
      </c>
    </row>
    <row r="339" spans="7:10" x14ac:dyDescent="0.25">
      <c r="G339" s="24" t="str">
        <f>IF(DrieMeters!D339&gt;0,Grafiek_kalibratiemetingen!$R$13*DrieMeters!D339+Grafiek_kalibratiemetingen!$R$14,TRIM(""))</f>
        <v/>
      </c>
      <c r="J339" s="2">
        <f>IF(IF(DrieMeters!D339&gt;0,1,0)+IF(DrieMeters!H339&gt;0,1,0)=2,1,0)</f>
        <v>0</v>
      </c>
    </row>
    <row r="340" spans="7:10" x14ac:dyDescent="0.25">
      <c r="G340" s="24" t="str">
        <f>IF(DrieMeters!D340&gt;0,Grafiek_kalibratiemetingen!$R$13*DrieMeters!D340+Grafiek_kalibratiemetingen!$R$14,TRIM(""))</f>
        <v/>
      </c>
      <c r="J340" s="2">
        <f>IF(IF(DrieMeters!D340&gt;0,1,0)+IF(DrieMeters!H340&gt;0,1,0)=2,1,0)</f>
        <v>0</v>
      </c>
    </row>
    <row r="341" spans="7:10" x14ac:dyDescent="0.25">
      <c r="G341" s="24" t="str">
        <f>IF(DrieMeters!D341&gt;0,Grafiek_kalibratiemetingen!$R$13*DrieMeters!D341+Grafiek_kalibratiemetingen!$R$14,TRIM(""))</f>
        <v/>
      </c>
      <c r="J341" s="2">
        <f>IF(IF(DrieMeters!D341&gt;0,1,0)+IF(DrieMeters!H341&gt;0,1,0)=2,1,0)</f>
        <v>0</v>
      </c>
    </row>
    <row r="342" spans="7:10" x14ac:dyDescent="0.25">
      <c r="G342" s="24" t="str">
        <f>IF(DrieMeters!D342&gt;0,Grafiek_kalibratiemetingen!$R$13*DrieMeters!D342+Grafiek_kalibratiemetingen!$R$14,TRIM(""))</f>
        <v/>
      </c>
      <c r="J342" s="2">
        <f>IF(IF(DrieMeters!D342&gt;0,1,0)+IF(DrieMeters!H342&gt;0,1,0)=2,1,0)</f>
        <v>0</v>
      </c>
    </row>
    <row r="343" spans="7:10" x14ac:dyDescent="0.25">
      <c r="G343" s="24" t="str">
        <f>IF(DrieMeters!D343&gt;0,Grafiek_kalibratiemetingen!$R$13*DrieMeters!D343+Grafiek_kalibratiemetingen!$R$14,TRIM(""))</f>
        <v/>
      </c>
      <c r="J343" s="2">
        <f>IF(IF(DrieMeters!D343&gt;0,1,0)+IF(DrieMeters!H343&gt;0,1,0)=2,1,0)</f>
        <v>0</v>
      </c>
    </row>
    <row r="344" spans="7:10" x14ac:dyDescent="0.25">
      <c r="G344" s="24" t="str">
        <f>IF(DrieMeters!D344&gt;0,Grafiek_kalibratiemetingen!$R$13*DrieMeters!D344+Grafiek_kalibratiemetingen!$R$14,TRIM(""))</f>
        <v/>
      </c>
      <c r="J344" s="2">
        <f>IF(IF(DrieMeters!D344&gt;0,1,0)+IF(DrieMeters!H344&gt;0,1,0)=2,1,0)</f>
        <v>0</v>
      </c>
    </row>
    <row r="345" spans="7:10" x14ac:dyDescent="0.25">
      <c r="G345" s="24" t="str">
        <f>IF(DrieMeters!D345&gt;0,Grafiek_kalibratiemetingen!$R$13*DrieMeters!D345+Grafiek_kalibratiemetingen!$R$14,TRIM(""))</f>
        <v/>
      </c>
      <c r="J345" s="2">
        <f>IF(IF(DrieMeters!D345&gt;0,1,0)+IF(DrieMeters!H345&gt;0,1,0)=2,1,0)</f>
        <v>0</v>
      </c>
    </row>
    <row r="346" spans="7:10" x14ac:dyDescent="0.25">
      <c r="G346" s="24" t="str">
        <f>IF(DrieMeters!D346&gt;0,Grafiek_kalibratiemetingen!$R$13*DrieMeters!D346+Grafiek_kalibratiemetingen!$R$14,TRIM(""))</f>
        <v/>
      </c>
      <c r="J346" s="2">
        <f>IF(IF(DrieMeters!D346&gt;0,1,0)+IF(DrieMeters!H346&gt;0,1,0)=2,1,0)</f>
        <v>0</v>
      </c>
    </row>
    <row r="347" spans="7:10" x14ac:dyDescent="0.25">
      <c r="G347" s="24" t="str">
        <f>IF(DrieMeters!D347&gt;0,Grafiek_kalibratiemetingen!$R$13*DrieMeters!D347+Grafiek_kalibratiemetingen!$R$14,TRIM(""))</f>
        <v/>
      </c>
      <c r="J347" s="2">
        <f>IF(IF(DrieMeters!D347&gt;0,1,0)+IF(DrieMeters!H347&gt;0,1,0)=2,1,0)</f>
        <v>0</v>
      </c>
    </row>
    <row r="348" spans="7:10" x14ac:dyDescent="0.25">
      <c r="G348" s="24" t="str">
        <f>IF(DrieMeters!D348&gt;0,Grafiek_kalibratiemetingen!$R$13*DrieMeters!D348+Grafiek_kalibratiemetingen!$R$14,TRIM(""))</f>
        <v/>
      </c>
      <c r="J348" s="2">
        <f>IF(IF(DrieMeters!D348&gt;0,1,0)+IF(DrieMeters!H348&gt;0,1,0)=2,1,0)</f>
        <v>0</v>
      </c>
    </row>
    <row r="349" spans="7:10" x14ac:dyDescent="0.25">
      <c r="G349" s="24" t="str">
        <f>IF(DrieMeters!D349&gt;0,Grafiek_kalibratiemetingen!$R$13*DrieMeters!D349+Grafiek_kalibratiemetingen!$R$14,TRIM(""))</f>
        <v/>
      </c>
      <c r="J349" s="2">
        <f>IF(IF(DrieMeters!D349&gt;0,1,0)+IF(DrieMeters!H349&gt;0,1,0)=2,1,0)</f>
        <v>0</v>
      </c>
    </row>
    <row r="350" spans="7:10" x14ac:dyDescent="0.25">
      <c r="G350" s="24" t="str">
        <f>IF(DrieMeters!D350&gt;0,Grafiek_kalibratiemetingen!$R$13*DrieMeters!D350+Grafiek_kalibratiemetingen!$R$14,TRIM(""))</f>
        <v/>
      </c>
      <c r="J350" s="2">
        <f>IF(IF(DrieMeters!D350&gt;0,1,0)+IF(DrieMeters!H350&gt;0,1,0)=2,1,0)</f>
        <v>0</v>
      </c>
    </row>
    <row r="351" spans="7:10" x14ac:dyDescent="0.25">
      <c r="G351" s="24" t="str">
        <f>IF(DrieMeters!D351&gt;0,Grafiek_kalibratiemetingen!$R$13*DrieMeters!D351+Grafiek_kalibratiemetingen!$R$14,TRIM(""))</f>
        <v/>
      </c>
      <c r="J351" s="2">
        <f>IF(IF(DrieMeters!D351&gt;0,1,0)+IF(DrieMeters!H351&gt;0,1,0)=2,1,0)</f>
        <v>0</v>
      </c>
    </row>
    <row r="352" spans="7:10" x14ac:dyDescent="0.25">
      <c r="G352" s="24" t="str">
        <f>IF(DrieMeters!D352&gt;0,Grafiek_kalibratiemetingen!$R$13*DrieMeters!D352+Grafiek_kalibratiemetingen!$R$14,TRIM(""))</f>
        <v/>
      </c>
      <c r="J352" s="2">
        <f>IF(IF(DrieMeters!D352&gt;0,1,0)+IF(DrieMeters!H352&gt;0,1,0)=2,1,0)</f>
        <v>0</v>
      </c>
    </row>
    <row r="353" spans="7:10" x14ac:dyDescent="0.25">
      <c r="G353" s="24" t="str">
        <f>IF(DrieMeters!D353&gt;0,Grafiek_kalibratiemetingen!$R$13*DrieMeters!D353+Grafiek_kalibratiemetingen!$R$14,TRIM(""))</f>
        <v/>
      </c>
      <c r="J353" s="2">
        <f>IF(IF(DrieMeters!D353&gt;0,1,0)+IF(DrieMeters!H353&gt;0,1,0)=2,1,0)</f>
        <v>0</v>
      </c>
    </row>
    <row r="354" spans="7:10" x14ac:dyDescent="0.25">
      <c r="G354" s="24" t="str">
        <f>IF(DrieMeters!D354&gt;0,Grafiek_kalibratiemetingen!$R$13*DrieMeters!D354+Grafiek_kalibratiemetingen!$R$14,TRIM(""))</f>
        <v/>
      </c>
      <c r="J354" s="2">
        <f>IF(IF(DrieMeters!D354&gt;0,1,0)+IF(DrieMeters!H354&gt;0,1,0)=2,1,0)</f>
        <v>0</v>
      </c>
    </row>
    <row r="355" spans="7:10" x14ac:dyDescent="0.25">
      <c r="G355" s="24" t="str">
        <f>IF(DrieMeters!D355&gt;0,Grafiek_kalibratiemetingen!$R$13*DrieMeters!D355+Grafiek_kalibratiemetingen!$R$14,TRIM(""))</f>
        <v/>
      </c>
      <c r="J355" s="2">
        <f>IF(IF(DrieMeters!D355&gt;0,1,0)+IF(DrieMeters!H355&gt;0,1,0)=2,1,0)</f>
        <v>0</v>
      </c>
    </row>
    <row r="356" spans="7:10" x14ac:dyDescent="0.25">
      <c r="G356" s="24" t="str">
        <f>IF(DrieMeters!D356&gt;0,Grafiek_kalibratiemetingen!$R$13*DrieMeters!D356+Grafiek_kalibratiemetingen!$R$14,TRIM(""))</f>
        <v/>
      </c>
      <c r="J356" s="2">
        <f>IF(IF(DrieMeters!D356&gt;0,1,0)+IF(DrieMeters!H356&gt;0,1,0)=2,1,0)</f>
        <v>0</v>
      </c>
    </row>
    <row r="357" spans="7:10" x14ac:dyDescent="0.25">
      <c r="G357" s="24" t="str">
        <f>IF(DrieMeters!D357&gt;0,Grafiek_kalibratiemetingen!$R$13*DrieMeters!D357+Grafiek_kalibratiemetingen!$R$14,TRIM(""))</f>
        <v/>
      </c>
      <c r="J357" s="2">
        <f>IF(IF(DrieMeters!D357&gt;0,1,0)+IF(DrieMeters!H357&gt;0,1,0)=2,1,0)</f>
        <v>0</v>
      </c>
    </row>
    <row r="358" spans="7:10" x14ac:dyDescent="0.25">
      <c r="G358" s="24" t="str">
        <f>IF(DrieMeters!D358&gt;0,Grafiek_kalibratiemetingen!$R$13*DrieMeters!D358+Grafiek_kalibratiemetingen!$R$14,TRIM(""))</f>
        <v/>
      </c>
      <c r="J358" s="2">
        <f>IF(IF(DrieMeters!D358&gt;0,1,0)+IF(DrieMeters!H358&gt;0,1,0)=2,1,0)</f>
        <v>0</v>
      </c>
    </row>
    <row r="359" spans="7:10" x14ac:dyDescent="0.25">
      <c r="G359" s="24" t="str">
        <f>IF(DrieMeters!D359&gt;0,Grafiek_kalibratiemetingen!$R$13*DrieMeters!D359+Grafiek_kalibratiemetingen!$R$14,TRIM(""))</f>
        <v/>
      </c>
      <c r="J359" s="2">
        <f>IF(IF(DrieMeters!D359&gt;0,1,0)+IF(DrieMeters!H359&gt;0,1,0)=2,1,0)</f>
        <v>0</v>
      </c>
    </row>
    <row r="360" spans="7:10" x14ac:dyDescent="0.25">
      <c r="G360" s="24" t="str">
        <f>IF(DrieMeters!D360&gt;0,Grafiek_kalibratiemetingen!$R$13*DrieMeters!D360+Grafiek_kalibratiemetingen!$R$14,TRIM(""))</f>
        <v/>
      </c>
      <c r="J360" s="2">
        <f>IF(IF(DrieMeters!D360&gt;0,1,0)+IF(DrieMeters!H360&gt;0,1,0)=2,1,0)</f>
        <v>0</v>
      </c>
    </row>
    <row r="361" spans="7:10" x14ac:dyDescent="0.25">
      <c r="G361" s="24" t="str">
        <f>IF(DrieMeters!D361&gt;0,Grafiek_kalibratiemetingen!$R$13*DrieMeters!D361+Grafiek_kalibratiemetingen!$R$14,TRIM(""))</f>
        <v/>
      </c>
      <c r="J361" s="2">
        <f>IF(IF(DrieMeters!D361&gt;0,1,0)+IF(DrieMeters!H361&gt;0,1,0)=2,1,0)</f>
        <v>0</v>
      </c>
    </row>
    <row r="362" spans="7:10" x14ac:dyDescent="0.25">
      <c r="G362" s="24" t="str">
        <f>IF(DrieMeters!D362&gt;0,Grafiek_kalibratiemetingen!$R$13*DrieMeters!D362+Grafiek_kalibratiemetingen!$R$14,TRIM(""))</f>
        <v/>
      </c>
      <c r="J362" s="2">
        <f>IF(IF(DrieMeters!D362&gt;0,1,0)+IF(DrieMeters!H362&gt;0,1,0)=2,1,0)</f>
        <v>0</v>
      </c>
    </row>
    <row r="363" spans="7:10" x14ac:dyDescent="0.25">
      <c r="G363" s="24" t="str">
        <f>IF(DrieMeters!D363&gt;0,Grafiek_kalibratiemetingen!$R$13*DrieMeters!D363+Grafiek_kalibratiemetingen!$R$14,TRIM(""))</f>
        <v/>
      </c>
      <c r="J363" s="2">
        <f>IF(IF(DrieMeters!D363&gt;0,1,0)+IF(DrieMeters!H363&gt;0,1,0)=2,1,0)</f>
        <v>0</v>
      </c>
    </row>
    <row r="364" spans="7:10" x14ac:dyDescent="0.25">
      <c r="G364" s="24" t="str">
        <f>IF(DrieMeters!D364&gt;0,Grafiek_kalibratiemetingen!$R$13*DrieMeters!D364+Grafiek_kalibratiemetingen!$R$14,TRIM(""))</f>
        <v/>
      </c>
      <c r="J364" s="2">
        <f>IF(IF(DrieMeters!D364&gt;0,1,0)+IF(DrieMeters!H364&gt;0,1,0)=2,1,0)</f>
        <v>0</v>
      </c>
    </row>
    <row r="365" spans="7:10" x14ac:dyDescent="0.25">
      <c r="G365" s="24" t="str">
        <f>IF(DrieMeters!D365&gt;0,Grafiek_kalibratiemetingen!$R$13*DrieMeters!D365+Grafiek_kalibratiemetingen!$R$14,TRIM(""))</f>
        <v/>
      </c>
      <c r="J365" s="2">
        <f>IF(IF(DrieMeters!D365&gt;0,1,0)+IF(DrieMeters!H365&gt;0,1,0)=2,1,0)</f>
        <v>0</v>
      </c>
    </row>
    <row r="366" spans="7:10" x14ac:dyDescent="0.25">
      <c r="G366" s="24" t="str">
        <f>IF(DrieMeters!D366&gt;0,Grafiek_kalibratiemetingen!$R$13*DrieMeters!D366+Grafiek_kalibratiemetingen!$R$14,TRIM(""))</f>
        <v/>
      </c>
      <c r="J366" s="2">
        <f>IF(IF(DrieMeters!D366&gt;0,1,0)+IF(DrieMeters!H366&gt;0,1,0)=2,1,0)</f>
        <v>0</v>
      </c>
    </row>
    <row r="367" spans="7:10" x14ac:dyDescent="0.25">
      <c r="G367" s="24" t="str">
        <f>IF(DrieMeters!D367&gt;0,Grafiek_kalibratiemetingen!$R$13*DrieMeters!D367+Grafiek_kalibratiemetingen!$R$14,TRIM(""))</f>
        <v/>
      </c>
      <c r="J367" s="2">
        <f>IF(IF(DrieMeters!D367&gt;0,1,0)+IF(DrieMeters!H367&gt;0,1,0)=2,1,0)</f>
        <v>0</v>
      </c>
    </row>
    <row r="368" spans="7:10" x14ac:dyDescent="0.25">
      <c r="G368" s="24" t="str">
        <f>IF(DrieMeters!D368&gt;0,Grafiek_kalibratiemetingen!$R$13*DrieMeters!D368+Grafiek_kalibratiemetingen!$R$14,TRIM(""))</f>
        <v/>
      </c>
      <c r="J368" s="2">
        <f>IF(IF(DrieMeters!D368&gt;0,1,0)+IF(DrieMeters!H368&gt;0,1,0)=2,1,0)</f>
        <v>0</v>
      </c>
    </row>
    <row r="369" spans="7:10" x14ac:dyDescent="0.25">
      <c r="G369" s="24" t="str">
        <f>IF(DrieMeters!D369&gt;0,Grafiek_kalibratiemetingen!$R$13*DrieMeters!D369+Grafiek_kalibratiemetingen!$R$14,TRIM(""))</f>
        <v/>
      </c>
      <c r="J369" s="2">
        <f>IF(IF(DrieMeters!D369&gt;0,1,0)+IF(DrieMeters!H369&gt;0,1,0)=2,1,0)</f>
        <v>0</v>
      </c>
    </row>
    <row r="370" spans="7:10" x14ac:dyDescent="0.25">
      <c r="G370" s="24" t="str">
        <f>IF(DrieMeters!D370&gt;0,Grafiek_kalibratiemetingen!$R$13*DrieMeters!D370+Grafiek_kalibratiemetingen!$R$14,TRIM(""))</f>
        <v/>
      </c>
      <c r="J370" s="2">
        <f>IF(IF(DrieMeters!D370&gt;0,1,0)+IF(DrieMeters!H370&gt;0,1,0)=2,1,0)</f>
        <v>0</v>
      </c>
    </row>
    <row r="371" spans="7:10" x14ac:dyDescent="0.25">
      <c r="G371" s="24" t="str">
        <f>IF(DrieMeters!D371&gt;0,Grafiek_kalibratiemetingen!$R$13*DrieMeters!D371+Grafiek_kalibratiemetingen!$R$14,TRIM(""))</f>
        <v/>
      </c>
      <c r="J371" s="2">
        <f>IF(IF(DrieMeters!D371&gt;0,1,0)+IF(DrieMeters!H371&gt;0,1,0)=2,1,0)</f>
        <v>0</v>
      </c>
    </row>
    <row r="372" spans="7:10" x14ac:dyDescent="0.25">
      <c r="G372" s="24" t="str">
        <f>IF(DrieMeters!D372&gt;0,Grafiek_kalibratiemetingen!$R$13*DrieMeters!D372+Grafiek_kalibratiemetingen!$R$14,TRIM(""))</f>
        <v/>
      </c>
      <c r="J372" s="2">
        <f>IF(IF(DrieMeters!D372&gt;0,1,0)+IF(DrieMeters!H372&gt;0,1,0)=2,1,0)</f>
        <v>0</v>
      </c>
    </row>
    <row r="373" spans="7:10" x14ac:dyDescent="0.25">
      <c r="G373" s="24" t="str">
        <f>IF(DrieMeters!D373&gt;0,Grafiek_kalibratiemetingen!$R$13*DrieMeters!D373+Grafiek_kalibratiemetingen!$R$14,TRIM(""))</f>
        <v/>
      </c>
      <c r="J373" s="2">
        <f>IF(IF(DrieMeters!D373&gt;0,1,0)+IF(DrieMeters!H373&gt;0,1,0)=2,1,0)</f>
        <v>0</v>
      </c>
    </row>
    <row r="374" spans="7:10" x14ac:dyDescent="0.25">
      <c r="G374" s="24" t="str">
        <f>IF(DrieMeters!D374&gt;0,Grafiek_kalibratiemetingen!$R$13*DrieMeters!D374+Grafiek_kalibratiemetingen!$R$14,TRIM(""))</f>
        <v/>
      </c>
      <c r="J374" s="2">
        <f>IF(IF(DrieMeters!D374&gt;0,1,0)+IF(DrieMeters!H374&gt;0,1,0)=2,1,0)</f>
        <v>0</v>
      </c>
    </row>
    <row r="375" spans="7:10" x14ac:dyDescent="0.25">
      <c r="G375" s="24" t="str">
        <f>IF(DrieMeters!D375&gt;0,Grafiek_kalibratiemetingen!$R$13*DrieMeters!D375+Grafiek_kalibratiemetingen!$R$14,TRIM(""))</f>
        <v/>
      </c>
      <c r="J375" s="2">
        <f>IF(IF(DrieMeters!D375&gt;0,1,0)+IF(DrieMeters!H375&gt;0,1,0)=2,1,0)</f>
        <v>0</v>
      </c>
    </row>
    <row r="376" spans="7:10" x14ac:dyDescent="0.25">
      <c r="G376" s="24" t="str">
        <f>IF(DrieMeters!D376&gt;0,Grafiek_kalibratiemetingen!$R$13*DrieMeters!D376+Grafiek_kalibratiemetingen!$R$14,TRIM(""))</f>
        <v/>
      </c>
      <c r="J376" s="2">
        <f>IF(IF(DrieMeters!D376&gt;0,1,0)+IF(DrieMeters!H376&gt;0,1,0)=2,1,0)</f>
        <v>0</v>
      </c>
    </row>
    <row r="377" spans="7:10" x14ac:dyDescent="0.25">
      <c r="G377" s="24" t="str">
        <f>IF(DrieMeters!D377&gt;0,Grafiek_kalibratiemetingen!$R$13*DrieMeters!D377+Grafiek_kalibratiemetingen!$R$14,TRIM(""))</f>
        <v/>
      </c>
      <c r="J377" s="2">
        <f>IF(IF(DrieMeters!D377&gt;0,1,0)+IF(DrieMeters!H377&gt;0,1,0)=2,1,0)</f>
        <v>0</v>
      </c>
    </row>
    <row r="378" spans="7:10" x14ac:dyDescent="0.25">
      <c r="G378" s="24" t="str">
        <f>IF(DrieMeters!D378&gt;0,Grafiek_kalibratiemetingen!$R$13*DrieMeters!D378+Grafiek_kalibratiemetingen!$R$14,TRIM(""))</f>
        <v/>
      </c>
      <c r="J378" s="2">
        <f>IF(IF(DrieMeters!D378&gt;0,1,0)+IF(DrieMeters!H378&gt;0,1,0)=2,1,0)</f>
        <v>0</v>
      </c>
    </row>
    <row r="379" spans="7:10" x14ac:dyDescent="0.25">
      <c r="G379" s="24" t="str">
        <f>IF(DrieMeters!D379&gt;0,Grafiek_kalibratiemetingen!$R$13*DrieMeters!D379+Grafiek_kalibratiemetingen!$R$14,TRIM(""))</f>
        <v/>
      </c>
      <c r="J379" s="2">
        <f>IF(IF(DrieMeters!D379&gt;0,1,0)+IF(DrieMeters!H379&gt;0,1,0)=2,1,0)</f>
        <v>0</v>
      </c>
    </row>
    <row r="380" spans="7:10" x14ac:dyDescent="0.25">
      <c r="G380" s="24" t="str">
        <f>IF(DrieMeters!D380&gt;0,Grafiek_kalibratiemetingen!$R$13*DrieMeters!D380+Grafiek_kalibratiemetingen!$R$14,TRIM(""))</f>
        <v/>
      </c>
      <c r="J380" s="2">
        <f>IF(IF(DrieMeters!D380&gt;0,1,0)+IF(DrieMeters!H380&gt;0,1,0)=2,1,0)</f>
        <v>0</v>
      </c>
    </row>
    <row r="381" spans="7:10" x14ac:dyDescent="0.25">
      <c r="G381" s="24" t="str">
        <f>IF(DrieMeters!D381&gt;0,Grafiek_kalibratiemetingen!$R$13*DrieMeters!D381+Grafiek_kalibratiemetingen!$R$14,TRIM(""))</f>
        <v/>
      </c>
      <c r="J381" s="2">
        <f>IF(IF(DrieMeters!D381&gt;0,1,0)+IF(DrieMeters!H381&gt;0,1,0)=2,1,0)</f>
        <v>0</v>
      </c>
    </row>
    <row r="382" spans="7:10" x14ac:dyDescent="0.25">
      <c r="G382" s="24" t="str">
        <f>IF(DrieMeters!D382&gt;0,Grafiek_kalibratiemetingen!$R$13*DrieMeters!D382+Grafiek_kalibratiemetingen!$R$14,TRIM(""))</f>
        <v/>
      </c>
      <c r="J382" s="2">
        <f>IF(IF(DrieMeters!D382&gt;0,1,0)+IF(DrieMeters!H382&gt;0,1,0)=2,1,0)</f>
        <v>0</v>
      </c>
    </row>
    <row r="383" spans="7:10" x14ac:dyDescent="0.25">
      <c r="G383" s="24" t="str">
        <f>IF(DrieMeters!D383&gt;0,Grafiek_kalibratiemetingen!$R$13*DrieMeters!D383+Grafiek_kalibratiemetingen!$R$14,TRIM(""))</f>
        <v/>
      </c>
      <c r="J383" s="2">
        <f>IF(IF(DrieMeters!D383&gt;0,1,0)+IF(DrieMeters!H383&gt;0,1,0)=2,1,0)</f>
        <v>0</v>
      </c>
    </row>
    <row r="384" spans="7:10" x14ac:dyDescent="0.25">
      <c r="G384" s="24" t="str">
        <f>IF(DrieMeters!D384&gt;0,Grafiek_kalibratiemetingen!$R$13*DrieMeters!D384+Grafiek_kalibratiemetingen!$R$14,TRIM(""))</f>
        <v/>
      </c>
      <c r="J384" s="2">
        <f>IF(IF(DrieMeters!D384&gt;0,1,0)+IF(DrieMeters!H384&gt;0,1,0)=2,1,0)</f>
        <v>0</v>
      </c>
    </row>
    <row r="385" spans="7:10" x14ac:dyDescent="0.25">
      <c r="G385" s="24" t="str">
        <f>IF(DrieMeters!D385&gt;0,Grafiek_kalibratiemetingen!$R$13*DrieMeters!D385+Grafiek_kalibratiemetingen!$R$14,TRIM(""))</f>
        <v/>
      </c>
      <c r="J385" s="2">
        <f>IF(IF(DrieMeters!D385&gt;0,1,0)+IF(DrieMeters!H385&gt;0,1,0)=2,1,0)</f>
        <v>0</v>
      </c>
    </row>
    <row r="386" spans="7:10" x14ac:dyDescent="0.25">
      <c r="G386" s="24" t="str">
        <f>IF(DrieMeters!D386&gt;0,Grafiek_kalibratiemetingen!$R$13*DrieMeters!D386+Grafiek_kalibratiemetingen!$R$14,TRIM(""))</f>
        <v/>
      </c>
      <c r="J386" s="2">
        <f>IF(IF(DrieMeters!D386&gt;0,1,0)+IF(DrieMeters!H386&gt;0,1,0)=2,1,0)</f>
        <v>0</v>
      </c>
    </row>
    <row r="387" spans="7:10" x14ac:dyDescent="0.25">
      <c r="G387" s="24" t="str">
        <f>IF(DrieMeters!D387&gt;0,Grafiek_kalibratiemetingen!$R$13*DrieMeters!D387+Grafiek_kalibratiemetingen!$R$14,TRIM(""))</f>
        <v/>
      </c>
      <c r="J387" s="2">
        <f>IF(IF(DrieMeters!D387&gt;0,1,0)+IF(DrieMeters!H387&gt;0,1,0)=2,1,0)</f>
        <v>0</v>
      </c>
    </row>
    <row r="388" spans="7:10" x14ac:dyDescent="0.25">
      <c r="G388" s="24" t="str">
        <f>IF(DrieMeters!D388&gt;0,Grafiek_kalibratiemetingen!$R$13*DrieMeters!D388+Grafiek_kalibratiemetingen!$R$14,TRIM(""))</f>
        <v/>
      </c>
      <c r="J388" s="2">
        <f>IF(IF(DrieMeters!D388&gt;0,1,0)+IF(DrieMeters!H388&gt;0,1,0)=2,1,0)</f>
        <v>0</v>
      </c>
    </row>
    <row r="389" spans="7:10" x14ac:dyDescent="0.25">
      <c r="G389" s="24" t="str">
        <f>IF(DrieMeters!D389&gt;0,Grafiek_kalibratiemetingen!$R$13*DrieMeters!D389+Grafiek_kalibratiemetingen!$R$14,TRIM(""))</f>
        <v/>
      </c>
      <c r="J389" s="2">
        <f>IF(IF(DrieMeters!D389&gt;0,1,0)+IF(DrieMeters!H389&gt;0,1,0)=2,1,0)</f>
        <v>0</v>
      </c>
    </row>
    <row r="390" spans="7:10" x14ac:dyDescent="0.25">
      <c r="G390" s="24" t="str">
        <f>IF(DrieMeters!D390&gt;0,Grafiek_kalibratiemetingen!$R$13*DrieMeters!D390+Grafiek_kalibratiemetingen!$R$14,TRIM(""))</f>
        <v/>
      </c>
      <c r="J390" s="2">
        <f>IF(IF(DrieMeters!D390&gt;0,1,0)+IF(DrieMeters!H390&gt;0,1,0)=2,1,0)</f>
        <v>0</v>
      </c>
    </row>
    <row r="391" spans="7:10" x14ac:dyDescent="0.25">
      <c r="G391" s="24" t="str">
        <f>IF(DrieMeters!D391&gt;0,Grafiek_kalibratiemetingen!$R$13*DrieMeters!D391+Grafiek_kalibratiemetingen!$R$14,TRIM(""))</f>
        <v/>
      </c>
      <c r="J391" s="2">
        <f>IF(IF(DrieMeters!D391&gt;0,1,0)+IF(DrieMeters!H391&gt;0,1,0)=2,1,0)</f>
        <v>0</v>
      </c>
    </row>
    <row r="392" spans="7:10" x14ac:dyDescent="0.25">
      <c r="G392" s="24" t="str">
        <f>IF(DrieMeters!D392&gt;0,Grafiek_kalibratiemetingen!$R$13*DrieMeters!D392+Grafiek_kalibratiemetingen!$R$14,TRIM(""))</f>
        <v/>
      </c>
      <c r="J392" s="2">
        <f>IF(IF(DrieMeters!D392&gt;0,1,0)+IF(DrieMeters!H392&gt;0,1,0)=2,1,0)</f>
        <v>0</v>
      </c>
    </row>
    <row r="393" spans="7:10" x14ac:dyDescent="0.25">
      <c r="G393" s="24" t="str">
        <f>IF(DrieMeters!D393&gt;0,Grafiek_kalibratiemetingen!$R$13*DrieMeters!D393+Grafiek_kalibratiemetingen!$R$14,TRIM(""))</f>
        <v/>
      </c>
      <c r="J393" s="2">
        <f>IF(IF(DrieMeters!D393&gt;0,1,0)+IF(DrieMeters!H393&gt;0,1,0)=2,1,0)</f>
        <v>0</v>
      </c>
    </row>
    <row r="394" spans="7:10" x14ac:dyDescent="0.25">
      <c r="G394" s="24" t="str">
        <f>IF(DrieMeters!D394&gt;0,Grafiek_kalibratiemetingen!$R$13*DrieMeters!D394+Grafiek_kalibratiemetingen!$R$14,TRIM(""))</f>
        <v/>
      </c>
      <c r="J394" s="2">
        <f>IF(IF(DrieMeters!D394&gt;0,1,0)+IF(DrieMeters!H394&gt;0,1,0)=2,1,0)</f>
        <v>0</v>
      </c>
    </row>
    <row r="395" spans="7:10" x14ac:dyDescent="0.25">
      <c r="G395" s="24" t="str">
        <f>IF(DrieMeters!D395&gt;0,Grafiek_kalibratiemetingen!$R$13*DrieMeters!D395+Grafiek_kalibratiemetingen!$R$14,TRIM(""))</f>
        <v/>
      </c>
      <c r="J395" s="2">
        <f>IF(IF(DrieMeters!D395&gt;0,1,0)+IF(DrieMeters!H395&gt;0,1,0)=2,1,0)</f>
        <v>0</v>
      </c>
    </row>
    <row r="396" spans="7:10" x14ac:dyDescent="0.25">
      <c r="G396" s="24" t="str">
        <f>IF(DrieMeters!D396&gt;0,Grafiek_kalibratiemetingen!$R$13*DrieMeters!D396+Grafiek_kalibratiemetingen!$R$14,TRIM(""))</f>
        <v/>
      </c>
      <c r="J396" s="2">
        <f>IF(IF(DrieMeters!D396&gt;0,1,0)+IF(DrieMeters!H396&gt;0,1,0)=2,1,0)</f>
        <v>0</v>
      </c>
    </row>
    <row r="397" spans="7:10" x14ac:dyDescent="0.25">
      <c r="G397" s="24" t="str">
        <f>IF(DrieMeters!D397&gt;0,Grafiek_kalibratiemetingen!$R$13*DrieMeters!D397+Grafiek_kalibratiemetingen!$R$14,TRIM(""))</f>
        <v/>
      </c>
      <c r="J397" s="2">
        <f>IF(IF(DrieMeters!D397&gt;0,1,0)+IF(DrieMeters!H397&gt;0,1,0)=2,1,0)</f>
        <v>0</v>
      </c>
    </row>
    <row r="398" spans="7:10" x14ac:dyDescent="0.25">
      <c r="G398" s="24" t="str">
        <f>IF(DrieMeters!D398&gt;0,Grafiek_kalibratiemetingen!$R$13*DrieMeters!D398+Grafiek_kalibratiemetingen!$R$14,TRIM(""))</f>
        <v/>
      </c>
      <c r="J398" s="2">
        <f>IF(IF(DrieMeters!D398&gt;0,1,0)+IF(DrieMeters!H398&gt;0,1,0)=2,1,0)</f>
        <v>0</v>
      </c>
    </row>
    <row r="399" spans="7:10" x14ac:dyDescent="0.25">
      <c r="G399" s="24" t="str">
        <f>IF(DrieMeters!D399&gt;0,Grafiek_kalibratiemetingen!$R$13*DrieMeters!D399+Grafiek_kalibratiemetingen!$R$14,TRIM(""))</f>
        <v/>
      </c>
      <c r="J399" s="2">
        <f>IF(IF(DrieMeters!D399&gt;0,1,0)+IF(DrieMeters!H399&gt;0,1,0)=2,1,0)</f>
        <v>0</v>
      </c>
    </row>
    <row r="400" spans="7:10" x14ac:dyDescent="0.25">
      <c r="G400" s="24" t="str">
        <f>IF(DrieMeters!D400&gt;0,Grafiek_kalibratiemetingen!$R$13*DrieMeters!D400+Grafiek_kalibratiemetingen!$R$14,TRIM(""))</f>
        <v/>
      </c>
      <c r="J400" s="2">
        <f>IF(IF(DrieMeters!D400&gt;0,1,0)+IF(DrieMeters!H400&gt;0,1,0)=2,1,0)</f>
        <v>0</v>
      </c>
    </row>
    <row r="401" spans="7:10" x14ac:dyDescent="0.25">
      <c r="G401" s="24" t="str">
        <f>IF(DrieMeters!D401&gt;0,Grafiek_kalibratiemetingen!$R$13*DrieMeters!D401+Grafiek_kalibratiemetingen!$R$14,TRIM(""))</f>
        <v/>
      </c>
      <c r="J401" s="2">
        <f>IF(IF(DrieMeters!D401&gt;0,1,0)+IF(DrieMeters!H401&gt;0,1,0)=2,1,0)</f>
        <v>0</v>
      </c>
    </row>
    <row r="402" spans="7:10" x14ac:dyDescent="0.25">
      <c r="G402" s="24" t="str">
        <f>IF(DrieMeters!D402&gt;0,Grafiek_kalibratiemetingen!$R$13*DrieMeters!D402+Grafiek_kalibratiemetingen!$R$14,TRIM(""))</f>
        <v/>
      </c>
      <c r="J402" s="2">
        <f>IF(IF(DrieMeters!D402&gt;0,1,0)+IF(DrieMeters!H402&gt;0,1,0)=2,1,0)</f>
        <v>0</v>
      </c>
    </row>
    <row r="403" spans="7:10" x14ac:dyDescent="0.25">
      <c r="G403" s="24" t="str">
        <f>IF(DrieMeters!D403&gt;0,Grafiek_kalibratiemetingen!$R$13*DrieMeters!D403+Grafiek_kalibratiemetingen!$R$14,TRIM(""))</f>
        <v/>
      </c>
      <c r="J403" s="2">
        <f>IF(IF(DrieMeters!D403&gt;0,1,0)+IF(DrieMeters!H403&gt;0,1,0)=2,1,0)</f>
        <v>0</v>
      </c>
    </row>
    <row r="404" spans="7:10" x14ac:dyDescent="0.25">
      <c r="G404" s="24" t="str">
        <f>IF(DrieMeters!D404&gt;0,Grafiek_kalibratiemetingen!$R$13*DrieMeters!D404+Grafiek_kalibratiemetingen!$R$14,TRIM(""))</f>
        <v/>
      </c>
      <c r="J404" s="2">
        <f>IF(IF(DrieMeters!D404&gt;0,1,0)+IF(DrieMeters!H404&gt;0,1,0)=2,1,0)</f>
        <v>0</v>
      </c>
    </row>
    <row r="405" spans="7:10" x14ac:dyDescent="0.25">
      <c r="G405" s="24" t="str">
        <f>IF(DrieMeters!D405&gt;0,Grafiek_kalibratiemetingen!$R$13*DrieMeters!D405+Grafiek_kalibratiemetingen!$R$14,TRIM(""))</f>
        <v/>
      </c>
      <c r="J405" s="2">
        <f>IF(IF(DrieMeters!D405&gt;0,1,0)+IF(DrieMeters!H405&gt;0,1,0)=2,1,0)</f>
        <v>0</v>
      </c>
    </row>
    <row r="406" spans="7:10" x14ac:dyDescent="0.25">
      <c r="G406" s="24" t="str">
        <f>IF(DrieMeters!D406&gt;0,Grafiek_kalibratiemetingen!$R$13*DrieMeters!D406+Grafiek_kalibratiemetingen!$R$14,TRIM(""))</f>
        <v/>
      </c>
      <c r="J406" s="2">
        <f>IF(IF(DrieMeters!D406&gt;0,1,0)+IF(DrieMeters!H406&gt;0,1,0)=2,1,0)</f>
        <v>0</v>
      </c>
    </row>
    <row r="407" spans="7:10" x14ac:dyDescent="0.25">
      <c r="G407" s="24" t="str">
        <f>IF(DrieMeters!D407&gt;0,Grafiek_kalibratiemetingen!$R$13*DrieMeters!D407+Grafiek_kalibratiemetingen!$R$14,TRIM(""))</f>
        <v/>
      </c>
      <c r="J407" s="2">
        <f>IF(IF(DrieMeters!D407&gt;0,1,0)+IF(DrieMeters!H407&gt;0,1,0)=2,1,0)</f>
        <v>0</v>
      </c>
    </row>
    <row r="408" spans="7:10" x14ac:dyDescent="0.25">
      <c r="G408" s="24" t="str">
        <f>IF(DrieMeters!D408&gt;0,Grafiek_kalibratiemetingen!$R$13*DrieMeters!D408+Grafiek_kalibratiemetingen!$R$14,TRIM(""))</f>
        <v/>
      </c>
      <c r="J408" s="2">
        <f>IF(IF(DrieMeters!D408&gt;0,1,0)+IF(DrieMeters!H408&gt;0,1,0)=2,1,0)</f>
        <v>0</v>
      </c>
    </row>
    <row r="409" spans="7:10" x14ac:dyDescent="0.25">
      <c r="G409" s="24" t="str">
        <f>IF(DrieMeters!D409&gt;0,Grafiek_kalibratiemetingen!$R$13*DrieMeters!D409+Grafiek_kalibratiemetingen!$R$14,TRIM(""))</f>
        <v/>
      </c>
      <c r="J409" s="2">
        <f>IF(IF(DrieMeters!D409&gt;0,1,0)+IF(DrieMeters!H409&gt;0,1,0)=2,1,0)</f>
        <v>0</v>
      </c>
    </row>
    <row r="410" spans="7:10" x14ac:dyDescent="0.25">
      <c r="G410" s="24" t="str">
        <f>IF(DrieMeters!D410&gt;0,Grafiek_kalibratiemetingen!$R$13*DrieMeters!D410+Grafiek_kalibratiemetingen!$R$14,TRIM(""))</f>
        <v/>
      </c>
      <c r="J410" s="2">
        <f>IF(IF(DrieMeters!D410&gt;0,1,0)+IF(DrieMeters!H410&gt;0,1,0)=2,1,0)</f>
        <v>0</v>
      </c>
    </row>
    <row r="411" spans="7:10" x14ac:dyDescent="0.25">
      <c r="G411" s="24" t="str">
        <f>IF(DrieMeters!D411&gt;0,Grafiek_kalibratiemetingen!$R$13*DrieMeters!D411+Grafiek_kalibratiemetingen!$R$14,TRIM(""))</f>
        <v/>
      </c>
      <c r="J411" s="2">
        <f>IF(IF(DrieMeters!D411&gt;0,1,0)+IF(DrieMeters!H411&gt;0,1,0)=2,1,0)</f>
        <v>0</v>
      </c>
    </row>
    <row r="412" spans="7:10" x14ac:dyDescent="0.25">
      <c r="G412" s="24" t="str">
        <f>IF(DrieMeters!D412&gt;0,Grafiek_kalibratiemetingen!$R$13*DrieMeters!D412+Grafiek_kalibratiemetingen!$R$14,TRIM(""))</f>
        <v/>
      </c>
      <c r="J412" s="2">
        <f>IF(IF(DrieMeters!D412&gt;0,1,0)+IF(DrieMeters!H412&gt;0,1,0)=2,1,0)</f>
        <v>0</v>
      </c>
    </row>
    <row r="413" spans="7:10" x14ac:dyDescent="0.25">
      <c r="G413" s="24" t="str">
        <f>IF(DrieMeters!D413&gt;0,Grafiek_kalibratiemetingen!$R$13*DrieMeters!D413+Grafiek_kalibratiemetingen!$R$14,TRIM(""))</f>
        <v/>
      </c>
      <c r="J413" s="2">
        <f>IF(IF(DrieMeters!D413&gt;0,1,0)+IF(DrieMeters!H413&gt;0,1,0)=2,1,0)</f>
        <v>0</v>
      </c>
    </row>
    <row r="414" spans="7:10" x14ac:dyDescent="0.25">
      <c r="G414" s="24" t="str">
        <f>IF(DrieMeters!D414&gt;0,Grafiek_kalibratiemetingen!$R$13*DrieMeters!D414+Grafiek_kalibratiemetingen!$R$14,TRIM(""))</f>
        <v/>
      </c>
      <c r="J414" s="2">
        <f>IF(IF(DrieMeters!D414&gt;0,1,0)+IF(DrieMeters!H414&gt;0,1,0)=2,1,0)</f>
        <v>0</v>
      </c>
    </row>
    <row r="415" spans="7:10" x14ac:dyDescent="0.25">
      <c r="G415" s="24" t="str">
        <f>IF(DrieMeters!D415&gt;0,Grafiek_kalibratiemetingen!$R$13*DrieMeters!D415+Grafiek_kalibratiemetingen!$R$14,TRIM(""))</f>
        <v/>
      </c>
      <c r="J415" s="2">
        <f>IF(IF(DrieMeters!D415&gt;0,1,0)+IF(DrieMeters!H415&gt;0,1,0)=2,1,0)</f>
        <v>0</v>
      </c>
    </row>
    <row r="416" spans="7:10" x14ac:dyDescent="0.25">
      <c r="G416" s="24" t="str">
        <f>IF(DrieMeters!D416&gt;0,Grafiek_kalibratiemetingen!$R$13*DrieMeters!D416+Grafiek_kalibratiemetingen!$R$14,TRIM(""))</f>
        <v/>
      </c>
      <c r="J416" s="2">
        <f>IF(IF(DrieMeters!D416&gt;0,1,0)+IF(DrieMeters!H416&gt;0,1,0)=2,1,0)</f>
        <v>0</v>
      </c>
    </row>
    <row r="417" spans="7:10" x14ac:dyDescent="0.25">
      <c r="G417" s="24" t="str">
        <f>IF(DrieMeters!D417&gt;0,Grafiek_kalibratiemetingen!$R$13*DrieMeters!D417+Grafiek_kalibratiemetingen!$R$14,TRIM(""))</f>
        <v/>
      </c>
      <c r="J417" s="2">
        <f>IF(IF(DrieMeters!D417&gt;0,1,0)+IF(DrieMeters!H417&gt;0,1,0)=2,1,0)</f>
        <v>0</v>
      </c>
    </row>
    <row r="418" spans="7:10" x14ac:dyDescent="0.25">
      <c r="G418" s="24" t="str">
        <f>IF(DrieMeters!D418&gt;0,Grafiek_kalibratiemetingen!$R$13*DrieMeters!D418+Grafiek_kalibratiemetingen!$R$14,TRIM(""))</f>
        <v/>
      </c>
      <c r="J418" s="2">
        <f>IF(IF(DrieMeters!D418&gt;0,1,0)+IF(DrieMeters!H418&gt;0,1,0)=2,1,0)</f>
        <v>0</v>
      </c>
    </row>
    <row r="419" spans="7:10" x14ac:dyDescent="0.25">
      <c r="G419" s="24" t="str">
        <f>IF(DrieMeters!D419&gt;0,Grafiek_kalibratiemetingen!$R$13*DrieMeters!D419+Grafiek_kalibratiemetingen!$R$14,TRIM(""))</f>
        <v/>
      </c>
      <c r="J419" s="2">
        <f>IF(IF(DrieMeters!D419&gt;0,1,0)+IF(DrieMeters!H419&gt;0,1,0)=2,1,0)</f>
        <v>0</v>
      </c>
    </row>
    <row r="420" spans="7:10" x14ac:dyDescent="0.25">
      <c r="G420" s="24" t="str">
        <f>IF(DrieMeters!D420&gt;0,Grafiek_kalibratiemetingen!$R$13*DrieMeters!D420+Grafiek_kalibratiemetingen!$R$14,TRIM(""))</f>
        <v/>
      </c>
      <c r="J420" s="2">
        <f>IF(IF(DrieMeters!D420&gt;0,1,0)+IF(DrieMeters!H420&gt;0,1,0)=2,1,0)</f>
        <v>0</v>
      </c>
    </row>
    <row r="421" spans="7:10" x14ac:dyDescent="0.25">
      <c r="G421" s="24" t="str">
        <f>IF(DrieMeters!D421&gt;0,Grafiek_kalibratiemetingen!$R$13*DrieMeters!D421+Grafiek_kalibratiemetingen!$R$14,TRIM(""))</f>
        <v/>
      </c>
      <c r="J421" s="2">
        <f>IF(IF(DrieMeters!D421&gt;0,1,0)+IF(DrieMeters!H421&gt;0,1,0)=2,1,0)</f>
        <v>0</v>
      </c>
    </row>
    <row r="422" spans="7:10" x14ac:dyDescent="0.25">
      <c r="G422" s="24" t="str">
        <f>IF(DrieMeters!D422&gt;0,Grafiek_kalibratiemetingen!$R$13*DrieMeters!D422+Grafiek_kalibratiemetingen!$R$14,TRIM(""))</f>
        <v/>
      </c>
      <c r="J422" s="2">
        <f>IF(IF(DrieMeters!D422&gt;0,1,0)+IF(DrieMeters!H422&gt;0,1,0)=2,1,0)</f>
        <v>0</v>
      </c>
    </row>
    <row r="423" spans="7:10" x14ac:dyDescent="0.25">
      <c r="G423" s="24" t="str">
        <f>IF(DrieMeters!D423&gt;0,Grafiek_kalibratiemetingen!$R$13*DrieMeters!D423+Grafiek_kalibratiemetingen!$R$14,TRIM(""))</f>
        <v/>
      </c>
      <c r="J423" s="2">
        <f>IF(IF(DrieMeters!D423&gt;0,1,0)+IF(DrieMeters!H423&gt;0,1,0)=2,1,0)</f>
        <v>0</v>
      </c>
    </row>
    <row r="424" spans="7:10" x14ac:dyDescent="0.25">
      <c r="G424" s="24" t="str">
        <f>IF(DrieMeters!D424&gt;0,Grafiek_kalibratiemetingen!$R$13*DrieMeters!D424+Grafiek_kalibratiemetingen!$R$14,TRIM(""))</f>
        <v/>
      </c>
      <c r="J424" s="2">
        <f>IF(IF(DrieMeters!D424&gt;0,1,0)+IF(DrieMeters!H424&gt;0,1,0)=2,1,0)</f>
        <v>0</v>
      </c>
    </row>
    <row r="425" spans="7:10" x14ac:dyDescent="0.25">
      <c r="G425" s="24" t="str">
        <f>IF(DrieMeters!D425&gt;0,Grafiek_kalibratiemetingen!$R$13*DrieMeters!D425+Grafiek_kalibratiemetingen!$R$14,TRIM(""))</f>
        <v/>
      </c>
      <c r="J425" s="2">
        <f>IF(IF(DrieMeters!D425&gt;0,1,0)+IF(DrieMeters!H425&gt;0,1,0)=2,1,0)</f>
        <v>0</v>
      </c>
    </row>
    <row r="426" spans="7:10" x14ac:dyDescent="0.25">
      <c r="G426" s="24" t="str">
        <f>IF(DrieMeters!D426&gt;0,Grafiek_kalibratiemetingen!$R$13*DrieMeters!D426+Grafiek_kalibratiemetingen!$R$14,TRIM(""))</f>
        <v/>
      </c>
      <c r="J426" s="2">
        <f>IF(IF(DrieMeters!D426&gt;0,1,0)+IF(DrieMeters!H426&gt;0,1,0)=2,1,0)</f>
        <v>0</v>
      </c>
    </row>
    <row r="427" spans="7:10" x14ac:dyDescent="0.25">
      <c r="G427" s="24" t="str">
        <f>IF(DrieMeters!D427&gt;0,Grafiek_kalibratiemetingen!$R$13*DrieMeters!D427+Grafiek_kalibratiemetingen!$R$14,TRIM(""))</f>
        <v/>
      </c>
      <c r="J427" s="2">
        <f>IF(IF(DrieMeters!D427&gt;0,1,0)+IF(DrieMeters!H427&gt;0,1,0)=2,1,0)</f>
        <v>0</v>
      </c>
    </row>
    <row r="428" spans="7:10" x14ac:dyDescent="0.25">
      <c r="G428" s="24" t="str">
        <f>IF(DrieMeters!D428&gt;0,Grafiek_kalibratiemetingen!$R$13*DrieMeters!D428+Grafiek_kalibratiemetingen!$R$14,TRIM(""))</f>
        <v/>
      </c>
      <c r="J428" s="2">
        <f>IF(IF(DrieMeters!D428&gt;0,1,0)+IF(DrieMeters!H428&gt;0,1,0)=2,1,0)</f>
        <v>0</v>
      </c>
    </row>
    <row r="429" spans="7:10" x14ac:dyDescent="0.25">
      <c r="G429" s="24" t="str">
        <f>IF(DrieMeters!D429&gt;0,Grafiek_kalibratiemetingen!$R$13*DrieMeters!D429+Grafiek_kalibratiemetingen!$R$14,TRIM(""))</f>
        <v/>
      </c>
      <c r="J429" s="2">
        <f>IF(IF(DrieMeters!D429&gt;0,1,0)+IF(DrieMeters!H429&gt;0,1,0)=2,1,0)</f>
        <v>0</v>
      </c>
    </row>
    <row r="430" spans="7:10" x14ac:dyDescent="0.25">
      <c r="G430" s="24" t="str">
        <f>IF(DrieMeters!D430&gt;0,Grafiek_kalibratiemetingen!$R$13*DrieMeters!D430+Grafiek_kalibratiemetingen!$R$14,TRIM(""))</f>
        <v/>
      </c>
      <c r="J430" s="2">
        <f>IF(IF(DrieMeters!D430&gt;0,1,0)+IF(DrieMeters!H430&gt;0,1,0)=2,1,0)</f>
        <v>0</v>
      </c>
    </row>
    <row r="431" spans="7:10" x14ac:dyDescent="0.25">
      <c r="G431" s="24" t="str">
        <f>IF(DrieMeters!D431&gt;0,Grafiek_kalibratiemetingen!$R$13*DrieMeters!D431+Grafiek_kalibratiemetingen!$R$14,TRIM(""))</f>
        <v/>
      </c>
      <c r="J431" s="2">
        <f>IF(IF(DrieMeters!D431&gt;0,1,0)+IF(DrieMeters!H431&gt;0,1,0)=2,1,0)</f>
        <v>0</v>
      </c>
    </row>
    <row r="432" spans="7:10" x14ac:dyDescent="0.25">
      <c r="G432" s="24" t="str">
        <f>IF(DrieMeters!D432&gt;0,Grafiek_kalibratiemetingen!$R$13*DrieMeters!D432+Grafiek_kalibratiemetingen!$R$14,TRIM(""))</f>
        <v/>
      </c>
      <c r="J432" s="2">
        <f>IF(IF(DrieMeters!D432&gt;0,1,0)+IF(DrieMeters!H432&gt;0,1,0)=2,1,0)</f>
        <v>0</v>
      </c>
    </row>
    <row r="433" spans="7:10" x14ac:dyDescent="0.25">
      <c r="G433" s="24" t="str">
        <f>IF(DrieMeters!D433&gt;0,Grafiek_kalibratiemetingen!$R$13*DrieMeters!D433+Grafiek_kalibratiemetingen!$R$14,TRIM(""))</f>
        <v/>
      </c>
      <c r="J433" s="2">
        <f>IF(IF(DrieMeters!D433&gt;0,1,0)+IF(DrieMeters!H433&gt;0,1,0)=2,1,0)</f>
        <v>0</v>
      </c>
    </row>
    <row r="434" spans="7:10" x14ac:dyDescent="0.25">
      <c r="G434" s="24" t="str">
        <f>IF(DrieMeters!D434&gt;0,Grafiek_kalibratiemetingen!$R$13*DrieMeters!D434+Grafiek_kalibratiemetingen!$R$14,TRIM(""))</f>
        <v/>
      </c>
      <c r="J434" s="2">
        <f>IF(IF(DrieMeters!D434&gt;0,1,0)+IF(DrieMeters!H434&gt;0,1,0)=2,1,0)</f>
        <v>0</v>
      </c>
    </row>
    <row r="435" spans="7:10" x14ac:dyDescent="0.25">
      <c r="G435" s="24" t="str">
        <f>IF(DrieMeters!D435&gt;0,Grafiek_kalibratiemetingen!$R$13*DrieMeters!D435+Grafiek_kalibratiemetingen!$R$14,TRIM(""))</f>
        <v/>
      </c>
      <c r="J435" s="2">
        <f>IF(IF(DrieMeters!D435&gt;0,1,0)+IF(DrieMeters!H435&gt;0,1,0)=2,1,0)</f>
        <v>0</v>
      </c>
    </row>
    <row r="436" spans="7:10" x14ac:dyDescent="0.25">
      <c r="G436" s="24" t="str">
        <f>IF(DrieMeters!D436&gt;0,Grafiek_kalibratiemetingen!$R$13*DrieMeters!D436+Grafiek_kalibratiemetingen!$R$14,TRIM(""))</f>
        <v/>
      </c>
      <c r="J436" s="2">
        <f>IF(IF(DrieMeters!D436&gt;0,1,0)+IF(DrieMeters!H436&gt;0,1,0)=2,1,0)</f>
        <v>0</v>
      </c>
    </row>
    <row r="437" spans="7:10" x14ac:dyDescent="0.25">
      <c r="G437" s="24" t="str">
        <f>IF(DrieMeters!D437&gt;0,Grafiek_kalibratiemetingen!$R$13*DrieMeters!D437+Grafiek_kalibratiemetingen!$R$14,TRIM(""))</f>
        <v/>
      </c>
      <c r="J437" s="2">
        <f>IF(IF(DrieMeters!D437&gt;0,1,0)+IF(DrieMeters!H437&gt;0,1,0)=2,1,0)</f>
        <v>0</v>
      </c>
    </row>
    <row r="438" spans="7:10" x14ac:dyDescent="0.25">
      <c r="G438" s="24" t="str">
        <f>IF(DrieMeters!D438&gt;0,Grafiek_kalibratiemetingen!$R$13*DrieMeters!D438+Grafiek_kalibratiemetingen!$R$14,TRIM(""))</f>
        <v/>
      </c>
      <c r="J438" s="2">
        <f>IF(IF(DrieMeters!D438&gt;0,1,0)+IF(DrieMeters!H438&gt;0,1,0)=2,1,0)</f>
        <v>0</v>
      </c>
    </row>
    <row r="439" spans="7:10" x14ac:dyDescent="0.25">
      <c r="G439" s="24" t="str">
        <f>IF(DrieMeters!D439&gt;0,Grafiek_kalibratiemetingen!$R$13*DrieMeters!D439+Grafiek_kalibratiemetingen!$R$14,TRIM(""))</f>
        <v/>
      </c>
      <c r="J439" s="2">
        <f>IF(IF(DrieMeters!D439&gt;0,1,0)+IF(DrieMeters!H439&gt;0,1,0)=2,1,0)</f>
        <v>0</v>
      </c>
    </row>
    <row r="440" spans="7:10" x14ac:dyDescent="0.25">
      <c r="G440" s="24" t="str">
        <f>IF(DrieMeters!D440&gt;0,Grafiek_kalibratiemetingen!$R$13*DrieMeters!D440+Grafiek_kalibratiemetingen!$R$14,TRIM(""))</f>
        <v/>
      </c>
      <c r="J440" s="2">
        <f>IF(IF(DrieMeters!D440&gt;0,1,0)+IF(DrieMeters!H440&gt;0,1,0)=2,1,0)</f>
        <v>0</v>
      </c>
    </row>
    <row r="441" spans="7:10" x14ac:dyDescent="0.25">
      <c r="G441" s="24" t="str">
        <f>IF(DrieMeters!D441&gt;0,Grafiek_kalibratiemetingen!$R$13*DrieMeters!D441+Grafiek_kalibratiemetingen!$R$14,TRIM(""))</f>
        <v/>
      </c>
      <c r="J441" s="2">
        <f>IF(IF(DrieMeters!D441&gt;0,1,0)+IF(DrieMeters!H441&gt;0,1,0)=2,1,0)</f>
        <v>0</v>
      </c>
    </row>
    <row r="442" spans="7:10" x14ac:dyDescent="0.25">
      <c r="G442" s="24" t="str">
        <f>IF(DrieMeters!D442&gt;0,Grafiek_kalibratiemetingen!$R$13*DrieMeters!D442+Grafiek_kalibratiemetingen!$R$14,TRIM(""))</f>
        <v/>
      </c>
      <c r="J442" s="2">
        <f>IF(IF(DrieMeters!D442&gt;0,1,0)+IF(DrieMeters!H442&gt;0,1,0)=2,1,0)</f>
        <v>0</v>
      </c>
    </row>
    <row r="443" spans="7:10" x14ac:dyDescent="0.25">
      <c r="G443" s="24" t="str">
        <f>IF(DrieMeters!D443&gt;0,Grafiek_kalibratiemetingen!$R$13*DrieMeters!D443+Grafiek_kalibratiemetingen!$R$14,TRIM(""))</f>
        <v/>
      </c>
      <c r="J443" s="2">
        <f>IF(IF(DrieMeters!D443&gt;0,1,0)+IF(DrieMeters!H443&gt;0,1,0)=2,1,0)</f>
        <v>0</v>
      </c>
    </row>
    <row r="444" spans="7:10" x14ac:dyDescent="0.25">
      <c r="G444" s="24" t="str">
        <f>IF(DrieMeters!D444&gt;0,Grafiek_kalibratiemetingen!$R$13*DrieMeters!D444+Grafiek_kalibratiemetingen!$R$14,TRIM(""))</f>
        <v/>
      </c>
      <c r="J444" s="2">
        <f>IF(IF(DrieMeters!D444&gt;0,1,0)+IF(DrieMeters!H444&gt;0,1,0)=2,1,0)</f>
        <v>0</v>
      </c>
    </row>
    <row r="445" spans="7:10" x14ac:dyDescent="0.25">
      <c r="G445" s="24" t="str">
        <f>IF(DrieMeters!D445&gt;0,Grafiek_kalibratiemetingen!$R$13*DrieMeters!D445+Grafiek_kalibratiemetingen!$R$14,TRIM(""))</f>
        <v/>
      </c>
      <c r="J445" s="2">
        <f>IF(IF(DrieMeters!D445&gt;0,1,0)+IF(DrieMeters!H445&gt;0,1,0)=2,1,0)</f>
        <v>0</v>
      </c>
    </row>
    <row r="446" spans="7:10" x14ac:dyDescent="0.25">
      <c r="G446" s="24" t="str">
        <f>IF(DrieMeters!D446&gt;0,Grafiek_kalibratiemetingen!$R$13*DrieMeters!D446+Grafiek_kalibratiemetingen!$R$14,TRIM(""))</f>
        <v/>
      </c>
      <c r="J446" s="2">
        <f>IF(IF(DrieMeters!D446&gt;0,1,0)+IF(DrieMeters!H446&gt;0,1,0)=2,1,0)</f>
        <v>0</v>
      </c>
    </row>
    <row r="447" spans="7:10" x14ac:dyDescent="0.25">
      <c r="G447" s="24" t="str">
        <f>IF(DrieMeters!D447&gt;0,Grafiek_kalibratiemetingen!$R$13*DrieMeters!D447+Grafiek_kalibratiemetingen!$R$14,TRIM(""))</f>
        <v/>
      </c>
      <c r="J447" s="2">
        <f>IF(IF(DrieMeters!D447&gt;0,1,0)+IF(DrieMeters!H447&gt;0,1,0)=2,1,0)</f>
        <v>0</v>
      </c>
    </row>
    <row r="448" spans="7:10" x14ac:dyDescent="0.25">
      <c r="G448" s="24" t="str">
        <f>IF(DrieMeters!D448&gt;0,Grafiek_kalibratiemetingen!$R$13*DrieMeters!D448+Grafiek_kalibratiemetingen!$R$14,TRIM(""))</f>
        <v/>
      </c>
      <c r="J448" s="2">
        <f>IF(IF(DrieMeters!D448&gt;0,1,0)+IF(DrieMeters!H448&gt;0,1,0)=2,1,0)</f>
        <v>0</v>
      </c>
    </row>
    <row r="449" spans="7:10" x14ac:dyDescent="0.25">
      <c r="G449" s="24" t="str">
        <f>IF(DrieMeters!D449&gt;0,Grafiek_kalibratiemetingen!$R$13*DrieMeters!D449+Grafiek_kalibratiemetingen!$R$14,TRIM(""))</f>
        <v/>
      </c>
      <c r="J449" s="2">
        <f>IF(IF(DrieMeters!D449&gt;0,1,0)+IF(DrieMeters!H449&gt;0,1,0)=2,1,0)</f>
        <v>0</v>
      </c>
    </row>
    <row r="450" spans="7:10" x14ac:dyDescent="0.25">
      <c r="G450" s="24" t="str">
        <f>IF(DrieMeters!D450&gt;0,Grafiek_kalibratiemetingen!$R$13*DrieMeters!D450+Grafiek_kalibratiemetingen!$R$14,TRIM(""))</f>
        <v/>
      </c>
      <c r="J450" s="2">
        <f>IF(IF(DrieMeters!D450&gt;0,1,0)+IF(DrieMeters!H450&gt;0,1,0)=2,1,0)</f>
        <v>0</v>
      </c>
    </row>
    <row r="451" spans="7:10" x14ac:dyDescent="0.25">
      <c r="G451" s="24" t="str">
        <f>IF(DrieMeters!D451&gt;0,Grafiek_kalibratiemetingen!$R$13*DrieMeters!D451+Grafiek_kalibratiemetingen!$R$14,TRIM(""))</f>
        <v/>
      </c>
      <c r="J451" s="2">
        <f>IF(IF(DrieMeters!D451&gt;0,1,0)+IF(DrieMeters!H451&gt;0,1,0)=2,1,0)</f>
        <v>0</v>
      </c>
    </row>
    <row r="452" spans="7:10" x14ac:dyDescent="0.25">
      <c r="G452" s="24" t="str">
        <f>IF(DrieMeters!D452&gt;0,Grafiek_kalibratiemetingen!$R$13*DrieMeters!D452+Grafiek_kalibratiemetingen!$R$14,TRIM(""))</f>
        <v/>
      </c>
      <c r="J452" s="2">
        <f>IF(IF(DrieMeters!D452&gt;0,1,0)+IF(DrieMeters!H452&gt;0,1,0)=2,1,0)</f>
        <v>0</v>
      </c>
    </row>
    <row r="453" spans="7:10" x14ac:dyDescent="0.25">
      <c r="G453" s="24" t="str">
        <f>IF(DrieMeters!D453&gt;0,Grafiek_kalibratiemetingen!$R$13*DrieMeters!D453+Grafiek_kalibratiemetingen!$R$14,TRIM(""))</f>
        <v/>
      </c>
      <c r="J453" s="2">
        <f>IF(IF(DrieMeters!D453&gt;0,1,0)+IF(DrieMeters!H453&gt;0,1,0)=2,1,0)</f>
        <v>0</v>
      </c>
    </row>
    <row r="454" spans="7:10" x14ac:dyDescent="0.25">
      <c r="G454" s="24" t="str">
        <f>IF(DrieMeters!D454&gt;0,Grafiek_kalibratiemetingen!$R$13*DrieMeters!D454+Grafiek_kalibratiemetingen!$R$14,TRIM(""))</f>
        <v/>
      </c>
      <c r="J454" s="2">
        <f>IF(IF(DrieMeters!D454&gt;0,1,0)+IF(DrieMeters!H454&gt;0,1,0)=2,1,0)</f>
        <v>0</v>
      </c>
    </row>
    <row r="455" spans="7:10" x14ac:dyDescent="0.25">
      <c r="G455" s="24" t="str">
        <f>IF(DrieMeters!D455&gt;0,Grafiek_kalibratiemetingen!$R$13*DrieMeters!D455+Grafiek_kalibratiemetingen!$R$14,TRIM(""))</f>
        <v/>
      </c>
      <c r="J455" s="2">
        <f>IF(IF(DrieMeters!D455&gt;0,1,0)+IF(DrieMeters!H455&gt;0,1,0)=2,1,0)</f>
        <v>0</v>
      </c>
    </row>
    <row r="456" spans="7:10" x14ac:dyDescent="0.25">
      <c r="G456" s="24" t="str">
        <f>IF(DrieMeters!D456&gt;0,Grafiek_kalibratiemetingen!$R$13*DrieMeters!D456+Grafiek_kalibratiemetingen!$R$14,TRIM(""))</f>
        <v/>
      </c>
      <c r="J456" s="2">
        <f>IF(IF(DrieMeters!D456&gt;0,1,0)+IF(DrieMeters!H456&gt;0,1,0)=2,1,0)</f>
        <v>0</v>
      </c>
    </row>
    <row r="457" spans="7:10" x14ac:dyDescent="0.25">
      <c r="G457" s="24" t="str">
        <f>IF(DrieMeters!D457&gt;0,Grafiek_kalibratiemetingen!$R$13*DrieMeters!D457+Grafiek_kalibratiemetingen!$R$14,TRIM(""))</f>
        <v/>
      </c>
      <c r="J457" s="2">
        <f>IF(IF(DrieMeters!D457&gt;0,1,0)+IF(DrieMeters!H457&gt;0,1,0)=2,1,0)</f>
        <v>0</v>
      </c>
    </row>
    <row r="458" spans="7:10" x14ac:dyDescent="0.25">
      <c r="G458" s="24" t="str">
        <f>IF(DrieMeters!D458&gt;0,Grafiek_kalibratiemetingen!$R$13*DrieMeters!D458+Grafiek_kalibratiemetingen!$R$14,TRIM(""))</f>
        <v/>
      </c>
      <c r="J458" s="2">
        <f>IF(IF(DrieMeters!D458&gt;0,1,0)+IF(DrieMeters!H458&gt;0,1,0)=2,1,0)</f>
        <v>0</v>
      </c>
    </row>
    <row r="459" spans="7:10" x14ac:dyDescent="0.25">
      <c r="G459" s="24" t="str">
        <f>IF(DrieMeters!D459&gt;0,Grafiek_kalibratiemetingen!$R$13*DrieMeters!D459+Grafiek_kalibratiemetingen!$R$14,TRIM(""))</f>
        <v/>
      </c>
      <c r="J459" s="2">
        <f>IF(IF(DrieMeters!D459&gt;0,1,0)+IF(DrieMeters!H459&gt;0,1,0)=2,1,0)</f>
        <v>0</v>
      </c>
    </row>
    <row r="460" spans="7:10" x14ac:dyDescent="0.25">
      <c r="G460" s="24" t="str">
        <f>IF(DrieMeters!D460&gt;0,Grafiek_kalibratiemetingen!$R$13*DrieMeters!D460+Grafiek_kalibratiemetingen!$R$14,TRIM(""))</f>
        <v/>
      </c>
      <c r="J460" s="2">
        <f>IF(IF(DrieMeters!D460&gt;0,1,0)+IF(DrieMeters!H460&gt;0,1,0)=2,1,0)</f>
        <v>0</v>
      </c>
    </row>
    <row r="461" spans="7:10" x14ac:dyDescent="0.25">
      <c r="G461" s="24" t="str">
        <f>IF(DrieMeters!D461&gt;0,Grafiek_kalibratiemetingen!$R$13*DrieMeters!D461+Grafiek_kalibratiemetingen!$R$14,TRIM(""))</f>
        <v/>
      </c>
      <c r="J461" s="2">
        <f>IF(IF(DrieMeters!D461&gt;0,1,0)+IF(DrieMeters!H461&gt;0,1,0)=2,1,0)</f>
        <v>0</v>
      </c>
    </row>
    <row r="462" spans="7:10" x14ac:dyDescent="0.25">
      <c r="G462" s="24" t="str">
        <f>IF(DrieMeters!D462&gt;0,Grafiek_kalibratiemetingen!$R$13*DrieMeters!D462+Grafiek_kalibratiemetingen!$R$14,TRIM(""))</f>
        <v/>
      </c>
      <c r="J462" s="2">
        <f>IF(IF(DrieMeters!D462&gt;0,1,0)+IF(DrieMeters!H462&gt;0,1,0)=2,1,0)</f>
        <v>0</v>
      </c>
    </row>
    <row r="463" spans="7:10" x14ac:dyDescent="0.25">
      <c r="G463" s="24" t="str">
        <f>IF(DrieMeters!D463&gt;0,Grafiek_kalibratiemetingen!$R$13*DrieMeters!D463+Grafiek_kalibratiemetingen!$R$14,TRIM(""))</f>
        <v/>
      </c>
      <c r="J463" s="2">
        <f>IF(IF(DrieMeters!D463&gt;0,1,0)+IF(DrieMeters!H463&gt;0,1,0)=2,1,0)</f>
        <v>0</v>
      </c>
    </row>
    <row r="464" spans="7:10" x14ac:dyDescent="0.25">
      <c r="G464" s="24" t="str">
        <f>IF(DrieMeters!D464&gt;0,Grafiek_kalibratiemetingen!$R$13*DrieMeters!D464+Grafiek_kalibratiemetingen!$R$14,TRIM(""))</f>
        <v/>
      </c>
      <c r="J464" s="2">
        <f>IF(IF(DrieMeters!D464&gt;0,1,0)+IF(DrieMeters!H464&gt;0,1,0)=2,1,0)</f>
        <v>0</v>
      </c>
    </row>
    <row r="465" spans="7:10" x14ac:dyDescent="0.25">
      <c r="G465" s="24" t="str">
        <f>IF(DrieMeters!D465&gt;0,Grafiek_kalibratiemetingen!$R$13*DrieMeters!D465+Grafiek_kalibratiemetingen!$R$14,TRIM(""))</f>
        <v/>
      </c>
      <c r="J465" s="2">
        <f>IF(IF(DrieMeters!D465&gt;0,1,0)+IF(DrieMeters!H465&gt;0,1,0)=2,1,0)</f>
        <v>0</v>
      </c>
    </row>
    <row r="466" spans="7:10" x14ac:dyDescent="0.25">
      <c r="G466" s="24" t="str">
        <f>IF(DrieMeters!D466&gt;0,Grafiek_kalibratiemetingen!$R$13*DrieMeters!D466+Grafiek_kalibratiemetingen!$R$14,TRIM(""))</f>
        <v/>
      </c>
      <c r="J466" s="2">
        <f>IF(IF(DrieMeters!D466&gt;0,1,0)+IF(DrieMeters!H466&gt;0,1,0)=2,1,0)</f>
        <v>0</v>
      </c>
    </row>
    <row r="467" spans="7:10" x14ac:dyDescent="0.25">
      <c r="G467" s="24" t="str">
        <f>IF(DrieMeters!D467&gt;0,Grafiek_kalibratiemetingen!$R$13*DrieMeters!D467+Grafiek_kalibratiemetingen!$R$14,TRIM(""))</f>
        <v/>
      </c>
      <c r="J467" s="2">
        <f>IF(IF(DrieMeters!D467&gt;0,1,0)+IF(DrieMeters!H467&gt;0,1,0)=2,1,0)</f>
        <v>0</v>
      </c>
    </row>
    <row r="468" spans="7:10" x14ac:dyDescent="0.25">
      <c r="G468" s="24" t="str">
        <f>IF(DrieMeters!D468&gt;0,Grafiek_kalibratiemetingen!$R$13*DrieMeters!D468+Grafiek_kalibratiemetingen!$R$14,TRIM(""))</f>
        <v/>
      </c>
      <c r="J468" s="2">
        <f>IF(IF(DrieMeters!D468&gt;0,1,0)+IF(DrieMeters!H468&gt;0,1,0)=2,1,0)</f>
        <v>0</v>
      </c>
    </row>
    <row r="469" spans="7:10" x14ac:dyDescent="0.25">
      <c r="G469" s="24" t="str">
        <f>IF(DrieMeters!D469&gt;0,Grafiek_kalibratiemetingen!$R$13*DrieMeters!D469+Grafiek_kalibratiemetingen!$R$14,TRIM(""))</f>
        <v/>
      </c>
      <c r="J469" s="2">
        <f>IF(IF(DrieMeters!D469&gt;0,1,0)+IF(DrieMeters!H469&gt;0,1,0)=2,1,0)</f>
        <v>0</v>
      </c>
    </row>
    <row r="470" spans="7:10" x14ac:dyDescent="0.25">
      <c r="G470" s="24" t="str">
        <f>IF(DrieMeters!D470&gt;0,Grafiek_kalibratiemetingen!$R$13*DrieMeters!D470+Grafiek_kalibratiemetingen!$R$14,TRIM(""))</f>
        <v/>
      </c>
      <c r="J470" s="2">
        <f>IF(IF(DrieMeters!D470&gt;0,1,0)+IF(DrieMeters!H470&gt;0,1,0)=2,1,0)</f>
        <v>0</v>
      </c>
    </row>
    <row r="471" spans="7:10" x14ac:dyDescent="0.25">
      <c r="G471" s="24" t="str">
        <f>IF(DrieMeters!D471&gt;0,Grafiek_kalibratiemetingen!$R$13*DrieMeters!D471+Grafiek_kalibratiemetingen!$R$14,TRIM(""))</f>
        <v/>
      </c>
      <c r="J471" s="2">
        <f>IF(IF(DrieMeters!D471&gt;0,1,0)+IF(DrieMeters!H471&gt;0,1,0)=2,1,0)</f>
        <v>0</v>
      </c>
    </row>
    <row r="472" spans="7:10" x14ac:dyDescent="0.25">
      <c r="G472" s="24" t="str">
        <f>IF(DrieMeters!D472&gt;0,Grafiek_kalibratiemetingen!$R$13*DrieMeters!D472+Grafiek_kalibratiemetingen!$R$14,TRIM(""))</f>
        <v/>
      </c>
      <c r="J472" s="2">
        <f>IF(IF(DrieMeters!D472&gt;0,1,0)+IF(DrieMeters!H472&gt;0,1,0)=2,1,0)</f>
        <v>0</v>
      </c>
    </row>
    <row r="473" spans="7:10" x14ac:dyDescent="0.25">
      <c r="G473" s="24" t="str">
        <f>IF(DrieMeters!D473&gt;0,Grafiek_kalibratiemetingen!$R$13*DrieMeters!D473+Grafiek_kalibratiemetingen!$R$14,TRIM(""))</f>
        <v/>
      </c>
      <c r="J473" s="2">
        <f>IF(IF(DrieMeters!D473&gt;0,1,0)+IF(DrieMeters!H473&gt;0,1,0)=2,1,0)</f>
        <v>0</v>
      </c>
    </row>
    <row r="474" spans="7:10" x14ac:dyDescent="0.25">
      <c r="G474" s="24" t="str">
        <f>IF(DrieMeters!D474&gt;0,Grafiek_kalibratiemetingen!$R$13*DrieMeters!D474+Grafiek_kalibratiemetingen!$R$14,TRIM(""))</f>
        <v/>
      </c>
      <c r="J474" s="2">
        <f>IF(IF(DrieMeters!D474&gt;0,1,0)+IF(DrieMeters!H474&gt;0,1,0)=2,1,0)</f>
        <v>0</v>
      </c>
    </row>
    <row r="475" spans="7:10" x14ac:dyDescent="0.25">
      <c r="G475" s="24" t="str">
        <f>IF(DrieMeters!D475&gt;0,Grafiek_kalibratiemetingen!$R$13*DrieMeters!D475+Grafiek_kalibratiemetingen!$R$14,TRIM(""))</f>
        <v/>
      </c>
      <c r="J475" s="2">
        <f>IF(IF(DrieMeters!D475&gt;0,1,0)+IF(DrieMeters!H475&gt;0,1,0)=2,1,0)</f>
        <v>0</v>
      </c>
    </row>
    <row r="476" spans="7:10" x14ac:dyDescent="0.25">
      <c r="G476" s="24" t="str">
        <f>IF(DrieMeters!D476&gt;0,Grafiek_kalibratiemetingen!$R$13*DrieMeters!D476+Grafiek_kalibratiemetingen!$R$14,TRIM(""))</f>
        <v/>
      </c>
      <c r="J476" s="2">
        <f>IF(IF(DrieMeters!D476&gt;0,1,0)+IF(DrieMeters!H476&gt;0,1,0)=2,1,0)</f>
        <v>0</v>
      </c>
    </row>
    <row r="477" spans="7:10" x14ac:dyDescent="0.25">
      <c r="G477" s="24" t="str">
        <f>IF(DrieMeters!D477&gt;0,Grafiek_kalibratiemetingen!$R$13*DrieMeters!D477+Grafiek_kalibratiemetingen!$R$14,TRIM(""))</f>
        <v/>
      </c>
      <c r="J477" s="2">
        <f>IF(IF(DrieMeters!D477&gt;0,1,0)+IF(DrieMeters!H477&gt;0,1,0)=2,1,0)</f>
        <v>0</v>
      </c>
    </row>
    <row r="478" spans="7:10" x14ac:dyDescent="0.25">
      <c r="G478" s="24" t="str">
        <f>IF(DrieMeters!D478&gt;0,Grafiek_kalibratiemetingen!$R$13*DrieMeters!D478+Grafiek_kalibratiemetingen!$R$14,TRIM(""))</f>
        <v/>
      </c>
      <c r="J478" s="2">
        <f>IF(IF(DrieMeters!D478&gt;0,1,0)+IF(DrieMeters!H478&gt;0,1,0)=2,1,0)</f>
        <v>0</v>
      </c>
    </row>
    <row r="479" spans="7:10" x14ac:dyDescent="0.25">
      <c r="G479" s="24" t="str">
        <f>IF(DrieMeters!D479&gt;0,Grafiek_kalibratiemetingen!$R$13*DrieMeters!D479+Grafiek_kalibratiemetingen!$R$14,TRIM(""))</f>
        <v/>
      </c>
      <c r="J479" s="2">
        <f>IF(IF(DrieMeters!D479&gt;0,1,0)+IF(DrieMeters!H479&gt;0,1,0)=2,1,0)</f>
        <v>0</v>
      </c>
    </row>
    <row r="480" spans="7:10" x14ac:dyDescent="0.25">
      <c r="G480" s="24" t="str">
        <f>IF(DrieMeters!D480&gt;0,Grafiek_kalibratiemetingen!$R$13*DrieMeters!D480+Grafiek_kalibratiemetingen!$R$14,TRIM(""))</f>
        <v/>
      </c>
      <c r="J480" s="2">
        <f>IF(IF(DrieMeters!D480&gt;0,1,0)+IF(DrieMeters!H480&gt;0,1,0)=2,1,0)</f>
        <v>0</v>
      </c>
    </row>
    <row r="481" spans="7:10" x14ac:dyDescent="0.25">
      <c r="G481" s="24" t="str">
        <f>IF(DrieMeters!D481&gt;0,Grafiek_kalibratiemetingen!$R$13*DrieMeters!D481+Grafiek_kalibratiemetingen!$R$14,TRIM(""))</f>
        <v/>
      </c>
      <c r="J481" s="2">
        <f>IF(IF(DrieMeters!D481&gt;0,1,0)+IF(DrieMeters!H481&gt;0,1,0)=2,1,0)</f>
        <v>0</v>
      </c>
    </row>
    <row r="482" spans="7:10" x14ac:dyDescent="0.25">
      <c r="G482" s="24" t="str">
        <f>IF(DrieMeters!D482&gt;0,Grafiek_kalibratiemetingen!$R$13*DrieMeters!D482+Grafiek_kalibratiemetingen!$R$14,TRIM(""))</f>
        <v/>
      </c>
      <c r="J482" s="2">
        <f>IF(IF(DrieMeters!D482&gt;0,1,0)+IF(DrieMeters!H482&gt;0,1,0)=2,1,0)</f>
        <v>0</v>
      </c>
    </row>
    <row r="483" spans="7:10" x14ac:dyDescent="0.25">
      <c r="G483" s="24" t="str">
        <f>IF(DrieMeters!D483&gt;0,Grafiek_kalibratiemetingen!$R$13*DrieMeters!D483+Grafiek_kalibratiemetingen!$R$14,TRIM(""))</f>
        <v/>
      </c>
      <c r="J483" s="2">
        <f>IF(IF(DrieMeters!D483&gt;0,1,0)+IF(DrieMeters!H483&gt;0,1,0)=2,1,0)</f>
        <v>0</v>
      </c>
    </row>
    <row r="484" spans="7:10" x14ac:dyDescent="0.25">
      <c r="G484" s="24" t="str">
        <f>IF(DrieMeters!D484&gt;0,Grafiek_kalibratiemetingen!$R$13*DrieMeters!D484+Grafiek_kalibratiemetingen!$R$14,TRIM(""))</f>
        <v/>
      </c>
    </row>
    <row r="485" spans="7:10" x14ac:dyDescent="0.25">
      <c r="G485" s="24" t="str">
        <f>IF(DrieMeters!D485&gt;0,Grafiek_kalibratiemetingen!$R$13*DrieMeters!D485+Grafiek_kalibratiemetingen!$R$14,TRIM(""))</f>
        <v/>
      </c>
    </row>
    <row r="486" spans="7:10" x14ac:dyDescent="0.25">
      <c r="G486" s="24" t="str">
        <f>IF(DrieMeters!D486&gt;0,Grafiek_kalibratiemetingen!$R$13*DrieMeters!D486+Grafiek_kalibratiemetingen!$R$14,TRIM(""))</f>
        <v/>
      </c>
    </row>
    <row r="487" spans="7:10" x14ac:dyDescent="0.25">
      <c r="G487" s="24" t="str">
        <f>IF(DrieMeters!D487&gt;0,Grafiek_kalibratiemetingen!$R$13*DrieMeters!D487+Grafiek_kalibratiemetingen!$R$14,TRIM(""))</f>
        <v/>
      </c>
    </row>
    <row r="488" spans="7:10" x14ac:dyDescent="0.25">
      <c r="G488" s="24" t="str">
        <f>IF(DrieMeters!D488&gt;0,Grafiek_kalibratiemetingen!$R$13*DrieMeters!D488+Grafiek_kalibratiemetingen!$R$14,TRIM(""))</f>
        <v/>
      </c>
    </row>
    <row r="489" spans="7:10" x14ac:dyDescent="0.25">
      <c r="G489" s="24" t="str">
        <f>IF(DrieMeters!D489&gt;0,Grafiek_kalibratiemetingen!$R$13*DrieMeters!D489+Grafiek_kalibratiemetingen!$R$14,TRIM(""))</f>
        <v/>
      </c>
    </row>
    <row r="490" spans="7:10" x14ac:dyDescent="0.25">
      <c r="G490" s="24" t="str">
        <f>IF(DrieMeters!D490&gt;0,Grafiek_kalibratiemetingen!$R$13*DrieMeters!D490+Grafiek_kalibratiemetingen!$R$14,TRIM(""))</f>
        <v/>
      </c>
    </row>
    <row r="491" spans="7:10" x14ac:dyDescent="0.25">
      <c r="G491" s="24" t="str">
        <f>IF(DrieMeters!D491&gt;0,Grafiek_kalibratiemetingen!$R$13*DrieMeters!D491+Grafiek_kalibratiemetingen!$R$14,TRIM(""))</f>
        <v/>
      </c>
    </row>
    <row r="492" spans="7:10" x14ac:dyDescent="0.25">
      <c r="G492" s="24" t="str">
        <f>IF(DrieMeters!D492&gt;0,Grafiek_kalibratiemetingen!$R$13*DrieMeters!D492+Grafiek_kalibratiemetingen!$R$14,TRIM(""))</f>
        <v/>
      </c>
    </row>
    <row r="493" spans="7:10" x14ac:dyDescent="0.25">
      <c r="G493" s="24" t="str">
        <f>IF(J493,Grafiek_kalibratiemetingen!$R$13*DrieMeters!D493+Grafiek_kalibratiemetingen!$R$14,TRIM(""))</f>
        <v/>
      </c>
    </row>
    <row r="494" spans="7:10" x14ac:dyDescent="0.25">
      <c r="G494" s="24" t="str">
        <f>IF(J494,Grafiek_kalibratiemetingen!$R$13*DrieMeters!D494+Grafiek_kalibratiemetingen!$R$14,TRIM(""))</f>
        <v/>
      </c>
    </row>
    <row r="495" spans="7:10" x14ac:dyDescent="0.25">
      <c r="G495" s="24" t="str">
        <f>IF(J495,Grafiek_kalibratiemetingen!$R$13*DrieMeters!D495+Grafiek_kalibratiemetingen!$R$14,TRIM(""))</f>
        <v/>
      </c>
    </row>
    <row r="496" spans="7:10" x14ac:dyDescent="0.25">
      <c r="G496" s="24" t="str">
        <f>IF(J496,Grafiek_kalibratiemetingen!$R$13*DrieMeters!D496+Grafiek_kalibratiemetingen!$R$14,TRIM(""))</f>
        <v/>
      </c>
    </row>
    <row r="497" spans="7:7" x14ac:dyDescent="0.25">
      <c r="G497" s="24" t="str">
        <f>IF(J497,Grafiek_kalibratiemetingen!$R$13*DrieMeters!D497+Grafiek_kalibratiemetingen!$R$14,TRIM(""))</f>
        <v/>
      </c>
    </row>
    <row r="498" spans="7:7" x14ac:dyDescent="0.25">
      <c r="G498" s="24" t="str">
        <f>IF(J498,Grafiek_kalibratiemetingen!$R$13*DrieMeters!D498+Grafiek_kalibratiemetingen!$R$14,TRIM(""))</f>
        <v/>
      </c>
    </row>
    <row r="499" spans="7:7" x14ac:dyDescent="0.25">
      <c r="G499" s="24" t="str">
        <f>IF(J499,Grafiek_kalibratiemetingen!$R$13*DrieMeters!D499+Grafiek_kalibratiemetingen!$R$14,TRIM(""))</f>
        <v/>
      </c>
    </row>
    <row r="500" spans="7:7" x14ac:dyDescent="0.25">
      <c r="G500" s="24" t="str">
        <f>IF(J500,Grafiek_kalibratiemetingen!$R$13*DrieMeters!D500+Grafiek_kalibratiemetingen!$R$14,TRIM(""))</f>
        <v/>
      </c>
    </row>
    <row r="501" spans="7:7" x14ac:dyDescent="0.25">
      <c r="G501" s="24" t="str">
        <f>IF(J501,Grafiek_kalibratiemetingen!$R$13*DrieMeters!D501+Grafiek_kalibratiemetingen!$R$14,TRIM(""))</f>
        <v/>
      </c>
    </row>
    <row r="502" spans="7:7" x14ac:dyDescent="0.25">
      <c r="G502" s="24" t="str">
        <f>IF(J502,Grafiek_kalibratiemetingen!$R$13*DrieMeters!D502+Grafiek_kalibratiemetingen!$R$14,TRIM(""))</f>
        <v/>
      </c>
    </row>
    <row r="503" spans="7:7" x14ac:dyDescent="0.25">
      <c r="G503" s="24" t="str">
        <f>IF(J503,Grafiek_kalibratiemetingen!$R$13*DrieMeters!D503+Grafiek_kalibratiemetingen!$R$14,TRIM(""))</f>
        <v/>
      </c>
    </row>
    <row r="504" spans="7:7" x14ac:dyDescent="0.25">
      <c r="G504" s="24" t="str">
        <f>IF(J504,Grafiek_kalibratiemetingen!$R$13*DrieMeters!D504+Grafiek_kalibratiemetingen!$R$14,TRIM(""))</f>
        <v/>
      </c>
    </row>
    <row r="505" spans="7:7" x14ac:dyDescent="0.25">
      <c r="G505" s="24" t="str">
        <f>IF(J505,Grafiek_kalibratiemetingen!$R$13*DrieMeters!D505+Grafiek_kalibratiemetingen!$R$14,TRIM(""))</f>
        <v/>
      </c>
    </row>
    <row r="506" spans="7:7" x14ac:dyDescent="0.25">
      <c r="G506" s="24" t="str">
        <f>IF(J506,Grafiek_kalibratiemetingen!$R$13*DrieMeters!D506+Grafiek_kalibratiemetingen!$R$14,TRIM(""))</f>
        <v/>
      </c>
    </row>
    <row r="507" spans="7:7" x14ac:dyDescent="0.25">
      <c r="G507" s="24" t="str">
        <f>IF(J507,Grafiek_kalibratiemetingen!$R$13*DrieMeters!D507+Grafiek_kalibratiemetingen!$R$14,TRIM(""))</f>
        <v/>
      </c>
    </row>
    <row r="508" spans="7:7" x14ac:dyDescent="0.25">
      <c r="G508" s="24" t="str">
        <f>IF(J508,Grafiek_kalibratiemetingen!$R$13*DrieMeters!D508+Grafiek_kalibratiemetingen!$R$14,TRIM(""))</f>
        <v/>
      </c>
    </row>
    <row r="509" spans="7:7" x14ac:dyDescent="0.25">
      <c r="G509" s="24" t="str">
        <f>IF(J509,Grafiek_kalibratiemetingen!$R$13*DrieMeters!D509+Grafiek_kalibratiemetingen!$R$14,TRIM(""))</f>
        <v/>
      </c>
    </row>
    <row r="510" spans="7:7" x14ac:dyDescent="0.25">
      <c r="G510" s="24" t="str">
        <f>IF(J510,Grafiek_kalibratiemetingen!$R$13*DrieMeters!D510+Grafiek_kalibratiemetingen!$R$14,TRIM(""))</f>
        <v/>
      </c>
    </row>
    <row r="511" spans="7:7" x14ac:dyDescent="0.25">
      <c r="G511" s="24" t="str">
        <f>IF(J511,Grafiek_kalibratiemetingen!$R$13*DrieMeters!D511+Grafiek_kalibratiemetingen!$R$14,TRIM(""))</f>
        <v/>
      </c>
    </row>
    <row r="512" spans="7:7" x14ac:dyDescent="0.25">
      <c r="G512" s="24" t="str">
        <f>IF(J512,Grafiek_kalibratiemetingen!$R$13*DrieMeters!D512+Grafiek_kalibratiemetingen!$R$14,TRIM(""))</f>
        <v/>
      </c>
    </row>
    <row r="513" spans="7:7" x14ac:dyDescent="0.25">
      <c r="G513" s="24" t="str">
        <f>IF(J513,Grafiek_kalibratiemetingen!$R$13*DrieMeters!D513+Grafiek_kalibratiemetingen!$R$14,TRIM(""))</f>
        <v/>
      </c>
    </row>
    <row r="514" spans="7:7" x14ac:dyDescent="0.25">
      <c r="G514" s="24" t="str">
        <f>IF(J514,Grafiek_kalibratiemetingen!$R$13*DrieMeters!D514+Grafiek_kalibratiemetingen!$R$14,TRIM(""))</f>
        <v/>
      </c>
    </row>
    <row r="515" spans="7:7" x14ac:dyDescent="0.25">
      <c r="G515" s="24" t="str">
        <f>IF(J515,Grafiek_kalibratiemetingen!$R$13*DrieMeters!D515+Grafiek_kalibratiemetingen!$R$14,TRIM(""))</f>
        <v/>
      </c>
    </row>
    <row r="516" spans="7:7" x14ac:dyDescent="0.25">
      <c r="G516" s="24" t="str">
        <f>IF(J516,Grafiek_kalibratiemetingen!$R$13*DrieMeters!D516+Grafiek_kalibratiemetingen!$R$14,TRIM(""))</f>
        <v/>
      </c>
    </row>
    <row r="517" spans="7:7" x14ac:dyDescent="0.25">
      <c r="G517" s="24" t="str">
        <f>IF(J517,Grafiek_kalibratiemetingen!$R$13*DrieMeters!D517+Grafiek_kalibratiemetingen!$R$14,TRIM(""))</f>
        <v/>
      </c>
    </row>
    <row r="518" spans="7:7" x14ac:dyDescent="0.25">
      <c r="G518" s="24" t="str">
        <f>IF(J518,Grafiek_kalibratiemetingen!$R$13*DrieMeters!D518+Grafiek_kalibratiemetingen!$R$14,TRIM(""))</f>
        <v/>
      </c>
    </row>
    <row r="519" spans="7:7" x14ac:dyDescent="0.25">
      <c r="G519" s="24" t="str">
        <f>IF(J519,Grafiek_kalibratiemetingen!$R$13*DrieMeters!D519+Grafiek_kalibratiemetingen!$R$14,TRIM(""))</f>
        <v/>
      </c>
    </row>
    <row r="520" spans="7:7" x14ac:dyDescent="0.25">
      <c r="G520" s="24" t="str">
        <f>IF(J520,Grafiek_kalibratiemetingen!$R$13*DrieMeters!D520+Grafiek_kalibratiemetingen!$R$14,TRIM(""))</f>
        <v/>
      </c>
    </row>
    <row r="521" spans="7:7" x14ac:dyDescent="0.25">
      <c r="G521" s="24" t="str">
        <f>IF(J521,Grafiek_kalibratiemetingen!$R$13*DrieMeters!D521+Grafiek_kalibratiemetingen!$R$14,TRIM(""))</f>
        <v/>
      </c>
    </row>
    <row r="522" spans="7:7" x14ac:dyDescent="0.25">
      <c r="G522" s="24" t="str">
        <f>IF(J522,Grafiek_kalibratiemetingen!$R$13*DrieMeters!D522+Grafiek_kalibratiemetingen!$R$14,TRIM(""))</f>
        <v/>
      </c>
    </row>
    <row r="523" spans="7:7" x14ac:dyDescent="0.25">
      <c r="G523" s="24" t="str">
        <f>IF(J523,Grafiek_kalibratiemetingen!$R$13*DrieMeters!D523+Grafiek_kalibratiemetingen!$R$14,TRIM(""))</f>
        <v/>
      </c>
    </row>
    <row r="524" spans="7:7" x14ac:dyDescent="0.25">
      <c r="G524" s="24" t="str">
        <f>IF(J524,Grafiek_kalibratiemetingen!$R$13*DrieMeters!D524+Grafiek_kalibratiemetingen!$R$14,TRIM(""))</f>
        <v/>
      </c>
    </row>
    <row r="525" spans="7:7" x14ac:dyDescent="0.25">
      <c r="G525" s="24" t="str">
        <f>IF(J525,Grafiek_kalibratiemetingen!$R$13*DrieMeters!D525+Grafiek_kalibratiemetingen!$R$14,TRIM(""))</f>
        <v/>
      </c>
    </row>
    <row r="526" spans="7:7" x14ac:dyDescent="0.25">
      <c r="G526" s="24" t="str">
        <f>IF(J526,Grafiek_kalibratiemetingen!$R$13*DrieMeters!D526+Grafiek_kalibratiemetingen!$R$14,TRIM(""))</f>
        <v/>
      </c>
    </row>
    <row r="527" spans="7:7" x14ac:dyDescent="0.25">
      <c r="G527" s="24" t="str">
        <f>IF(J527,Grafiek_kalibratiemetingen!$R$13*DrieMeters!D527+Grafiek_kalibratiemetingen!$R$14,TRIM(""))</f>
        <v/>
      </c>
    </row>
    <row r="528" spans="7:7" x14ac:dyDescent="0.25">
      <c r="G528" s="24" t="str">
        <f>IF(J528,Grafiek_kalibratiemetingen!$R$13*DrieMeters!D528+Grafiek_kalibratiemetingen!$R$14,TRIM(""))</f>
        <v/>
      </c>
    </row>
    <row r="529" spans="7:7" x14ac:dyDescent="0.25">
      <c r="G529" s="24" t="str">
        <f>IF(J529,Grafiek_kalibratiemetingen!$R$13*DrieMeters!D529+Grafiek_kalibratiemetingen!$R$14,TRIM(""))</f>
        <v/>
      </c>
    </row>
    <row r="530" spans="7:7" x14ac:dyDescent="0.25">
      <c r="G530" s="24" t="str">
        <f>IF(J530,Grafiek_kalibratiemetingen!$R$13*DrieMeters!D530+Grafiek_kalibratiemetingen!$R$14,TRIM(""))</f>
        <v/>
      </c>
    </row>
    <row r="531" spans="7:7" x14ac:dyDescent="0.25">
      <c r="G531" s="24" t="str">
        <f>IF(J531,Grafiek_kalibratiemetingen!$R$13*DrieMeters!D531+Grafiek_kalibratiemetingen!$R$14,TRIM(""))</f>
        <v/>
      </c>
    </row>
    <row r="532" spans="7:7" x14ac:dyDescent="0.25">
      <c r="G532" s="24" t="str">
        <f>IF(J532,Grafiek_kalibratiemetingen!$R$13*DrieMeters!D532+Grafiek_kalibratiemetingen!$R$14,TRIM(""))</f>
        <v/>
      </c>
    </row>
    <row r="533" spans="7:7" x14ac:dyDescent="0.25">
      <c r="G533" s="24" t="str">
        <f>IF(J533,Grafiek_kalibratiemetingen!$R$13*DrieMeters!D533+Grafiek_kalibratiemetingen!$R$14,TRIM(""))</f>
        <v/>
      </c>
    </row>
    <row r="534" spans="7:7" x14ac:dyDescent="0.25">
      <c r="G534" s="24" t="str">
        <f>IF(J534,Grafiek_kalibratiemetingen!$R$13*DrieMeters!D534+Grafiek_kalibratiemetingen!$R$14,TRIM(""))</f>
        <v/>
      </c>
    </row>
    <row r="535" spans="7:7" x14ac:dyDescent="0.25">
      <c r="G535" s="24" t="str">
        <f>IF(J535,Grafiek_kalibratiemetingen!$R$13*DrieMeters!D535+Grafiek_kalibratiemetingen!$R$14,TRIM(""))</f>
        <v/>
      </c>
    </row>
    <row r="536" spans="7:7" x14ac:dyDescent="0.25">
      <c r="G536" s="24" t="str">
        <f>IF(J536,Grafiek_kalibratiemetingen!$R$13*DrieMeters!D536+Grafiek_kalibratiemetingen!$R$14,TRIM(""))</f>
        <v/>
      </c>
    </row>
    <row r="537" spans="7:7" x14ac:dyDescent="0.25">
      <c r="G537" s="24" t="str">
        <f>IF(J537,Grafiek_kalibratiemetingen!$R$13*DrieMeters!D537+Grafiek_kalibratiemetingen!$R$14,TRIM(""))</f>
        <v/>
      </c>
    </row>
    <row r="538" spans="7:7" x14ac:dyDescent="0.25">
      <c r="G538" s="24" t="str">
        <f>IF(J538,Grafiek_kalibratiemetingen!$R$13*DrieMeters!D538+Grafiek_kalibratiemetingen!$R$14,TRIM(""))</f>
        <v/>
      </c>
    </row>
    <row r="539" spans="7:7" x14ac:dyDescent="0.25">
      <c r="G539" s="24" t="str">
        <f>IF(J539,Grafiek_kalibratiemetingen!$R$13*DrieMeters!D539+Grafiek_kalibratiemetingen!$R$14,TRIM(""))</f>
        <v/>
      </c>
    </row>
    <row r="540" spans="7:7" x14ac:dyDescent="0.25">
      <c r="G540" s="24" t="str">
        <f>IF(J540,Grafiek_kalibratiemetingen!$R$13*DrieMeters!D540+Grafiek_kalibratiemetingen!$R$14,TRIM(""))</f>
        <v/>
      </c>
    </row>
    <row r="541" spans="7:7" x14ac:dyDescent="0.25">
      <c r="G541" s="24" t="str">
        <f>IF(J541,Grafiek_kalibratiemetingen!$R$13*DrieMeters!D541+Grafiek_kalibratiemetingen!$R$14,TRIM(""))</f>
        <v/>
      </c>
    </row>
    <row r="542" spans="7:7" x14ac:dyDescent="0.25">
      <c r="G542" s="24" t="str">
        <f>IF(J542,Grafiek_kalibratiemetingen!$R$13*DrieMeters!D542+Grafiek_kalibratiemetingen!$R$14,TRIM(""))</f>
        <v/>
      </c>
    </row>
    <row r="543" spans="7:7" x14ac:dyDescent="0.25">
      <c r="G543" s="24" t="str">
        <f>IF(J543,Grafiek_kalibratiemetingen!$R$13*DrieMeters!D543+Grafiek_kalibratiemetingen!$R$14,TRIM(""))</f>
        <v/>
      </c>
    </row>
    <row r="544" spans="7:7" x14ac:dyDescent="0.25">
      <c r="G544" s="24" t="str">
        <f>IF(J544,Grafiek_kalibratiemetingen!$R$13*DrieMeters!D544+Grafiek_kalibratiemetingen!$R$14,TRIM(""))</f>
        <v/>
      </c>
    </row>
    <row r="545" spans="7:7" x14ac:dyDescent="0.25">
      <c r="G545" s="24" t="str">
        <f>IF(J545,Grafiek_kalibratiemetingen!$R$13*DrieMeters!D545+Grafiek_kalibratiemetingen!$R$14,TRIM(""))</f>
        <v/>
      </c>
    </row>
    <row r="546" spans="7:7" x14ac:dyDescent="0.25">
      <c r="G546" s="24" t="str">
        <f>IF(J546,Grafiek_kalibratiemetingen!$R$13*DrieMeters!D546+Grafiek_kalibratiemetingen!$R$14,TRIM(""))</f>
        <v/>
      </c>
    </row>
    <row r="547" spans="7:7" x14ac:dyDescent="0.25">
      <c r="G547" s="24" t="str">
        <f>IF(J547,Grafiek_kalibratiemetingen!$R$13*DrieMeters!D547+Grafiek_kalibratiemetingen!$R$14,TRIM(""))</f>
        <v/>
      </c>
    </row>
    <row r="548" spans="7:7" x14ac:dyDescent="0.25">
      <c r="G548" s="24" t="str">
        <f>IF(J548,Grafiek_kalibratiemetingen!$R$13*DrieMeters!D548+Grafiek_kalibratiemetingen!$R$14,TRIM(""))</f>
        <v/>
      </c>
    </row>
    <row r="549" spans="7:7" x14ac:dyDescent="0.25">
      <c r="G549" s="24" t="str">
        <f>IF(J549,Grafiek_kalibratiemetingen!$R$13*DrieMeters!D549+Grafiek_kalibratiemetingen!$R$14,TRIM(""))</f>
        <v/>
      </c>
    </row>
    <row r="550" spans="7:7" x14ac:dyDescent="0.25">
      <c r="G550" s="24" t="str">
        <f>IF(J550,Grafiek_kalibratiemetingen!$R$13*DrieMeters!D550+Grafiek_kalibratiemetingen!$R$14,TRIM(""))</f>
        <v/>
      </c>
    </row>
    <row r="551" spans="7:7" x14ac:dyDescent="0.25">
      <c r="G551" s="24" t="str">
        <f>IF(J551,Grafiek_kalibratiemetingen!$R$13*DrieMeters!D551+Grafiek_kalibratiemetingen!$R$14,TRIM(""))</f>
        <v/>
      </c>
    </row>
    <row r="552" spans="7:7" x14ac:dyDescent="0.25">
      <c r="G552" s="24" t="str">
        <f>IF(J552,Grafiek_kalibratiemetingen!$R$13*DrieMeters!D552+Grafiek_kalibratiemetingen!$R$14,TRIM(""))</f>
        <v/>
      </c>
    </row>
    <row r="553" spans="7:7" x14ac:dyDescent="0.25">
      <c r="G553" s="24" t="str">
        <f>IF(J553,Grafiek_kalibratiemetingen!$R$13*DrieMeters!D553+Grafiek_kalibratiemetingen!$R$14,TRIM(""))</f>
        <v/>
      </c>
    </row>
    <row r="554" spans="7:7" x14ac:dyDescent="0.25">
      <c r="G554" s="24" t="str">
        <f>IF(J554,Grafiek_kalibratiemetingen!$R$13*DrieMeters!D554+Grafiek_kalibratiemetingen!$R$14,TRIM(""))</f>
        <v/>
      </c>
    </row>
    <row r="555" spans="7:7" x14ac:dyDescent="0.25">
      <c r="G555" s="24" t="str">
        <f>IF(J555,Grafiek_kalibratiemetingen!$R$13*DrieMeters!D555+Grafiek_kalibratiemetingen!$R$14,TRIM(""))</f>
        <v/>
      </c>
    </row>
    <row r="556" spans="7:7" x14ac:dyDescent="0.25">
      <c r="G556" s="24" t="str">
        <f>IF(J556,Grafiek_kalibratiemetingen!$R$13*DrieMeters!D556+Grafiek_kalibratiemetingen!$R$14,TRIM(""))</f>
        <v/>
      </c>
    </row>
    <row r="557" spans="7:7" x14ac:dyDescent="0.25">
      <c r="G557" s="24" t="str">
        <f>IF(J557,Grafiek_kalibratiemetingen!$R$13*DrieMeters!D557+Grafiek_kalibratiemetingen!$R$14,TRIM(""))</f>
        <v/>
      </c>
    </row>
    <row r="558" spans="7:7" x14ac:dyDescent="0.25">
      <c r="G558" s="24" t="str">
        <f>IF(J558,Grafiek_kalibratiemetingen!$R$13*DrieMeters!D558+Grafiek_kalibratiemetingen!$R$14,TRIM(""))</f>
        <v/>
      </c>
    </row>
    <row r="559" spans="7:7" x14ac:dyDescent="0.25">
      <c r="G559" s="24" t="str">
        <f>IF(J559,Grafiek_kalibratiemetingen!$R$13*DrieMeters!D559+Grafiek_kalibratiemetingen!$R$14,TRIM(""))</f>
        <v/>
      </c>
    </row>
    <row r="560" spans="7:7" x14ac:dyDescent="0.25">
      <c r="G560" s="24" t="str">
        <f>IF(J560,Grafiek_kalibratiemetingen!$R$13*DrieMeters!D560+Grafiek_kalibratiemetingen!$R$14,TRIM(""))</f>
        <v/>
      </c>
    </row>
    <row r="561" spans="7:7" x14ac:dyDescent="0.25">
      <c r="G561" s="24" t="str">
        <f>IF(J561,Grafiek_kalibratiemetingen!$R$13*DrieMeters!D561+Grafiek_kalibratiemetingen!$R$14,TRIM(""))</f>
        <v/>
      </c>
    </row>
    <row r="562" spans="7:7" x14ac:dyDescent="0.25">
      <c r="G562" s="24" t="str">
        <f>IF(J562,Grafiek_kalibratiemetingen!$R$13*DrieMeters!D562+Grafiek_kalibratiemetingen!$R$14,TRIM(""))</f>
        <v/>
      </c>
    </row>
    <row r="563" spans="7:7" x14ac:dyDescent="0.25">
      <c r="G563" s="24" t="str">
        <f>IF(J563,Grafiek_kalibratiemetingen!$R$13*DrieMeters!D563+Grafiek_kalibratiemetingen!$R$14,TRIM(""))</f>
        <v/>
      </c>
    </row>
    <row r="564" spans="7:7" x14ac:dyDescent="0.25">
      <c r="G564" s="24" t="str">
        <f>IF(J564,Grafiek_kalibratiemetingen!$R$13*DrieMeters!D564+Grafiek_kalibratiemetingen!$R$14,TRIM(""))</f>
        <v/>
      </c>
    </row>
    <row r="565" spans="7:7" x14ac:dyDescent="0.25">
      <c r="G565" s="24" t="str">
        <f>IF(J565,Grafiek_kalibratiemetingen!$R$13*DrieMeters!D565+Grafiek_kalibratiemetingen!$R$14,TRIM(""))</f>
        <v/>
      </c>
    </row>
    <row r="566" spans="7:7" x14ac:dyDescent="0.25">
      <c r="G566" s="24" t="str">
        <f>IF(J566,Grafiek_kalibratiemetingen!$R$13*DrieMeters!D566+Grafiek_kalibratiemetingen!$R$14,TRIM(""))</f>
        <v/>
      </c>
    </row>
    <row r="567" spans="7:7" x14ac:dyDescent="0.25">
      <c r="G567" s="24" t="str">
        <f>IF(J567,Grafiek_kalibratiemetingen!$R$13*DrieMeters!D567+Grafiek_kalibratiemetingen!$R$14,TRIM(""))</f>
        <v/>
      </c>
    </row>
  </sheetData>
  <mergeCells count="2">
    <mergeCell ref="F2:J2"/>
    <mergeCell ref="N2:P2"/>
  </mergeCells>
  <conditionalFormatting sqref="H4:J1048576">
    <cfRule type="notContainsBlanks" dxfId="40" priority="7">
      <formula>LEN(TRIM(H4))&gt;0</formula>
    </cfRule>
  </conditionalFormatting>
  <conditionalFormatting sqref="C4:E1048576">
    <cfRule type="notContainsBlanks" dxfId="39" priority="6">
      <formula>LEN(TRIM(C4))&gt;0</formula>
    </cfRule>
  </conditionalFormatting>
  <conditionalFormatting sqref="G4:G1048576">
    <cfRule type="notContainsBlanks" dxfId="38" priority="4">
      <formula>LEN(TRIM(G4))&gt;0</formula>
    </cfRule>
  </conditionalFormatting>
  <conditionalFormatting sqref="C4:J1048576">
    <cfRule type="containsBlanks" dxfId="37" priority="1">
      <formula>LEN(TRIM(C4))=0</formula>
    </cfRule>
  </conditionalFormatting>
  <conditionalFormatting sqref="F4:F1048576">
    <cfRule type="notContainsBlanks" dxfId="36" priority="3">
      <formula>LEN(TRIM(F4))&gt;0</formula>
    </cfRule>
  </conditionalFormatting>
  <conditionalFormatting sqref="J4:J1048576">
    <cfRule type="cellIs" dxfId="35" priority="5" operator="equal">
      <formula>0</formula>
    </cfRule>
  </conditionalFormatting>
  <pageMargins left="0.7" right="0.7" top="0.75" bottom="0.75" header="0.51180555555555496" footer="0.51180555555555496"/>
  <pageSetup paperSize="9" firstPageNumber="0" orientation="portrait" r:id="rId1"/>
  <extLst>
    <ext xmlns:x14="http://schemas.microsoft.com/office/spreadsheetml/2009/9/main" uri="{78C0D931-6437-407d-A8EE-F0AAD7539E65}">
      <x14:conditionalFormattings>
        <x14:conditionalFormatting xmlns:xm="http://schemas.microsoft.com/office/excel/2006/main">
          <x14:cfRule type="cellIs" priority="2" operator="notBetween" id="{C4325062-6A39-45B6-99F6-9BD359F48FC8}">
            <xm:f>-Grafiek_kalibratiemetingen!$AC$4-1/2*Grafiek_kalibratiemetingen!$AC$5</xm:f>
            <xm:f>Grafiek_kalibratiemetingen!$AC$4+1/2*Grafiek_kalibratiemetingen!$AC$5</xm:f>
            <x14:dxf>
              <font>
                <b/>
                <i val="0"/>
              </font>
              <numFmt numFmtId="2" formatCode="0.00"/>
              <fill>
                <patternFill>
                  <bgColor theme="5" tint="0.39994506668294322"/>
                </patternFill>
              </fill>
            </x14:dxf>
          </x14:cfRule>
          <xm:sqref>F4:F49994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workbookViewId="0">
      <selection activeCell="G1" sqref="G1"/>
    </sheetView>
  </sheetViews>
  <sheetFormatPr defaultRowHeight="15" x14ac:dyDescent="0.25"/>
  <cols>
    <col min="1" max="1" width="15.140625" bestFit="1" customWidth="1"/>
    <col min="2" max="2" width="10.7109375" bestFit="1" customWidth="1"/>
    <col min="3" max="3" width="30.7109375" customWidth="1"/>
    <col min="4" max="4" width="0" hidden="1" customWidth="1"/>
    <col min="5" max="5" width="23.85546875" customWidth="1"/>
    <col min="6" max="6" width="0" hidden="1" customWidth="1"/>
    <col min="7" max="7" width="28.140625" bestFit="1" customWidth="1"/>
    <col min="8" max="8" width="29" bestFit="1" customWidth="1"/>
    <col min="13" max="13" width="12.85546875" bestFit="1" customWidth="1"/>
    <col min="18" max="18" width="12" bestFit="1" customWidth="1"/>
  </cols>
  <sheetData>
    <row r="1" spans="1:18" x14ac:dyDescent="0.25">
      <c r="C1" s="93" t="s">
        <v>128</v>
      </c>
      <c r="D1" s="93"/>
      <c r="E1" s="93" t="s">
        <v>127</v>
      </c>
      <c r="F1" s="93"/>
      <c r="G1" s="64" t="s">
        <v>138</v>
      </c>
      <c r="H1" s="64" t="s">
        <v>139</v>
      </c>
    </row>
    <row r="2" spans="1:18" x14ac:dyDescent="0.25">
      <c r="A2" s="17" t="s">
        <v>131</v>
      </c>
      <c r="B2" s="17" t="s">
        <v>132</v>
      </c>
      <c r="C2" s="63" t="s">
        <v>129</v>
      </c>
      <c r="D2" s="63" t="s">
        <v>130</v>
      </c>
      <c r="E2" s="63" t="s">
        <v>129</v>
      </c>
      <c r="F2" s="63" t="s">
        <v>130</v>
      </c>
      <c r="G2" s="63" t="s">
        <v>129</v>
      </c>
      <c r="H2" s="63" t="s">
        <v>129</v>
      </c>
      <c r="R2" t="s">
        <v>142</v>
      </c>
    </row>
    <row r="3" spans="1:18" x14ac:dyDescent="0.25">
      <c r="A3">
        <v>256</v>
      </c>
      <c r="B3" s="55">
        <v>42570</v>
      </c>
      <c r="C3">
        <v>10.9</v>
      </c>
      <c r="D3">
        <v>27.5</v>
      </c>
      <c r="E3">
        <v>11</v>
      </c>
      <c r="F3">
        <v>28</v>
      </c>
      <c r="R3">
        <f>H11-C11</f>
        <v>-1</v>
      </c>
    </row>
    <row r="4" spans="1:18" x14ac:dyDescent="0.25">
      <c r="A4">
        <v>255</v>
      </c>
      <c r="B4" s="55">
        <v>42570</v>
      </c>
      <c r="C4">
        <v>11.9</v>
      </c>
      <c r="D4">
        <v>27.5</v>
      </c>
      <c r="E4">
        <v>12</v>
      </c>
      <c r="F4">
        <v>27.9</v>
      </c>
      <c r="R4">
        <f t="shared" ref="R4:R22" si="0">H12-C12</f>
        <v>-1.0999999999999996</v>
      </c>
    </row>
    <row r="5" spans="1:18" x14ac:dyDescent="0.25">
      <c r="A5">
        <v>257</v>
      </c>
      <c r="B5" s="55">
        <v>42570</v>
      </c>
      <c r="C5">
        <v>14.1</v>
      </c>
      <c r="D5">
        <v>27.4</v>
      </c>
      <c r="E5">
        <v>14.5</v>
      </c>
      <c r="F5">
        <v>27.9</v>
      </c>
      <c r="R5">
        <f t="shared" si="0"/>
        <v>-1</v>
      </c>
    </row>
    <row r="6" spans="1:18" x14ac:dyDescent="0.25">
      <c r="A6">
        <v>253</v>
      </c>
      <c r="B6" s="55">
        <v>42570</v>
      </c>
      <c r="C6">
        <v>11.7</v>
      </c>
      <c r="D6">
        <v>27.7</v>
      </c>
      <c r="E6">
        <v>11.7</v>
      </c>
      <c r="F6">
        <v>28</v>
      </c>
      <c r="R6">
        <f t="shared" si="0"/>
        <v>-1.1000000000000014</v>
      </c>
    </row>
    <row r="7" spans="1:18" x14ac:dyDescent="0.25">
      <c r="A7">
        <v>9309</v>
      </c>
      <c r="C7">
        <v>12</v>
      </c>
      <c r="D7">
        <v>28</v>
      </c>
      <c r="E7">
        <v>11.9</v>
      </c>
      <c r="F7">
        <v>28.5</v>
      </c>
      <c r="R7">
        <f t="shared" si="0"/>
        <v>-1.3000000000000007</v>
      </c>
    </row>
    <row r="8" spans="1:18" x14ac:dyDescent="0.25">
      <c r="A8">
        <v>9301</v>
      </c>
      <c r="C8">
        <v>13</v>
      </c>
      <c r="D8">
        <v>27.6</v>
      </c>
      <c r="E8">
        <v>12.9</v>
      </c>
      <c r="F8">
        <v>28.4</v>
      </c>
      <c r="R8">
        <f t="shared" si="0"/>
        <v>-1.1000000000000014</v>
      </c>
    </row>
    <row r="9" spans="1:18" x14ac:dyDescent="0.25">
      <c r="A9">
        <v>9304</v>
      </c>
      <c r="C9">
        <v>13.6</v>
      </c>
      <c r="D9">
        <v>27.7</v>
      </c>
      <c r="E9">
        <v>13.4</v>
      </c>
      <c r="F9">
        <v>28.2</v>
      </c>
      <c r="R9">
        <f t="shared" si="0"/>
        <v>-1.2000000000000011</v>
      </c>
    </row>
    <row r="10" spans="1:18" x14ac:dyDescent="0.25">
      <c r="A10">
        <v>9303</v>
      </c>
      <c r="C10">
        <v>12.1</v>
      </c>
      <c r="D10">
        <v>27.7</v>
      </c>
      <c r="E10">
        <v>12.1</v>
      </c>
      <c r="F10">
        <v>28.3</v>
      </c>
      <c r="R10">
        <f t="shared" si="0"/>
        <v>-1.1000000000000014</v>
      </c>
    </row>
    <row r="11" spans="1:18" x14ac:dyDescent="0.25">
      <c r="A11">
        <v>9533</v>
      </c>
      <c r="C11">
        <v>13.9</v>
      </c>
      <c r="D11">
        <v>29.4</v>
      </c>
      <c r="G11">
        <v>13.3</v>
      </c>
      <c r="H11">
        <v>12.9</v>
      </c>
      <c r="I11" t="s">
        <v>141</v>
      </c>
      <c r="R11">
        <f t="shared" si="0"/>
        <v>-1</v>
      </c>
    </row>
    <row r="12" spans="1:18" x14ac:dyDescent="0.25">
      <c r="A12">
        <v>9530</v>
      </c>
      <c r="C12">
        <v>12.2</v>
      </c>
      <c r="D12">
        <v>29.3</v>
      </c>
      <c r="G12">
        <v>11.36</v>
      </c>
      <c r="H12">
        <v>11.1</v>
      </c>
      <c r="R12">
        <f t="shared" si="0"/>
        <v>0</v>
      </c>
    </row>
    <row r="13" spans="1:18" x14ac:dyDescent="0.25">
      <c r="A13">
        <v>9531</v>
      </c>
      <c r="C13">
        <v>13.8</v>
      </c>
      <c r="G13">
        <v>13.18</v>
      </c>
      <c r="H13">
        <v>12.8</v>
      </c>
      <c r="I13" t="s">
        <v>140</v>
      </c>
      <c r="R13">
        <f t="shared" si="0"/>
        <v>0</v>
      </c>
    </row>
    <row r="14" spans="1:18" x14ac:dyDescent="0.25">
      <c r="A14">
        <v>9531</v>
      </c>
      <c r="C14">
        <v>13.8</v>
      </c>
      <c r="G14">
        <v>13.25</v>
      </c>
      <c r="H14">
        <v>12.7</v>
      </c>
      <c r="R14">
        <f t="shared" si="0"/>
        <v>0</v>
      </c>
    </row>
    <row r="15" spans="1:18" x14ac:dyDescent="0.25">
      <c r="A15">
        <v>9531</v>
      </c>
      <c r="C15">
        <v>13.8</v>
      </c>
      <c r="G15">
        <v>13.24</v>
      </c>
      <c r="H15">
        <v>12.5</v>
      </c>
      <c r="R15">
        <f t="shared" si="0"/>
        <v>0</v>
      </c>
    </row>
    <row r="16" spans="1:18" x14ac:dyDescent="0.25">
      <c r="A16">
        <v>9531</v>
      </c>
      <c r="C16">
        <v>13.8</v>
      </c>
      <c r="G16">
        <v>13.26</v>
      </c>
      <c r="H16">
        <v>12.7</v>
      </c>
      <c r="R16">
        <f t="shared" si="0"/>
        <v>0</v>
      </c>
    </row>
    <row r="17" spans="1:18" x14ac:dyDescent="0.25">
      <c r="A17">
        <v>9531</v>
      </c>
      <c r="C17">
        <v>13.8</v>
      </c>
      <c r="G17">
        <v>13.24</v>
      </c>
      <c r="H17">
        <v>12.6</v>
      </c>
      <c r="R17">
        <f t="shared" si="0"/>
        <v>0</v>
      </c>
    </row>
    <row r="18" spans="1:18" x14ac:dyDescent="0.25">
      <c r="A18">
        <v>9531</v>
      </c>
      <c r="C18">
        <v>13.8</v>
      </c>
      <c r="G18">
        <v>13.25</v>
      </c>
      <c r="H18">
        <v>12.7</v>
      </c>
      <c r="R18">
        <f t="shared" si="0"/>
        <v>0</v>
      </c>
    </row>
    <row r="19" spans="1:18" x14ac:dyDescent="0.25">
      <c r="A19">
        <v>9536</v>
      </c>
      <c r="C19">
        <v>14.3</v>
      </c>
      <c r="D19">
        <v>30.6</v>
      </c>
      <c r="G19">
        <v>13.89</v>
      </c>
      <c r="H19">
        <v>13.3</v>
      </c>
      <c r="R19">
        <f t="shared" si="0"/>
        <v>0</v>
      </c>
    </row>
    <row r="20" spans="1:18" x14ac:dyDescent="0.25">
      <c r="R20">
        <f t="shared" si="0"/>
        <v>0</v>
      </c>
    </row>
    <row r="21" spans="1:18" x14ac:dyDescent="0.25">
      <c r="R21">
        <f t="shared" si="0"/>
        <v>-11.9</v>
      </c>
    </row>
    <row r="22" spans="1:18" x14ac:dyDescent="0.25">
      <c r="R22">
        <f t="shared" si="0"/>
        <v>11.21</v>
      </c>
    </row>
    <row r="29" spans="1:18" x14ac:dyDescent="0.25">
      <c r="C29">
        <v>11.9</v>
      </c>
      <c r="G29">
        <v>11.2</v>
      </c>
    </row>
    <row r="30" spans="1:18" x14ac:dyDescent="0.25">
      <c r="H30">
        <v>11.21</v>
      </c>
    </row>
    <row r="31" spans="1:18" x14ac:dyDescent="0.25">
      <c r="A31">
        <v>9306</v>
      </c>
    </row>
  </sheetData>
  <mergeCells count="2">
    <mergeCell ref="C1:D1"/>
    <mergeCell ref="E1:F1"/>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workbookViewId="0">
      <selection activeCell="J3" sqref="J3"/>
    </sheetView>
  </sheetViews>
  <sheetFormatPr defaultRowHeight="15" x14ac:dyDescent="0.25"/>
  <cols>
    <col min="1" max="1" width="15.140625" bestFit="1" customWidth="1"/>
    <col min="2" max="2" width="10.7109375" bestFit="1" customWidth="1"/>
    <col min="3" max="3" width="30.5703125" bestFit="1" customWidth="1"/>
    <col min="4" max="4" width="36.5703125" bestFit="1" customWidth="1"/>
    <col min="5" max="5" width="28.140625" bestFit="1" customWidth="1"/>
    <col min="14" max="14" width="12.28515625" customWidth="1"/>
  </cols>
  <sheetData>
    <row r="1" spans="1:10" x14ac:dyDescent="0.25">
      <c r="I1" t="s">
        <v>144</v>
      </c>
    </row>
    <row r="3" spans="1:10" x14ac:dyDescent="0.25">
      <c r="G3" s="17" t="s">
        <v>173</v>
      </c>
      <c r="H3" s="17" t="s">
        <v>173</v>
      </c>
    </row>
    <row r="4" spans="1:10" x14ac:dyDescent="0.25">
      <c r="A4" t="s">
        <v>131</v>
      </c>
      <c r="B4" t="s">
        <v>132</v>
      </c>
      <c r="C4" s="66" t="s">
        <v>128</v>
      </c>
      <c r="D4" s="65" t="s">
        <v>143</v>
      </c>
      <c r="E4" s="65" t="s">
        <v>138</v>
      </c>
      <c r="G4" s="17">
        <f>AVERAGE(G5:G33)</f>
        <v>-0.63333333333333364</v>
      </c>
      <c r="H4" s="17">
        <f>AVERAGE(H5:H33)</f>
        <v>-1.9047619047616951E-3</v>
      </c>
    </row>
    <row r="5" spans="1:10" x14ac:dyDescent="0.25">
      <c r="A5">
        <v>9306</v>
      </c>
      <c r="B5" s="55">
        <v>42571</v>
      </c>
      <c r="C5">
        <v>11.9</v>
      </c>
      <c r="D5">
        <v>11.2</v>
      </c>
      <c r="E5">
        <v>11.21</v>
      </c>
      <c r="G5">
        <f>D5-C5</f>
        <v>-0.70000000000000107</v>
      </c>
      <c r="H5">
        <f>D5-E5</f>
        <v>-1.0000000000001563E-2</v>
      </c>
    </row>
    <row r="6" spans="1:10" x14ac:dyDescent="0.25">
      <c r="A6">
        <v>9307</v>
      </c>
      <c r="B6" s="55">
        <v>42571</v>
      </c>
      <c r="C6">
        <v>13</v>
      </c>
      <c r="D6">
        <v>12.5</v>
      </c>
      <c r="E6">
        <v>12.44</v>
      </c>
      <c r="G6">
        <f t="shared" ref="G6:G11" si="0">D6-C6</f>
        <v>-0.5</v>
      </c>
      <c r="H6">
        <f t="shared" ref="H6:H11" si="1">D6-E6</f>
        <v>6.0000000000000497E-2</v>
      </c>
    </row>
    <row r="7" spans="1:10" x14ac:dyDescent="0.25">
      <c r="A7">
        <v>9308</v>
      </c>
      <c r="B7" s="55">
        <v>42571</v>
      </c>
      <c r="C7">
        <v>11.8</v>
      </c>
      <c r="D7">
        <v>11.2</v>
      </c>
      <c r="E7">
        <v>11.12</v>
      </c>
      <c r="G7">
        <f t="shared" si="0"/>
        <v>-0.60000000000000142</v>
      </c>
      <c r="H7">
        <f t="shared" si="1"/>
        <v>8.0000000000000071E-2</v>
      </c>
    </row>
    <row r="8" spans="1:10" x14ac:dyDescent="0.25">
      <c r="A8">
        <v>9298</v>
      </c>
      <c r="B8" s="55">
        <v>42571</v>
      </c>
      <c r="C8">
        <v>12.3</v>
      </c>
      <c r="D8">
        <v>11.7</v>
      </c>
      <c r="E8">
        <v>11.72</v>
      </c>
      <c r="G8">
        <f t="shared" si="0"/>
        <v>-0.60000000000000142</v>
      </c>
      <c r="H8">
        <f t="shared" si="1"/>
        <v>-2.000000000000135E-2</v>
      </c>
    </row>
    <row r="9" spans="1:10" x14ac:dyDescent="0.25">
      <c r="A9">
        <v>9340</v>
      </c>
      <c r="B9" s="55">
        <v>42571</v>
      </c>
      <c r="C9">
        <v>13.3</v>
      </c>
      <c r="D9">
        <v>12.4</v>
      </c>
      <c r="E9">
        <v>12.3</v>
      </c>
      <c r="G9">
        <f t="shared" si="0"/>
        <v>-0.90000000000000036</v>
      </c>
      <c r="H9">
        <f t="shared" si="1"/>
        <v>9.9999999999999645E-2</v>
      </c>
    </row>
    <row r="10" spans="1:10" x14ac:dyDescent="0.25">
      <c r="A10">
        <v>9341</v>
      </c>
      <c r="B10" s="55">
        <v>42571</v>
      </c>
      <c r="C10">
        <v>12.4</v>
      </c>
      <c r="D10">
        <v>11.7</v>
      </c>
      <c r="E10">
        <v>11.58</v>
      </c>
      <c r="G10">
        <f t="shared" si="0"/>
        <v>-0.70000000000000107</v>
      </c>
      <c r="H10">
        <f t="shared" si="1"/>
        <v>0.11999999999999922</v>
      </c>
    </row>
    <row r="11" spans="1:10" x14ac:dyDescent="0.25">
      <c r="A11">
        <v>9339</v>
      </c>
      <c r="B11" s="55">
        <v>42571</v>
      </c>
      <c r="C11">
        <v>12.4</v>
      </c>
      <c r="D11">
        <v>11.5</v>
      </c>
      <c r="E11">
        <v>11.53</v>
      </c>
      <c r="G11">
        <f t="shared" si="0"/>
        <v>-0.90000000000000036</v>
      </c>
      <c r="H11">
        <f t="shared" si="1"/>
        <v>-2.9999999999999361E-2</v>
      </c>
    </row>
    <row r="12" spans="1:10" x14ac:dyDescent="0.25">
      <c r="A12" s="68">
        <v>9306</v>
      </c>
      <c r="B12" s="55">
        <v>42572</v>
      </c>
      <c r="C12">
        <v>11.8</v>
      </c>
      <c r="D12">
        <v>11.1</v>
      </c>
      <c r="E12">
        <v>11.11</v>
      </c>
      <c r="G12">
        <f t="shared" ref="G12:G18" si="2">D12-C12</f>
        <v>-0.70000000000000107</v>
      </c>
      <c r="H12">
        <f t="shared" ref="H12:H18" si="3">D12-E12</f>
        <v>-9.9999999999997868E-3</v>
      </c>
      <c r="J12" t="s">
        <v>145</v>
      </c>
    </row>
    <row r="13" spans="1:10" x14ac:dyDescent="0.25">
      <c r="A13">
        <v>9307</v>
      </c>
      <c r="B13" s="55">
        <v>42572</v>
      </c>
      <c r="C13">
        <v>12.9</v>
      </c>
      <c r="D13">
        <v>12.3</v>
      </c>
      <c r="E13">
        <v>12.28</v>
      </c>
      <c r="G13">
        <f t="shared" si="2"/>
        <v>-0.59999999999999964</v>
      </c>
      <c r="H13">
        <f t="shared" si="3"/>
        <v>2.000000000000135E-2</v>
      </c>
    </row>
    <row r="14" spans="1:10" x14ac:dyDescent="0.25">
      <c r="A14">
        <v>9308</v>
      </c>
      <c r="B14" s="55">
        <v>42572</v>
      </c>
      <c r="C14">
        <v>11.8</v>
      </c>
      <c r="D14">
        <v>11</v>
      </c>
      <c r="E14">
        <v>11.1</v>
      </c>
      <c r="G14">
        <f t="shared" si="2"/>
        <v>-0.80000000000000071</v>
      </c>
      <c r="H14">
        <f t="shared" si="3"/>
        <v>-9.9999999999999645E-2</v>
      </c>
    </row>
    <row r="15" spans="1:10" x14ac:dyDescent="0.25">
      <c r="A15">
        <v>9298</v>
      </c>
      <c r="B15" s="55">
        <v>42572</v>
      </c>
      <c r="C15">
        <v>12.3</v>
      </c>
      <c r="D15">
        <v>11.9</v>
      </c>
      <c r="E15">
        <v>11.68</v>
      </c>
      <c r="G15">
        <f t="shared" si="2"/>
        <v>-0.40000000000000036</v>
      </c>
      <c r="H15">
        <f t="shared" si="3"/>
        <v>0.22000000000000064</v>
      </c>
    </row>
    <row r="16" spans="1:10" x14ac:dyDescent="0.25">
      <c r="A16">
        <v>9340</v>
      </c>
      <c r="B16" s="55">
        <v>42572</v>
      </c>
      <c r="C16">
        <v>13.1</v>
      </c>
      <c r="D16">
        <v>12.3</v>
      </c>
      <c r="E16">
        <v>12.32</v>
      </c>
      <c r="G16">
        <f t="shared" si="2"/>
        <v>-0.79999999999999893</v>
      </c>
      <c r="H16">
        <f t="shared" si="3"/>
        <v>-1.9999999999999574E-2</v>
      </c>
    </row>
    <row r="17" spans="1:8" x14ac:dyDescent="0.25">
      <c r="A17">
        <v>9341</v>
      </c>
      <c r="B17" s="55">
        <v>42572</v>
      </c>
      <c r="C17">
        <v>12.3</v>
      </c>
      <c r="D17">
        <v>11.8</v>
      </c>
      <c r="E17">
        <v>11.62</v>
      </c>
      <c r="G17">
        <f t="shared" si="2"/>
        <v>-0.5</v>
      </c>
      <c r="H17">
        <f t="shared" si="3"/>
        <v>0.18000000000000149</v>
      </c>
    </row>
    <row r="18" spans="1:8" x14ac:dyDescent="0.25">
      <c r="A18">
        <v>9339</v>
      </c>
      <c r="B18" s="55">
        <v>42572</v>
      </c>
      <c r="C18">
        <v>12</v>
      </c>
      <c r="D18">
        <v>11.6</v>
      </c>
      <c r="E18">
        <v>11.54</v>
      </c>
      <c r="G18">
        <f t="shared" si="2"/>
        <v>-0.40000000000000036</v>
      </c>
      <c r="H18">
        <f t="shared" si="3"/>
        <v>6.0000000000000497E-2</v>
      </c>
    </row>
    <row r="19" spans="1:8" x14ac:dyDescent="0.25">
      <c r="A19" s="68">
        <v>9306</v>
      </c>
      <c r="B19" s="55">
        <v>42573</v>
      </c>
      <c r="C19">
        <v>12</v>
      </c>
      <c r="D19">
        <v>11.3</v>
      </c>
      <c r="E19">
        <v>11.46</v>
      </c>
      <c r="G19">
        <f t="shared" ref="G19:G25" si="4">D19-C19</f>
        <v>-0.69999999999999929</v>
      </c>
      <c r="H19">
        <f t="shared" ref="H19:H25" si="5">D19-E19</f>
        <v>-0.16000000000000014</v>
      </c>
    </row>
    <row r="20" spans="1:8" x14ac:dyDescent="0.25">
      <c r="A20">
        <v>9307</v>
      </c>
      <c r="B20" s="55">
        <v>42573</v>
      </c>
      <c r="C20">
        <v>12.9</v>
      </c>
      <c r="D20">
        <v>12.4</v>
      </c>
      <c r="E20">
        <v>12.53</v>
      </c>
      <c r="G20">
        <f t="shared" si="4"/>
        <v>-0.5</v>
      </c>
      <c r="H20">
        <f t="shared" si="5"/>
        <v>-0.12999999999999901</v>
      </c>
    </row>
    <row r="21" spans="1:8" x14ac:dyDescent="0.25">
      <c r="A21">
        <v>9308</v>
      </c>
      <c r="B21" s="55">
        <v>42573</v>
      </c>
      <c r="C21">
        <v>11.9</v>
      </c>
      <c r="D21">
        <v>11</v>
      </c>
      <c r="E21">
        <v>11.34</v>
      </c>
      <c r="G21">
        <f t="shared" si="4"/>
        <v>-0.90000000000000036</v>
      </c>
      <c r="H21">
        <f t="shared" si="5"/>
        <v>-0.33999999999999986</v>
      </c>
    </row>
    <row r="22" spans="1:8" x14ac:dyDescent="0.25">
      <c r="A22">
        <v>9298</v>
      </c>
      <c r="B22" s="55">
        <v>42573</v>
      </c>
      <c r="C22">
        <v>12.3</v>
      </c>
      <c r="D22">
        <v>11.8</v>
      </c>
      <c r="E22">
        <v>11.65</v>
      </c>
      <c r="G22">
        <f t="shared" si="4"/>
        <v>-0.5</v>
      </c>
      <c r="H22">
        <f t="shared" si="5"/>
        <v>0.15000000000000036</v>
      </c>
    </row>
    <row r="23" spans="1:8" x14ac:dyDescent="0.25">
      <c r="A23">
        <v>9340</v>
      </c>
      <c r="B23" s="55">
        <v>42573</v>
      </c>
      <c r="C23">
        <v>12.8</v>
      </c>
      <c r="D23">
        <v>12.4</v>
      </c>
      <c r="E23">
        <v>12.59</v>
      </c>
      <c r="G23">
        <f t="shared" si="4"/>
        <v>-0.40000000000000036</v>
      </c>
      <c r="H23">
        <f t="shared" si="5"/>
        <v>-0.1899999999999995</v>
      </c>
    </row>
    <row r="24" spans="1:8" x14ac:dyDescent="0.25">
      <c r="A24">
        <v>9341</v>
      </c>
      <c r="B24" s="55">
        <v>42573</v>
      </c>
      <c r="C24">
        <v>12.4</v>
      </c>
      <c r="D24">
        <v>11.8</v>
      </c>
      <c r="E24">
        <v>11.79</v>
      </c>
      <c r="G24">
        <f t="shared" si="4"/>
        <v>-0.59999999999999964</v>
      </c>
      <c r="H24">
        <f t="shared" si="5"/>
        <v>1.0000000000001563E-2</v>
      </c>
    </row>
    <row r="25" spans="1:8" x14ac:dyDescent="0.25">
      <c r="A25">
        <v>9339</v>
      </c>
      <c r="B25" s="55">
        <v>42573</v>
      </c>
      <c r="C25">
        <v>12.2</v>
      </c>
      <c r="D25">
        <v>11.6</v>
      </c>
      <c r="E25">
        <v>11.63</v>
      </c>
      <c r="G25">
        <f t="shared" si="4"/>
        <v>-0.59999999999999964</v>
      </c>
      <c r="H25">
        <f t="shared" si="5"/>
        <v>-3.0000000000001137E-2</v>
      </c>
    </row>
    <row r="26" spans="1:8" x14ac:dyDescent="0.25">
      <c r="A26" s="68"/>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34"/>
  <sheetViews>
    <sheetView workbookViewId="0">
      <selection activeCell="H5" sqref="H5"/>
    </sheetView>
  </sheetViews>
  <sheetFormatPr defaultRowHeight="15" x14ac:dyDescent="0.25"/>
  <cols>
    <col min="1" max="1" width="15.140625" bestFit="1" customWidth="1"/>
    <col min="2" max="2" width="10.7109375" bestFit="1" customWidth="1"/>
    <col min="3" max="3" width="28.140625" bestFit="1" customWidth="1"/>
    <col min="4" max="4" width="33.42578125" bestFit="1" customWidth="1"/>
    <col min="5" max="5" width="28.140625" bestFit="1" customWidth="1"/>
  </cols>
  <sheetData>
    <row r="2" spans="1:18" x14ac:dyDescent="0.25">
      <c r="A2" t="s">
        <v>131</v>
      </c>
      <c r="B2" t="s">
        <v>132</v>
      </c>
      <c r="C2" s="67" t="s">
        <v>138</v>
      </c>
      <c r="D2" s="67" t="s">
        <v>146</v>
      </c>
    </row>
    <row r="3" spans="1:18" x14ac:dyDescent="0.25">
      <c r="A3">
        <v>9306</v>
      </c>
      <c r="B3" s="55">
        <v>42571</v>
      </c>
      <c r="C3">
        <v>11.21</v>
      </c>
    </row>
    <row r="4" spans="1:18" x14ac:dyDescent="0.25">
      <c r="A4">
        <v>9307</v>
      </c>
      <c r="B4" s="55">
        <v>42571</v>
      </c>
      <c r="C4">
        <v>12.44</v>
      </c>
    </row>
    <row r="5" spans="1:18" x14ac:dyDescent="0.25">
      <c r="A5">
        <v>9308</v>
      </c>
      <c r="B5" s="55">
        <v>42571</v>
      </c>
      <c r="C5">
        <v>11.12</v>
      </c>
    </row>
    <row r="6" spans="1:18" x14ac:dyDescent="0.25">
      <c r="A6">
        <v>9298</v>
      </c>
      <c r="B6" s="55">
        <v>42571</v>
      </c>
      <c r="C6">
        <v>11.72</v>
      </c>
    </row>
    <row r="7" spans="1:18" x14ac:dyDescent="0.25">
      <c r="A7">
        <v>9340</v>
      </c>
      <c r="B7" s="55">
        <v>42571</v>
      </c>
      <c r="C7">
        <v>12.3</v>
      </c>
      <c r="P7" t="s">
        <v>148</v>
      </c>
      <c r="R7" t="s">
        <v>152</v>
      </c>
    </row>
    <row r="8" spans="1:18" x14ac:dyDescent="0.25">
      <c r="A8">
        <v>9341</v>
      </c>
      <c r="B8" s="55">
        <v>42571</v>
      </c>
      <c r="C8">
        <v>11.58</v>
      </c>
      <c r="G8" t="s">
        <v>154</v>
      </c>
    </row>
    <row r="9" spans="1:18" x14ac:dyDescent="0.25">
      <c r="A9">
        <v>9339</v>
      </c>
      <c r="B9" s="55">
        <v>42571</v>
      </c>
      <c r="C9">
        <v>11.53</v>
      </c>
      <c r="G9" t="s">
        <v>155</v>
      </c>
    </row>
    <row r="10" spans="1:18" x14ac:dyDescent="0.25">
      <c r="A10" s="68">
        <v>9306</v>
      </c>
      <c r="B10" s="55">
        <v>42572</v>
      </c>
      <c r="C10">
        <v>11.11</v>
      </c>
      <c r="G10" t="s">
        <v>156</v>
      </c>
    </row>
    <row r="11" spans="1:18" x14ac:dyDescent="0.25">
      <c r="A11">
        <v>9307</v>
      </c>
      <c r="B11" s="55">
        <v>42572</v>
      </c>
      <c r="C11">
        <v>12.28</v>
      </c>
    </row>
    <row r="12" spans="1:18" x14ac:dyDescent="0.25">
      <c r="A12">
        <v>9308</v>
      </c>
      <c r="B12" s="55">
        <v>42572</v>
      </c>
      <c r="C12">
        <v>11.1</v>
      </c>
    </row>
    <row r="13" spans="1:18" x14ac:dyDescent="0.25">
      <c r="A13">
        <v>9298</v>
      </c>
      <c r="B13" s="55">
        <v>42572</v>
      </c>
      <c r="C13">
        <v>11.68</v>
      </c>
      <c r="P13">
        <v>20311</v>
      </c>
      <c r="Q13" t="s">
        <v>157</v>
      </c>
    </row>
    <row r="14" spans="1:18" x14ac:dyDescent="0.25">
      <c r="A14">
        <v>9340</v>
      </c>
      <c r="B14" s="55">
        <v>42572</v>
      </c>
      <c r="C14">
        <v>12.32</v>
      </c>
    </row>
    <row r="15" spans="1:18" x14ac:dyDescent="0.25">
      <c r="A15">
        <v>9341</v>
      </c>
      <c r="B15" s="55">
        <v>42572</v>
      </c>
      <c r="C15">
        <v>11.62</v>
      </c>
    </row>
    <row r="16" spans="1:18" x14ac:dyDescent="0.25">
      <c r="A16">
        <v>9339</v>
      </c>
      <c r="B16" s="55">
        <v>42572</v>
      </c>
      <c r="C16">
        <v>11.54</v>
      </c>
    </row>
    <row r="17" spans="1:15" x14ac:dyDescent="0.25">
      <c r="A17" s="68">
        <v>9306</v>
      </c>
      <c r="B17" s="55">
        <v>42573</v>
      </c>
      <c r="C17">
        <v>11.46</v>
      </c>
    </row>
    <row r="18" spans="1:15" x14ac:dyDescent="0.25">
      <c r="A18">
        <v>9307</v>
      </c>
      <c r="B18" s="55">
        <v>42573</v>
      </c>
      <c r="C18">
        <v>12.53</v>
      </c>
    </row>
    <row r="19" spans="1:15" x14ac:dyDescent="0.25">
      <c r="A19">
        <v>9308</v>
      </c>
      <c r="B19" s="55">
        <v>42573</v>
      </c>
      <c r="C19">
        <v>11.34</v>
      </c>
    </row>
    <row r="20" spans="1:15" x14ac:dyDescent="0.25">
      <c r="A20">
        <v>9298</v>
      </c>
      <c r="B20" s="55">
        <v>42573</v>
      </c>
      <c r="C20">
        <v>11.65</v>
      </c>
    </row>
    <row r="21" spans="1:15" x14ac:dyDescent="0.25">
      <c r="A21">
        <v>9340</v>
      </c>
      <c r="B21" s="55">
        <v>42573</v>
      </c>
      <c r="C21">
        <v>12.59</v>
      </c>
    </row>
    <row r="22" spans="1:15" x14ac:dyDescent="0.25">
      <c r="A22">
        <v>9341</v>
      </c>
      <c r="B22" s="55">
        <v>42573</v>
      </c>
      <c r="C22">
        <v>11.79</v>
      </c>
    </row>
    <row r="23" spans="1:15" x14ac:dyDescent="0.25">
      <c r="A23">
        <v>9339</v>
      </c>
      <c r="B23" s="55">
        <v>42573</v>
      </c>
      <c r="C23">
        <v>11.63</v>
      </c>
    </row>
    <row r="24" spans="1:15" x14ac:dyDescent="0.25">
      <c r="A24" s="68">
        <v>9340</v>
      </c>
      <c r="B24" s="55">
        <v>42573</v>
      </c>
      <c r="C24">
        <v>12.42</v>
      </c>
      <c r="D24">
        <v>12.3</v>
      </c>
    </row>
    <row r="25" spans="1:15" x14ac:dyDescent="0.25">
      <c r="A25" s="69">
        <v>9340</v>
      </c>
      <c r="B25" s="55">
        <v>42573</v>
      </c>
      <c r="C25">
        <v>12.53</v>
      </c>
      <c r="D25">
        <v>12.5</v>
      </c>
      <c r="E25" t="s">
        <v>147</v>
      </c>
    </row>
    <row r="26" spans="1:15" x14ac:dyDescent="0.25">
      <c r="A26" s="69">
        <v>9340</v>
      </c>
      <c r="B26" s="55">
        <v>42573</v>
      </c>
      <c r="C26">
        <v>12.49</v>
      </c>
    </row>
    <row r="27" spans="1:15" x14ac:dyDescent="0.25">
      <c r="A27" s="69">
        <v>9298</v>
      </c>
      <c r="B27" s="55">
        <v>42573</v>
      </c>
      <c r="C27">
        <v>11.57</v>
      </c>
      <c r="D27">
        <v>11.8</v>
      </c>
    </row>
    <row r="28" spans="1:15" x14ac:dyDescent="0.25">
      <c r="A28" s="69">
        <v>9341</v>
      </c>
      <c r="B28" s="55">
        <v>42573</v>
      </c>
      <c r="C28">
        <v>11.66</v>
      </c>
      <c r="D28">
        <v>11.7</v>
      </c>
    </row>
    <row r="29" spans="1:15" x14ac:dyDescent="0.25">
      <c r="A29" s="69">
        <v>9308</v>
      </c>
      <c r="B29" s="55">
        <v>42573</v>
      </c>
      <c r="C29">
        <v>11.09</v>
      </c>
      <c r="D29">
        <v>11</v>
      </c>
      <c r="I29">
        <v>295</v>
      </c>
      <c r="J29" t="s">
        <v>22</v>
      </c>
      <c r="K29">
        <v>20153</v>
      </c>
      <c r="L29">
        <v>5204</v>
      </c>
      <c r="M29">
        <v>31</v>
      </c>
    </row>
    <row r="30" spans="1:15" x14ac:dyDescent="0.25">
      <c r="A30" s="69">
        <v>9307</v>
      </c>
      <c r="B30" s="55">
        <v>42573</v>
      </c>
      <c r="C30">
        <v>12.19</v>
      </c>
      <c r="D30">
        <v>12.1</v>
      </c>
      <c r="I30">
        <v>295</v>
      </c>
      <c r="J30" t="s">
        <v>41</v>
      </c>
      <c r="L30">
        <v>5396</v>
      </c>
      <c r="M30">
        <v>31</v>
      </c>
      <c r="N30">
        <v>13.3</v>
      </c>
    </row>
    <row r="31" spans="1:15" x14ac:dyDescent="0.25">
      <c r="A31" s="69">
        <v>9306</v>
      </c>
      <c r="B31" s="55">
        <v>42573</v>
      </c>
      <c r="C31">
        <v>11.21</v>
      </c>
      <c r="D31">
        <v>11.1</v>
      </c>
      <c r="I31">
        <v>295</v>
      </c>
      <c r="J31" t="s">
        <v>49</v>
      </c>
      <c r="L31">
        <v>5476</v>
      </c>
      <c r="M31">
        <v>32</v>
      </c>
      <c r="N31">
        <v>13.7</v>
      </c>
    </row>
    <row r="32" spans="1:15" x14ac:dyDescent="0.25">
      <c r="I32">
        <v>9307</v>
      </c>
      <c r="J32" t="s">
        <v>22</v>
      </c>
      <c r="K32">
        <v>20278</v>
      </c>
      <c r="L32">
        <v>5133</v>
      </c>
      <c r="M32">
        <v>32</v>
      </c>
      <c r="O32" t="s">
        <v>149</v>
      </c>
    </row>
    <row r="33" spans="9:15" x14ac:dyDescent="0.25">
      <c r="I33">
        <v>9307</v>
      </c>
      <c r="J33" t="s">
        <v>22</v>
      </c>
      <c r="K33">
        <v>20237</v>
      </c>
      <c r="L33">
        <v>5224</v>
      </c>
      <c r="M33">
        <v>32</v>
      </c>
      <c r="O33" t="s">
        <v>150</v>
      </c>
    </row>
    <row r="34" spans="9:15" x14ac:dyDescent="0.25">
      <c r="I34">
        <v>9307</v>
      </c>
      <c r="J34" t="s">
        <v>22</v>
      </c>
      <c r="K34">
        <v>20270</v>
      </c>
      <c r="L34">
        <v>5358</v>
      </c>
      <c r="M34">
        <v>33</v>
      </c>
      <c r="O34" t="s">
        <v>153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Kalibratiemetingen</vt:lpstr>
      <vt:lpstr>Grafiek_kalibratiemetingen</vt:lpstr>
      <vt:lpstr>LegePeriodicos</vt:lpstr>
      <vt:lpstr>Impedantiemeter</vt:lpstr>
      <vt:lpstr>PeriodeTest</vt:lpstr>
      <vt:lpstr>DrieMeters</vt:lpstr>
      <vt:lpstr>Gehakas</vt:lpstr>
      <vt:lpstr>Gehakas_nieuw</vt:lpstr>
      <vt:lpstr>SanAgustin22juli</vt:lpstr>
      <vt:lpstr>OudeMeter</vt:lpstr>
      <vt:lpstr>PergaBooster</vt:lpstr>
      <vt:lpstr>Augostometer</vt:lpstr>
      <vt:lpstr>GroteHoogte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Robbert.Hofman@hotmail.com</dc:creator>
  <cp:lastModifiedBy>Robbert.Hofman@hotmail.com</cp:lastModifiedBy>
  <cp:revision>0</cp:revision>
  <dcterms:created xsi:type="dcterms:W3CDTF">2016-06-30T17:17:01Z</dcterms:created>
  <dcterms:modified xsi:type="dcterms:W3CDTF">2016-08-05T18:13:25Z</dcterms:modified>
  <dc:language>en-US</dc:language>
</cp:coreProperties>
</file>