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Robbert\Desktop\Metingen\"/>
    </mc:Choice>
  </mc:AlternateContent>
  <bookViews>
    <workbookView xWindow="0" yWindow="0" windowWidth="16380" windowHeight="8190" activeTab="2"/>
  </bookViews>
  <sheets>
    <sheet name="Kalibratiemetingen" sheetId="1" r:id="rId1"/>
    <sheet name="Blad1" sheetId="4" r:id="rId2"/>
    <sheet name="Impedantiemeter" sheetId="2" r:id="rId3"/>
    <sheet name="PeriodeTest" sheetId="3" r:id="rId4"/>
  </sheets>
  <calcPr calcId="171027"/>
</workbook>
</file>

<file path=xl/calcChain.xml><?xml version="1.0" encoding="utf-8"?>
<calcChain xmlns="http://schemas.openxmlformats.org/spreadsheetml/2006/main">
  <c r="D1" i="1" l="1"/>
  <c r="E1" i="1"/>
  <c r="F1" i="1"/>
  <c r="G1" i="1"/>
  <c r="H1" i="1"/>
  <c r="I1" i="1"/>
  <c r="J1" i="1"/>
  <c r="K1" i="1"/>
  <c r="L1" i="1"/>
  <c r="M1" i="1"/>
  <c r="N1" i="1"/>
  <c r="C1" i="1"/>
  <c r="B1" i="1"/>
  <c r="A1" i="1"/>
  <c r="F31" i="2" l="1"/>
  <c r="G31" i="2" s="1"/>
  <c r="G16" i="2"/>
  <c r="I16" i="2" s="1"/>
  <c r="G24" i="2"/>
  <c r="H24" i="2" s="1"/>
  <c r="F6" i="2"/>
  <c r="F7" i="2"/>
  <c r="F8" i="2"/>
  <c r="G8" i="2" s="1"/>
  <c r="H8" i="2" s="1"/>
  <c r="F9" i="2"/>
  <c r="F10" i="2"/>
  <c r="F11" i="2"/>
  <c r="F12" i="2"/>
  <c r="F13" i="2"/>
  <c r="F14" i="2"/>
  <c r="F15" i="2"/>
  <c r="G15" i="2" s="1"/>
  <c r="F16" i="2"/>
  <c r="F17" i="2"/>
  <c r="F18" i="2"/>
  <c r="F19" i="2"/>
  <c r="F20" i="2"/>
  <c r="F21" i="2"/>
  <c r="F22" i="2"/>
  <c r="F23" i="2"/>
  <c r="G23" i="2" s="1"/>
  <c r="F24" i="2"/>
  <c r="F25" i="2"/>
  <c r="F26" i="2"/>
  <c r="F27" i="2"/>
  <c r="F28" i="2"/>
  <c r="F29" i="2"/>
  <c r="F30" i="2"/>
  <c r="E6" i="2"/>
  <c r="G6" i="2" s="1"/>
  <c r="E7" i="2"/>
  <c r="E8" i="2"/>
  <c r="E9" i="2"/>
  <c r="G9" i="2" s="1"/>
  <c r="E10" i="2"/>
  <c r="G10" i="2" s="1"/>
  <c r="E11" i="2"/>
  <c r="G11" i="2" s="1"/>
  <c r="E12" i="2"/>
  <c r="G12" i="2" s="1"/>
  <c r="E13" i="2"/>
  <c r="G13" i="2" s="1"/>
  <c r="E14" i="2"/>
  <c r="G14" i="2" s="1"/>
  <c r="E15" i="2"/>
  <c r="E16" i="2"/>
  <c r="E17" i="2"/>
  <c r="G17" i="2" s="1"/>
  <c r="E18" i="2"/>
  <c r="G18" i="2" s="1"/>
  <c r="E19" i="2"/>
  <c r="G19" i="2" s="1"/>
  <c r="E20" i="2"/>
  <c r="G20" i="2" s="1"/>
  <c r="E21" i="2"/>
  <c r="G21" i="2" s="1"/>
  <c r="E22" i="2"/>
  <c r="G22" i="2" s="1"/>
  <c r="E23" i="2"/>
  <c r="E24" i="2"/>
  <c r="E25" i="2"/>
  <c r="G25" i="2" s="1"/>
  <c r="E26" i="2"/>
  <c r="G26" i="2" s="1"/>
  <c r="E27" i="2"/>
  <c r="G27" i="2" s="1"/>
  <c r="E28" i="2"/>
  <c r="G28" i="2" s="1"/>
  <c r="E29" i="2"/>
  <c r="G29" i="2" s="1"/>
  <c r="E30" i="2"/>
  <c r="G30" i="2" s="1"/>
  <c r="E31" i="2"/>
  <c r="F5" i="2"/>
  <c r="E5" i="2"/>
  <c r="G5" i="2" s="1"/>
  <c r="F4" i="2"/>
  <c r="E4" i="2"/>
  <c r="G4" i="2" s="1"/>
  <c r="I8" i="2" l="1"/>
  <c r="I30" i="2"/>
  <c r="H30" i="2"/>
  <c r="I6" i="2"/>
  <c r="H6" i="2"/>
  <c r="H15" i="2"/>
  <c r="I15" i="2"/>
  <c r="H4" i="2"/>
  <c r="I4" i="2"/>
  <c r="I5" i="2"/>
  <c r="H5" i="2"/>
  <c r="I25" i="2"/>
  <c r="H25" i="2"/>
  <c r="I17" i="2"/>
  <c r="H17" i="2"/>
  <c r="I9" i="2"/>
  <c r="H9" i="2"/>
  <c r="H22" i="2"/>
  <c r="I22" i="2"/>
  <c r="H23" i="2"/>
  <c r="I23" i="2"/>
  <c r="I29" i="2"/>
  <c r="H29" i="2"/>
  <c r="I13" i="2"/>
  <c r="H13" i="2"/>
  <c r="I28" i="2"/>
  <c r="H28" i="2"/>
  <c r="I20" i="2"/>
  <c r="H20" i="2"/>
  <c r="I12" i="2"/>
  <c r="H12" i="2"/>
  <c r="I14" i="2"/>
  <c r="H14" i="2"/>
  <c r="I21" i="2"/>
  <c r="H21" i="2"/>
  <c r="H27" i="2"/>
  <c r="I27" i="2"/>
  <c r="I19" i="2"/>
  <c r="H19" i="2"/>
  <c r="H11" i="2"/>
  <c r="I11" i="2"/>
  <c r="I26" i="2"/>
  <c r="H26" i="2"/>
  <c r="I18" i="2"/>
  <c r="H18" i="2"/>
  <c r="I10" i="2"/>
  <c r="H10" i="2"/>
  <c r="H16" i="2"/>
  <c r="I24" i="2"/>
  <c r="G7" i="2"/>
  <c r="I7" i="2" s="1"/>
  <c r="I31" i="2"/>
  <c r="H31" i="2"/>
  <c r="G9" i="3"/>
  <c r="H9" i="3" s="1"/>
  <c r="G8" i="3"/>
  <c r="H8" i="3" s="1"/>
  <c r="G7" i="3"/>
  <c r="H7" i="3" s="1"/>
  <c r="G6" i="3"/>
  <c r="H6" i="3" s="1"/>
  <c r="G5" i="3"/>
  <c r="H5" i="3" s="1"/>
  <c r="H7" i="2" l="1"/>
</calcChain>
</file>

<file path=xl/sharedStrings.xml><?xml version="1.0" encoding="utf-8"?>
<sst xmlns="http://schemas.openxmlformats.org/spreadsheetml/2006/main" count="200" uniqueCount="77">
  <si>
    <t>Sample nummer</t>
  </si>
  <si>
    <t>Gehaka humidity</t>
  </si>
  <si>
    <t>Gehaka  temp</t>
  </si>
  <si>
    <t>Gebruikte meter</t>
  </si>
  <si>
    <t>Lege cycli</t>
  </si>
  <si>
    <t>Sample cycli</t>
  </si>
  <si>
    <t>Temperatuur (°C)</t>
  </si>
  <si>
    <t>Plaats</t>
  </si>
  <si>
    <t>Hoogte (m)</t>
  </si>
  <si>
    <t>Geïsoleerde platen</t>
  </si>
  <si>
    <t>oro/pergamino</t>
  </si>
  <si>
    <t>datum</t>
  </si>
  <si>
    <t>weer</t>
  </si>
  <si>
    <t>extra</t>
  </si>
  <si>
    <t>Jaén</t>
  </si>
  <si>
    <t>nee</t>
  </si>
  <si>
    <t>oro</t>
  </si>
  <si>
    <t>zonnig</t>
  </si>
  <si>
    <t>niet gemeten met gehaka</t>
  </si>
  <si>
    <t>avond</t>
  </si>
  <si>
    <t>eerste volledig juiste</t>
  </si>
  <si>
    <t>3.0-2</t>
  </si>
  <si>
    <t>Top A uitg instr µs</t>
  </si>
  <si>
    <t>Top B shunt µs</t>
  </si>
  <si>
    <t>Gain resistance</t>
  </si>
  <si>
    <t>Shunt resistance</t>
  </si>
  <si>
    <t>9V/12V</t>
  </si>
  <si>
    <t>AWG of humidity</t>
  </si>
  <si>
    <t>leeg</t>
  </si>
  <si>
    <t>hout</t>
  </si>
  <si>
    <t>schroevendraaier</t>
  </si>
  <si>
    <t>roze plastic</t>
  </si>
  <si>
    <t>andere plastic</t>
  </si>
  <si>
    <t>gemiddeld</t>
  </si>
  <si>
    <t>afwijking in percent tov leeg</t>
  </si>
  <si>
    <t>Gemiddele periode</t>
  </si>
  <si>
    <t>nxt pk B</t>
  </si>
  <si>
    <t>nxt pk A</t>
  </si>
  <si>
    <t>Periode A</t>
  </si>
  <si>
    <t>Periode B</t>
  </si>
  <si>
    <t>Faseverschil 1 (°)</t>
  </si>
  <si>
    <t>Faseverschil 2 (°)</t>
  </si>
  <si>
    <t>freq awg</t>
  </si>
  <si>
    <t>AWG</t>
  </si>
  <si>
    <t>9V</t>
  </si>
  <si>
    <t>Uitleg:</t>
  </si>
  <si>
    <t>Top is telkens waar de piek van dat kanaal voorkomt. (in microseconden). Zo kan de faseverschuiving bepaald worden. Deze waarden zijn gemeten met de picoscope. Van elk kanaal worden 2 opeenvolgende pieken bepaald. Hieruit wordt de periode tweemaal berekend, de gemiddelde periode en ook tweemaal het faseverschil. De in te stellen parameters op de PCB worden ook meegegeven, de gebruikte toestellen en frequentie.</t>
  </si>
  <si>
    <t>Hier worden een aantal materialen in de humidity sensor gestoken, om te kijken of het aantal periodicos veranderen. Dit blijkt het geval te zijn. Wel moet in het achterhoofd gehouden worden dat de lege meting eraf getrokken wordt, en dat een verschil van 700 flanken overeen komt met een verschil van ongeveer 1% humidity</t>
  </si>
  <si>
    <t>heeft geregend</t>
  </si>
  <si>
    <t>Periodicos lege meters</t>
  </si>
  <si>
    <t>3,0-7</t>
  </si>
  <si>
    <t>3,0-18</t>
  </si>
  <si>
    <t>opmerking</t>
  </si>
  <si>
    <t>battery 4,8v</t>
  </si>
  <si>
    <t>knoppen zijn belachelijk slecht</t>
  </si>
  <si>
    <t>batterij net vervangen, werkte niet meer</t>
  </si>
  <si>
    <t>3,0-12</t>
  </si>
  <si>
    <t>3,0-3</t>
  </si>
  <si>
    <t>3,0-8</t>
  </si>
  <si>
    <t>dat consistency</t>
  </si>
  <si>
    <t>3,0-1</t>
  </si>
  <si>
    <t>3,0-10</t>
  </si>
  <si>
    <t>3,0-11</t>
  </si>
  <si>
    <t>3,0-14</t>
  </si>
  <si>
    <t>3,0-13</t>
  </si>
  <si>
    <t>3,0-5</t>
  </si>
  <si>
    <t>opmerking 2</t>
  </si>
  <si>
    <t xml:space="preserve">op 08/07 heeft het heel veel geregend. </t>
  </si>
  <si>
    <t>3,0-6</t>
  </si>
  <si>
    <t>geeft heel wisselende waarden tussen 21k en 23k, stabiliseert na een tijd naar 21k</t>
  </si>
  <si>
    <t>3,0-16</t>
  </si>
  <si>
    <t>staat oude/andere software op</t>
  </si>
  <si>
    <t>2,3-1</t>
  </si>
  <si>
    <t>staat oude/andere software op, batterij 6,4V</t>
  </si>
  <si>
    <t>3,0-17</t>
  </si>
  <si>
    <t>3,0-15</t>
  </si>
  <si>
    <t>3,0-4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</si>
</sst>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
  </numFmts>
  <fonts count="5" x14ac:knownFonts="1">
    <font>
      <sz val="11"/>
      <color rgb="FF000000"/>
      <name val="Calibri"/>
      <family val="2"/>
      <charset val="1"/>
    </font>
    <font>
      <b/>
      <sz val="11"/>
      <color rgb="FF000000"/>
      <name val="Calibri"/>
      <family val="2"/>
      <charset val="1"/>
    </font>
    <font>
      <b/>
      <sz val="11"/>
      <color rgb="FF000000"/>
      <name val="Calibri"/>
      <family val="2"/>
    </font>
    <font>
      <sz val="11"/>
      <color rgb="FF000000"/>
      <name val="Calibri"/>
      <family val="2"/>
    </font>
    <font>
      <i/>
      <sz val="11"/>
      <color rgb="FF7F7F7F"/>
      <name val="Calibri"/>
      <family val="2"/>
      <scheme val="minor"/>
    </font>
  </fonts>
  <fills count="8">
    <fill>
      <patternFill patternType="none"/>
    </fill>
    <fill>
      <patternFill patternType="gray125"/>
    </fill>
    <fill>
      <patternFill patternType="solid">
        <fgColor theme="7" tint="0.39997558519241921"/>
        <bgColor indexed="64"/>
      </patternFill>
    </fill>
    <fill>
      <patternFill patternType="solid">
        <fgColor theme="7" tint="0.39997558519241921"/>
        <bgColor rgb="FFFFFFCC"/>
      </patternFill>
    </fill>
    <fill>
      <patternFill patternType="solid">
        <fgColor theme="7" tint="0.59999389629810485"/>
        <bgColor indexed="64"/>
      </patternFill>
    </fill>
    <fill>
      <patternFill patternType="solid">
        <fgColor theme="7" tint="0.59999389629810485"/>
        <bgColor rgb="FFFFFFCC"/>
      </patternFill>
    </fill>
    <fill>
      <patternFill patternType="solid">
        <fgColor theme="7" tint="0.59999389629810485"/>
        <bgColor rgb="FFFFFFFF"/>
      </patternFill>
    </fill>
    <fill>
      <patternFill patternType="solid">
        <fgColor theme="7" tint="0.39997558519241921"/>
        <bgColor rgb="FFFFFFFF"/>
      </patternFill>
    </fill>
  </fills>
  <borders count="4">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27">
    <xf numFmtId="0" fontId="0" fillId="0" borderId="0" xfId="0"/>
    <xf numFmtId="164" fontId="0" fillId="0" borderId="0" xfId="0" applyNumberFormat="1"/>
    <xf numFmtId="0" fontId="2" fillId="0" borderId="0" xfId="0" applyFont="1"/>
    <xf numFmtId="0" fontId="3" fillId="0" borderId="0" xfId="0" applyFont="1"/>
    <xf numFmtId="0" fontId="0" fillId="2" borderId="0" xfId="0" applyFill="1"/>
    <xf numFmtId="0" fontId="0" fillId="3" borderId="0" xfId="0" applyFont="1" applyFill="1"/>
    <xf numFmtId="0" fontId="0" fillId="4" borderId="0" xfId="0" applyFill="1"/>
    <xf numFmtId="0" fontId="0" fillId="5" borderId="0" xfId="0" applyFont="1" applyFill="1"/>
    <xf numFmtId="0" fontId="0" fillId="6" borderId="0" xfId="0" applyFont="1" applyFill="1"/>
    <xf numFmtId="0" fontId="0" fillId="7" borderId="0" xfId="0" applyFont="1" applyFill="1"/>
    <xf numFmtId="0" fontId="0" fillId="0" borderId="0" xfId="0" applyFill="1"/>
    <xf numFmtId="0" fontId="1" fillId="0" borderId="1" xfId="0" applyFont="1" applyBorder="1"/>
    <xf numFmtId="0" fontId="1" fillId="3" borderId="2" xfId="0" applyFont="1" applyFill="1" applyBorder="1"/>
    <xf numFmtId="0" fontId="1" fillId="5" borderId="2" xfId="0" applyFont="1" applyFill="1" applyBorder="1"/>
    <xf numFmtId="0" fontId="1" fillId="0" borderId="2" xfId="0" applyFont="1" applyBorder="1"/>
    <xf numFmtId="0" fontId="1" fillId="6" borderId="2" xfId="0" applyFont="1" applyFill="1" applyBorder="1"/>
    <xf numFmtId="0" fontId="1" fillId="7" borderId="2" xfId="0" applyFont="1" applyFill="1" applyBorder="1"/>
    <xf numFmtId="0" fontId="1" fillId="0" borderId="3" xfId="0" applyFont="1" applyBorder="1"/>
    <xf numFmtId="0" fontId="4" fillId="0" borderId="0" xfId="1"/>
    <xf numFmtId="0" fontId="4" fillId="3" borderId="0" xfId="1" applyFill="1"/>
    <xf numFmtId="0" fontId="4" fillId="5" borderId="0" xfId="1" applyFill="1"/>
    <xf numFmtId="0" fontId="4" fillId="6" borderId="0" xfId="1" applyFill="1"/>
    <xf numFmtId="0" fontId="4" fillId="7" borderId="0" xfId="1" applyFill="1"/>
    <xf numFmtId="164" fontId="4" fillId="0" borderId="0" xfId="1" applyNumberFormat="1"/>
    <xf numFmtId="14" fontId="2" fillId="0" borderId="0" xfId="0" applyNumberFormat="1" applyFont="1"/>
    <xf numFmtId="0" fontId="0" fillId="0" borderId="0" xfId="0" applyAlignment="1">
      <alignment horizontal="left" vertical="center" wrapText="1"/>
    </xf>
    <xf numFmtId="0" fontId="0" fillId="0" borderId="0" xfId="0" applyAlignment="1">
      <alignment horizontal="left" wrapText="1"/>
    </xf>
  </cellXfs>
  <cellStyles count="2">
    <cellStyle name="Standaard" xfId="0" builtinId="0"/>
    <cellStyle name="Verklarende tekst" xfId="1" builtinId="5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nl-NL"/>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25400" cap="rnd">
              <a:noFill/>
            </a:ln>
            <a:effectLst>
              <a:glow rad="139700">
                <a:schemeClr val="accent1">
                  <a:satMod val="175000"/>
                  <a:alpha val="14000"/>
                </a:schemeClr>
              </a:glow>
            </a:effectLst>
          </c:spPr>
          <c:marker>
            <c:symbol val="circle"/>
            <c:size val="3"/>
            <c:spPr>
              <a:solidFill>
                <a:schemeClr val="accent1">
                  <a:lumMod val="60000"/>
                  <a:lumOff val="40000"/>
                </a:schemeClr>
              </a:solidFill>
              <a:ln>
                <a:noFill/>
              </a:ln>
              <a:effectLst>
                <a:glow rad="63500">
                  <a:schemeClr val="accent1">
                    <a:satMod val="175000"/>
                    <a:alpha val="25000"/>
                  </a:schemeClr>
                </a:glow>
              </a:effectLst>
            </c:spPr>
          </c:marker>
          <c:trendline>
            <c:spPr>
              <a:ln w="25400" cap="rnd">
                <a:solidFill>
                  <a:schemeClr val="accent1">
                    <a:alpha val="50000"/>
                  </a:schemeClr>
                </a:solidFill>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trendlineLbl>
          </c:trendline>
          <c:xVal>
            <c:numRef>
              <c:f>Kalibratiemetingen!$B$4:$B$50000</c:f>
              <c:numCache>
                <c:formatCode>General</c:formatCode>
                <c:ptCount val="49997"/>
                <c:pt idx="0">
                  <c:v>17.8</c:v>
                </c:pt>
                <c:pt idx="1">
                  <c:v>14.6</c:v>
                </c:pt>
                <c:pt idx="2">
                  <c:v>13.7</c:v>
                </c:pt>
                <c:pt idx="3">
                  <c:v>12</c:v>
                </c:pt>
                <c:pt idx="4">
                  <c:v>14.6</c:v>
                </c:pt>
                <c:pt idx="5">
                  <c:v>16.100000000000001</c:v>
                </c:pt>
                <c:pt idx="6">
                  <c:v>13.9</c:v>
                </c:pt>
                <c:pt idx="7">
                  <c:v>12</c:v>
                </c:pt>
                <c:pt idx="8">
                  <c:v>14.8</c:v>
                </c:pt>
                <c:pt idx="9">
                  <c:v>13.7</c:v>
                </c:pt>
                <c:pt idx="10">
                  <c:v>12.1</c:v>
                </c:pt>
                <c:pt idx="11">
                  <c:v>15.1</c:v>
                </c:pt>
                <c:pt idx="12">
                  <c:v>11.2</c:v>
                </c:pt>
                <c:pt idx="13">
                  <c:v>11.2</c:v>
                </c:pt>
                <c:pt idx="14">
                  <c:v>14.5</c:v>
                </c:pt>
                <c:pt idx="15">
                  <c:v>9.8000000000000007</c:v>
                </c:pt>
                <c:pt idx="16">
                  <c:v>11</c:v>
                </c:pt>
                <c:pt idx="17">
                  <c:v>13.8</c:v>
                </c:pt>
                <c:pt idx="18">
                  <c:v>11.8</c:v>
                </c:pt>
                <c:pt idx="19">
                  <c:v>10.8</c:v>
                </c:pt>
                <c:pt idx="20">
                  <c:v>13.4</c:v>
                </c:pt>
                <c:pt idx="21">
                  <c:v>10.8</c:v>
                </c:pt>
                <c:pt idx="22">
                  <c:v>10.8</c:v>
                </c:pt>
                <c:pt idx="23">
                  <c:v>10.8</c:v>
                </c:pt>
              </c:numCache>
            </c:numRef>
          </c:xVal>
          <c:yVal>
            <c:numRef>
              <c:f>Kalibratiemetingen!$F$4:$F$50000</c:f>
              <c:numCache>
                <c:formatCode>General</c:formatCode>
                <c:ptCount val="49997"/>
                <c:pt idx="0">
                  <c:v>6274</c:v>
                </c:pt>
                <c:pt idx="1">
                  <c:v>5635</c:v>
                </c:pt>
                <c:pt idx="2">
                  <c:v>4577</c:v>
                </c:pt>
                <c:pt idx="3">
                  <c:v>3728</c:v>
                </c:pt>
                <c:pt idx="4">
                  <c:v>5617</c:v>
                </c:pt>
                <c:pt idx="5">
                  <c:v>5908</c:v>
                </c:pt>
                <c:pt idx="6">
                  <c:v>5081</c:v>
                </c:pt>
                <c:pt idx="7">
                  <c:v>3935</c:v>
                </c:pt>
                <c:pt idx="8">
                  <c:v>5546</c:v>
                </c:pt>
                <c:pt idx="9">
                  <c:v>5379</c:v>
                </c:pt>
                <c:pt idx="10">
                  <c:v>4834</c:v>
                </c:pt>
                <c:pt idx="11">
                  <c:v>5908</c:v>
                </c:pt>
                <c:pt idx="12">
                  <c:v>3614</c:v>
                </c:pt>
                <c:pt idx="13">
                  <c:v>3713</c:v>
                </c:pt>
                <c:pt idx="14">
                  <c:v>4436</c:v>
                </c:pt>
                <c:pt idx="15">
                  <c:v>1680</c:v>
                </c:pt>
                <c:pt idx="16">
                  <c:v>3546</c:v>
                </c:pt>
                <c:pt idx="17">
                  <c:v>5720</c:v>
                </c:pt>
                <c:pt idx="18">
                  <c:v>4329</c:v>
                </c:pt>
                <c:pt idx="19">
                  <c:v>3097</c:v>
                </c:pt>
                <c:pt idx="20">
                  <c:v>5232</c:v>
                </c:pt>
                <c:pt idx="21">
                  <c:v>2723</c:v>
                </c:pt>
                <c:pt idx="22">
                  <c:v>3339</c:v>
                </c:pt>
                <c:pt idx="23">
                  <c:v>3076</c:v>
                </c:pt>
              </c:numCache>
            </c:numRef>
          </c:yVal>
          <c:smooth val="0"/>
          <c:extLst>
            <c:ext xmlns:c16="http://schemas.microsoft.com/office/drawing/2014/chart" uri="{C3380CC4-5D6E-409C-BE32-E72D297353CC}">
              <c16:uniqueId val="{00000000-CB0E-428C-97C1-A82916D913E4}"/>
            </c:ext>
          </c:extLst>
        </c:ser>
        <c:dLbls>
          <c:showLegendKey val="0"/>
          <c:showVal val="0"/>
          <c:showCatName val="0"/>
          <c:showSerName val="0"/>
          <c:showPercent val="0"/>
          <c:showBubbleSize val="0"/>
        </c:dLbls>
        <c:axId val="307533840"/>
        <c:axId val="307534496"/>
      </c:scatterChart>
      <c:valAx>
        <c:axId val="307533840"/>
        <c:scaling>
          <c:orientation val="minMax"/>
          <c:min val="8"/>
        </c:scaling>
        <c:delete val="0"/>
        <c:axPos val="b"/>
        <c:majorGridlines>
          <c:spPr>
            <a:ln w="9525" cap="flat" cmpd="sng" algn="ctr">
              <a:solidFill>
                <a:schemeClr val="dk1">
                  <a:lumMod val="65000"/>
                  <a:lumOff val="35000"/>
                  <a:alpha val="75000"/>
                </a:schemeClr>
              </a:soli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200">
                    <a:solidFill>
                      <a:schemeClr val="bg1"/>
                    </a:solidFill>
                  </a:rPr>
                  <a:t>Gehaka</a:t>
                </a:r>
                <a:r>
                  <a:rPr lang="nl-BE" sz="1200" baseline="0">
                    <a:solidFill>
                      <a:schemeClr val="bg1"/>
                    </a:solidFill>
                  </a:rPr>
                  <a:t> humidity</a:t>
                </a:r>
                <a:endParaRPr lang="nl-BE" sz="1200">
                  <a:solidFill>
                    <a:schemeClr val="bg1"/>
                  </a:solidFill>
                </a:endParaRP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no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07534496"/>
        <c:crosses val="autoZero"/>
        <c:crossBetween val="midCat"/>
      </c:valAx>
      <c:valAx>
        <c:axId val="307534496"/>
        <c:scaling>
          <c:orientation val="minMax"/>
          <c:min val="1000"/>
        </c:scaling>
        <c:delete val="0"/>
        <c:axPos val="l"/>
        <c:majorGridlines>
          <c:spPr>
            <a:ln w="9525" cap="flat" cmpd="sng" algn="ctr">
              <a:solidFill>
                <a:schemeClr val="dk1">
                  <a:lumMod val="65000"/>
                  <a:lumOff val="35000"/>
                  <a:alpha val="7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nl-BE" sz="1200">
                    <a:solidFill>
                      <a:schemeClr val="bg1"/>
                    </a:solidFill>
                  </a:rPr>
                  <a:t>Periodicos</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nl-BE"/>
            </a:p>
          </c:txPr>
        </c:title>
        <c:numFmt formatCode="General" sourceLinked="1"/>
        <c:majorTickMark val="none"/>
        <c:minorTickMark val="none"/>
        <c:tickLblPos val="nextTo"/>
        <c:spPr>
          <a:noFill/>
          <a:ln w="9525" cap="flat" cmpd="sng" algn="ctr">
            <a:solidFill>
              <a:schemeClr val="lt1">
                <a:lumMod val="50000"/>
              </a:schemeClr>
            </a:solidFill>
            <a:round/>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nl-BE"/>
          </a:p>
        </c:txPr>
        <c:crossAx val="307533840"/>
        <c:crosses val="autoZero"/>
        <c:crossBetween val="midCat"/>
      </c:valAx>
      <c:spPr>
        <a:noFill/>
        <a:ln>
          <a:noFill/>
        </a:ln>
        <a:effectLst/>
      </c:spPr>
    </c:plotArea>
    <c:plotVisOnly val="1"/>
    <c:dispBlanksAs val="gap"/>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nl-BE"/>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5">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3"/>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dk1">
            <a:lumMod val="65000"/>
            <a:lumOff val="35000"/>
            <a:alpha val="75000"/>
          </a:schemeClr>
        </a:solidFill>
        <a:round/>
      </a:ln>
    </cs:spPr>
  </cs:gridlineMajor>
  <cs:gridlineMinor>
    <cs:lnRef idx="0"/>
    <cs:fillRef idx="0"/>
    <cs:effectRef idx="0"/>
    <cs:fontRef idx="minor">
      <a:schemeClr val="tx1"/>
    </cs:fontRef>
    <cs:spPr>
      <a:ln w="9525" cap="flat" cmpd="sng" algn="ctr">
        <a:solidFill>
          <a:schemeClr val="dk1">
            <a:lumMod val="65000"/>
            <a:lumOff val="35000"/>
            <a:alpha val="25000"/>
          </a:schemeClr>
        </a:soli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spPr>
      <a:ln w="9525" cap="flat" cmpd="sng" algn="ctr">
        <a:solidFill>
          <a:schemeClr val="lt1">
            <a:lumMod val="50000"/>
          </a:schemeClr>
        </a:solidFill>
        <a:round/>
      </a:ln>
    </cs:spPr>
    <cs:defRPr sz="900" kern="1200"/>
    <cs:bodyPr/>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14</xdr:col>
      <xdr:colOff>457200</xdr:colOff>
      <xdr:row>4</xdr:row>
      <xdr:rowOff>38100</xdr:rowOff>
    </xdr:from>
    <xdr:to>
      <xdr:col>23</xdr:col>
      <xdr:colOff>514350</xdr:colOff>
      <xdr:row>27</xdr:row>
      <xdr:rowOff>152400</xdr:rowOff>
    </xdr:to>
    <xdr:graphicFrame macro="">
      <xdr:nvGraphicFramePr>
        <xdr:cNvPr id="2" name="Grafiek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zoomScaleNormal="100" workbookViewId="0">
      <selection activeCell="A28" sqref="A28"/>
    </sheetView>
  </sheetViews>
  <sheetFormatPr defaultRowHeight="15" x14ac:dyDescent="0.25"/>
  <cols>
    <col min="1" max="1" width="15.85546875" bestFit="1" customWidth="1"/>
    <col min="2" max="2" width="17.28515625" style="4" bestFit="1" customWidth="1"/>
    <col min="3" max="3" width="14.140625" style="6"/>
    <col min="4" max="4" width="16" bestFit="1" customWidth="1"/>
    <col min="5" max="5" width="9.5703125" style="6" bestFit="1" customWidth="1"/>
    <col min="6" max="6" width="12" style="4" bestFit="1" customWidth="1"/>
    <col min="7" max="7" width="16.5703125" style="6" bestFit="1" customWidth="1"/>
    <col min="8" max="8" width="6.28515625" bestFit="1" customWidth="1"/>
    <col min="9" max="9" width="11.140625" bestFit="1" customWidth="1"/>
    <col min="10" max="10" width="10.7109375"/>
    <col min="11" max="11" width="8.5703125"/>
    <col min="12" max="12" width="9.28515625" bestFit="1" customWidth="1"/>
    <col min="13" max="13" width="14.85546875" bestFit="1" customWidth="1"/>
    <col min="14" max="14" width="24.140625" bestFit="1" customWidth="1"/>
    <col min="15" max="1025" width="8.5703125"/>
  </cols>
  <sheetData>
    <row r="1" spans="1:14" x14ac:dyDescent="0.25">
      <c r="A1">
        <f>COUNT(A$4:A$65000)</f>
        <v>22</v>
      </c>
      <c r="B1" s="10">
        <f>COUNT(B$4:B$65000)</f>
        <v>24</v>
      </c>
      <c r="C1" s="10">
        <f>COUNT(C$4:C$65000)</f>
        <v>12</v>
      </c>
      <c r="D1" s="10">
        <f t="shared" ref="D1:N1" si="0">COUNT(D$4:D$65000)</f>
        <v>0</v>
      </c>
      <c r="E1" s="10">
        <f t="shared" si="0"/>
        <v>24</v>
      </c>
      <c r="F1" s="10">
        <f t="shared" si="0"/>
        <v>24</v>
      </c>
      <c r="G1" s="10">
        <f t="shared" si="0"/>
        <v>24</v>
      </c>
      <c r="H1">
        <f t="shared" si="0"/>
        <v>0</v>
      </c>
      <c r="I1">
        <f t="shared" si="0"/>
        <v>25</v>
      </c>
      <c r="J1">
        <f t="shared" si="0"/>
        <v>0</v>
      </c>
      <c r="K1">
        <f t="shared" si="0"/>
        <v>0</v>
      </c>
      <c r="L1">
        <f t="shared" si="0"/>
        <v>25</v>
      </c>
      <c r="M1">
        <f t="shared" si="0"/>
        <v>0</v>
      </c>
      <c r="N1">
        <f t="shared" si="0"/>
        <v>0</v>
      </c>
    </row>
    <row r="2" spans="1:14" x14ac:dyDescent="0.25">
      <c r="B2" s="10"/>
      <c r="C2" s="10"/>
      <c r="D2" s="10"/>
      <c r="E2" s="10"/>
      <c r="F2" s="10"/>
      <c r="G2" s="10"/>
    </row>
    <row r="3" spans="1:14" x14ac:dyDescent="0.25">
      <c r="A3" s="11" t="s">
        <v>0</v>
      </c>
      <c r="B3" s="12" t="s">
        <v>1</v>
      </c>
      <c r="C3" s="13" t="s">
        <v>2</v>
      </c>
      <c r="D3" s="14" t="s">
        <v>3</v>
      </c>
      <c r="E3" s="15" t="s">
        <v>4</v>
      </c>
      <c r="F3" s="16" t="s">
        <v>5</v>
      </c>
      <c r="G3" s="15" t="s">
        <v>6</v>
      </c>
      <c r="H3" s="14" t="s">
        <v>7</v>
      </c>
      <c r="I3" s="14" t="s">
        <v>8</v>
      </c>
      <c r="J3" s="14" t="s">
        <v>9</v>
      </c>
      <c r="K3" s="14" t="s">
        <v>10</v>
      </c>
      <c r="L3" s="14" t="s">
        <v>11</v>
      </c>
      <c r="M3" s="14" t="s">
        <v>12</v>
      </c>
      <c r="N3" s="17" t="s">
        <v>13</v>
      </c>
    </row>
    <row r="4" spans="1:14" x14ac:dyDescent="0.25">
      <c r="A4" s="18">
        <v>8703</v>
      </c>
      <c r="B4" s="19">
        <v>17.8</v>
      </c>
      <c r="C4" s="20"/>
      <c r="D4" s="18"/>
      <c r="E4" s="21">
        <v>21629</v>
      </c>
      <c r="F4" s="22">
        <v>6274</v>
      </c>
      <c r="G4" s="21">
        <v>30</v>
      </c>
      <c r="H4" s="18" t="s">
        <v>14</v>
      </c>
      <c r="I4" s="18">
        <v>729</v>
      </c>
      <c r="J4" s="18" t="s">
        <v>15</v>
      </c>
      <c r="K4" s="18" t="s">
        <v>16</v>
      </c>
      <c r="L4" s="23">
        <v>42551</v>
      </c>
      <c r="M4" s="18" t="s">
        <v>17</v>
      </c>
      <c r="N4" s="18" t="s">
        <v>18</v>
      </c>
    </row>
    <row r="5" spans="1:14" x14ac:dyDescent="0.25">
      <c r="A5" s="18">
        <v>8705</v>
      </c>
      <c r="B5" s="19">
        <v>14.6</v>
      </c>
      <c r="C5" s="20"/>
      <c r="D5" s="18"/>
      <c r="E5" s="21">
        <v>21696</v>
      </c>
      <c r="F5" s="22">
        <v>5635</v>
      </c>
      <c r="G5" s="21">
        <v>31</v>
      </c>
      <c r="H5" s="18" t="s">
        <v>14</v>
      </c>
      <c r="I5" s="18">
        <v>729</v>
      </c>
      <c r="J5" s="18" t="s">
        <v>15</v>
      </c>
      <c r="K5" s="18" t="s">
        <v>16</v>
      </c>
      <c r="L5" s="23">
        <v>42551</v>
      </c>
      <c r="M5" s="18" t="s">
        <v>17</v>
      </c>
      <c r="N5" s="18" t="s">
        <v>18</v>
      </c>
    </row>
    <row r="6" spans="1:14" x14ac:dyDescent="0.25">
      <c r="A6" s="18">
        <v>8667</v>
      </c>
      <c r="B6" s="19">
        <v>13.7</v>
      </c>
      <c r="C6" s="20"/>
      <c r="D6" s="18"/>
      <c r="E6" s="21">
        <v>21709</v>
      </c>
      <c r="F6" s="22">
        <v>4577</v>
      </c>
      <c r="G6" s="21">
        <v>31</v>
      </c>
      <c r="H6" s="18" t="s">
        <v>14</v>
      </c>
      <c r="I6" s="18">
        <v>729</v>
      </c>
      <c r="J6" s="18" t="s">
        <v>15</v>
      </c>
      <c r="K6" s="18" t="s">
        <v>16</v>
      </c>
      <c r="L6" s="23">
        <v>42551</v>
      </c>
      <c r="M6" s="18" t="s">
        <v>17</v>
      </c>
      <c r="N6" s="18" t="s">
        <v>18</v>
      </c>
    </row>
    <row r="7" spans="1:14" x14ac:dyDescent="0.25">
      <c r="A7" s="18">
        <v>8708</v>
      </c>
      <c r="B7" s="19">
        <v>12</v>
      </c>
      <c r="C7" s="20"/>
      <c r="D7" s="18"/>
      <c r="E7" s="21">
        <v>21719</v>
      </c>
      <c r="F7" s="22">
        <v>3728</v>
      </c>
      <c r="G7" s="21">
        <v>31</v>
      </c>
      <c r="H7" s="18" t="s">
        <v>14</v>
      </c>
      <c r="I7" s="18">
        <v>729</v>
      </c>
      <c r="J7" s="18" t="s">
        <v>15</v>
      </c>
      <c r="K7" s="18" t="s">
        <v>16</v>
      </c>
      <c r="L7" s="23">
        <v>42551</v>
      </c>
      <c r="M7" s="18" t="s">
        <v>17</v>
      </c>
      <c r="N7" s="18" t="s">
        <v>18</v>
      </c>
    </row>
    <row r="8" spans="1:14" x14ac:dyDescent="0.25">
      <c r="A8" s="18">
        <v>8717</v>
      </c>
      <c r="B8" s="19">
        <v>14.6</v>
      </c>
      <c r="C8" s="20"/>
      <c r="D8" s="18"/>
      <c r="E8" s="21">
        <v>21686</v>
      </c>
      <c r="F8" s="22">
        <v>5617</v>
      </c>
      <c r="G8" s="21">
        <v>33</v>
      </c>
      <c r="H8" s="18" t="s">
        <v>14</v>
      </c>
      <c r="I8" s="18">
        <v>729</v>
      </c>
      <c r="J8" s="18" t="s">
        <v>15</v>
      </c>
      <c r="K8" s="18" t="s">
        <v>16</v>
      </c>
      <c r="L8" s="23">
        <v>42551</v>
      </c>
      <c r="M8" s="18" t="s">
        <v>17</v>
      </c>
      <c r="N8" s="18" t="s">
        <v>18</v>
      </c>
    </row>
    <row r="9" spans="1:14" x14ac:dyDescent="0.25">
      <c r="A9" s="18"/>
      <c r="B9" s="19">
        <v>16.100000000000001</v>
      </c>
      <c r="C9" s="20"/>
      <c r="D9" s="18"/>
      <c r="E9" s="21">
        <v>21647</v>
      </c>
      <c r="F9" s="22">
        <v>5908</v>
      </c>
      <c r="G9" s="21">
        <v>33</v>
      </c>
      <c r="H9" s="18" t="s">
        <v>14</v>
      </c>
      <c r="I9" s="18">
        <v>729</v>
      </c>
      <c r="J9" s="18" t="s">
        <v>15</v>
      </c>
      <c r="K9" s="18" t="s">
        <v>16</v>
      </c>
      <c r="L9" s="23">
        <v>42551</v>
      </c>
      <c r="M9" s="18" t="s">
        <v>17</v>
      </c>
      <c r="N9" s="18" t="s">
        <v>18</v>
      </c>
    </row>
    <row r="10" spans="1:14" x14ac:dyDescent="0.25">
      <c r="A10" s="18"/>
      <c r="B10" s="19">
        <v>13.9</v>
      </c>
      <c r="C10" s="20"/>
      <c r="D10" s="18"/>
      <c r="E10" s="21">
        <v>21646</v>
      </c>
      <c r="F10" s="22">
        <v>5081</v>
      </c>
      <c r="G10" s="21">
        <v>32</v>
      </c>
      <c r="H10" s="18" t="s">
        <v>14</v>
      </c>
      <c r="I10" s="18">
        <v>729</v>
      </c>
      <c r="J10" s="18" t="s">
        <v>15</v>
      </c>
      <c r="K10" s="18" t="s">
        <v>16</v>
      </c>
      <c r="L10" s="23">
        <v>42551</v>
      </c>
      <c r="M10" s="18" t="s">
        <v>17</v>
      </c>
      <c r="N10" s="18" t="s">
        <v>18</v>
      </c>
    </row>
    <row r="11" spans="1:14" x14ac:dyDescent="0.25">
      <c r="A11" s="18">
        <v>8723</v>
      </c>
      <c r="B11" s="19">
        <v>12</v>
      </c>
      <c r="C11" s="20"/>
      <c r="D11" s="18"/>
      <c r="E11" s="21">
        <v>21682</v>
      </c>
      <c r="F11" s="22">
        <v>3935</v>
      </c>
      <c r="G11" s="21">
        <v>33</v>
      </c>
      <c r="H11" s="18" t="s">
        <v>14</v>
      </c>
      <c r="I11" s="18">
        <v>729</v>
      </c>
      <c r="J11" s="18" t="s">
        <v>15</v>
      </c>
      <c r="K11" s="18" t="s">
        <v>16</v>
      </c>
      <c r="L11" s="23">
        <v>42551</v>
      </c>
      <c r="M11" s="18" t="s">
        <v>17</v>
      </c>
      <c r="N11" s="18" t="s">
        <v>18</v>
      </c>
    </row>
    <row r="12" spans="1:14" x14ac:dyDescent="0.25">
      <c r="A12" s="18">
        <v>8649</v>
      </c>
      <c r="B12" s="19">
        <v>14.8</v>
      </c>
      <c r="C12" s="20"/>
      <c r="D12" s="18"/>
      <c r="E12" s="21">
        <v>21538</v>
      </c>
      <c r="F12" s="22">
        <v>5546</v>
      </c>
      <c r="G12" s="21">
        <v>31</v>
      </c>
      <c r="H12" s="18" t="s">
        <v>14</v>
      </c>
      <c r="I12" s="18">
        <v>729</v>
      </c>
      <c r="J12" s="18" t="s">
        <v>15</v>
      </c>
      <c r="K12" s="18" t="s">
        <v>16</v>
      </c>
      <c r="L12" s="23">
        <v>42551</v>
      </c>
      <c r="M12" s="18" t="s">
        <v>17</v>
      </c>
      <c r="N12" s="18" t="s">
        <v>18</v>
      </c>
    </row>
    <row r="13" spans="1:14" x14ac:dyDescent="0.25">
      <c r="A13" s="18">
        <v>8647</v>
      </c>
      <c r="B13" s="19">
        <v>13.7</v>
      </c>
      <c r="C13" s="20"/>
      <c r="D13" s="18"/>
      <c r="E13" s="21">
        <v>21548</v>
      </c>
      <c r="F13" s="22">
        <v>5379</v>
      </c>
      <c r="G13" s="21">
        <v>31</v>
      </c>
      <c r="H13" s="18" t="s">
        <v>14</v>
      </c>
      <c r="I13" s="18">
        <v>729</v>
      </c>
      <c r="J13" s="18" t="s">
        <v>15</v>
      </c>
      <c r="K13" s="18" t="s">
        <v>16</v>
      </c>
      <c r="L13" s="23">
        <v>42551</v>
      </c>
      <c r="M13" s="18" t="s">
        <v>17</v>
      </c>
      <c r="N13" s="18" t="s">
        <v>18</v>
      </c>
    </row>
    <row r="14" spans="1:14" x14ac:dyDescent="0.25">
      <c r="A14" s="18">
        <v>123</v>
      </c>
      <c r="B14" s="19">
        <v>12.1</v>
      </c>
      <c r="C14" s="20"/>
      <c r="D14" s="18"/>
      <c r="E14" s="21">
        <v>21572</v>
      </c>
      <c r="F14" s="22">
        <v>4834</v>
      </c>
      <c r="G14" s="21">
        <v>31</v>
      </c>
      <c r="H14" s="18" t="s">
        <v>14</v>
      </c>
      <c r="I14" s="18">
        <v>729</v>
      </c>
      <c r="J14" s="18" t="s">
        <v>15</v>
      </c>
      <c r="K14" s="18" t="s">
        <v>16</v>
      </c>
      <c r="L14" s="23">
        <v>42551</v>
      </c>
      <c r="M14" s="18" t="s">
        <v>19</v>
      </c>
      <c r="N14" s="18" t="s">
        <v>18</v>
      </c>
    </row>
    <row r="15" spans="1:14" x14ac:dyDescent="0.25">
      <c r="A15">
        <v>121</v>
      </c>
      <c r="B15" s="5">
        <v>15.1</v>
      </c>
      <c r="C15" s="7"/>
      <c r="E15" s="8">
        <v>21521</v>
      </c>
      <c r="F15" s="9">
        <v>5908</v>
      </c>
      <c r="G15" s="8">
        <v>31</v>
      </c>
      <c r="H15" t="s">
        <v>14</v>
      </c>
      <c r="I15">
        <v>729</v>
      </c>
      <c r="J15" t="s">
        <v>15</v>
      </c>
      <c r="K15" t="s">
        <v>16</v>
      </c>
      <c r="L15" s="1">
        <v>42551</v>
      </c>
      <c r="M15" t="s">
        <v>19</v>
      </c>
      <c r="N15" t="s">
        <v>20</v>
      </c>
    </row>
    <row r="16" spans="1:14" x14ac:dyDescent="0.25">
      <c r="A16">
        <v>8892</v>
      </c>
      <c r="B16" s="5">
        <v>11.2</v>
      </c>
      <c r="C16" s="7">
        <v>31.3</v>
      </c>
      <c r="D16" t="s">
        <v>21</v>
      </c>
      <c r="E16" s="8">
        <v>22250</v>
      </c>
      <c r="F16" s="9">
        <v>3614</v>
      </c>
      <c r="G16" s="8">
        <v>25</v>
      </c>
      <c r="H16" t="s">
        <v>14</v>
      </c>
      <c r="I16">
        <v>729</v>
      </c>
      <c r="J16" t="s">
        <v>15</v>
      </c>
      <c r="K16" t="s">
        <v>16</v>
      </c>
      <c r="L16" s="1">
        <v>42556</v>
      </c>
      <c r="M16" t="s">
        <v>17</v>
      </c>
    </row>
    <row r="17" spans="1:13" x14ac:dyDescent="0.25">
      <c r="A17">
        <v>175</v>
      </c>
      <c r="B17" s="5">
        <v>11.2</v>
      </c>
      <c r="C17" s="7">
        <v>31.3</v>
      </c>
      <c r="D17" t="s">
        <v>21</v>
      </c>
      <c r="E17" s="8">
        <v>22353</v>
      </c>
      <c r="F17" s="9">
        <v>3713</v>
      </c>
      <c r="G17" s="8">
        <v>26</v>
      </c>
      <c r="H17" t="s">
        <v>14</v>
      </c>
      <c r="I17">
        <v>729</v>
      </c>
      <c r="J17" t="s">
        <v>15</v>
      </c>
      <c r="K17" t="s">
        <v>16</v>
      </c>
      <c r="L17" s="1">
        <v>42556</v>
      </c>
      <c r="M17" t="s">
        <v>17</v>
      </c>
    </row>
    <row r="18" spans="1:13" x14ac:dyDescent="0.25">
      <c r="A18">
        <v>212</v>
      </c>
      <c r="B18" s="5">
        <v>14.5</v>
      </c>
      <c r="C18" s="7">
        <v>31.5</v>
      </c>
      <c r="D18" t="s">
        <v>21</v>
      </c>
      <c r="E18" s="8">
        <v>22372</v>
      </c>
      <c r="F18" s="9">
        <v>4436</v>
      </c>
      <c r="G18" s="8">
        <v>26</v>
      </c>
      <c r="H18" t="s">
        <v>14</v>
      </c>
      <c r="I18">
        <v>729</v>
      </c>
      <c r="J18" t="s">
        <v>15</v>
      </c>
      <c r="K18" t="s">
        <v>16</v>
      </c>
      <c r="L18" s="1">
        <v>42556</v>
      </c>
      <c r="M18" t="s">
        <v>17</v>
      </c>
    </row>
    <row r="19" spans="1:13" x14ac:dyDescent="0.25">
      <c r="A19">
        <v>173</v>
      </c>
      <c r="B19" s="4">
        <v>9.8000000000000007</v>
      </c>
      <c r="C19" s="6">
        <v>31.4</v>
      </c>
      <c r="D19" t="s">
        <v>21</v>
      </c>
      <c r="E19" s="6">
        <v>22366</v>
      </c>
      <c r="F19" s="4">
        <v>1680</v>
      </c>
      <c r="G19" s="6">
        <v>26</v>
      </c>
      <c r="H19" t="s">
        <v>14</v>
      </c>
      <c r="I19">
        <v>729</v>
      </c>
      <c r="J19" t="s">
        <v>15</v>
      </c>
      <c r="K19" t="s">
        <v>16</v>
      </c>
      <c r="L19" s="1">
        <v>42556</v>
      </c>
      <c r="M19" t="s">
        <v>17</v>
      </c>
    </row>
    <row r="20" spans="1:13" x14ac:dyDescent="0.25">
      <c r="A20">
        <v>174</v>
      </c>
      <c r="B20" s="4">
        <v>11</v>
      </c>
      <c r="C20" s="6">
        <v>31.3</v>
      </c>
      <c r="D20" t="s">
        <v>21</v>
      </c>
      <c r="E20" s="6">
        <v>22367</v>
      </c>
      <c r="F20" s="4">
        <v>3546</v>
      </c>
      <c r="G20" s="6">
        <v>26</v>
      </c>
      <c r="H20" t="s">
        <v>14</v>
      </c>
      <c r="I20">
        <v>729</v>
      </c>
      <c r="J20" t="s">
        <v>15</v>
      </c>
      <c r="K20" t="s">
        <v>16</v>
      </c>
      <c r="L20" s="1">
        <v>42556</v>
      </c>
      <c r="M20" t="s">
        <v>17</v>
      </c>
    </row>
    <row r="21" spans="1:13" x14ac:dyDescent="0.25">
      <c r="A21">
        <v>8894</v>
      </c>
      <c r="B21" s="4">
        <v>13.8</v>
      </c>
      <c r="C21" s="6">
        <v>31.8</v>
      </c>
      <c r="D21" t="s">
        <v>21</v>
      </c>
      <c r="E21" s="6">
        <v>22306</v>
      </c>
      <c r="F21" s="4">
        <v>5720</v>
      </c>
      <c r="G21" s="6">
        <v>26</v>
      </c>
      <c r="H21" t="s">
        <v>14</v>
      </c>
      <c r="I21">
        <v>729</v>
      </c>
      <c r="J21" t="s">
        <v>15</v>
      </c>
      <c r="K21" t="s">
        <v>16</v>
      </c>
      <c r="L21" s="1">
        <v>42556</v>
      </c>
      <c r="M21" t="s">
        <v>17</v>
      </c>
    </row>
    <row r="22" spans="1:13" x14ac:dyDescent="0.25">
      <c r="A22">
        <v>8895</v>
      </c>
      <c r="B22" s="4">
        <v>11.8</v>
      </c>
      <c r="C22" s="6">
        <v>31.7</v>
      </c>
      <c r="D22" t="s">
        <v>21</v>
      </c>
      <c r="E22" s="6">
        <v>22306</v>
      </c>
      <c r="F22" s="4">
        <v>4329</v>
      </c>
      <c r="G22" s="6">
        <v>26</v>
      </c>
      <c r="H22" t="s">
        <v>14</v>
      </c>
      <c r="I22">
        <v>729</v>
      </c>
      <c r="J22" t="s">
        <v>15</v>
      </c>
      <c r="K22" t="s">
        <v>16</v>
      </c>
      <c r="L22" s="1">
        <v>42556</v>
      </c>
      <c r="M22" t="s">
        <v>17</v>
      </c>
    </row>
    <row r="23" spans="1:13" x14ac:dyDescent="0.25">
      <c r="A23">
        <v>8840</v>
      </c>
      <c r="B23" s="4">
        <v>10.8</v>
      </c>
      <c r="C23" s="6">
        <v>31.6</v>
      </c>
      <c r="D23" t="s">
        <v>21</v>
      </c>
      <c r="E23" s="6">
        <v>22203</v>
      </c>
      <c r="F23" s="4">
        <v>3097</v>
      </c>
      <c r="G23" s="6">
        <v>25</v>
      </c>
      <c r="H23" t="s">
        <v>14</v>
      </c>
      <c r="I23">
        <v>729</v>
      </c>
      <c r="J23" t="s">
        <v>15</v>
      </c>
      <c r="K23" t="s">
        <v>16</v>
      </c>
      <c r="L23" s="1">
        <v>42556</v>
      </c>
      <c r="M23" t="s">
        <v>19</v>
      </c>
    </row>
    <row r="24" spans="1:13" x14ac:dyDescent="0.25">
      <c r="A24">
        <v>8850</v>
      </c>
      <c r="B24" s="4">
        <v>13.4</v>
      </c>
      <c r="C24" s="6">
        <v>31.4</v>
      </c>
      <c r="D24" t="s">
        <v>21</v>
      </c>
      <c r="E24" s="6">
        <v>22217</v>
      </c>
      <c r="F24" s="4">
        <v>5232</v>
      </c>
      <c r="G24" s="6">
        <v>25</v>
      </c>
      <c r="H24" t="s">
        <v>14</v>
      </c>
      <c r="I24">
        <v>729</v>
      </c>
      <c r="J24" t="s">
        <v>15</v>
      </c>
      <c r="K24" t="s">
        <v>16</v>
      </c>
      <c r="L24" s="1">
        <v>42556</v>
      </c>
      <c r="M24" t="s">
        <v>19</v>
      </c>
    </row>
    <row r="25" spans="1:13" x14ac:dyDescent="0.25">
      <c r="A25">
        <v>8852</v>
      </c>
      <c r="B25" s="4">
        <v>10.8</v>
      </c>
      <c r="C25" s="6">
        <v>31.5</v>
      </c>
      <c r="D25" t="s">
        <v>21</v>
      </c>
      <c r="E25" s="6">
        <v>22215</v>
      </c>
      <c r="F25" s="4">
        <v>2723</v>
      </c>
      <c r="G25" s="6">
        <v>25</v>
      </c>
      <c r="H25" t="s">
        <v>14</v>
      </c>
      <c r="I25">
        <v>729</v>
      </c>
      <c r="J25" t="s">
        <v>15</v>
      </c>
      <c r="K25" t="s">
        <v>16</v>
      </c>
      <c r="L25" s="1">
        <v>42556</v>
      </c>
      <c r="M25" t="s">
        <v>19</v>
      </c>
    </row>
    <row r="26" spans="1:13" x14ac:dyDescent="0.25">
      <c r="A26">
        <v>8851</v>
      </c>
      <c r="B26" s="4">
        <v>10.8</v>
      </c>
      <c r="C26" s="6">
        <v>31.5</v>
      </c>
      <c r="D26" t="s">
        <v>21</v>
      </c>
      <c r="E26" s="6">
        <v>22216</v>
      </c>
      <c r="F26" s="4">
        <v>3339</v>
      </c>
      <c r="G26" s="6">
        <v>26</v>
      </c>
      <c r="H26" t="s">
        <v>14</v>
      </c>
      <c r="I26">
        <v>729</v>
      </c>
      <c r="J26" t="s">
        <v>15</v>
      </c>
      <c r="K26" t="s">
        <v>16</v>
      </c>
      <c r="L26" s="1">
        <v>42556</v>
      </c>
      <c r="M26" t="s">
        <v>19</v>
      </c>
    </row>
    <row r="27" spans="1:13" x14ac:dyDescent="0.25">
      <c r="A27">
        <v>8858</v>
      </c>
      <c r="B27" s="4">
        <v>10.8</v>
      </c>
      <c r="C27" s="6">
        <v>31.6</v>
      </c>
      <c r="D27" t="s">
        <v>21</v>
      </c>
      <c r="E27" s="6">
        <v>22212</v>
      </c>
      <c r="F27" s="4">
        <v>3076</v>
      </c>
      <c r="G27" s="6">
        <v>26</v>
      </c>
      <c r="H27" t="s">
        <v>14</v>
      </c>
      <c r="I27">
        <v>729</v>
      </c>
      <c r="J27" t="s">
        <v>15</v>
      </c>
      <c r="K27" t="s">
        <v>16</v>
      </c>
      <c r="L27" s="1">
        <v>42556</v>
      </c>
      <c r="M27" t="s">
        <v>19</v>
      </c>
    </row>
    <row r="28" spans="1:13" x14ac:dyDescent="0.25">
      <c r="D28" t="s">
        <v>76</v>
      </c>
      <c r="H28" t="s">
        <v>14</v>
      </c>
      <c r="I28">
        <v>729</v>
      </c>
      <c r="J28" t="s">
        <v>15</v>
      </c>
      <c r="K28" t="s">
        <v>16</v>
      </c>
      <c r="L28" s="1">
        <v>42558</v>
      </c>
      <c r="M28" t="s">
        <v>48</v>
      </c>
    </row>
  </sheetData>
  <pageMargins left="0.7" right="0.7" top="0.75" bottom="0.75" header="0.51180555555555496" footer="0.51180555555555496"/>
  <pageSetup paperSize="0" scale="0" firstPageNumber="0" orientation="portrait" usePrinterDefaults="0" horizontalDpi="0" verticalDpi="0" copie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C20" sqref="C20"/>
    </sheetView>
  </sheetViews>
  <sheetFormatPr defaultRowHeight="15" x14ac:dyDescent="0.25"/>
  <cols>
    <col min="1" max="1" width="21.7109375" bestFit="1" customWidth="1"/>
    <col min="2" max="3" width="9.7109375" bestFit="1" customWidth="1"/>
    <col min="5" max="5" width="75.5703125" bestFit="1" customWidth="1"/>
    <col min="6" max="6" width="36.7109375" bestFit="1" customWidth="1"/>
  </cols>
  <sheetData>
    <row r="1" spans="1:6" x14ac:dyDescent="0.25">
      <c r="A1" s="2" t="s">
        <v>49</v>
      </c>
    </row>
    <row r="3" spans="1:6" x14ac:dyDescent="0.25">
      <c r="A3" s="2" t="s">
        <v>11</v>
      </c>
      <c r="B3" s="24">
        <v>42559</v>
      </c>
      <c r="C3" s="24">
        <v>42559</v>
      </c>
      <c r="D3" s="2"/>
      <c r="E3" s="2" t="s">
        <v>52</v>
      </c>
      <c r="F3" s="2" t="s">
        <v>66</v>
      </c>
    </row>
    <row r="4" spans="1:6" x14ac:dyDescent="0.25">
      <c r="A4" t="s">
        <v>50</v>
      </c>
      <c r="B4">
        <v>24888</v>
      </c>
      <c r="C4">
        <v>24933</v>
      </c>
      <c r="E4" t="s">
        <v>53</v>
      </c>
      <c r="F4" t="s">
        <v>67</v>
      </c>
    </row>
    <row r="5" spans="1:6" x14ac:dyDescent="0.25">
      <c r="A5" t="s">
        <v>51</v>
      </c>
      <c r="B5">
        <v>16469</v>
      </c>
      <c r="C5">
        <v>16482</v>
      </c>
      <c r="E5" t="s">
        <v>54</v>
      </c>
    </row>
    <row r="6" spans="1:6" x14ac:dyDescent="0.25">
      <c r="A6" t="s">
        <v>56</v>
      </c>
      <c r="B6">
        <v>17109</v>
      </c>
      <c r="C6">
        <v>17083</v>
      </c>
      <c r="E6" t="s">
        <v>55</v>
      </c>
    </row>
    <row r="7" spans="1:6" x14ac:dyDescent="0.25">
      <c r="A7" t="s">
        <v>57</v>
      </c>
      <c r="B7">
        <v>21039</v>
      </c>
      <c r="C7">
        <v>21075</v>
      </c>
    </row>
    <row r="8" spans="1:6" x14ac:dyDescent="0.25">
      <c r="A8" t="s">
        <v>58</v>
      </c>
      <c r="B8">
        <v>17225</v>
      </c>
      <c r="C8">
        <v>17237</v>
      </c>
    </row>
    <row r="9" spans="1:6" x14ac:dyDescent="0.25">
      <c r="A9" t="s">
        <v>60</v>
      </c>
      <c r="B9">
        <v>20472</v>
      </c>
      <c r="C9">
        <v>20472</v>
      </c>
      <c r="E9" t="s">
        <v>59</v>
      </c>
    </row>
    <row r="10" spans="1:6" x14ac:dyDescent="0.25">
      <c r="A10" t="s">
        <v>61</v>
      </c>
      <c r="B10">
        <v>17155</v>
      </c>
      <c r="C10">
        <v>17053</v>
      </c>
    </row>
    <row r="11" spans="1:6" x14ac:dyDescent="0.25">
      <c r="A11" t="s">
        <v>62</v>
      </c>
      <c r="B11">
        <v>23131</v>
      </c>
      <c r="C11">
        <v>23142</v>
      </c>
    </row>
    <row r="12" spans="1:6" x14ac:dyDescent="0.25">
      <c r="A12" t="s">
        <v>63</v>
      </c>
      <c r="B12">
        <v>20786</v>
      </c>
      <c r="C12">
        <v>20800</v>
      </c>
    </row>
    <row r="13" spans="1:6" x14ac:dyDescent="0.25">
      <c r="A13" t="s">
        <v>64</v>
      </c>
      <c r="B13">
        <v>23576</v>
      </c>
      <c r="C13">
        <v>23584</v>
      </c>
    </row>
    <row r="14" spans="1:6" x14ac:dyDescent="0.25">
      <c r="A14" t="s">
        <v>65</v>
      </c>
      <c r="B14">
        <v>16736</v>
      </c>
      <c r="C14">
        <v>16740</v>
      </c>
      <c r="E14" t="s">
        <v>55</v>
      </c>
    </row>
    <row r="15" spans="1:6" x14ac:dyDescent="0.25">
      <c r="A15" t="s">
        <v>68</v>
      </c>
      <c r="B15">
        <v>23538</v>
      </c>
      <c r="C15">
        <v>21597</v>
      </c>
      <c r="E15" t="s">
        <v>69</v>
      </c>
    </row>
    <row r="16" spans="1:6" x14ac:dyDescent="0.25">
      <c r="A16" t="s">
        <v>70</v>
      </c>
      <c r="B16">
        <v>16855</v>
      </c>
      <c r="C16">
        <v>16863</v>
      </c>
      <c r="E16" t="s">
        <v>71</v>
      </c>
    </row>
    <row r="17" spans="1:5" x14ac:dyDescent="0.25">
      <c r="A17" t="s">
        <v>72</v>
      </c>
      <c r="B17">
        <v>17667</v>
      </c>
      <c r="C17">
        <v>17660</v>
      </c>
      <c r="E17" t="s">
        <v>73</v>
      </c>
    </row>
    <row r="18" spans="1:5" x14ac:dyDescent="0.25">
      <c r="A18" t="s">
        <v>74</v>
      </c>
      <c r="B18">
        <v>20042</v>
      </c>
      <c r="C18">
        <v>20108</v>
      </c>
      <c r="E18" t="s">
        <v>71</v>
      </c>
    </row>
    <row r="19" spans="1:5" x14ac:dyDescent="0.25">
      <c r="A19" t="s">
        <v>75</v>
      </c>
      <c r="B19">
        <v>20633</v>
      </c>
      <c r="C19">
        <v>20621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1"/>
  <sheetViews>
    <sheetView tabSelected="1" workbookViewId="0">
      <selection activeCell="J8" sqref="J8"/>
    </sheetView>
  </sheetViews>
  <sheetFormatPr defaultRowHeight="15" x14ac:dyDescent="0.25"/>
  <cols>
    <col min="1" max="1" width="16.85546875" bestFit="1" customWidth="1"/>
    <col min="2" max="2" width="13.85546875" bestFit="1" customWidth="1"/>
    <col min="3" max="3" width="8.140625" bestFit="1" customWidth="1"/>
    <col min="4" max="4" width="8" bestFit="1" customWidth="1"/>
    <col min="5" max="5" width="9.7109375" bestFit="1" customWidth="1"/>
    <col min="6" max="6" width="9.5703125" bestFit="1" customWidth="1"/>
    <col min="7" max="7" width="18.7109375" bestFit="1" customWidth="1"/>
    <col min="8" max="9" width="16" bestFit="1" customWidth="1"/>
    <col min="10" max="10" width="14.7109375" bestFit="1" customWidth="1"/>
    <col min="11" max="11" width="15.7109375" bestFit="1" customWidth="1"/>
    <col min="13" max="13" width="16.5703125" bestFit="1" customWidth="1"/>
    <col min="14" max="14" width="8.7109375" bestFit="1" customWidth="1"/>
    <col min="18" max="18" width="16.5703125" bestFit="1" customWidth="1"/>
    <col min="24" max="24" width="10.5703125" bestFit="1" customWidth="1"/>
  </cols>
  <sheetData>
    <row r="1" spans="1:14" ht="60.75" customHeight="1" x14ac:dyDescent="0.25">
      <c r="A1" t="s">
        <v>45</v>
      </c>
      <c r="B1" s="25" t="s">
        <v>46</v>
      </c>
      <c r="C1" s="25"/>
      <c r="D1" s="25"/>
      <c r="E1" s="25"/>
      <c r="F1" s="25"/>
      <c r="G1" s="25"/>
      <c r="H1" s="25"/>
      <c r="I1" s="25"/>
      <c r="J1" s="25"/>
      <c r="K1" s="25"/>
      <c r="L1" s="25"/>
      <c r="M1" s="25"/>
    </row>
    <row r="3" spans="1:14" x14ac:dyDescent="0.25">
      <c r="A3" s="2" t="s">
        <v>22</v>
      </c>
      <c r="B3" s="2" t="s">
        <v>23</v>
      </c>
      <c r="C3" s="2" t="s">
        <v>37</v>
      </c>
      <c r="D3" s="2" t="s">
        <v>36</v>
      </c>
      <c r="E3" s="2" t="s">
        <v>38</v>
      </c>
      <c r="F3" s="2" t="s">
        <v>39</v>
      </c>
      <c r="G3" s="2" t="s">
        <v>35</v>
      </c>
      <c r="H3" s="2" t="s">
        <v>40</v>
      </c>
      <c r="I3" s="2" t="s">
        <v>41</v>
      </c>
      <c r="J3" s="2" t="s">
        <v>24</v>
      </c>
      <c r="K3" s="2" t="s">
        <v>25</v>
      </c>
      <c r="L3" s="2" t="s">
        <v>26</v>
      </c>
      <c r="M3" s="2" t="s">
        <v>27</v>
      </c>
      <c r="N3" s="2" t="s">
        <v>42</v>
      </c>
    </row>
    <row r="4" spans="1:14" x14ac:dyDescent="0.25">
      <c r="A4">
        <v>617</v>
      </c>
      <c r="B4">
        <v>705</v>
      </c>
      <c r="C4">
        <v>956</v>
      </c>
      <c r="D4">
        <v>1048</v>
      </c>
      <c r="E4">
        <f>C4-A4</f>
        <v>339</v>
      </c>
      <c r="F4">
        <f>D4-B4</f>
        <v>343</v>
      </c>
      <c r="G4">
        <f>AVERAGE(E4:F4)</f>
        <v>341</v>
      </c>
      <c r="H4">
        <f>((B4-A4)/G4)*360</f>
        <v>92.903225806451616</v>
      </c>
      <c r="I4">
        <f>(D4-C4)/G4*360</f>
        <v>97.126099706744867</v>
      </c>
      <c r="L4" t="s">
        <v>44</v>
      </c>
      <c r="M4" t="s">
        <v>43</v>
      </c>
      <c r="N4">
        <v>3000</v>
      </c>
    </row>
    <row r="5" spans="1:14" x14ac:dyDescent="0.25">
      <c r="A5">
        <v>680</v>
      </c>
      <c r="B5">
        <v>826</v>
      </c>
      <c r="C5">
        <v>1184</v>
      </c>
      <c r="D5">
        <v>1324</v>
      </c>
      <c r="E5">
        <f>C5-A5</f>
        <v>504</v>
      </c>
      <c r="F5">
        <f>D5-B5</f>
        <v>498</v>
      </c>
      <c r="G5">
        <f>AVERAGE(E5:F5)</f>
        <v>501</v>
      </c>
      <c r="H5">
        <f>((B5-A5)/G5)*360</f>
        <v>104.91017964071855</v>
      </c>
      <c r="I5">
        <f>(D5-C5)/G5*360</f>
        <v>100.59880239520957</v>
      </c>
      <c r="L5" t="s">
        <v>44</v>
      </c>
      <c r="M5" t="s">
        <v>43</v>
      </c>
      <c r="N5">
        <v>2000</v>
      </c>
    </row>
    <row r="6" spans="1:14" x14ac:dyDescent="0.25">
      <c r="A6">
        <v>1170</v>
      </c>
      <c r="B6">
        <v>1508</v>
      </c>
      <c r="C6">
        <v>2166</v>
      </c>
      <c r="D6">
        <v>2514</v>
      </c>
      <c r="E6">
        <f t="shared" ref="E6:E31" si="0">C6-A6</f>
        <v>996</v>
      </c>
      <c r="F6">
        <f t="shared" ref="F6:F31" si="1">D6-B6</f>
        <v>1006</v>
      </c>
      <c r="G6">
        <f t="shared" ref="G6:G31" si="2">AVERAGE(E6:F6)</f>
        <v>1001</v>
      </c>
      <c r="H6">
        <f t="shared" ref="H6:H31" si="3">((B6-A6)/G6)*360</f>
        <v>121.55844155844156</v>
      </c>
      <c r="I6">
        <f t="shared" ref="I6:I31" si="4">(D6-C6)/G6*360</f>
        <v>125.15484515484515</v>
      </c>
      <c r="L6" t="s">
        <v>44</v>
      </c>
      <c r="M6" t="s">
        <v>43</v>
      </c>
      <c r="N6">
        <v>1000</v>
      </c>
    </row>
    <row r="7" spans="1:14" x14ac:dyDescent="0.25">
      <c r="A7">
        <v>8050</v>
      </c>
      <c r="B7">
        <v>13000</v>
      </c>
      <c r="C7">
        <v>18200</v>
      </c>
      <c r="D7">
        <v>23000</v>
      </c>
      <c r="E7">
        <f t="shared" si="0"/>
        <v>10150</v>
      </c>
      <c r="F7">
        <f t="shared" si="1"/>
        <v>10000</v>
      </c>
      <c r="G7">
        <f t="shared" si="2"/>
        <v>10075</v>
      </c>
      <c r="H7">
        <f t="shared" si="3"/>
        <v>176.87344913151364</v>
      </c>
      <c r="I7">
        <f t="shared" si="4"/>
        <v>171.5136476426799</v>
      </c>
      <c r="N7">
        <v>100</v>
      </c>
    </row>
    <row r="8" spans="1:14" x14ac:dyDescent="0.25">
      <c r="A8">
        <v>2315</v>
      </c>
      <c r="B8">
        <v>3200</v>
      </c>
      <c r="C8">
        <v>4300</v>
      </c>
      <c r="D8">
        <v>5200</v>
      </c>
      <c r="E8">
        <f t="shared" si="0"/>
        <v>1985</v>
      </c>
      <c r="F8">
        <f t="shared" si="1"/>
        <v>2000</v>
      </c>
      <c r="G8">
        <f t="shared" si="2"/>
        <v>1992.5</v>
      </c>
      <c r="H8">
        <f t="shared" si="3"/>
        <v>159.89962358845673</v>
      </c>
      <c r="I8">
        <f t="shared" si="4"/>
        <v>162.60978670012548</v>
      </c>
    </row>
    <row r="9" spans="1:14" x14ac:dyDescent="0.25">
      <c r="E9">
        <f t="shared" si="0"/>
        <v>0</v>
      </c>
      <c r="F9">
        <f t="shared" si="1"/>
        <v>0</v>
      </c>
      <c r="G9">
        <f t="shared" si="2"/>
        <v>0</v>
      </c>
      <c r="H9" t="e">
        <f t="shared" si="3"/>
        <v>#DIV/0!</v>
      </c>
      <c r="I9" t="e">
        <f t="shared" si="4"/>
        <v>#DIV/0!</v>
      </c>
    </row>
    <row r="10" spans="1:14" x14ac:dyDescent="0.25">
      <c r="E10">
        <f t="shared" si="0"/>
        <v>0</v>
      </c>
      <c r="F10">
        <f t="shared" si="1"/>
        <v>0</v>
      </c>
      <c r="G10">
        <f t="shared" si="2"/>
        <v>0</v>
      </c>
      <c r="H10" t="e">
        <f t="shared" si="3"/>
        <v>#DIV/0!</v>
      </c>
      <c r="I10" t="e">
        <f t="shared" si="4"/>
        <v>#DIV/0!</v>
      </c>
    </row>
    <row r="11" spans="1:14" x14ac:dyDescent="0.25">
      <c r="E11">
        <f t="shared" si="0"/>
        <v>0</v>
      </c>
      <c r="F11">
        <f t="shared" si="1"/>
        <v>0</v>
      </c>
      <c r="G11">
        <f t="shared" si="2"/>
        <v>0</v>
      </c>
      <c r="H11" t="e">
        <f t="shared" si="3"/>
        <v>#DIV/0!</v>
      </c>
      <c r="I11" t="e">
        <f t="shared" si="4"/>
        <v>#DIV/0!</v>
      </c>
    </row>
    <row r="12" spans="1:14" x14ac:dyDescent="0.25">
      <c r="E12">
        <f t="shared" si="0"/>
        <v>0</v>
      </c>
      <c r="F12">
        <f t="shared" si="1"/>
        <v>0</v>
      </c>
      <c r="G12">
        <f t="shared" si="2"/>
        <v>0</v>
      </c>
      <c r="H12" t="e">
        <f t="shared" si="3"/>
        <v>#DIV/0!</v>
      </c>
      <c r="I12" t="e">
        <f t="shared" si="4"/>
        <v>#DIV/0!</v>
      </c>
    </row>
    <row r="13" spans="1:14" x14ac:dyDescent="0.25">
      <c r="E13">
        <f t="shared" si="0"/>
        <v>0</v>
      </c>
      <c r="F13">
        <f t="shared" si="1"/>
        <v>0</v>
      </c>
      <c r="G13">
        <f t="shared" si="2"/>
        <v>0</v>
      </c>
      <c r="H13" t="e">
        <f t="shared" si="3"/>
        <v>#DIV/0!</v>
      </c>
      <c r="I13" t="e">
        <f t="shared" si="4"/>
        <v>#DIV/0!</v>
      </c>
    </row>
    <row r="14" spans="1:14" x14ac:dyDescent="0.25">
      <c r="E14">
        <f t="shared" si="0"/>
        <v>0</v>
      </c>
      <c r="F14">
        <f t="shared" si="1"/>
        <v>0</v>
      </c>
      <c r="G14">
        <f t="shared" si="2"/>
        <v>0</v>
      </c>
      <c r="H14" t="e">
        <f t="shared" si="3"/>
        <v>#DIV/0!</v>
      </c>
      <c r="I14" t="e">
        <f t="shared" si="4"/>
        <v>#DIV/0!</v>
      </c>
    </row>
    <row r="15" spans="1:14" x14ac:dyDescent="0.25">
      <c r="E15">
        <f t="shared" si="0"/>
        <v>0</v>
      </c>
      <c r="F15">
        <f t="shared" si="1"/>
        <v>0</v>
      </c>
      <c r="G15">
        <f t="shared" si="2"/>
        <v>0</v>
      </c>
      <c r="H15" t="e">
        <f t="shared" si="3"/>
        <v>#DIV/0!</v>
      </c>
      <c r="I15" t="e">
        <f t="shared" si="4"/>
        <v>#DIV/0!</v>
      </c>
    </row>
    <row r="16" spans="1:14" x14ac:dyDescent="0.25">
      <c r="E16">
        <f t="shared" si="0"/>
        <v>0</v>
      </c>
      <c r="F16">
        <f t="shared" si="1"/>
        <v>0</v>
      </c>
      <c r="G16">
        <f t="shared" si="2"/>
        <v>0</v>
      </c>
      <c r="H16" t="e">
        <f t="shared" si="3"/>
        <v>#DIV/0!</v>
      </c>
      <c r="I16" t="e">
        <f t="shared" si="4"/>
        <v>#DIV/0!</v>
      </c>
    </row>
    <row r="17" spans="5:9" x14ac:dyDescent="0.25">
      <c r="E17">
        <f t="shared" si="0"/>
        <v>0</v>
      </c>
      <c r="F17">
        <f t="shared" si="1"/>
        <v>0</v>
      </c>
      <c r="G17">
        <f t="shared" si="2"/>
        <v>0</v>
      </c>
      <c r="H17" t="e">
        <f t="shared" si="3"/>
        <v>#DIV/0!</v>
      </c>
      <c r="I17" t="e">
        <f t="shared" si="4"/>
        <v>#DIV/0!</v>
      </c>
    </row>
    <row r="18" spans="5:9" x14ac:dyDescent="0.25">
      <c r="E18">
        <f t="shared" si="0"/>
        <v>0</v>
      </c>
      <c r="F18">
        <f t="shared" si="1"/>
        <v>0</v>
      </c>
      <c r="G18">
        <f t="shared" si="2"/>
        <v>0</v>
      </c>
      <c r="H18" t="e">
        <f t="shared" si="3"/>
        <v>#DIV/0!</v>
      </c>
      <c r="I18" t="e">
        <f t="shared" si="4"/>
        <v>#DIV/0!</v>
      </c>
    </row>
    <row r="19" spans="5:9" x14ac:dyDescent="0.25">
      <c r="E19">
        <f t="shared" si="0"/>
        <v>0</v>
      </c>
      <c r="F19">
        <f t="shared" si="1"/>
        <v>0</v>
      </c>
      <c r="G19">
        <f t="shared" si="2"/>
        <v>0</v>
      </c>
      <c r="H19" t="e">
        <f t="shared" si="3"/>
        <v>#DIV/0!</v>
      </c>
      <c r="I19" t="e">
        <f t="shared" si="4"/>
        <v>#DIV/0!</v>
      </c>
    </row>
    <row r="20" spans="5:9" x14ac:dyDescent="0.25">
      <c r="E20">
        <f t="shared" si="0"/>
        <v>0</v>
      </c>
      <c r="F20">
        <f t="shared" si="1"/>
        <v>0</v>
      </c>
      <c r="G20">
        <f t="shared" si="2"/>
        <v>0</v>
      </c>
      <c r="H20" t="e">
        <f t="shared" si="3"/>
        <v>#DIV/0!</v>
      </c>
      <c r="I20" t="e">
        <f t="shared" si="4"/>
        <v>#DIV/0!</v>
      </c>
    </row>
    <row r="21" spans="5:9" x14ac:dyDescent="0.25">
      <c r="E21">
        <f t="shared" si="0"/>
        <v>0</v>
      </c>
      <c r="F21">
        <f t="shared" si="1"/>
        <v>0</v>
      </c>
      <c r="G21">
        <f t="shared" si="2"/>
        <v>0</v>
      </c>
      <c r="H21" t="e">
        <f t="shared" si="3"/>
        <v>#DIV/0!</v>
      </c>
      <c r="I21" t="e">
        <f t="shared" si="4"/>
        <v>#DIV/0!</v>
      </c>
    </row>
    <row r="22" spans="5:9" x14ac:dyDescent="0.25">
      <c r="E22">
        <f t="shared" si="0"/>
        <v>0</v>
      </c>
      <c r="F22">
        <f t="shared" si="1"/>
        <v>0</v>
      </c>
      <c r="G22">
        <f t="shared" si="2"/>
        <v>0</v>
      </c>
      <c r="H22" t="e">
        <f t="shared" si="3"/>
        <v>#DIV/0!</v>
      </c>
      <c r="I22" t="e">
        <f t="shared" si="4"/>
        <v>#DIV/0!</v>
      </c>
    </row>
    <row r="23" spans="5:9" x14ac:dyDescent="0.25">
      <c r="E23">
        <f t="shared" si="0"/>
        <v>0</v>
      </c>
      <c r="F23">
        <f t="shared" si="1"/>
        <v>0</v>
      </c>
      <c r="G23">
        <f t="shared" si="2"/>
        <v>0</v>
      </c>
      <c r="H23" t="e">
        <f t="shared" si="3"/>
        <v>#DIV/0!</v>
      </c>
      <c r="I23" t="e">
        <f t="shared" si="4"/>
        <v>#DIV/0!</v>
      </c>
    </row>
    <row r="24" spans="5:9" x14ac:dyDescent="0.25">
      <c r="E24">
        <f t="shared" si="0"/>
        <v>0</v>
      </c>
      <c r="F24">
        <f t="shared" si="1"/>
        <v>0</v>
      </c>
      <c r="G24">
        <f t="shared" si="2"/>
        <v>0</v>
      </c>
      <c r="H24" t="e">
        <f t="shared" si="3"/>
        <v>#DIV/0!</v>
      </c>
      <c r="I24" t="e">
        <f t="shared" si="4"/>
        <v>#DIV/0!</v>
      </c>
    </row>
    <row r="25" spans="5:9" x14ac:dyDescent="0.25">
      <c r="E25">
        <f t="shared" si="0"/>
        <v>0</v>
      </c>
      <c r="F25">
        <f t="shared" si="1"/>
        <v>0</v>
      </c>
      <c r="G25">
        <f t="shared" si="2"/>
        <v>0</v>
      </c>
      <c r="H25" t="e">
        <f t="shared" si="3"/>
        <v>#DIV/0!</v>
      </c>
      <c r="I25" t="e">
        <f t="shared" si="4"/>
        <v>#DIV/0!</v>
      </c>
    </row>
    <row r="26" spans="5:9" x14ac:dyDescent="0.25">
      <c r="E26">
        <f t="shared" si="0"/>
        <v>0</v>
      </c>
      <c r="F26">
        <f t="shared" si="1"/>
        <v>0</v>
      </c>
      <c r="G26">
        <f t="shared" si="2"/>
        <v>0</v>
      </c>
      <c r="H26" t="e">
        <f t="shared" si="3"/>
        <v>#DIV/0!</v>
      </c>
      <c r="I26" t="e">
        <f t="shared" si="4"/>
        <v>#DIV/0!</v>
      </c>
    </row>
    <row r="27" spans="5:9" x14ac:dyDescent="0.25">
      <c r="E27">
        <f t="shared" si="0"/>
        <v>0</v>
      </c>
      <c r="F27">
        <f t="shared" si="1"/>
        <v>0</v>
      </c>
      <c r="G27">
        <f t="shared" si="2"/>
        <v>0</v>
      </c>
      <c r="H27" t="e">
        <f t="shared" si="3"/>
        <v>#DIV/0!</v>
      </c>
      <c r="I27" t="e">
        <f t="shared" si="4"/>
        <v>#DIV/0!</v>
      </c>
    </row>
    <row r="28" spans="5:9" x14ac:dyDescent="0.25">
      <c r="E28">
        <f t="shared" si="0"/>
        <v>0</v>
      </c>
      <c r="F28">
        <f t="shared" si="1"/>
        <v>0</v>
      </c>
      <c r="G28">
        <f t="shared" si="2"/>
        <v>0</v>
      </c>
      <c r="H28" t="e">
        <f t="shared" si="3"/>
        <v>#DIV/0!</v>
      </c>
      <c r="I28" t="e">
        <f t="shared" si="4"/>
        <v>#DIV/0!</v>
      </c>
    </row>
    <row r="29" spans="5:9" x14ac:dyDescent="0.25">
      <c r="E29">
        <f t="shared" si="0"/>
        <v>0</v>
      </c>
      <c r="F29">
        <f t="shared" si="1"/>
        <v>0</v>
      </c>
      <c r="G29">
        <f t="shared" si="2"/>
        <v>0</v>
      </c>
      <c r="H29" t="e">
        <f t="shared" si="3"/>
        <v>#DIV/0!</v>
      </c>
      <c r="I29" t="e">
        <f t="shared" si="4"/>
        <v>#DIV/0!</v>
      </c>
    </row>
    <row r="30" spans="5:9" x14ac:dyDescent="0.25">
      <c r="E30">
        <f t="shared" si="0"/>
        <v>0</v>
      </c>
      <c r="F30">
        <f t="shared" si="1"/>
        <v>0</v>
      </c>
      <c r="G30">
        <f t="shared" si="2"/>
        <v>0</v>
      </c>
      <c r="H30" t="e">
        <f t="shared" si="3"/>
        <v>#DIV/0!</v>
      </c>
      <c r="I30" t="e">
        <f t="shared" si="4"/>
        <v>#DIV/0!</v>
      </c>
    </row>
    <row r="31" spans="5:9" x14ac:dyDescent="0.25">
      <c r="E31">
        <f t="shared" si="0"/>
        <v>0</v>
      </c>
      <c r="F31">
        <f t="shared" si="1"/>
        <v>0</v>
      </c>
      <c r="G31">
        <f t="shared" si="2"/>
        <v>0</v>
      </c>
      <c r="H31" t="e">
        <f t="shared" si="3"/>
        <v>#DIV/0!</v>
      </c>
      <c r="I31" t="e">
        <f t="shared" si="4"/>
        <v>#DIV/0!</v>
      </c>
    </row>
  </sheetData>
  <mergeCells count="1">
    <mergeCell ref="B1:M1"/>
  </mergeCell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0"/>
  <sheetViews>
    <sheetView workbookViewId="0">
      <selection activeCell="J3" sqref="J3"/>
    </sheetView>
  </sheetViews>
  <sheetFormatPr defaultRowHeight="15" x14ac:dyDescent="0.25"/>
  <cols>
    <col min="1" max="1" width="16.5703125" bestFit="1" customWidth="1"/>
    <col min="7" max="7" width="10.5703125" bestFit="1" customWidth="1"/>
    <col min="8" max="8" width="26.7109375" bestFit="1" customWidth="1"/>
  </cols>
  <sheetData>
    <row r="1" spans="1:8" ht="64.5" customHeight="1" x14ac:dyDescent="0.25">
      <c r="A1" t="s">
        <v>45</v>
      </c>
      <c r="B1" s="26" t="s">
        <v>47</v>
      </c>
      <c r="C1" s="26"/>
      <c r="D1" s="26"/>
      <c r="E1" s="26"/>
      <c r="F1" s="26"/>
      <c r="G1" s="26"/>
      <c r="H1" s="26"/>
    </row>
    <row r="4" spans="1:8" x14ac:dyDescent="0.25">
      <c r="G4" s="2" t="s">
        <v>33</v>
      </c>
      <c r="H4" t="s">
        <v>34</v>
      </c>
    </row>
    <row r="5" spans="1:8" x14ac:dyDescent="0.25">
      <c r="A5" s="2" t="s">
        <v>32</v>
      </c>
      <c r="B5">
        <v>21089</v>
      </c>
      <c r="C5">
        <v>21093</v>
      </c>
      <c r="D5">
        <v>21116</v>
      </c>
      <c r="E5">
        <v>21096</v>
      </c>
      <c r="F5">
        <v>21108</v>
      </c>
      <c r="G5">
        <f>AVERAGE(B5:F5)</f>
        <v>21100.400000000001</v>
      </c>
      <c r="H5">
        <f>((G5/G$9)-1)*100</f>
        <v>0.23657282927804779</v>
      </c>
    </row>
    <row r="6" spans="1:8" x14ac:dyDescent="0.25">
      <c r="A6" s="2" t="s">
        <v>31</v>
      </c>
      <c r="B6">
        <v>22307</v>
      </c>
      <c r="C6">
        <v>21562</v>
      </c>
      <c r="D6">
        <v>21585</v>
      </c>
      <c r="E6">
        <v>21660</v>
      </c>
      <c r="F6">
        <v>21917</v>
      </c>
      <c r="G6">
        <f>AVERAGE(B6:F6)</f>
        <v>21806.2</v>
      </c>
      <c r="H6">
        <f>((G6/G$9)-1)*100</f>
        <v>3.5894463815758337</v>
      </c>
    </row>
    <row r="7" spans="1:8" x14ac:dyDescent="0.25">
      <c r="A7" s="2" t="s">
        <v>29</v>
      </c>
      <c r="B7">
        <v>21307</v>
      </c>
      <c r="C7">
        <v>21299</v>
      </c>
      <c r="D7">
        <v>21191</v>
      </c>
      <c r="E7">
        <v>21150</v>
      </c>
      <c r="F7">
        <v>21200</v>
      </c>
      <c r="G7">
        <f>AVERAGE(B7:F7)</f>
        <v>21229.4</v>
      </c>
      <c r="H7">
        <f>((G7/G$9)-1)*100</f>
        <v>0.84938196535966348</v>
      </c>
    </row>
    <row r="8" spans="1:8" x14ac:dyDescent="0.25">
      <c r="A8" s="2" t="s">
        <v>30</v>
      </c>
      <c r="B8">
        <v>21084</v>
      </c>
      <c r="C8">
        <v>21081</v>
      </c>
      <c r="D8">
        <v>21094</v>
      </c>
      <c r="E8">
        <v>21093</v>
      </c>
      <c r="F8">
        <v>21084</v>
      </c>
      <c r="G8">
        <f>AVERAGE(B8:F8)</f>
        <v>21087.200000000001</v>
      </c>
      <c r="H8">
        <f>((G8/G$9)-1)*100</f>
        <v>0.17386677814410501</v>
      </c>
    </row>
    <row r="9" spans="1:8" x14ac:dyDescent="0.25">
      <c r="A9" s="2" t="s">
        <v>28</v>
      </c>
      <c r="B9">
        <v>21034</v>
      </c>
      <c r="C9">
        <v>21062</v>
      </c>
      <c r="D9">
        <v>21043</v>
      </c>
      <c r="E9">
        <v>21052</v>
      </c>
      <c r="F9">
        <v>21062</v>
      </c>
      <c r="G9" s="3">
        <f>AVERAGE(B9:F9)</f>
        <v>21050.6</v>
      </c>
      <c r="H9">
        <f>((G9/G$9)-1)*100</f>
        <v>0</v>
      </c>
    </row>
    <row r="10" spans="1:8" x14ac:dyDescent="0.25">
      <c r="A10" s="2"/>
    </row>
  </sheetData>
  <mergeCells count="1">
    <mergeCell ref="B1:H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Werkbladen</vt:lpstr>
      </vt:variant>
      <vt:variant>
        <vt:i4>4</vt:i4>
      </vt:variant>
    </vt:vector>
  </HeadingPairs>
  <TitlesOfParts>
    <vt:vector size="4" baseType="lpstr">
      <vt:lpstr>Kalibratiemetingen</vt:lpstr>
      <vt:lpstr>Blad1</vt:lpstr>
      <vt:lpstr>Impedantiemeter</vt:lpstr>
      <vt:lpstr>PeriodeTest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Robbert.Hofman@hotmail.com</dc:creator>
  <cp:lastModifiedBy>Robbert.Hofman@hotmail.com</cp:lastModifiedBy>
  <cp:revision>0</cp:revision>
  <dcterms:created xsi:type="dcterms:W3CDTF">2016-06-30T17:17:01Z</dcterms:created>
  <dcterms:modified xsi:type="dcterms:W3CDTF">2016-07-08T22:47:05Z</dcterms:modified>
  <dc:language>en-US</dc:language>
</cp:coreProperties>
</file>