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0F2175F-9283-457A-A22D-A2D9D4B29450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  <sheet name="Literature Review" sheetId="3" r:id="rId2"/>
    <sheet name="LC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2" l="1"/>
  <c r="B74" i="2"/>
  <c r="B73" i="2"/>
  <c r="B72" i="2"/>
  <c r="B51" i="2" l="1"/>
  <c r="B52" i="2"/>
  <c r="B53" i="2"/>
  <c r="B29" i="3" l="1"/>
  <c r="B22" i="3" l="1"/>
  <c r="B21" i="3"/>
  <c r="B20" i="3"/>
  <c r="B19" i="3"/>
  <c r="B11" i="3"/>
  <c r="B10" i="3"/>
  <c r="B9" i="3"/>
  <c r="B34" i="2" l="1"/>
  <c r="B29" i="2"/>
  <c r="B27" i="2"/>
  <c r="B28" i="2"/>
  <c r="B43" i="2"/>
</calcChain>
</file>

<file path=xl/sharedStrings.xml><?xml version="1.0" encoding="utf-8"?>
<sst xmlns="http://schemas.openxmlformats.org/spreadsheetml/2006/main" count="384" uniqueCount="226">
  <si>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</si>
  <si>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</si>
  <si>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</si>
  <si>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</si>
  <si>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</si>
  <si>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</si>
  <si>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</si>
  <si>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</si>
  <si>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</si>
  <si>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</si>
  <si>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</si>
  <si>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</si>
  <si>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</si>
  <si>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</si>
  <si>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</si>
  <si>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</si>
  <si>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</si>
  <si>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</si>
  <si>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</si>
  <si>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</si>
  <si>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</si>
  <si>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</si>
  <si>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</si>
  <si>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</si>
  <si>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</si>
  <si>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</si>
  <si>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</si>
  <si>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</si>
  <si>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</si>
  <si>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</si>
  <si>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</si>
  <si>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</si>
  <si>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</si>
  <si>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</si>
  <si>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</si>
  <si>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</si>
  <si>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</si>
  <si>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</si>
  <si>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</si>
  <si>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</si>
  <si>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</si>
  <si>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</si>
  <si>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Klein et al (2015)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</si>
  <si>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</si>
  <si>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</si>
  <si>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</si>
  <si>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</si>
  <si>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</si>
  <si>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</si>
  <si>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</si>
  <si>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</si>
  <si>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</si>
  <si>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</si>
  <si>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</si>
  <si>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</si>
  <si>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</si>
  <si>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GJ/kg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</si>
  <si>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</si>
  <si>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</si>
  <si>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</si>
  <si>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</si>
  <si>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</si>
  <si>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</si>
  <si>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</si>
  <si>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https://www.world-nuclear.org/uploadedFiles/org/WNA/Publications/Working_Group_Reports/comparison_of_lifecycle.pdf</t>
  </si>
  <si>
    <t>Ratio of GWh to GJ</t>
  </si>
  <si>
    <t>tCO2e/GJ</t>
  </si>
  <si>
    <t>UK</t>
  </si>
  <si>
    <t>https://www.gov.uk/government/publications/life-cycle-impacts-of-biomass-electricity-in-2020</t>
  </si>
  <si>
    <t>Emission intensity of coal:</t>
  </si>
  <si>
    <t>tCO2e/ODT</t>
  </si>
  <si>
    <t>Pa 2011</t>
  </si>
  <si>
    <t>Pa 2011, Magelli et al. (2009)</t>
  </si>
  <si>
    <t>Pa 2011, Zhang et al. (2010)</t>
  </si>
  <si>
    <t>BC</t>
  </si>
  <si>
    <t>Energy content of pellets</t>
  </si>
  <si>
    <t>Tumuluru et al (2010)</t>
  </si>
  <si>
    <t>Wood Fuel Industrial (50% moisture)</t>
  </si>
  <si>
    <t>Wood Fuel Kiln-dried</t>
  </si>
  <si>
    <t>Wood Fuel Residential (0% moisture)</t>
  </si>
  <si>
    <t>5% moisture content (BC measurements, 2007-2008)</t>
  </si>
  <si>
    <t>kg CO2 m-3</t>
  </si>
  <si>
    <t>Berg and Karjalainen 2003, Table 11</t>
  </si>
  <si>
    <t>Sonne (2006)</t>
  </si>
  <si>
    <t>Weyrens et al (2022) - Shelterwood Harvest</t>
  </si>
  <si>
    <t>Emission intensity of harvest:</t>
  </si>
  <si>
    <t>CN emissions calculator (www.cn.ca/en/delivering-responsibly/environment/emissions/carbon-calculator/)</t>
  </si>
  <si>
    <t>Best estimate</t>
  </si>
  <si>
    <t>tCO2e/t/nautical mile</t>
  </si>
  <si>
    <t>Derived from calculatsions with CN emission calc</t>
  </si>
  <si>
    <t>Emission intentisy of transport by truck:</t>
  </si>
  <si>
    <t>Derived from calculations with CN emission calc</t>
  </si>
  <si>
    <t>tCO2e/t/km</t>
  </si>
  <si>
    <t>Emission intensity of transoport by water (container):</t>
  </si>
  <si>
    <t>Emission intensity of transoport by water (bulk):</t>
  </si>
  <si>
    <t>Emission intensity of transport by rail: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</si>
  <si>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</si>
  <si>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</si>
  <si>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</si>
  <si>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</si>
  <si>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</si>
  <si>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</si>
  <si>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</si>
  <si>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</si>
  <si>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</si>
  <si>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</si>
  <si>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</si>
  <si>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</si>
  <si>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</si>
  <si>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</si>
  <si>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</si>
  <si>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</si>
  <si>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</si>
  <si>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</si>
  <si>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</si>
  <si>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</si>
  <si>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</si>
  <si>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</si>
  <si>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</si>
  <si>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</si>
  <si>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</si>
  <si>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</si>
  <si>
    <t>Energy Content of Hydrogen</t>
  </si>
  <si>
    <t>https://world-nuclear.org/information-library/facts-and-figures/heat-values-of-various-fuels.aspx</t>
  </si>
  <si>
    <t>Damon and Faaij (2006)</t>
  </si>
  <si>
    <t>Best estimate from Parameter Review tab</t>
  </si>
  <si>
    <t>Dones et al (2003), Sjolie and Solberg (2011)</t>
  </si>
  <si>
    <t>Lignite</t>
  </si>
  <si>
    <t>Hard Coal</t>
  </si>
  <si>
    <t>Johnson et al. (2013)</t>
  </si>
  <si>
    <t>Sjolie and Solberg (2011)</t>
  </si>
  <si>
    <t>Hardwoods in Atlantic Canada</t>
  </si>
  <si>
    <t>Emission intensity of pellet manufacturing:</t>
  </si>
  <si>
    <t>Emission intensity of pellet harvesting (minus biogenic effects):</t>
  </si>
  <si>
    <t>Emission intensity of pellet transporation:</t>
  </si>
  <si>
    <t>EI Road Construction</t>
  </si>
  <si>
    <t>EI Felling Process Logs</t>
  </si>
  <si>
    <t>EI Skidding To Landing</t>
  </si>
  <si>
    <t>EI Chipping</t>
  </si>
  <si>
    <t>EI Site Prep</t>
  </si>
  <si>
    <t>EI Sowing</t>
  </si>
  <si>
    <t>EI Planting</t>
  </si>
  <si>
    <t>EI Surveying</t>
  </si>
  <si>
    <t>EI Hauling Logs To Mill</t>
  </si>
  <si>
    <t>EI Loading Logs At Landing</t>
  </si>
  <si>
    <t>EI Piling And Sorting Logs</t>
  </si>
  <si>
    <t>EI Cruise And Recon</t>
  </si>
  <si>
    <t>EI Unloading At Mill</t>
  </si>
  <si>
    <t>EI Sawing Processing Lumber</t>
  </si>
  <si>
    <t>EI Sawing Processing Plywood</t>
  </si>
  <si>
    <t>EI Sawing Processing OSB</t>
  </si>
  <si>
    <t>EI Sawing Processing MDF</t>
  </si>
  <si>
    <t>EI Processing Pulp</t>
  </si>
  <si>
    <t>EI Pellet Size Reduction</t>
  </si>
  <si>
    <t>EI Pellet Drying</t>
  </si>
  <si>
    <t>EI Pellet Pelletizing</t>
  </si>
  <si>
    <t>EI Pellet Seiving</t>
  </si>
  <si>
    <t>EI Lumber Mill To Market</t>
  </si>
  <si>
    <t>EI LogExport Mill To Market</t>
  </si>
  <si>
    <t>EI Plywood Mill To Market</t>
  </si>
  <si>
    <t>EI OSB Mill To Market</t>
  </si>
  <si>
    <t>EI MDF Mill To Market</t>
  </si>
  <si>
    <t>EI Paper Mill To Market</t>
  </si>
  <si>
    <t>dim</t>
  </si>
  <si>
    <t>US</t>
  </si>
  <si>
    <t>Asia</t>
  </si>
  <si>
    <t>km</t>
  </si>
  <si>
    <t>Prince George to Vancouver</t>
  </si>
  <si>
    <t>Nautical miles</t>
  </si>
  <si>
    <t>Vancouver to Liverpool</t>
  </si>
  <si>
    <t>Vancouver to US</t>
  </si>
  <si>
    <t>Vancouver to Tokyo</t>
  </si>
  <si>
    <t>One way</t>
  </si>
  <si>
    <t>Distance Forest To Mill (One Way)</t>
  </si>
  <si>
    <t>Calculated based on distance</t>
  </si>
  <si>
    <t>Sjolie Solberg (2011)</t>
  </si>
  <si>
    <t>Sum aligned with Emission Intensity of Harvesting from Klein (2015)</t>
  </si>
  <si>
    <t>See Literature Review Tabel</t>
  </si>
  <si>
    <t>See Literature Review Table</t>
  </si>
  <si>
    <t>tH2O/tLumber</t>
  </si>
  <si>
    <t>Moisture content of lumber</t>
  </si>
  <si>
    <t>Emission Intensity Transport Rail</t>
  </si>
  <si>
    <t>Fraction Solid Wood Product Rail Dest 1</t>
  </si>
  <si>
    <t>Fraction Solid Wood Product Rail Dest 2</t>
  </si>
  <si>
    <t>Fraction Solid Wood Product Rail Dest 3</t>
  </si>
  <si>
    <t>Fraction Solid Wood Product Truck Dest 1</t>
  </si>
  <si>
    <t>Fraction Solid Wood Product Truck Dest 2</t>
  </si>
  <si>
    <t>Fraction Solid Wood Product Truck Dest 3</t>
  </si>
  <si>
    <t>Europe</t>
  </si>
  <si>
    <t>Distance Solid Wood Product Rail Dest 1</t>
  </si>
  <si>
    <t>Distance Solid Wood Product Rail Dest 2</t>
  </si>
  <si>
    <t>Distance Solid Wood Product Rail Dest 3</t>
  </si>
  <si>
    <t>Distance Solid Wood Product Truck Dest 1</t>
  </si>
  <si>
    <t>Distance Solid Wood Product Truck Dest 2</t>
  </si>
  <si>
    <t>Distance Solid Wood Product Truck Dest 3</t>
  </si>
  <si>
    <t>Vancouver to Kansas City</t>
  </si>
  <si>
    <t>Vancouver to Prince George</t>
  </si>
  <si>
    <t>Fraction Solid Wood Product Water Dest 1</t>
  </si>
  <si>
    <t>Fraction Solid Wood Product Water Dest 2</t>
  </si>
  <si>
    <t>Fraction Solid Wood Product Water Dest 3</t>
  </si>
  <si>
    <t>Fraction PelletExport Water Dest 1</t>
  </si>
  <si>
    <t>Fraction PelletExport Water Dest 2</t>
  </si>
  <si>
    <t>Fraction PelletExport Water Dest 3</t>
  </si>
  <si>
    <t>Distance Solid Wood Product Water Dest 1</t>
  </si>
  <si>
    <t>Distance Solid Wood Product Water Dest 2</t>
  </si>
  <si>
    <t>Distance Solid Wood Product Water Dest 3</t>
  </si>
  <si>
    <t>Distance PelletExport Water Dest 1</t>
  </si>
  <si>
    <t>Distance PelletExport Water Dest 2</t>
  </si>
  <si>
    <t>Distance PelletExport Water Dest 3</t>
  </si>
  <si>
    <t>Distance Mill To Distribution Hub</t>
  </si>
  <si>
    <t>Distance LogExport Water Dest 1</t>
  </si>
  <si>
    <t>Fraction PelletExport Rail Dest 1</t>
  </si>
  <si>
    <t>Fraction PelletExport Rail Dest 2</t>
  </si>
  <si>
    <t>Fraction PelletExport Rail Dest 3</t>
  </si>
  <si>
    <t>Moisture Content Lumber</t>
  </si>
  <si>
    <t>Emission Intensity Transport Water (Bulk)</t>
  </si>
  <si>
    <t>Emission Intensity Transport Water (Container)</t>
  </si>
  <si>
    <t>Emission Intensity Transport Truck</t>
  </si>
  <si>
    <t>Distance PelletExport Rail Dest 1</t>
  </si>
  <si>
    <t>Distance PelletExport Rail Dest 2</t>
  </si>
  <si>
    <t>Distance PelletExport Rail Dest 3</t>
  </si>
  <si>
    <t>Baseline</t>
  </si>
  <si>
    <t>Project</t>
  </si>
  <si>
    <t>E Mining</t>
  </si>
  <si>
    <t>E Transport Mine to Power Plant</t>
  </si>
  <si>
    <t>E Power Plant Combustion 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</si>
</sst>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1" applyNumberFormat="1" applyFill="1" applyAlignment="1">
      <alignment vertical="top"/>
    </xf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horizontal="right" vertical="top" wrapText="1"/>
    </xf>
    <xf numFmtId="2" fontId="0" fillId="3" borderId="0" xfId="0" applyNumberFormat="1" applyFill="1" applyAlignment="1">
      <alignment horizontal="left" vertical="top" wrapText="1"/>
    </xf>
    <xf numFmtId="164" fontId="0" fillId="3" borderId="0" xfId="0" applyNumberFormat="1" applyFill="1" applyAlignment="1">
      <alignment vertical="top"/>
    </xf>
    <xf numFmtId="0" fontId="0" fillId="2" borderId="0" xfId="0" applyFill="1" applyAlignment="1">
      <alignment horizontal="right"/>
    </xf>
    <xf numFmtId="2" fontId="4" fillId="3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  <xf numFmtId="166" fontId="0" fillId="0" borderId="0" xfId="0" applyNumberFormat="1" applyAlignment="1">
      <alignment vertical="top"/>
    </xf>
    <xf numFmtId="11" fontId="0" fillId="3" borderId="0" xfId="0" applyNumberFormat="1" applyFill="1"/>
    <xf numFmtId="0" fontId="0" fillId="0" borderId="0" xfId="0" applyAlignment="1">
      <alignment horizontal="right"/>
    </xf>
    <xf numFmtId="0" fontId="5" fillId="0" borderId="0" xfId="0" applyFont="1"/>
    <xf numFmtId="166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mcgill.ca/~rwest/wikispeedia/wpcd/wp/w/Wood_fuel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zoomScaleNormal="100" workbookViewId="0">
      <pane xSplit="1" ySplit="1" topLeftCell="B8" activePane="bottomRight" state="frozenSplit"/>
      <selection pane="topRight" activeCell="B1" sqref="B1"/>
      <selection pane="bottomLeft" activeCell="A2" sqref="A2"/>
      <selection pane="bottomRight" activeCell="A17" sqref="A17"/>
    </sheetView>
  </sheetViews>
  <sheetFormatPr defaultRowHeight="14.4" x14ac:dyDescent="0.3"/>
  <cols>
    <col min="1" max="1" width="51.6640625" style="1" customWidth="1"/>
    <col min="2" max="2" width="12.109375" style="5" customWidth="1"/>
    <col min="3" max="3" width="19.77734375" style="11" customWidth="1"/>
    <col min="4" max="4" width="37.6640625" style="1" customWidth="1"/>
    <col min="5" max="5" width="59.77734375" style="1" customWidth="1"/>
    <col min="6" max="16384" width="8.88671875" style="1"/>
  </cols>
  <sheetData>
    <row r="1" spans="1:5" ht="14.4" customHeight="1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ht="14.4" customHeight="1" x14ac:dyDescent="0.3">
      <c r="A2" s="1" t="s">
        <v>21</v>
      </c>
      <c r="B2" s="33">
        <v>25</v>
      </c>
      <c r="D2" s="1" t="s">
        <v>10</v>
      </c>
      <c r="E2" s="1" t="s">
        <v>22</v>
      </c>
    </row>
    <row r="3" spans="1:5" ht="14.4" customHeight="1" x14ac:dyDescent="0.3">
      <c r="A3" s="1" t="s">
        <v>11</v>
      </c>
      <c r="B3" s="33">
        <v>28</v>
      </c>
      <c r="D3" s="1" t="s">
        <v>10</v>
      </c>
      <c r="E3" s="1" t="s">
        <v>13</v>
      </c>
    </row>
    <row r="4" spans="1:5" ht="14.4" customHeight="1" x14ac:dyDescent="0.3">
      <c r="A4" s="1" t="s">
        <v>23</v>
      </c>
      <c r="B4" s="33">
        <v>298</v>
      </c>
      <c r="D4" s="1" t="s">
        <v>6</v>
      </c>
      <c r="E4" s="1" t="s">
        <v>22</v>
      </c>
    </row>
    <row r="5" spans="1:5" ht="14.4" customHeight="1" x14ac:dyDescent="0.3">
      <c r="A5" s="1" t="s">
        <v>12</v>
      </c>
      <c r="B5" s="33">
        <v>265</v>
      </c>
      <c r="D5" s="1" t="s">
        <v>6</v>
      </c>
      <c r="E5" s="1" t="s">
        <v>13</v>
      </c>
    </row>
    <row r="6" spans="1:5" ht="14.4" customHeight="1" x14ac:dyDescent="0.3">
      <c r="A6" s="1" t="s">
        <v>18</v>
      </c>
      <c r="B6" s="33">
        <v>3.3</v>
      </c>
      <c r="D6" s="1" t="s">
        <v>19</v>
      </c>
      <c r="E6" s="1" t="s">
        <v>20</v>
      </c>
    </row>
    <row r="7" spans="1:5" ht="14.4" customHeight="1" x14ac:dyDescent="0.3">
      <c r="A7" s="1" t="s">
        <v>14</v>
      </c>
      <c r="B7" s="10">
        <v>1.7000000000000001E-4</v>
      </c>
      <c r="C7" s="11" t="s">
        <v>16</v>
      </c>
      <c r="D7" s="1" t="s">
        <v>17</v>
      </c>
      <c r="E7" s="1" t="s">
        <v>15</v>
      </c>
    </row>
    <row r="8" spans="1:5" ht="14.4" customHeight="1" x14ac:dyDescent="0.3">
      <c r="A8" s="1" t="s">
        <v>24</v>
      </c>
      <c r="B8" s="10">
        <v>0.9</v>
      </c>
      <c r="D8" s="1" t="s">
        <v>25</v>
      </c>
      <c r="E8" s="1" t="s">
        <v>15</v>
      </c>
    </row>
    <row r="9" spans="1:5" ht="14.4" customHeight="1" x14ac:dyDescent="0.3">
      <c r="A9" s="1" t="s">
        <v>28</v>
      </c>
      <c r="B9" s="10">
        <v>0.01</v>
      </c>
      <c r="D9" s="1" t="s">
        <v>26</v>
      </c>
      <c r="E9" s="1" t="s">
        <v>15</v>
      </c>
    </row>
    <row r="10" spans="1:5" ht="14.4" customHeight="1" x14ac:dyDescent="0.3">
      <c r="A10" s="1" t="s">
        <v>29</v>
      </c>
      <c r="B10" s="10">
        <v>0.09</v>
      </c>
      <c r="D10" s="1" t="s">
        <v>27</v>
      </c>
      <c r="E10" s="1" t="s">
        <v>15</v>
      </c>
    </row>
    <row r="11" spans="1:5" ht="14.4" customHeight="1" x14ac:dyDescent="0.3">
      <c r="A11" s="11" t="s">
        <v>98</v>
      </c>
      <c r="B11" s="1">
        <v>0.5</v>
      </c>
    </row>
    <row r="12" spans="1:5" ht="14.4" customHeight="1" x14ac:dyDescent="0.3">
      <c r="A12" s="1" t="s">
        <v>101</v>
      </c>
      <c r="B12" s="10">
        <v>2.4</v>
      </c>
      <c r="C12" s="11" t="s">
        <v>51</v>
      </c>
    </row>
    <row r="13" spans="1:5" ht="14.4" customHeight="1" x14ac:dyDescent="0.3">
      <c r="A13" s="1" t="s">
        <v>105</v>
      </c>
      <c r="B13" s="10">
        <v>0.5</v>
      </c>
      <c r="C13" s="11" t="s">
        <v>113</v>
      </c>
      <c r="D13" s="1" t="s">
        <v>114</v>
      </c>
      <c r="E13" s="1" t="s">
        <v>37</v>
      </c>
    </row>
    <row r="14" spans="1:5" ht="14.4" customHeight="1" x14ac:dyDescent="0.3">
      <c r="A14" s="1" t="s">
        <v>214</v>
      </c>
      <c r="B14" s="39">
        <v>0.1</v>
      </c>
      <c r="C14" s="11" t="s">
        <v>179</v>
      </c>
      <c r="D14" s="1" t="s">
        <v>180</v>
      </c>
    </row>
    <row r="15" spans="1:5" ht="14.4" customHeight="1" x14ac:dyDescent="0.3">
      <c r="A15" s="1" t="s">
        <v>117</v>
      </c>
      <c r="B15" s="10">
        <v>55</v>
      </c>
      <c r="C15" s="11" t="s">
        <v>62</v>
      </c>
      <c r="E15" s="1" t="s">
        <v>38</v>
      </c>
    </row>
    <row r="16" spans="1:5" ht="14.4" customHeight="1" x14ac:dyDescent="0.3">
      <c r="A16" s="1" t="s">
        <v>116</v>
      </c>
      <c r="B16" s="10">
        <v>3.8300000000000001E-2</v>
      </c>
      <c r="C16" s="11" t="s">
        <v>55</v>
      </c>
      <c r="E16" s="1" t="s">
        <v>38</v>
      </c>
    </row>
    <row r="17" spans="1:5" ht="14.4" customHeight="1" x14ac:dyDescent="0.3">
      <c r="A17" s="1" t="s">
        <v>115</v>
      </c>
      <c r="B17" s="10">
        <v>25</v>
      </c>
      <c r="C17" s="11" t="s">
        <v>62</v>
      </c>
    </row>
    <row r="18" spans="1:5" ht="14.4" customHeight="1" x14ac:dyDescent="0.3">
      <c r="A18" s="1" t="s">
        <v>118</v>
      </c>
      <c r="B18" s="10">
        <v>44</v>
      </c>
      <c r="C18" s="11" t="s">
        <v>62</v>
      </c>
    </row>
    <row r="19" spans="1:5" ht="14.4" customHeight="1" x14ac:dyDescent="0.3">
      <c r="A19" s="1" t="s">
        <v>106</v>
      </c>
      <c r="B19" s="10">
        <v>9</v>
      </c>
      <c r="C19" s="11" t="s">
        <v>62</v>
      </c>
      <c r="E19" s="1" t="s">
        <v>38</v>
      </c>
    </row>
    <row r="20" spans="1:5" ht="14.4" customHeight="1" x14ac:dyDescent="0.3">
      <c r="A20" s="1" t="s">
        <v>107</v>
      </c>
      <c r="B20" s="10">
        <v>18</v>
      </c>
      <c r="C20" s="11" t="s">
        <v>62</v>
      </c>
      <c r="E20" s="1" t="s">
        <v>38</v>
      </c>
    </row>
    <row r="21" spans="1:5" ht="14.4" customHeight="1" x14ac:dyDescent="0.3">
      <c r="A21" s="1" t="s">
        <v>108</v>
      </c>
      <c r="B21" s="10">
        <v>19.5</v>
      </c>
      <c r="C21" s="11" t="s">
        <v>62</v>
      </c>
      <c r="E21" s="12" t="s">
        <v>39</v>
      </c>
    </row>
    <row r="22" spans="1:5" ht="14.4" customHeight="1" x14ac:dyDescent="0.3">
      <c r="A22" s="1" t="s">
        <v>122</v>
      </c>
      <c r="B22" s="10">
        <v>130</v>
      </c>
      <c r="C22" s="11" t="s">
        <v>62</v>
      </c>
      <c r="E22" s="12" t="s">
        <v>123</v>
      </c>
    </row>
    <row r="23" spans="1:5" ht="14.4" customHeight="1" x14ac:dyDescent="0.3">
      <c r="A23" s="1" t="s">
        <v>53</v>
      </c>
      <c r="B23" s="10">
        <v>49.87</v>
      </c>
      <c r="C23" s="11" t="s">
        <v>43</v>
      </c>
      <c r="E23" s="1" t="s">
        <v>38</v>
      </c>
    </row>
    <row r="24" spans="1:5" ht="14.4" customHeight="1" x14ac:dyDescent="0.3">
      <c r="A24" s="1" t="s">
        <v>44</v>
      </c>
      <c r="B24" s="10">
        <v>282.7</v>
      </c>
      <c r="C24" s="11" t="s">
        <v>43</v>
      </c>
      <c r="E24" s="1" t="s">
        <v>125</v>
      </c>
    </row>
    <row r="25" spans="1:5" ht="14.4" customHeight="1" x14ac:dyDescent="0.3">
      <c r="A25" s="1" t="s">
        <v>45</v>
      </c>
      <c r="B25" s="10">
        <v>68.37</v>
      </c>
      <c r="C25" s="11" t="s">
        <v>43</v>
      </c>
      <c r="E25" s="1" t="s">
        <v>38</v>
      </c>
    </row>
    <row r="26" spans="1:5" ht="14.4" customHeight="1" x14ac:dyDescent="0.3">
      <c r="A26" s="1" t="s">
        <v>46</v>
      </c>
      <c r="B26" s="10">
        <v>70.62</v>
      </c>
      <c r="C26" s="11" t="s">
        <v>43</v>
      </c>
      <c r="E26" s="1" t="s">
        <v>38</v>
      </c>
    </row>
    <row r="27" spans="1:5" ht="14.4" customHeight="1" x14ac:dyDescent="0.3">
      <c r="A27" s="1" t="s">
        <v>47</v>
      </c>
      <c r="B27" s="10">
        <f>93.33+2.24</f>
        <v>95.57</v>
      </c>
      <c r="C27" s="11" t="s">
        <v>43</v>
      </c>
      <c r="E27" s="1" t="s">
        <v>38</v>
      </c>
    </row>
    <row r="28" spans="1:5" ht="14.4" customHeight="1" x14ac:dyDescent="0.3">
      <c r="A28" s="1" t="s">
        <v>48</v>
      </c>
      <c r="B28" s="10">
        <f>82.11+19.07</f>
        <v>101.18</v>
      </c>
      <c r="C28" s="11" t="s">
        <v>43</v>
      </c>
      <c r="E28" s="1" t="s">
        <v>38</v>
      </c>
    </row>
    <row r="29" spans="1:5" ht="14.4" customHeight="1" x14ac:dyDescent="0.3">
      <c r="A29" s="1" t="s">
        <v>49</v>
      </c>
      <c r="B29" s="10">
        <f>72.5/1000</f>
        <v>7.2499999999999995E-2</v>
      </c>
      <c r="C29" s="11" t="s">
        <v>50</v>
      </c>
    </row>
    <row r="30" spans="1:5" ht="14.4" customHeight="1" x14ac:dyDescent="0.3">
      <c r="A30" s="1" t="s">
        <v>57</v>
      </c>
      <c r="B30" s="10">
        <v>1.4</v>
      </c>
      <c r="C30" s="11" t="s">
        <v>50</v>
      </c>
      <c r="E30" s="1" t="s">
        <v>40</v>
      </c>
    </row>
    <row r="31" spans="1:5" ht="14.4" customHeight="1" x14ac:dyDescent="0.3">
      <c r="A31" s="1" t="s">
        <v>58</v>
      </c>
      <c r="B31" s="10">
        <v>4.8</v>
      </c>
      <c r="C31" s="11" t="s">
        <v>50</v>
      </c>
    </row>
    <row r="32" spans="1:5" ht="14.4" customHeight="1" x14ac:dyDescent="0.3">
      <c r="A32" s="1" t="s">
        <v>59</v>
      </c>
      <c r="B32" s="10">
        <v>0.7</v>
      </c>
      <c r="C32" s="11" t="s">
        <v>50</v>
      </c>
    </row>
    <row r="33" spans="1:5" ht="14.4" customHeight="1" x14ac:dyDescent="0.3">
      <c r="A33" s="1" t="s">
        <v>60</v>
      </c>
      <c r="B33" s="10">
        <v>0</v>
      </c>
      <c r="C33" s="11" t="s">
        <v>50</v>
      </c>
      <c r="E33" s="1" t="s">
        <v>61</v>
      </c>
    </row>
    <row r="34" spans="1:5" ht="14.4" customHeight="1" x14ac:dyDescent="0.3">
      <c r="A34" s="1" t="s">
        <v>54</v>
      </c>
      <c r="B34" s="10">
        <f>AVERAGE(6.3,67.1)/1000</f>
        <v>3.6699999999999997E-2</v>
      </c>
      <c r="C34" s="11" t="s">
        <v>41</v>
      </c>
      <c r="E34" s="1" t="s">
        <v>178</v>
      </c>
    </row>
    <row r="35" spans="1:5" ht="14.4" customHeight="1" x14ac:dyDescent="0.3">
      <c r="A35" s="1" t="s">
        <v>181</v>
      </c>
      <c r="B35" s="34">
        <v>1.2999999999999999E-5</v>
      </c>
      <c r="C35" s="11" t="s">
        <v>92</v>
      </c>
      <c r="E35" s="1" t="s">
        <v>178</v>
      </c>
    </row>
    <row r="36" spans="1:5" ht="14.4" customHeight="1" x14ac:dyDescent="0.3">
      <c r="A36" s="1" t="s">
        <v>215</v>
      </c>
      <c r="B36" s="34">
        <v>7.3852646386495498E-6</v>
      </c>
      <c r="C36" s="11" t="s">
        <v>88</v>
      </c>
      <c r="E36" s="1" t="s">
        <v>178</v>
      </c>
    </row>
    <row r="37" spans="1:5" ht="14.4" customHeight="1" x14ac:dyDescent="0.3">
      <c r="A37" s="1" t="s">
        <v>216</v>
      </c>
      <c r="B37" s="34">
        <v>1.5215355805243445E-5</v>
      </c>
      <c r="C37" s="11" t="s">
        <v>88</v>
      </c>
      <c r="E37" s="1" t="s">
        <v>178</v>
      </c>
    </row>
    <row r="38" spans="1:5" ht="14.4" customHeight="1" x14ac:dyDescent="0.3">
      <c r="A38" s="1" t="s">
        <v>217</v>
      </c>
      <c r="B38" s="34">
        <v>6.3999999999999997E-5</v>
      </c>
      <c r="C38" s="11" t="s">
        <v>92</v>
      </c>
      <c r="E38" s="1" t="s">
        <v>178</v>
      </c>
    </row>
    <row r="39" spans="1:5" ht="14.4" customHeight="1" x14ac:dyDescent="0.3">
      <c r="A39" s="1" t="s">
        <v>97</v>
      </c>
      <c r="B39" s="6">
        <v>0.5</v>
      </c>
      <c r="C39" s="11" t="s">
        <v>63</v>
      </c>
      <c r="D39" s="1" t="s">
        <v>8</v>
      </c>
      <c r="E39" s="1" t="s">
        <v>5</v>
      </c>
    </row>
    <row r="40" spans="1:5" ht="14.4" customHeight="1" x14ac:dyDescent="0.3">
      <c r="A40" s="1" t="s">
        <v>119</v>
      </c>
      <c r="B40" s="6">
        <v>0.85</v>
      </c>
      <c r="C40" s="11" t="s">
        <v>63</v>
      </c>
    </row>
    <row r="41" spans="1:5" ht="14.4" customHeight="1" x14ac:dyDescent="0.3">
      <c r="A41" s="1" t="s">
        <v>120</v>
      </c>
      <c r="B41" s="5">
        <v>0.75</v>
      </c>
      <c r="C41" s="11" t="s">
        <v>63</v>
      </c>
      <c r="E41" s="3"/>
    </row>
    <row r="42" spans="1:5" ht="14.4" customHeight="1" x14ac:dyDescent="0.3">
      <c r="A42" s="3" t="s">
        <v>121</v>
      </c>
      <c r="B42" s="4">
        <v>0.75</v>
      </c>
      <c r="C42" s="11" t="s">
        <v>63</v>
      </c>
      <c r="D42" s="3"/>
      <c r="E42" s="3"/>
    </row>
    <row r="43" spans="1:5" ht="14.4" customHeight="1" x14ac:dyDescent="0.3">
      <c r="A43" s="1" t="s">
        <v>7</v>
      </c>
      <c r="B43" s="10">
        <f>12/(12+2*16)</f>
        <v>0.27272727272727271</v>
      </c>
      <c r="D43" s="1" t="s">
        <v>9</v>
      </c>
      <c r="E43" s="2"/>
    </row>
    <row r="44" spans="1:5" ht="14.4" customHeight="1" x14ac:dyDescent="0.3">
      <c r="A44" s="1" t="s">
        <v>30</v>
      </c>
      <c r="B44" s="10">
        <v>3.6669999999999998</v>
      </c>
      <c r="D44" s="1" t="s">
        <v>31</v>
      </c>
      <c r="E44" s="2"/>
    </row>
    <row r="45" spans="1:5" ht="14.4" customHeight="1" x14ac:dyDescent="0.3">
      <c r="A45" s="1" t="s">
        <v>32</v>
      </c>
      <c r="B45" s="10">
        <v>2.3332999999999999</v>
      </c>
      <c r="D45" s="1" t="s">
        <v>33</v>
      </c>
      <c r="E45" s="2"/>
    </row>
    <row r="46" spans="1:5" ht="14.4" customHeight="1" x14ac:dyDescent="0.3">
      <c r="A46" s="1" t="s">
        <v>34</v>
      </c>
      <c r="B46" s="10">
        <v>1.3332999999999999</v>
      </c>
      <c r="D46" s="1" t="s">
        <v>35</v>
      </c>
      <c r="E46" s="1" t="s">
        <v>3</v>
      </c>
    </row>
    <row r="47" spans="1:5" ht="14.4" customHeight="1" x14ac:dyDescent="0.3">
      <c r="A47" s="1" t="s">
        <v>102</v>
      </c>
      <c r="B47" s="10">
        <v>0.36499999999999999</v>
      </c>
      <c r="C47" s="11" t="s">
        <v>52</v>
      </c>
    </row>
    <row r="48" spans="1:5" ht="14.4" customHeight="1" x14ac:dyDescent="0.3">
      <c r="A48" s="30" t="s">
        <v>100</v>
      </c>
      <c r="B48" s="31">
        <v>3600</v>
      </c>
      <c r="C48" s="32"/>
      <c r="D48" s="30" t="s">
        <v>65</v>
      </c>
      <c r="E48" s="1" t="s">
        <v>3</v>
      </c>
    </row>
    <row r="49" spans="1:5" ht="14.4" customHeight="1" x14ac:dyDescent="0.3">
      <c r="A49" s="11" t="s">
        <v>99</v>
      </c>
      <c r="B49" s="1">
        <v>0.27777800000000002</v>
      </c>
      <c r="D49" s="1" t="s">
        <v>96</v>
      </c>
      <c r="E49" s="2"/>
    </row>
    <row r="50" spans="1:5" x14ac:dyDescent="0.3">
      <c r="A50" s="32" t="s">
        <v>109</v>
      </c>
      <c r="B50" s="30">
        <v>453</v>
      </c>
      <c r="D50" s="30" t="s">
        <v>104</v>
      </c>
      <c r="E50" s="29" t="s">
        <v>103</v>
      </c>
    </row>
    <row r="51" spans="1:5" x14ac:dyDescent="0.3">
      <c r="A51" s="32" t="s">
        <v>110</v>
      </c>
      <c r="B51" s="30">
        <f>1000/1.13</f>
        <v>884.95575221238948</v>
      </c>
      <c r="D51" s="30"/>
    </row>
    <row r="52" spans="1:5" x14ac:dyDescent="0.3">
      <c r="A52" s="32" t="s">
        <v>111</v>
      </c>
      <c r="B52" s="30">
        <f>1000/1.13</f>
        <v>884.95575221238948</v>
      </c>
      <c r="D52" s="30"/>
    </row>
    <row r="53" spans="1:5" x14ac:dyDescent="0.3">
      <c r="A53" s="32" t="s">
        <v>112</v>
      </c>
      <c r="B53" s="30">
        <f>1000/1.13</f>
        <v>884.95575221238948</v>
      </c>
      <c r="D53" s="30"/>
    </row>
    <row r="54" spans="1:5" x14ac:dyDescent="0.3">
      <c r="A54" s="1" t="s">
        <v>135</v>
      </c>
      <c r="B54" s="38">
        <v>3.058333333333333E-3</v>
      </c>
      <c r="C54" s="11" t="s">
        <v>41</v>
      </c>
      <c r="D54" s="1" t="s">
        <v>176</v>
      </c>
    </row>
    <row r="55" spans="1:5" x14ac:dyDescent="0.3">
      <c r="A55" s="1" t="s">
        <v>146</v>
      </c>
      <c r="B55" s="38">
        <v>3.058333333333333E-3</v>
      </c>
      <c r="C55" s="11" t="s">
        <v>41</v>
      </c>
      <c r="D55" s="1" t="s">
        <v>176</v>
      </c>
    </row>
    <row r="56" spans="1:5" x14ac:dyDescent="0.3">
      <c r="A56" s="1" t="s">
        <v>136</v>
      </c>
      <c r="B56" s="38">
        <v>3.058333333333333E-3</v>
      </c>
      <c r="C56" s="11" t="s">
        <v>41</v>
      </c>
      <c r="D56" s="1" t="s">
        <v>176</v>
      </c>
    </row>
    <row r="57" spans="1:5" x14ac:dyDescent="0.3">
      <c r="A57" s="1" t="s">
        <v>137</v>
      </c>
      <c r="B57" s="38">
        <v>3.058333333333333E-3</v>
      </c>
      <c r="C57" s="11" t="s">
        <v>41</v>
      </c>
      <c r="D57" s="1" t="s">
        <v>176</v>
      </c>
    </row>
    <row r="58" spans="1:5" x14ac:dyDescent="0.3">
      <c r="A58" s="1" t="s">
        <v>145</v>
      </c>
      <c r="B58" s="38">
        <v>3.058333333333333E-3</v>
      </c>
      <c r="C58" s="11" t="s">
        <v>41</v>
      </c>
      <c r="D58" s="1" t="s">
        <v>176</v>
      </c>
    </row>
    <row r="59" spans="1:5" x14ac:dyDescent="0.3">
      <c r="A59" s="1" t="s">
        <v>144</v>
      </c>
      <c r="B59" s="38">
        <v>3.058333333333333E-3</v>
      </c>
      <c r="C59" s="11" t="s">
        <v>41</v>
      </c>
      <c r="D59" s="1" t="s">
        <v>176</v>
      </c>
    </row>
    <row r="60" spans="1:5" x14ac:dyDescent="0.3">
      <c r="A60" s="1" t="s">
        <v>138</v>
      </c>
      <c r="B60" s="38">
        <v>3.058333333333333E-3</v>
      </c>
      <c r="C60" s="11" t="s">
        <v>41</v>
      </c>
      <c r="D60" s="1" t="s">
        <v>176</v>
      </c>
    </row>
    <row r="61" spans="1:5" x14ac:dyDescent="0.3">
      <c r="A61" s="1" t="s">
        <v>139</v>
      </c>
      <c r="B61" s="38">
        <v>3.058333333333333E-3</v>
      </c>
      <c r="C61" s="11" t="s">
        <v>41</v>
      </c>
      <c r="D61" s="1" t="s">
        <v>176</v>
      </c>
    </row>
    <row r="62" spans="1:5" x14ac:dyDescent="0.3">
      <c r="A62" s="1" t="s">
        <v>140</v>
      </c>
      <c r="B62" s="38">
        <v>3.058333333333333E-3</v>
      </c>
      <c r="C62" s="11" t="s">
        <v>41</v>
      </c>
      <c r="D62" s="1" t="s">
        <v>176</v>
      </c>
    </row>
    <row r="63" spans="1:5" x14ac:dyDescent="0.3">
      <c r="A63" s="1" t="s">
        <v>141</v>
      </c>
      <c r="B63" s="38">
        <v>3.058333333333333E-3</v>
      </c>
      <c r="C63" s="11" t="s">
        <v>41</v>
      </c>
      <c r="D63" s="1" t="s">
        <v>176</v>
      </c>
    </row>
    <row r="64" spans="1:5" x14ac:dyDescent="0.3">
      <c r="A64" s="1" t="s">
        <v>142</v>
      </c>
      <c r="B64" s="38">
        <v>3.058333333333333E-3</v>
      </c>
      <c r="C64" s="11" t="s">
        <v>41</v>
      </c>
      <c r="D64" s="1" t="s">
        <v>176</v>
      </c>
    </row>
    <row r="65" spans="1:4" x14ac:dyDescent="0.3">
      <c r="A65" s="1" t="s">
        <v>143</v>
      </c>
      <c r="B65" s="38">
        <v>-999</v>
      </c>
      <c r="D65" s="1" t="s">
        <v>174</v>
      </c>
    </row>
    <row r="66" spans="1:4" x14ac:dyDescent="0.3">
      <c r="A66" s="1" t="s">
        <v>147</v>
      </c>
      <c r="B66" s="38">
        <v>3.058333333333333E-3</v>
      </c>
      <c r="C66" s="11" t="s">
        <v>41</v>
      </c>
      <c r="D66" s="1" t="s">
        <v>176</v>
      </c>
    </row>
    <row r="67" spans="1:4" x14ac:dyDescent="0.3">
      <c r="A67" s="1" t="s">
        <v>148</v>
      </c>
      <c r="B67" s="38">
        <v>0</v>
      </c>
    </row>
    <row r="68" spans="1:4" x14ac:dyDescent="0.3">
      <c r="A68" s="1" t="s">
        <v>149</v>
      </c>
      <c r="B68" s="38">
        <v>0</v>
      </c>
    </row>
    <row r="69" spans="1:4" x14ac:dyDescent="0.3">
      <c r="A69" s="1" t="s">
        <v>150</v>
      </c>
      <c r="B69" s="38">
        <v>0</v>
      </c>
    </row>
    <row r="70" spans="1:4" x14ac:dyDescent="0.3">
      <c r="A70" s="1" t="s">
        <v>151</v>
      </c>
      <c r="B70" s="38">
        <v>0</v>
      </c>
    </row>
    <row r="71" spans="1:4" x14ac:dyDescent="0.3">
      <c r="A71" s="1" t="s">
        <v>152</v>
      </c>
      <c r="B71" s="38">
        <v>0</v>
      </c>
    </row>
    <row r="72" spans="1:4" x14ac:dyDescent="0.3">
      <c r="A72" s="1" t="s">
        <v>153</v>
      </c>
      <c r="B72" s="38">
        <f>'Literature Review'!B$10/4</f>
        <v>6.9500000000000004E-3</v>
      </c>
    </row>
    <row r="73" spans="1:4" x14ac:dyDescent="0.3">
      <c r="A73" s="1" t="s">
        <v>154</v>
      </c>
      <c r="B73" s="38">
        <f>'Literature Review'!B$10/4</f>
        <v>6.9500000000000004E-3</v>
      </c>
    </row>
    <row r="74" spans="1:4" x14ac:dyDescent="0.3">
      <c r="A74" s="1" t="s">
        <v>155</v>
      </c>
      <c r="B74" s="38">
        <f>'Literature Review'!B$10/4</f>
        <v>6.9500000000000004E-3</v>
      </c>
    </row>
    <row r="75" spans="1:4" x14ac:dyDescent="0.3">
      <c r="A75" s="1" t="s">
        <v>156</v>
      </c>
      <c r="B75" s="38">
        <f>'Literature Review'!B$10/4</f>
        <v>6.9500000000000004E-3</v>
      </c>
    </row>
    <row r="76" spans="1:4" x14ac:dyDescent="0.3">
      <c r="A76" s="1" t="s">
        <v>157</v>
      </c>
      <c r="B76" s="38">
        <v>-999</v>
      </c>
      <c r="D76" s="1" t="s">
        <v>174</v>
      </c>
    </row>
    <row r="77" spans="1:4" x14ac:dyDescent="0.3">
      <c r="A77" s="1" t="s">
        <v>158</v>
      </c>
      <c r="B77" s="38">
        <v>-999</v>
      </c>
      <c r="D77" s="1" t="s">
        <v>174</v>
      </c>
    </row>
    <row r="78" spans="1:4" x14ac:dyDescent="0.3">
      <c r="A78" s="1" t="s">
        <v>159</v>
      </c>
      <c r="B78" s="38">
        <v>-999</v>
      </c>
      <c r="D78" s="1" t="s">
        <v>174</v>
      </c>
    </row>
    <row r="79" spans="1:4" x14ac:dyDescent="0.3">
      <c r="A79" s="1" t="s">
        <v>160</v>
      </c>
      <c r="B79" s="38">
        <v>-999</v>
      </c>
      <c r="D79" s="1" t="s">
        <v>174</v>
      </c>
    </row>
    <row r="80" spans="1:4" x14ac:dyDescent="0.3">
      <c r="A80" s="1" t="s">
        <v>161</v>
      </c>
      <c r="B80" s="38">
        <v>-999</v>
      </c>
      <c r="D80" s="1" t="s">
        <v>174</v>
      </c>
    </row>
    <row r="81" spans="1:5" x14ac:dyDescent="0.3">
      <c r="A81" s="1" t="s">
        <v>162</v>
      </c>
      <c r="B81" s="38">
        <v>-999</v>
      </c>
      <c r="D81" s="1" t="s">
        <v>174</v>
      </c>
    </row>
    <row r="82" spans="1:5" x14ac:dyDescent="0.3">
      <c r="A82" s="1" t="s">
        <v>197</v>
      </c>
      <c r="B82" s="39">
        <v>0.45</v>
      </c>
      <c r="C82" t="s">
        <v>163</v>
      </c>
      <c r="D82" s="1" t="s">
        <v>164</v>
      </c>
    </row>
    <row r="83" spans="1:5" x14ac:dyDescent="0.3">
      <c r="A83" s="1" t="s">
        <v>198</v>
      </c>
      <c r="B83" s="39">
        <v>0.35</v>
      </c>
      <c r="C83" t="s">
        <v>163</v>
      </c>
      <c r="D83" s="1" t="s">
        <v>165</v>
      </c>
    </row>
    <row r="84" spans="1:5" x14ac:dyDescent="0.3">
      <c r="A84" s="1" t="s">
        <v>199</v>
      </c>
      <c r="B84" s="39">
        <v>0.05</v>
      </c>
      <c r="C84" t="s">
        <v>163</v>
      </c>
      <c r="D84" s="1" t="s">
        <v>188</v>
      </c>
    </row>
    <row r="85" spans="1:5" x14ac:dyDescent="0.3">
      <c r="A85" s="1" t="s">
        <v>182</v>
      </c>
      <c r="B85" s="39">
        <v>0.1</v>
      </c>
      <c r="C85" t="s">
        <v>163</v>
      </c>
      <c r="D85" s="1" t="s">
        <v>164</v>
      </c>
    </row>
    <row r="86" spans="1:5" x14ac:dyDescent="0.3">
      <c r="A86" s="1" t="s">
        <v>183</v>
      </c>
      <c r="B86" s="39">
        <v>0.02</v>
      </c>
      <c r="C86" t="s">
        <v>163</v>
      </c>
      <c r="D86" s="1" t="s">
        <v>74</v>
      </c>
    </row>
    <row r="87" spans="1:5" x14ac:dyDescent="0.3">
      <c r="A87" s="1" t="s">
        <v>184</v>
      </c>
      <c r="B87" s="39">
        <v>0</v>
      </c>
      <c r="C87" t="s">
        <v>163</v>
      </c>
    </row>
    <row r="88" spans="1:5" x14ac:dyDescent="0.3">
      <c r="A88" s="1" t="s">
        <v>185</v>
      </c>
      <c r="B88" s="39">
        <v>0.03</v>
      </c>
      <c r="C88" t="s">
        <v>163</v>
      </c>
      <c r="D88" s="1" t="s">
        <v>74</v>
      </c>
    </row>
    <row r="89" spans="1:5" x14ac:dyDescent="0.3">
      <c r="A89" s="1" t="s">
        <v>186</v>
      </c>
      <c r="B89" s="39">
        <v>0</v>
      </c>
      <c r="C89" t="s">
        <v>163</v>
      </c>
    </row>
    <row r="90" spans="1:5" x14ac:dyDescent="0.3">
      <c r="A90" s="1" t="s">
        <v>187</v>
      </c>
      <c r="B90" s="39">
        <v>0</v>
      </c>
      <c r="C90" t="s">
        <v>163</v>
      </c>
    </row>
    <row r="91" spans="1:5" x14ac:dyDescent="0.3">
      <c r="A91" t="s">
        <v>200</v>
      </c>
      <c r="B91" s="36">
        <v>0.88</v>
      </c>
      <c r="C91" t="s">
        <v>163</v>
      </c>
      <c r="D91" t="s">
        <v>188</v>
      </c>
      <c r="E91" s="37"/>
    </row>
    <row r="92" spans="1:5" x14ac:dyDescent="0.3">
      <c r="A92" t="s">
        <v>201</v>
      </c>
      <c r="B92" s="36">
        <v>0.06</v>
      </c>
      <c r="C92" t="s">
        <v>163</v>
      </c>
      <c r="D92" t="s">
        <v>164</v>
      </c>
      <c r="E92" s="37"/>
    </row>
    <row r="93" spans="1:5" x14ac:dyDescent="0.3">
      <c r="A93" t="s">
        <v>202</v>
      </c>
      <c r="B93" s="36">
        <v>0.06</v>
      </c>
      <c r="C93" t="s">
        <v>163</v>
      </c>
      <c r="D93" t="s">
        <v>165</v>
      </c>
      <c r="E93" s="37"/>
    </row>
    <row r="94" spans="1:5" x14ac:dyDescent="0.3">
      <c r="A94" t="s">
        <v>211</v>
      </c>
      <c r="B94" s="39">
        <v>0</v>
      </c>
      <c r="C94" t="s">
        <v>163</v>
      </c>
    </row>
    <row r="95" spans="1:5" x14ac:dyDescent="0.3">
      <c r="A95" t="s">
        <v>212</v>
      </c>
      <c r="B95" s="39">
        <v>0</v>
      </c>
      <c r="C95" t="s">
        <v>163</v>
      </c>
    </row>
    <row r="96" spans="1:5" x14ac:dyDescent="0.3">
      <c r="A96" t="s">
        <v>213</v>
      </c>
      <c r="B96" s="39">
        <v>0</v>
      </c>
      <c r="C96" t="s">
        <v>163</v>
      </c>
    </row>
    <row r="97" spans="1:5" x14ac:dyDescent="0.3">
      <c r="A97" t="s">
        <v>173</v>
      </c>
      <c r="B97">
        <v>150</v>
      </c>
      <c r="C97" t="s">
        <v>166</v>
      </c>
      <c r="D97" t="s">
        <v>172</v>
      </c>
      <c r="E97" s="37" t="s">
        <v>175</v>
      </c>
    </row>
    <row r="98" spans="1:5" x14ac:dyDescent="0.3">
      <c r="A98" t="s">
        <v>209</v>
      </c>
      <c r="B98">
        <v>800</v>
      </c>
      <c r="C98" t="s">
        <v>166</v>
      </c>
      <c r="D98" t="s">
        <v>167</v>
      </c>
      <c r="E98" s="37"/>
    </row>
    <row r="99" spans="1:5" x14ac:dyDescent="0.3">
      <c r="A99" s="1" t="s">
        <v>203</v>
      </c>
      <c r="B99">
        <v>2000</v>
      </c>
      <c r="C99" t="s">
        <v>168</v>
      </c>
      <c r="D99" t="s">
        <v>170</v>
      </c>
      <c r="E99" s="1" t="s">
        <v>177</v>
      </c>
    </row>
    <row r="100" spans="1:5" x14ac:dyDescent="0.3">
      <c r="A100" s="1" t="s">
        <v>204</v>
      </c>
      <c r="B100">
        <v>4272</v>
      </c>
      <c r="C100" t="s">
        <v>168</v>
      </c>
      <c r="D100" t="s">
        <v>171</v>
      </c>
      <c r="E100" s="1" t="s">
        <v>177</v>
      </c>
    </row>
    <row r="101" spans="1:5" x14ac:dyDescent="0.3">
      <c r="A101" s="1" t="s">
        <v>205</v>
      </c>
      <c r="B101">
        <v>11374</v>
      </c>
      <c r="C101" t="s">
        <v>168</v>
      </c>
      <c r="D101" t="s">
        <v>169</v>
      </c>
      <c r="E101" s="1" t="s">
        <v>177</v>
      </c>
    </row>
    <row r="102" spans="1:5" x14ac:dyDescent="0.3">
      <c r="A102" s="1" t="s">
        <v>189</v>
      </c>
      <c r="B102" s="39">
        <v>2521</v>
      </c>
      <c r="C102" t="s">
        <v>166</v>
      </c>
      <c r="D102" s="1" t="s">
        <v>195</v>
      </c>
    </row>
    <row r="103" spans="1:5" x14ac:dyDescent="0.3">
      <c r="A103" s="1" t="s">
        <v>190</v>
      </c>
      <c r="B103" s="39">
        <v>800</v>
      </c>
      <c r="C103" t="s">
        <v>166</v>
      </c>
      <c r="D103" s="1" t="s">
        <v>196</v>
      </c>
    </row>
    <row r="104" spans="1:5" x14ac:dyDescent="0.3">
      <c r="A104" s="1" t="s">
        <v>191</v>
      </c>
      <c r="B104" s="39">
        <v>0</v>
      </c>
      <c r="C104" t="s">
        <v>166</v>
      </c>
    </row>
    <row r="105" spans="1:5" x14ac:dyDescent="0.3">
      <c r="A105" s="1" t="s">
        <v>192</v>
      </c>
      <c r="B105" s="39">
        <v>800</v>
      </c>
      <c r="C105" t="s">
        <v>166</v>
      </c>
      <c r="D105" s="1" t="s">
        <v>196</v>
      </c>
    </row>
    <row r="106" spans="1:5" x14ac:dyDescent="0.3">
      <c r="A106" s="1" t="s">
        <v>193</v>
      </c>
      <c r="B106" s="39">
        <v>0</v>
      </c>
      <c r="C106" t="s">
        <v>166</v>
      </c>
    </row>
    <row r="107" spans="1:5" x14ac:dyDescent="0.3">
      <c r="A107" s="1" t="s">
        <v>194</v>
      </c>
      <c r="B107" s="39">
        <v>0</v>
      </c>
      <c r="C107" t="s">
        <v>166</v>
      </c>
    </row>
    <row r="108" spans="1:5" x14ac:dyDescent="0.3">
      <c r="A108" t="s">
        <v>210</v>
      </c>
      <c r="B108">
        <v>4272</v>
      </c>
      <c r="C108" t="s">
        <v>168</v>
      </c>
      <c r="D108" t="s">
        <v>171</v>
      </c>
      <c r="E108" s="1" t="s">
        <v>177</v>
      </c>
    </row>
    <row r="109" spans="1:5" x14ac:dyDescent="0.3">
      <c r="A109" t="s">
        <v>206</v>
      </c>
      <c r="B109">
        <v>11374</v>
      </c>
      <c r="C109" t="s">
        <v>168</v>
      </c>
      <c r="D109" t="s">
        <v>169</v>
      </c>
      <c r="E109" s="1" t="s">
        <v>177</v>
      </c>
    </row>
    <row r="110" spans="1:5" x14ac:dyDescent="0.3">
      <c r="A110" t="s">
        <v>207</v>
      </c>
      <c r="B110">
        <v>2000</v>
      </c>
      <c r="C110" t="s">
        <v>168</v>
      </c>
      <c r="D110" t="s">
        <v>170</v>
      </c>
      <c r="E110" s="1" t="s">
        <v>177</v>
      </c>
    </row>
    <row r="111" spans="1:5" x14ac:dyDescent="0.3">
      <c r="A111" t="s">
        <v>208</v>
      </c>
      <c r="B111">
        <v>4272</v>
      </c>
      <c r="C111" t="s">
        <v>168</v>
      </c>
      <c r="D111" t="s">
        <v>171</v>
      </c>
      <c r="E111" s="1" t="s">
        <v>177</v>
      </c>
    </row>
    <row r="112" spans="1:5" x14ac:dyDescent="0.3">
      <c r="A112" s="1" t="s">
        <v>218</v>
      </c>
      <c r="B112" s="39">
        <v>0</v>
      </c>
      <c r="C112" t="s">
        <v>166</v>
      </c>
    </row>
    <row r="113" spans="1:3" x14ac:dyDescent="0.3">
      <c r="A113" s="1" t="s">
        <v>219</v>
      </c>
      <c r="B113" s="39">
        <v>0</v>
      </c>
      <c r="C113" t="s">
        <v>166</v>
      </c>
    </row>
    <row r="114" spans="1:3" x14ac:dyDescent="0.3">
      <c r="A114" s="1" t="s">
        <v>220</v>
      </c>
      <c r="B114" s="39">
        <v>0</v>
      </c>
      <c r="C114" t="s">
        <v>166</v>
      </c>
    </row>
  </sheetData>
  <hyperlinks>
    <hyperlink ref="E21" r:id="rId1" location=":~:text=The%20%22caloric%20content%22%20(energy,19%20to%2020%20MJ%2Fkg." xr:uid="{BC12505D-14C3-48E6-B915-05C67CB41FD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8569-D531-4078-8D88-C7FB33C04B5B}">
  <dimension ref="A1:E36"/>
  <sheetViews>
    <sheetView topLeftCell="A13" workbookViewId="0">
      <selection activeCell="C12" sqref="C12"/>
    </sheetView>
  </sheetViews>
  <sheetFormatPr defaultRowHeight="14.4" x14ac:dyDescent="0.3"/>
  <cols>
    <col min="1" max="1" width="53.21875" customWidth="1"/>
    <col min="2" max="2" width="10.6640625" customWidth="1"/>
    <col min="3" max="3" width="24.44140625" customWidth="1"/>
    <col min="4" max="4" width="42.5546875" customWidth="1"/>
    <col min="5" max="5" width="55" customWidth="1"/>
  </cols>
  <sheetData>
    <row r="1" spans="1:5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x14ac:dyDescent="0.3">
      <c r="A2" s="13" t="s">
        <v>69</v>
      </c>
      <c r="B2" s="14"/>
      <c r="C2" s="14"/>
      <c r="D2" s="14"/>
      <c r="E2" s="14"/>
    </row>
    <row r="3" spans="1:5" x14ac:dyDescent="0.3">
      <c r="A3" s="19" t="s">
        <v>87</v>
      </c>
      <c r="B3" s="15">
        <v>0.28270000000000001</v>
      </c>
      <c r="C3" s="14" t="s">
        <v>66</v>
      </c>
      <c r="D3" s="14" t="s">
        <v>67</v>
      </c>
      <c r="E3" s="14" t="s">
        <v>68</v>
      </c>
    </row>
    <row r="4" spans="1:5" x14ac:dyDescent="0.3">
      <c r="A4" s="14"/>
      <c r="B4" s="15">
        <v>0.24666666666666667</v>
      </c>
      <c r="C4" s="14" t="s">
        <v>66</v>
      </c>
      <c r="D4" s="14"/>
      <c r="E4" s="14" t="s">
        <v>64</v>
      </c>
    </row>
    <row r="5" spans="1:5" x14ac:dyDescent="0.3">
      <c r="A5" s="14"/>
      <c r="B5" s="15">
        <v>0.2777</v>
      </c>
      <c r="C5" s="14" t="s">
        <v>66</v>
      </c>
      <c r="D5" s="14"/>
      <c r="E5" s="14" t="s">
        <v>124</v>
      </c>
    </row>
    <row r="6" spans="1:5" x14ac:dyDescent="0.3">
      <c r="A6" s="14"/>
      <c r="B6" s="15">
        <v>0.34100000000000003</v>
      </c>
      <c r="C6" s="14" t="s">
        <v>66</v>
      </c>
      <c r="D6" s="14" t="s">
        <v>127</v>
      </c>
      <c r="E6" s="14" t="s">
        <v>126</v>
      </c>
    </row>
    <row r="7" spans="1:5" x14ac:dyDescent="0.3">
      <c r="A7" s="14"/>
      <c r="B7" s="15">
        <v>0.3</v>
      </c>
      <c r="C7" s="14" t="s">
        <v>66</v>
      </c>
      <c r="D7" s="14" t="s">
        <v>128</v>
      </c>
      <c r="E7" s="14" t="s">
        <v>126</v>
      </c>
    </row>
    <row r="8" spans="1:5" x14ac:dyDescent="0.3">
      <c r="A8" s="17" t="s">
        <v>132</v>
      </c>
      <c r="B8" s="16"/>
      <c r="C8" s="16"/>
      <c r="D8" s="16"/>
      <c r="E8" s="16"/>
    </row>
    <row r="9" spans="1:5" x14ac:dyDescent="0.3">
      <c r="A9" s="17"/>
      <c r="B9" s="16">
        <f>8.3/1000</f>
        <v>8.3000000000000001E-3</v>
      </c>
      <c r="C9" s="16" t="s">
        <v>70</v>
      </c>
      <c r="D9" s="16" t="s">
        <v>74</v>
      </c>
      <c r="E9" s="16" t="s">
        <v>71</v>
      </c>
    </row>
    <row r="10" spans="1:5" x14ac:dyDescent="0.3">
      <c r="A10" s="20" t="s">
        <v>87</v>
      </c>
      <c r="B10" s="16">
        <f>27.8/1000</f>
        <v>2.7800000000000002E-2</v>
      </c>
      <c r="C10" s="16" t="s">
        <v>70</v>
      </c>
      <c r="D10" s="16" t="s">
        <v>74</v>
      </c>
      <c r="E10" s="16" t="s">
        <v>72</v>
      </c>
    </row>
    <row r="11" spans="1:5" x14ac:dyDescent="0.3">
      <c r="A11" s="16"/>
      <c r="B11" s="16">
        <f>31.8/1000</f>
        <v>3.1800000000000002E-2</v>
      </c>
      <c r="C11" s="16" t="s">
        <v>70</v>
      </c>
      <c r="D11" s="16" t="s">
        <v>74</v>
      </c>
      <c r="E11" s="16" t="s">
        <v>73</v>
      </c>
    </row>
    <row r="12" spans="1:5" x14ac:dyDescent="0.3">
      <c r="A12" s="13" t="s">
        <v>133</v>
      </c>
      <c r="B12" s="14"/>
      <c r="C12" s="14"/>
      <c r="D12" s="14"/>
      <c r="E12" s="14"/>
    </row>
    <row r="13" spans="1:5" x14ac:dyDescent="0.3">
      <c r="A13" s="21"/>
      <c r="B13" s="14">
        <v>4.9000000000000002E-2</v>
      </c>
      <c r="C13" s="14" t="s">
        <v>70</v>
      </c>
      <c r="D13" s="14" t="s">
        <v>131</v>
      </c>
      <c r="E13" s="14" t="s">
        <v>130</v>
      </c>
    </row>
    <row r="14" spans="1:5" x14ac:dyDescent="0.3">
      <c r="A14" s="17" t="s">
        <v>134</v>
      </c>
      <c r="B14" s="16"/>
      <c r="C14" s="16"/>
      <c r="D14" s="16"/>
      <c r="E14" s="16"/>
    </row>
    <row r="15" spans="1:5" x14ac:dyDescent="0.3">
      <c r="A15" s="16"/>
      <c r="B15" s="16">
        <v>0.17699999999999999</v>
      </c>
      <c r="C15" s="16" t="s">
        <v>70</v>
      </c>
      <c r="D15" s="16"/>
      <c r="E15" s="16" t="s">
        <v>130</v>
      </c>
    </row>
    <row r="16" spans="1:5" s="14" customFormat="1" x14ac:dyDescent="0.3"/>
    <row r="17" spans="1:5" x14ac:dyDescent="0.3">
      <c r="A17" s="14"/>
      <c r="B17" s="14"/>
      <c r="C17" s="14"/>
      <c r="D17" s="14"/>
      <c r="E17" s="18"/>
    </row>
    <row r="18" spans="1:5" x14ac:dyDescent="0.3">
      <c r="A18" s="17" t="s">
        <v>85</v>
      </c>
      <c r="B18" s="22"/>
      <c r="C18" s="16"/>
      <c r="D18" s="16"/>
      <c r="E18" s="16"/>
    </row>
    <row r="19" spans="1:5" x14ac:dyDescent="0.3">
      <c r="A19" s="23"/>
      <c r="B19" s="24">
        <f>AVERAGE(10.61,9.11)</f>
        <v>9.86</v>
      </c>
      <c r="C19" s="25" t="s">
        <v>81</v>
      </c>
      <c r="D19" s="23"/>
      <c r="E19" s="23" t="s">
        <v>82</v>
      </c>
    </row>
    <row r="20" spans="1:5" x14ac:dyDescent="0.3">
      <c r="A20" s="23"/>
      <c r="B20" s="26">
        <f>1.48/100*1000</f>
        <v>14.8</v>
      </c>
      <c r="C20" s="25" t="s">
        <v>81</v>
      </c>
      <c r="D20" s="23"/>
      <c r="E20" s="23" t="s">
        <v>83</v>
      </c>
    </row>
    <row r="21" spans="1:5" ht="15.6" customHeight="1" x14ac:dyDescent="0.3">
      <c r="A21" s="23"/>
      <c r="B21" s="24">
        <f>(25.16+39.77)/1.82</f>
        <v>35.675824175824175</v>
      </c>
      <c r="C21" s="25" t="s">
        <v>81</v>
      </c>
      <c r="D21" s="23"/>
      <c r="E21" s="23" t="s">
        <v>84</v>
      </c>
    </row>
    <row r="22" spans="1:5" x14ac:dyDescent="0.3">
      <c r="A22" s="28" t="s">
        <v>87</v>
      </c>
      <c r="B22" s="24">
        <f>AVERAGE(6.3,67.1)</f>
        <v>36.699999999999996</v>
      </c>
      <c r="C22" s="25" t="s">
        <v>81</v>
      </c>
      <c r="D22" s="23"/>
      <c r="E22" s="23" t="s">
        <v>42</v>
      </c>
    </row>
    <row r="23" spans="1:5" x14ac:dyDescent="0.3">
      <c r="A23" s="28"/>
      <c r="B23" s="24"/>
      <c r="C23" s="25" t="s">
        <v>81</v>
      </c>
      <c r="D23" s="23"/>
      <c r="E23" s="23" t="s">
        <v>129</v>
      </c>
    </row>
    <row r="24" spans="1:5" x14ac:dyDescent="0.3">
      <c r="A24" s="13" t="s">
        <v>95</v>
      </c>
      <c r="B24" s="27"/>
      <c r="C24" s="14"/>
      <c r="D24" s="14"/>
      <c r="E24" s="14"/>
    </row>
    <row r="25" spans="1:5" x14ac:dyDescent="0.3">
      <c r="A25" s="21" t="s">
        <v>87</v>
      </c>
      <c r="B25" s="27">
        <v>1.2999999999999999E-5</v>
      </c>
      <c r="C25" s="14" t="s">
        <v>92</v>
      </c>
      <c r="D25" s="14"/>
      <c r="E25" s="14" t="s">
        <v>86</v>
      </c>
    </row>
    <row r="26" spans="1:5" x14ac:dyDescent="0.3">
      <c r="A26" s="17" t="s">
        <v>94</v>
      </c>
      <c r="B26" s="22"/>
      <c r="C26" s="16"/>
      <c r="D26" s="16"/>
      <c r="E26" s="16"/>
    </row>
    <row r="27" spans="1:5" x14ac:dyDescent="0.3">
      <c r="A27" s="20" t="s">
        <v>87</v>
      </c>
      <c r="B27" s="35">
        <v>7.3852646386495498E-6</v>
      </c>
      <c r="C27" s="16" t="s">
        <v>88</v>
      </c>
      <c r="D27" s="16" t="s">
        <v>89</v>
      </c>
      <c r="E27" s="16" t="s">
        <v>86</v>
      </c>
    </row>
    <row r="28" spans="1:5" x14ac:dyDescent="0.3">
      <c r="A28" s="13" t="s">
        <v>93</v>
      </c>
      <c r="B28" s="14"/>
      <c r="C28" s="14"/>
      <c r="D28" s="14"/>
      <c r="E28" s="14"/>
    </row>
    <row r="29" spans="1:5" x14ac:dyDescent="0.3">
      <c r="A29" s="21" t="s">
        <v>87</v>
      </c>
      <c r="B29" s="27">
        <f>65/1000/4272</f>
        <v>1.5215355805243445E-5</v>
      </c>
      <c r="C29" s="14" t="s">
        <v>88</v>
      </c>
      <c r="D29" s="14" t="s">
        <v>89</v>
      </c>
      <c r="E29" s="14" t="s">
        <v>86</v>
      </c>
    </row>
    <row r="30" spans="1:5" x14ac:dyDescent="0.3">
      <c r="A30" s="17" t="s">
        <v>90</v>
      </c>
      <c r="B30" s="16"/>
      <c r="C30" s="16"/>
      <c r="D30" s="16"/>
      <c r="E30" s="16"/>
    </row>
    <row r="31" spans="1:5" x14ac:dyDescent="0.3">
      <c r="A31" s="20" t="s">
        <v>87</v>
      </c>
      <c r="B31" s="22">
        <v>6.3999999999999997E-5</v>
      </c>
      <c r="C31" s="16" t="s">
        <v>92</v>
      </c>
      <c r="D31" s="16" t="s">
        <v>91</v>
      </c>
      <c r="E31" s="16" t="s">
        <v>86</v>
      </c>
    </row>
    <row r="32" spans="1:5" x14ac:dyDescent="0.3">
      <c r="A32" s="13" t="s">
        <v>75</v>
      </c>
      <c r="B32" s="14"/>
      <c r="C32" s="14"/>
      <c r="D32" s="14"/>
      <c r="E32" s="14"/>
    </row>
    <row r="33" spans="1:5" x14ac:dyDescent="0.3">
      <c r="A33" s="21" t="s">
        <v>87</v>
      </c>
      <c r="B33" s="14">
        <v>1.7500000000000002E-2</v>
      </c>
      <c r="C33" s="14" t="s">
        <v>56</v>
      </c>
      <c r="D33" s="14" t="s">
        <v>80</v>
      </c>
      <c r="E33" s="14" t="s">
        <v>76</v>
      </c>
    </row>
    <row r="34" spans="1:5" x14ac:dyDescent="0.3">
      <c r="A34" s="14"/>
      <c r="B34" s="14">
        <v>8.9999999999999993E-3</v>
      </c>
      <c r="C34" s="14" t="s">
        <v>56</v>
      </c>
      <c r="D34" s="14" t="s">
        <v>77</v>
      </c>
      <c r="E34" s="14" t="s">
        <v>38</v>
      </c>
    </row>
    <row r="35" spans="1:5" x14ac:dyDescent="0.3">
      <c r="A35" s="14"/>
      <c r="B35" s="14">
        <v>1.7999999999999999E-2</v>
      </c>
      <c r="C35" s="14" t="s">
        <v>56</v>
      </c>
      <c r="D35" s="14" t="s">
        <v>79</v>
      </c>
      <c r="E35" s="14" t="s">
        <v>38</v>
      </c>
    </row>
    <row r="36" spans="1:5" x14ac:dyDescent="0.3">
      <c r="A36" s="14"/>
      <c r="B36" s="14">
        <v>1.95E-2</v>
      </c>
      <c r="C36" s="14" t="s">
        <v>56</v>
      </c>
      <c r="D36" s="14" t="s">
        <v>78</v>
      </c>
      <c r="E36" s="18" t="s">
        <v>39</v>
      </c>
    </row>
  </sheetData>
  <hyperlinks>
    <hyperlink ref="E36" r:id="rId1" location=":~:text=The%20%22caloric%20content%22%20(energy,19%20to%2020%20MJ%2Fkg." xr:uid="{095472B2-F608-4B56-BC36-BA3777870CEC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3C3-8D3F-4937-AB4A-8ECC3AF89559}">
  <dimension ref="A1:C4"/>
  <sheetViews>
    <sheetView workbookViewId="0">
      <selection activeCell="A5" sqref="A5"/>
    </sheetView>
  </sheetViews>
  <sheetFormatPr defaultRowHeight="14.4" x14ac:dyDescent="0.3"/>
  <cols>
    <col min="1" max="1" width="47" customWidth="1"/>
  </cols>
  <sheetData>
    <row r="1" spans="1:3" x14ac:dyDescent="0.3">
      <c r="B1" t="s">
        <v>221</v>
      </c>
      <c r="C1" t="s">
        <v>222</v>
      </c>
    </row>
    <row r="2" spans="1:3" x14ac:dyDescent="0.3">
      <c r="A2" t="s">
        <v>223</v>
      </c>
    </row>
    <row r="3" spans="1:3" x14ac:dyDescent="0.3">
      <c r="A3" t="s">
        <v>224</v>
      </c>
    </row>
    <row r="4" spans="1:3" x14ac:dyDescent="0.3">
      <c r="A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Literature Review</vt:lpstr>
      <vt:lpstr>LCA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2022-12-09T15:35:20Z</dcterms:modified>
</cp:coreProperties>
</file>