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F3F2B711-0B3D-43C6-91FF-864E8342A9BF}" xr6:coauthVersionLast="47" xr6:coauthVersionMax="47" xr10:uidLastSave="{00000000-0000-0000-0000-000000000000}"/>
  <bookViews>
    <workbookView xWindow="810" yWindow="-120" windowWidth="28110" windowHeight="18240" xr2:uid="{00000000-000D-0000-FFFF-FFFF00000000}"/>
  </bookViews>
  <sheets>
    <sheet name="Sheet1" sheetId="2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4" i="2" l="1"/>
  <c r="B123" i="2"/>
  <c r="B122" i="2"/>
  <c r="B121" i="2"/>
  <c r="B120" i="2"/>
  <c r="B119" i="2"/>
  <c r="B118" i="2"/>
  <c r="B117" i="2"/>
  <c r="B116" i="2"/>
  <c r="B76" i="2" l="1"/>
  <c r="B75" i="2"/>
  <c r="B74" i="2"/>
  <c r="B73" i="2"/>
  <c r="B128" i="2"/>
  <c r="B52" i="2" l="1"/>
  <c r="B53" i="2"/>
  <c r="B54" i="2"/>
  <c r="B35" i="2" l="1"/>
  <c r="B30" i="2"/>
  <c r="B28" i="2"/>
  <c r="B29" i="2"/>
  <c r="B44" i="2"/>
</calcChain>
</file>

<file path=xl/sharedStrings.xml><?xml version="1.0" encoding="utf-8"?>
<sst xmlns="http://schemas.openxmlformats.org/spreadsheetml/2006/main" count="348" uniqueCount="221">
  <si>
    <t>Units</t>
  </si>
  <si>
    <t>Reference</t>
  </si>
  <si>
    <t>-</t>
  </si>
  <si>
    <t>Description</t>
  </si>
  <si>
    <t>Lamlom and Savage 2003</t>
  </si>
  <si>
    <t>CO2 equivalent radiative forcing of N2O</t>
  </si>
  <si>
    <t>Ratio_C_to_CO2</t>
  </si>
  <si>
    <t>Carbon to dry mass ratio of wood</t>
  </si>
  <si>
    <t>Ratio of C mass to CO2 mass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</si>
  <si>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</si>
  <si>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</si>
  <si>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</si>
  <si>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</si>
  <si>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</si>
  <si>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</si>
  <si>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</si>
  <si>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</si>
  <si>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</si>
  <si>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</si>
  <si>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</si>
  <si>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</si>
  <si>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</si>
  <si>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</si>
  <si>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</si>
  <si>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</si>
  <si>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</si>
  <si>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</si>
  <si>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</si>
  <si>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</si>
  <si>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</si>
  <si>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</si>
  <si>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</si>
  <si>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</si>
  <si>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</si>
  <si>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</si>
  <si>
    <t>Name</t>
  </si>
  <si>
    <t>ECCC 2020 Methods GHG</t>
  </si>
  <si>
    <t>BC MOE 2017</t>
  </si>
  <si>
    <t>https://cs.mcgill.ca/~rwest/wikispeedia/wpcd/wp/w/Wood_fuel.htm#:~:text=The%20%22caloric%20content%22%20(energy,19%20to%2020%20MJ%2Fkg.</t>
  </si>
  <si>
    <t>IEA website (https://www.iea.org/reports/iron-and-steel)</t>
  </si>
  <si>
    <t>tCO2e m-3</t>
  </si>
  <si>
    <t>kgCO2e/GJ</t>
  </si>
  <si>
    <t>Emission Intensity Coal</t>
  </si>
  <si>
    <t>Emission Intensity Oil</t>
  </si>
  <si>
    <t>Emission Intensity Diesel</t>
  </si>
  <si>
    <t>Emission Intensity Wood Fuel Industrial (50% moisture)</t>
  </si>
  <si>
    <t>Emission Intensity Wood Fuel Residential (0% moisture)</t>
  </si>
  <si>
    <t>Emission Intensity Concrete</t>
  </si>
  <si>
    <t>tCO2e/t</t>
  </si>
  <si>
    <t>t/m3</t>
  </si>
  <si>
    <t>tCement/m3 concrete</t>
  </si>
  <si>
    <t>Emission Intensity Natural Gas</t>
  </si>
  <si>
    <t>Emission Intensity of Harvesting</t>
  </si>
  <si>
    <t>GJ/L</t>
  </si>
  <si>
    <t>Emission Intensity Steel</t>
  </si>
  <si>
    <t>Emission Intensity Aluminum</t>
  </si>
  <si>
    <t>Emission Intensity Plastic</t>
  </si>
  <si>
    <t>Emission Intensity Textile</t>
  </si>
  <si>
    <t>?</t>
  </si>
  <si>
    <t>GJ/t</t>
  </si>
  <si>
    <t>tC tDM-1</t>
  </si>
  <si>
    <t>Ratio of GWh to GJ</t>
  </si>
  <si>
    <t>BC</t>
  </si>
  <si>
    <t>tCO2e/t/nautical mile</t>
  </si>
  <si>
    <t>tCO2e/t/km</t>
  </si>
  <si>
    <t>From Economics Parameters</t>
  </si>
  <si>
    <t>Carbon Content Wood</t>
  </si>
  <si>
    <t>Density Wood</t>
  </si>
  <si>
    <t>Ratio MWh per GJ</t>
  </si>
  <si>
    <t>Ratio GWh to GJ</t>
  </si>
  <si>
    <t>Density Concrete</t>
  </si>
  <si>
    <t>Ratio Cement to Concrete</t>
  </si>
  <si>
    <t>http://www.fao.org/3/ca7952en/CA7952EN.pdf, pg 9</t>
  </si>
  <si>
    <t>Convert one m3 of wood to board feet</t>
  </si>
  <si>
    <t>Moisture Content Wood</t>
  </si>
  <si>
    <t>Energy Content Wood (50% moisture)</t>
  </si>
  <si>
    <t>Energy Content Wood (0% moisture)</t>
  </si>
  <si>
    <t>Energy Content Wood (Kiln-dried)</t>
  </si>
  <si>
    <t>Ratio bd ft Lumber per m3</t>
  </si>
  <si>
    <t>Ratio sq ft Plywood per m3</t>
  </si>
  <si>
    <t>Ratio sq ft OSB per m3</t>
  </si>
  <si>
    <t>Ratio sq ft MDF per m3</t>
  </si>
  <si>
    <t>tH2O/tGreenWood</t>
  </si>
  <si>
    <t>Moisture content of green wood</t>
  </si>
  <si>
    <t>Energy Content Coal</t>
  </si>
  <si>
    <t>Energy Content Diesel Fuel</t>
  </si>
  <si>
    <t>Energy Content Natural Gas</t>
  </si>
  <si>
    <t>Energy Content Oil</t>
  </si>
  <si>
    <t>Carbon Content Oil</t>
  </si>
  <si>
    <t>Carbon Content Natural Gas</t>
  </si>
  <si>
    <t>Carbon Content Coal</t>
  </si>
  <si>
    <t>Energy Content of Hydrogen</t>
  </si>
  <si>
    <t>https://world-nuclear.org/information-library/facts-and-figures/heat-values-of-various-fuels.aspx</t>
  </si>
  <si>
    <t>Best estimate from Parameter Review tab</t>
  </si>
  <si>
    <t>EI Road Construction</t>
  </si>
  <si>
    <t>EI Felling Process Logs</t>
  </si>
  <si>
    <t>EI Skidding To Landing</t>
  </si>
  <si>
    <t>EI Chipping</t>
  </si>
  <si>
    <t>EI Site Prep</t>
  </si>
  <si>
    <t>EI Sowing</t>
  </si>
  <si>
    <t>EI Planting</t>
  </si>
  <si>
    <t>EI Surveying</t>
  </si>
  <si>
    <t>EI Hauling Logs To Mill</t>
  </si>
  <si>
    <t>EI Loading Logs At Landing</t>
  </si>
  <si>
    <t>EI Piling And Sorting Logs</t>
  </si>
  <si>
    <t>EI Cruise And Recon</t>
  </si>
  <si>
    <t>EI Unloading At Mill</t>
  </si>
  <si>
    <t>EI Sawing Processing Lumber</t>
  </si>
  <si>
    <t>EI Sawing Processing Plywood</t>
  </si>
  <si>
    <t>EI Sawing Processing OSB</t>
  </si>
  <si>
    <t>EI Sawing Processing MDF</t>
  </si>
  <si>
    <t>EI Processing Pulp</t>
  </si>
  <si>
    <t>EI Pellet Size Reduction</t>
  </si>
  <si>
    <t>EI Pellet Drying</t>
  </si>
  <si>
    <t>EI Pellet Pelletizing</t>
  </si>
  <si>
    <t>EI Pellet Seiving</t>
  </si>
  <si>
    <t>EI Lumber Mill To Market</t>
  </si>
  <si>
    <t>EI LogExport Mill To Market</t>
  </si>
  <si>
    <t>EI Plywood Mill To Market</t>
  </si>
  <si>
    <t>EI OSB Mill To Market</t>
  </si>
  <si>
    <t>EI MDF Mill To Market</t>
  </si>
  <si>
    <t>EI Paper Mill To Market</t>
  </si>
  <si>
    <t>dim</t>
  </si>
  <si>
    <t>US</t>
  </si>
  <si>
    <t>Asia</t>
  </si>
  <si>
    <t>km</t>
  </si>
  <si>
    <t>Prince George to Vancouver</t>
  </si>
  <si>
    <t>Nautical miles</t>
  </si>
  <si>
    <t>Vancouver to Liverpool</t>
  </si>
  <si>
    <t>Vancouver to US</t>
  </si>
  <si>
    <t>Vancouver to Tokyo</t>
  </si>
  <si>
    <t>One way</t>
  </si>
  <si>
    <t>Distance Forest To Mill (One Way)</t>
  </si>
  <si>
    <t>Calculated based on distance</t>
  </si>
  <si>
    <t>Sjolie Solberg (2011)</t>
  </si>
  <si>
    <t>Sum aligned with Emission Intensity of Harvesting from Klein (2015)</t>
  </si>
  <si>
    <t>See Literature Review Tabel</t>
  </si>
  <si>
    <t>See Literature Review Table</t>
  </si>
  <si>
    <t>tH2O/tLumber</t>
  </si>
  <si>
    <t>Moisture content of lumber</t>
  </si>
  <si>
    <t>Emission Intensity Transport Rail</t>
  </si>
  <si>
    <t>Fraction Solid Wood Product Rail Dest 1</t>
  </si>
  <si>
    <t>Fraction Solid Wood Product Rail Dest 2</t>
  </si>
  <si>
    <t>Fraction Solid Wood Product Rail Dest 3</t>
  </si>
  <si>
    <t>Fraction Solid Wood Product Truck Dest 1</t>
  </si>
  <si>
    <t>Fraction Solid Wood Product Truck Dest 2</t>
  </si>
  <si>
    <t>Fraction Solid Wood Product Truck Dest 3</t>
  </si>
  <si>
    <t>Europe</t>
  </si>
  <si>
    <t>Distance Solid Wood Product Rail Dest 1</t>
  </si>
  <si>
    <t>Distance Solid Wood Product Rail Dest 2</t>
  </si>
  <si>
    <t>Distance Solid Wood Product Rail Dest 3</t>
  </si>
  <si>
    <t>Distance Solid Wood Product Truck Dest 1</t>
  </si>
  <si>
    <t>Distance Solid Wood Product Truck Dest 2</t>
  </si>
  <si>
    <t>Distance Solid Wood Product Truck Dest 3</t>
  </si>
  <si>
    <t>Vancouver to Kansas City</t>
  </si>
  <si>
    <t>Vancouver to Prince George</t>
  </si>
  <si>
    <t>Fraction Solid Wood Product Water Dest 1</t>
  </si>
  <si>
    <t>Fraction Solid Wood Product Water Dest 2</t>
  </si>
  <si>
    <t>Fraction Solid Wood Product Water Dest 3</t>
  </si>
  <si>
    <t>Fraction PelletExport Water Dest 1</t>
  </si>
  <si>
    <t>Fraction PelletExport Water Dest 2</t>
  </si>
  <si>
    <t>Fraction PelletExport Water Dest 3</t>
  </si>
  <si>
    <t>Distance Solid Wood Product Water Dest 1</t>
  </si>
  <si>
    <t>Distance Solid Wood Product Water Dest 2</t>
  </si>
  <si>
    <t>Distance Solid Wood Product Water Dest 3</t>
  </si>
  <si>
    <t>Distance PelletExport Water Dest 1</t>
  </si>
  <si>
    <t>Distance PelletExport Water Dest 2</t>
  </si>
  <si>
    <t>Distance PelletExport Water Dest 3</t>
  </si>
  <si>
    <t>Distance Mill To Distribution Hub</t>
  </si>
  <si>
    <t>Distance LogExport Water Dest 1</t>
  </si>
  <si>
    <t>Fraction PelletExport Rail Dest 1</t>
  </si>
  <si>
    <t>Fraction PelletExport Rail Dest 2</t>
  </si>
  <si>
    <t>Fraction PelletExport Rail Dest 3</t>
  </si>
  <si>
    <t>Moisture Content Lumber</t>
  </si>
  <si>
    <t>Emission Intensity Transport Water (Bulk)</t>
  </si>
  <si>
    <t>Emission Intensity Transport Water (Container)</t>
  </si>
  <si>
    <t>Emission Intensity Transport Truck</t>
  </si>
  <si>
    <t>Distance PelletExport Rail Dest 1</t>
  </si>
  <si>
    <t>Distance PelletExport Rail Dest 2</t>
  </si>
  <si>
    <t>Distance PelletExport Rail Dest 3</t>
  </si>
  <si>
    <t>Emission Fraction Coal As CO2</t>
  </si>
  <si>
    <t>Emission Fraction Coal As CH4</t>
  </si>
  <si>
    <t>Emission Fraction Coal As N2O</t>
  </si>
  <si>
    <t>Emission Fraction Oil As CO2</t>
  </si>
  <si>
    <t>Emission Fraction Oil As CH4</t>
  </si>
  <si>
    <t>Emission Fraction Oil As N2O</t>
  </si>
  <si>
    <t>Emission Fraction Natural Gas As CH4</t>
  </si>
  <si>
    <t>Emission Fraction Natural Gas As N2O</t>
  </si>
  <si>
    <t>Emission Fraction Natural Gas As CO2</t>
  </si>
  <si>
    <t>See Combustion Workbook</t>
  </si>
  <si>
    <t>Radiation Absorption Efficiency CO2</t>
  </si>
  <si>
    <t>Radiation Absorption Efficiency CH4</t>
  </si>
  <si>
    <t>Radiation Absorption Efficiency N2O</t>
  </si>
  <si>
    <t>Myhre et al. 1998</t>
  </si>
  <si>
    <t>tC ppmv C-1</t>
  </si>
  <si>
    <t>Pre-industrial Reference Abundance CO2</t>
  </si>
  <si>
    <t>ppmv</t>
  </si>
  <si>
    <t>Atmospheric Density CO2</t>
  </si>
  <si>
    <t>https://iea.blob.core.windows.net/assets/1028bee0-2da1-4d68-8b0a-9e5e03e93690/essentials3.pdf</t>
  </si>
  <si>
    <t>Miedema et al 2017</t>
  </si>
  <si>
    <t>10% pellets</t>
  </si>
  <si>
    <t>http://www.basisbioenergy.eu/fileadmin/BASIS/D3.5_Report_on_conversion_efficiency_of_biomass.pdf</t>
  </si>
  <si>
    <t>Electrical Conversion Efficiency of Coal Electricity Plant</t>
  </si>
  <si>
    <t>Electrical Conversion Efficiency of Coal-Pellet Co-firing Electricity Plant</t>
  </si>
  <si>
    <t>Electrical Conversion Efficiency of Pellet Electricity Plant (&lt;25MW)</t>
  </si>
  <si>
    <t>Electrical Conversion Efficiency of Pellet Electricity Plant (&gt;25MW)</t>
  </si>
  <si>
    <t>Electrical Conversion Efficiency of Coal Electricity Plant (US Average)</t>
  </si>
  <si>
    <t>https://www.energy.gov/fecm/transformative-power-systems</t>
  </si>
  <si>
    <t>Older, smaller facilities</t>
  </si>
  <si>
    <t>0.35 Consistent with DRAX Power Plant numbers for 2016 (7.25 MODT pellets, 45.7 PJ/yr, 6.3 GJ/ODT = 0.35 x energy content of pellets)</t>
  </si>
  <si>
    <t>Natural Gas Mulitiplier m3 to GJ</t>
  </si>
  <si>
    <t>GJ m3</t>
  </si>
  <si>
    <t>https://energyrates.ca/natural-gas-conversion-gigajoule-m3/#:~:text=For%201%20m3%20of,an%20m3%20of%20gas.</t>
  </si>
  <si>
    <t>BarkMerchFraction</t>
  </si>
  <si>
    <t>Best Estimate</t>
  </si>
  <si>
    <t>Discount Rate Emissions</t>
  </si>
  <si>
    <t>Drever et al 2001</t>
  </si>
  <si>
    <t>Area_EarthSurface</t>
  </si>
  <si>
    <t>m2</t>
  </si>
  <si>
    <t>Betts 2001, Rotenberg and Yakir 2010</t>
  </si>
  <si>
    <t>Area of the earth's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</si>
</sst>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1" applyNumberFormat="1" applyAlignment="1">
      <alignment vertical="top"/>
    </xf>
    <xf numFmtId="2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165" fontId="0" fillId="0" borderId="0" xfId="0" applyNumberFormat="1" applyAlignment="1">
      <alignment horizontal="right"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right"/>
    </xf>
    <xf numFmtId="0" fontId="3" fillId="0" borderId="0" xfId="0" applyFont="1"/>
    <xf numFmtId="166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2" fillId="0" borderId="0" xfId="1" applyAlignment="1">
      <alignment vertical="top"/>
    </xf>
    <xf numFmtId="167" fontId="0" fillId="0" borderId="0" xfId="0" applyNumberFormat="1" applyAlignment="1">
      <alignment vertical="top"/>
    </xf>
    <xf numFmtId="11" fontId="0" fillId="0" borderId="0" xfId="0" applyNumberFormat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Code_Python\fcgadgets\cbrunner\Parameters\LitReview_EmissionIntensity.xlsx" TargetMode="External"/><Relationship Id="rId1" Type="http://schemas.openxmlformats.org/officeDocument/2006/relationships/externalLinkPath" Target="LitReview_EmissionIntens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Code_Python\fcgadgets\cbrunner\Parameters\LitReview_Combustion.xlsx" TargetMode="External"/><Relationship Id="rId1" Type="http://schemas.openxmlformats.org/officeDocument/2006/relationships/externalLinkPath" Target="LitReview_Combus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">
          <cell r="B10">
            <v>2.7800000000000002E-2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Pool"/>
      <sheetName val="ByCompound"/>
    </sheetNames>
    <sheetDataSet>
      <sheetData sheetId="0"/>
      <sheetData sheetId="1">
        <row r="44">
          <cell r="B44">
            <v>88.099735549678883</v>
          </cell>
          <cell r="C44">
            <v>10.38911975821685</v>
          </cell>
          <cell r="D44">
            <v>1.511144692104269</v>
          </cell>
        </row>
        <row r="47">
          <cell r="B47">
            <v>97.968980797636632</v>
          </cell>
          <cell r="C47">
            <v>1.8463810930576068</v>
          </cell>
          <cell r="D47">
            <v>0.18463810930576069</v>
          </cell>
        </row>
        <row r="50">
          <cell r="B50">
            <v>94.75218658892129</v>
          </cell>
          <cell r="C50">
            <v>4.3731778425655978</v>
          </cell>
          <cell r="D50">
            <v>0.87463556851311952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a.blob.core.windows.net/assets/1028bee0-2da1-4d68-8b0a-9e5e03e93690/essentials3.pdf" TargetMode="External"/><Relationship Id="rId1" Type="http://schemas.openxmlformats.org/officeDocument/2006/relationships/hyperlink" Target="https://cs.mcgill.ca/~rwest/wikispeedia/wpcd/wp/w/Wood_fue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tabSelected="1" zoomScaleNormal="100" workbookViewId="0">
      <pane xSplit="1" ySplit="1" topLeftCell="B120" activePane="bottomRight" state="frozenSplit"/>
      <selection pane="topRight" activeCell="B1" sqref="B1"/>
      <selection pane="bottomLeft" activeCell="A2" sqref="A2"/>
      <selection pane="bottomRight" activeCell="B131" sqref="B131"/>
    </sheetView>
  </sheetViews>
  <sheetFormatPr defaultColWidth="8.85546875" defaultRowHeight="15" x14ac:dyDescent="0.25"/>
  <cols>
    <col min="1" max="1" width="54.5703125" style="1" customWidth="1"/>
    <col min="2" max="2" width="21" style="5" customWidth="1"/>
    <col min="3" max="3" width="19.7109375" style="11" customWidth="1"/>
    <col min="4" max="4" width="37.7109375" style="1" customWidth="1"/>
    <col min="5" max="5" width="59.7109375" style="1" customWidth="1"/>
    <col min="6" max="16384" width="8.85546875" style="1"/>
  </cols>
  <sheetData>
    <row r="1" spans="1:5" ht="14.45" customHeight="1" x14ac:dyDescent="0.25">
      <c r="A1" s="7" t="s">
        <v>35</v>
      </c>
      <c r="B1" s="8" t="s">
        <v>214</v>
      </c>
      <c r="C1" s="9" t="s">
        <v>0</v>
      </c>
      <c r="D1" s="7" t="s">
        <v>3</v>
      </c>
      <c r="E1" s="7" t="s">
        <v>1</v>
      </c>
    </row>
    <row r="2" spans="1:5" ht="14.45" customHeight="1" x14ac:dyDescent="0.25">
      <c r="A2" s="1" t="s">
        <v>217</v>
      </c>
      <c r="B2" s="26">
        <v>510000000000000</v>
      </c>
      <c r="C2" s="11" t="s">
        <v>218</v>
      </c>
      <c r="D2" s="1" t="s">
        <v>220</v>
      </c>
      <c r="E2" s="1" t="s">
        <v>219</v>
      </c>
    </row>
    <row r="3" spans="1:5" ht="14.45" customHeight="1" x14ac:dyDescent="0.25">
      <c r="A3" s="1" t="s">
        <v>20</v>
      </c>
      <c r="B3" s="17">
        <v>25</v>
      </c>
      <c r="D3" s="1" t="s">
        <v>9</v>
      </c>
      <c r="E3" s="1" t="s">
        <v>21</v>
      </c>
    </row>
    <row r="4" spans="1:5" ht="14.45" customHeight="1" x14ac:dyDescent="0.25">
      <c r="A4" s="1" t="s">
        <v>10</v>
      </c>
      <c r="B4" s="17">
        <v>28</v>
      </c>
      <c r="D4" s="1" t="s">
        <v>9</v>
      </c>
      <c r="E4" s="1" t="s">
        <v>12</v>
      </c>
    </row>
    <row r="5" spans="1:5" ht="14.45" customHeight="1" x14ac:dyDescent="0.25">
      <c r="A5" s="1" t="s">
        <v>22</v>
      </c>
      <c r="B5" s="17">
        <v>298</v>
      </c>
      <c r="D5" s="1" t="s">
        <v>5</v>
      </c>
      <c r="E5" s="1" t="s">
        <v>21</v>
      </c>
    </row>
    <row r="6" spans="1:5" ht="14.45" customHeight="1" x14ac:dyDescent="0.25">
      <c r="A6" s="1" t="s">
        <v>11</v>
      </c>
      <c r="B6" s="17">
        <v>265</v>
      </c>
      <c r="D6" s="1" t="s">
        <v>5</v>
      </c>
      <c r="E6" s="1" t="s">
        <v>12</v>
      </c>
    </row>
    <row r="7" spans="1:5" ht="14.45" customHeight="1" x14ac:dyDescent="0.25">
      <c r="A7" s="1" t="s">
        <v>17</v>
      </c>
      <c r="B7" s="17">
        <v>3.3</v>
      </c>
      <c r="D7" s="1" t="s">
        <v>18</v>
      </c>
      <c r="E7" s="1" t="s">
        <v>19</v>
      </c>
    </row>
    <row r="8" spans="1:5" ht="14.45" customHeight="1" x14ac:dyDescent="0.25">
      <c r="A8" s="1" t="s">
        <v>13</v>
      </c>
      <c r="B8" s="10">
        <v>1.7000000000000001E-4</v>
      </c>
      <c r="C8" s="11" t="s">
        <v>15</v>
      </c>
      <c r="D8" s="1" t="s">
        <v>16</v>
      </c>
      <c r="E8" s="1" t="s">
        <v>14</v>
      </c>
    </row>
    <row r="9" spans="1:5" ht="14.45" customHeight="1" x14ac:dyDescent="0.25">
      <c r="A9" s="1" t="s">
        <v>23</v>
      </c>
      <c r="B9" s="10">
        <v>0.9</v>
      </c>
      <c r="D9" s="1" t="s">
        <v>24</v>
      </c>
      <c r="E9" s="1" t="s">
        <v>14</v>
      </c>
    </row>
    <row r="10" spans="1:5" ht="14.45" customHeight="1" x14ac:dyDescent="0.25">
      <c r="A10" s="1" t="s">
        <v>27</v>
      </c>
      <c r="B10" s="10">
        <v>0.01</v>
      </c>
      <c r="D10" s="1" t="s">
        <v>25</v>
      </c>
      <c r="E10" s="1" t="s">
        <v>14</v>
      </c>
    </row>
    <row r="11" spans="1:5" ht="14.45" customHeight="1" x14ac:dyDescent="0.25">
      <c r="A11" s="1" t="s">
        <v>28</v>
      </c>
      <c r="B11" s="10">
        <v>0.09</v>
      </c>
      <c r="D11" s="1" t="s">
        <v>26</v>
      </c>
      <c r="E11" s="1" t="s">
        <v>14</v>
      </c>
    </row>
    <row r="12" spans="1:5" ht="14.45" customHeight="1" x14ac:dyDescent="0.25">
      <c r="A12" s="11" t="s">
        <v>67</v>
      </c>
      <c r="B12" s="1">
        <v>0.43</v>
      </c>
    </row>
    <row r="13" spans="1:5" ht="14.45" customHeight="1" x14ac:dyDescent="0.25">
      <c r="A13" s="1" t="s">
        <v>70</v>
      </c>
      <c r="B13" s="10">
        <v>2.4</v>
      </c>
      <c r="C13" s="11" t="s">
        <v>49</v>
      </c>
    </row>
    <row r="14" spans="1:5" ht="14.45" customHeight="1" x14ac:dyDescent="0.25">
      <c r="A14" s="1" t="s">
        <v>74</v>
      </c>
      <c r="B14" s="10">
        <v>0.5</v>
      </c>
      <c r="C14" s="11" t="s">
        <v>82</v>
      </c>
      <c r="D14" s="1" t="s">
        <v>83</v>
      </c>
      <c r="E14" s="1" t="s">
        <v>36</v>
      </c>
    </row>
    <row r="15" spans="1:5" ht="14.45" customHeight="1" x14ac:dyDescent="0.25">
      <c r="A15" s="1" t="s">
        <v>173</v>
      </c>
      <c r="B15" s="22">
        <v>0.1</v>
      </c>
      <c r="C15" s="11" t="s">
        <v>138</v>
      </c>
      <c r="D15" s="1" t="s">
        <v>139</v>
      </c>
    </row>
    <row r="16" spans="1:5" ht="14.45" customHeight="1" x14ac:dyDescent="0.25">
      <c r="A16" s="1" t="s">
        <v>86</v>
      </c>
      <c r="B16" s="10">
        <v>55</v>
      </c>
      <c r="C16" s="11" t="s">
        <v>59</v>
      </c>
      <c r="E16" s="1" t="s">
        <v>37</v>
      </c>
    </row>
    <row r="17" spans="1:5" ht="14.45" customHeight="1" x14ac:dyDescent="0.25">
      <c r="A17" s="1" t="s">
        <v>85</v>
      </c>
      <c r="B17" s="10">
        <v>3.8300000000000001E-2</v>
      </c>
      <c r="C17" s="11" t="s">
        <v>53</v>
      </c>
      <c r="E17" s="1" t="s">
        <v>37</v>
      </c>
    </row>
    <row r="18" spans="1:5" ht="14.45" customHeight="1" x14ac:dyDescent="0.25">
      <c r="A18" s="1" t="s">
        <v>84</v>
      </c>
      <c r="B18" s="10">
        <v>25</v>
      </c>
      <c r="C18" s="11" t="s">
        <v>59</v>
      </c>
    </row>
    <row r="19" spans="1:5" ht="14.45" customHeight="1" x14ac:dyDescent="0.25">
      <c r="A19" s="1" t="s">
        <v>87</v>
      </c>
      <c r="B19" s="10">
        <v>44</v>
      </c>
      <c r="C19" s="11" t="s">
        <v>59</v>
      </c>
    </row>
    <row r="20" spans="1:5" ht="14.45" customHeight="1" x14ac:dyDescent="0.25">
      <c r="A20" s="1" t="s">
        <v>75</v>
      </c>
      <c r="B20" s="10">
        <v>9</v>
      </c>
      <c r="C20" s="11" t="s">
        <v>59</v>
      </c>
      <c r="E20" s="1" t="s">
        <v>37</v>
      </c>
    </row>
    <row r="21" spans="1:5" ht="14.45" customHeight="1" x14ac:dyDescent="0.25">
      <c r="A21" s="1" t="s">
        <v>76</v>
      </c>
      <c r="B21" s="10">
        <v>18</v>
      </c>
      <c r="C21" s="11" t="s">
        <v>59</v>
      </c>
      <c r="E21" s="1" t="s">
        <v>37</v>
      </c>
    </row>
    <row r="22" spans="1:5" ht="14.45" customHeight="1" x14ac:dyDescent="0.25">
      <c r="A22" s="1" t="s">
        <v>77</v>
      </c>
      <c r="B22" s="10">
        <v>19.5</v>
      </c>
      <c r="C22" s="11" t="s">
        <v>59</v>
      </c>
      <c r="E22" s="12" t="s">
        <v>38</v>
      </c>
    </row>
    <row r="23" spans="1:5" ht="14.45" customHeight="1" x14ac:dyDescent="0.25">
      <c r="A23" s="1" t="s">
        <v>91</v>
      </c>
      <c r="B23" s="10">
        <v>130</v>
      </c>
      <c r="C23" s="11" t="s">
        <v>59</v>
      </c>
      <c r="E23" s="12" t="s">
        <v>92</v>
      </c>
    </row>
    <row r="24" spans="1:5" ht="14.45" customHeight="1" x14ac:dyDescent="0.25">
      <c r="A24" s="1" t="s">
        <v>51</v>
      </c>
      <c r="B24" s="10">
        <v>49.87</v>
      </c>
      <c r="C24" s="11" t="s">
        <v>41</v>
      </c>
      <c r="E24" s="1" t="s">
        <v>37</v>
      </c>
    </row>
    <row r="25" spans="1:5" ht="14.45" customHeight="1" x14ac:dyDescent="0.25">
      <c r="A25" s="1" t="s">
        <v>42</v>
      </c>
      <c r="B25" s="10">
        <v>282.7</v>
      </c>
      <c r="C25" s="11" t="s">
        <v>41</v>
      </c>
      <c r="E25" s="1" t="s">
        <v>93</v>
      </c>
    </row>
    <row r="26" spans="1:5" ht="14.45" customHeight="1" x14ac:dyDescent="0.25">
      <c r="A26" s="1" t="s">
        <v>43</v>
      </c>
      <c r="B26" s="10">
        <v>68.37</v>
      </c>
      <c r="C26" s="11" t="s">
        <v>41</v>
      </c>
      <c r="E26" s="1" t="s">
        <v>37</v>
      </c>
    </row>
    <row r="27" spans="1:5" ht="14.45" customHeight="1" x14ac:dyDescent="0.25">
      <c r="A27" s="1" t="s">
        <v>44</v>
      </c>
      <c r="B27" s="10">
        <v>70.62</v>
      </c>
      <c r="C27" s="11" t="s">
        <v>41</v>
      </c>
      <c r="E27" s="1" t="s">
        <v>37</v>
      </c>
    </row>
    <row r="28" spans="1:5" ht="14.45" customHeight="1" x14ac:dyDescent="0.25">
      <c r="A28" s="1" t="s">
        <v>45</v>
      </c>
      <c r="B28" s="10">
        <f>93.33+2.24</f>
        <v>95.57</v>
      </c>
      <c r="C28" s="11" t="s">
        <v>41</v>
      </c>
      <c r="E28" s="1" t="s">
        <v>37</v>
      </c>
    </row>
    <row r="29" spans="1:5" ht="14.45" customHeight="1" x14ac:dyDescent="0.25">
      <c r="A29" s="1" t="s">
        <v>46</v>
      </c>
      <c r="B29" s="10">
        <f>82.11+19.07</f>
        <v>101.18</v>
      </c>
      <c r="C29" s="11" t="s">
        <v>41</v>
      </c>
      <c r="E29" s="1" t="s">
        <v>37</v>
      </c>
    </row>
    <row r="30" spans="1:5" ht="14.45" customHeight="1" x14ac:dyDescent="0.25">
      <c r="A30" s="1" t="s">
        <v>47</v>
      </c>
      <c r="B30" s="10">
        <f>72.5/1000</f>
        <v>7.2499999999999995E-2</v>
      </c>
      <c r="C30" s="11" t="s">
        <v>48</v>
      </c>
    </row>
    <row r="31" spans="1:5" ht="14.45" customHeight="1" x14ac:dyDescent="0.25">
      <c r="A31" s="1" t="s">
        <v>54</v>
      </c>
      <c r="B31" s="10">
        <v>1.4</v>
      </c>
      <c r="C31" s="11" t="s">
        <v>48</v>
      </c>
      <c r="E31" s="1" t="s">
        <v>39</v>
      </c>
    </row>
    <row r="32" spans="1:5" ht="14.45" customHeight="1" x14ac:dyDescent="0.25">
      <c r="A32" s="1" t="s">
        <v>55</v>
      </c>
      <c r="B32" s="10">
        <v>4.8</v>
      </c>
      <c r="C32" s="11" t="s">
        <v>48</v>
      </c>
    </row>
    <row r="33" spans="1:5" ht="14.45" customHeight="1" x14ac:dyDescent="0.25">
      <c r="A33" s="1" t="s">
        <v>56</v>
      </c>
      <c r="B33" s="10">
        <v>0.7</v>
      </c>
      <c r="C33" s="11" t="s">
        <v>48</v>
      </c>
    </row>
    <row r="34" spans="1:5" ht="14.45" customHeight="1" x14ac:dyDescent="0.25">
      <c r="A34" s="1" t="s">
        <v>57</v>
      </c>
      <c r="B34" s="10">
        <v>0</v>
      </c>
      <c r="C34" s="11" t="s">
        <v>48</v>
      </c>
      <c r="E34" s="1" t="s">
        <v>58</v>
      </c>
    </row>
    <row r="35" spans="1:5" ht="14.45" customHeight="1" x14ac:dyDescent="0.25">
      <c r="A35" s="1" t="s">
        <v>52</v>
      </c>
      <c r="B35" s="10">
        <f>AVERAGE(6.3,67.1)/1000</f>
        <v>3.6699999999999997E-2</v>
      </c>
      <c r="C35" s="11" t="s">
        <v>40</v>
      </c>
      <c r="E35" s="1" t="s">
        <v>137</v>
      </c>
    </row>
    <row r="36" spans="1:5" ht="14.45" customHeight="1" x14ac:dyDescent="0.25">
      <c r="A36" s="1" t="s">
        <v>140</v>
      </c>
      <c r="B36" s="18">
        <v>1.2999999999999999E-5</v>
      </c>
      <c r="C36" s="11" t="s">
        <v>64</v>
      </c>
      <c r="E36" s="1" t="s">
        <v>137</v>
      </c>
    </row>
    <row r="37" spans="1:5" ht="14.45" customHeight="1" x14ac:dyDescent="0.25">
      <c r="A37" s="1" t="s">
        <v>174</v>
      </c>
      <c r="B37" s="18">
        <v>7.3852646386495498E-6</v>
      </c>
      <c r="C37" s="11" t="s">
        <v>63</v>
      </c>
      <c r="E37" s="1" t="s">
        <v>137</v>
      </c>
    </row>
    <row r="38" spans="1:5" ht="14.45" customHeight="1" x14ac:dyDescent="0.25">
      <c r="A38" s="1" t="s">
        <v>175</v>
      </c>
      <c r="B38" s="18">
        <v>1.5215355805243445E-5</v>
      </c>
      <c r="C38" s="11" t="s">
        <v>63</v>
      </c>
      <c r="E38" s="1" t="s">
        <v>137</v>
      </c>
    </row>
    <row r="39" spans="1:5" ht="14.45" customHeight="1" x14ac:dyDescent="0.25">
      <c r="A39" s="1" t="s">
        <v>176</v>
      </c>
      <c r="B39" s="18">
        <v>6.3999999999999997E-5</v>
      </c>
      <c r="C39" s="11" t="s">
        <v>64</v>
      </c>
      <c r="E39" s="1" t="s">
        <v>137</v>
      </c>
    </row>
    <row r="40" spans="1:5" ht="14.45" customHeight="1" x14ac:dyDescent="0.25">
      <c r="A40" s="1" t="s">
        <v>66</v>
      </c>
      <c r="B40" s="6">
        <v>0.5</v>
      </c>
      <c r="C40" s="11" t="s">
        <v>60</v>
      </c>
      <c r="D40" s="1" t="s">
        <v>7</v>
      </c>
      <c r="E40" s="1" t="s">
        <v>4</v>
      </c>
    </row>
    <row r="41" spans="1:5" ht="14.45" customHeight="1" x14ac:dyDescent="0.25">
      <c r="A41" s="1" t="s">
        <v>88</v>
      </c>
      <c r="B41" s="6">
        <v>0.85</v>
      </c>
      <c r="C41" s="11" t="s">
        <v>60</v>
      </c>
    </row>
    <row r="42" spans="1:5" ht="14.45" customHeight="1" x14ac:dyDescent="0.25">
      <c r="A42" s="1" t="s">
        <v>89</v>
      </c>
      <c r="B42" s="5">
        <v>0.75</v>
      </c>
      <c r="C42" s="11" t="s">
        <v>60</v>
      </c>
      <c r="E42" s="3"/>
    </row>
    <row r="43" spans="1:5" ht="14.45" customHeight="1" x14ac:dyDescent="0.25">
      <c r="A43" s="3" t="s">
        <v>90</v>
      </c>
      <c r="B43" s="4">
        <v>0.75</v>
      </c>
      <c r="C43" s="11" t="s">
        <v>60</v>
      </c>
      <c r="D43" s="3"/>
      <c r="E43" s="3"/>
    </row>
    <row r="44" spans="1:5" ht="14.45" customHeight="1" x14ac:dyDescent="0.25">
      <c r="A44" s="1" t="s">
        <v>6</v>
      </c>
      <c r="B44" s="10">
        <f>12/(12+2*16)</f>
        <v>0.27272727272727271</v>
      </c>
      <c r="D44" s="1" t="s">
        <v>8</v>
      </c>
      <c r="E44" s="2"/>
    </row>
    <row r="45" spans="1:5" ht="14.45" customHeight="1" x14ac:dyDescent="0.25">
      <c r="A45" s="1" t="s">
        <v>29</v>
      </c>
      <c r="B45" s="10">
        <v>3.6669999999999998</v>
      </c>
      <c r="D45" s="1" t="s">
        <v>30</v>
      </c>
      <c r="E45" s="2"/>
    </row>
    <row r="46" spans="1:5" ht="14.45" customHeight="1" x14ac:dyDescent="0.25">
      <c r="A46" s="1" t="s">
        <v>31</v>
      </c>
      <c r="B46" s="10">
        <v>2.3332999999999999</v>
      </c>
      <c r="D46" s="1" t="s">
        <v>32</v>
      </c>
      <c r="E46" s="2"/>
    </row>
    <row r="47" spans="1:5" ht="14.45" customHeight="1" x14ac:dyDescent="0.25">
      <c r="A47" s="1" t="s">
        <v>33</v>
      </c>
      <c r="B47" s="10">
        <v>1.3332999999999999</v>
      </c>
      <c r="D47" s="1" t="s">
        <v>34</v>
      </c>
      <c r="E47" s="1" t="s">
        <v>2</v>
      </c>
    </row>
    <row r="48" spans="1:5" ht="14.45" customHeight="1" x14ac:dyDescent="0.25">
      <c r="A48" s="1" t="s">
        <v>71</v>
      </c>
      <c r="B48" s="10">
        <v>0.36499999999999999</v>
      </c>
      <c r="C48" s="11" t="s">
        <v>50</v>
      </c>
    </row>
    <row r="49" spans="1:5" ht="14.45" customHeight="1" x14ac:dyDescent="0.25">
      <c r="A49" s="14" t="s">
        <v>69</v>
      </c>
      <c r="B49" s="15">
        <v>3600</v>
      </c>
      <c r="C49" s="16"/>
      <c r="D49" s="14" t="s">
        <v>61</v>
      </c>
      <c r="E49" s="1" t="s">
        <v>2</v>
      </c>
    </row>
    <row r="50" spans="1:5" ht="14.45" customHeight="1" x14ac:dyDescent="0.25">
      <c r="A50" s="11" t="s">
        <v>68</v>
      </c>
      <c r="B50" s="1">
        <v>0.27777800000000002</v>
      </c>
      <c r="D50" s="1" t="s">
        <v>65</v>
      </c>
      <c r="E50" s="2"/>
    </row>
    <row r="51" spans="1:5" x14ac:dyDescent="0.25">
      <c r="A51" s="16" t="s">
        <v>78</v>
      </c>
      <c r="B51" s="14">
        <v>453</v>
      </c>
      <c r="D51" s="14" t="s">
        <v>73</v>
      </c>
      <c r="E51" s="13" t="s">
        <v>72</v>
      </c>
    </row>
    <row r="52" spans="1:5" x14ac:dyDescent="0.25">
      <c r="A52" s="16" t="s">
        <v>79</v>
      </c>
      <c r="B52" s="14">
        <f>1000/1.13</f>
        <v>884.95575221238948</v>
      </c>
      <c r="D52" s="14"/>
    </row>
    <row r="53" spans="1:5" x14ac:dyDescent="0.25">
      <c r="A53" s="16" t="s">
        <v>80</v>
      </c>
      <c r="B53" s="14">
        <f>1000/1.13</f>
        <v>884.95575221238948</v>
      </c>
      <c r="D53" s="14"/>
    </row>
    <row r="54" spans="1:5" x14ac:dyDescent="0.25">
      <c r="A54" s="16" t="s">
        <v>81</v>
      </c>
      <c r="B54" s="14">
        <f>1000/1.13</f>
        <v>884.95575221238948</v>
      </c>
      <c r="D54" s="14"/>
    </row>
    <row r="55" spans="1:5" x14ac:dyDescent="0.25">
      <c r="A55" s="1" t="s">
        <v>94</v>
      </c>
      <c r="B55" s="21">
        <v>3.058333333333333E-3</v>
      </c>
      <c r="C55" s="11" t="s">
        <v>40</v>
      </c>
      <c r="D55" s="1" t="s">
        <v>135</v>
      </c>
    </row>
    <row r="56" spans="1:5" x14ac:dyDescent="0.25">
      <c r="A56" s="1" t="s">
        <v>105</v>
      </c>
      <c r="B56" s="21">
        <v>3.058333333333333E-3</v>
      </c>
      <c r="C56" s="11" t="s">
        <v>40</v>
      </c>
      <c r="D56" s="1" t="s">
        <v>135</v>
      </c>
    </row>
    <row r="57" spans="1:5" x14ac:dyDescent="0.25">
      <c r="A57" s="1" t="s">
        <v>95</v>
      </c>
      <c r="B57" s="21">
        <v>3.058333333333333E-3</v>
      </c>
      <c r="C57" s="11" t="s">
        <v>40</v>
      </c>
      <c r="D57" s="1" t="s">
        <v>135</v>
      </c>
    </row>
    <row r="58" spans="1:5" x14ac:dyDescent="0.25">
      <c r="A58" s="1" t="s">
        <v>96</v>
      </c>
      <c r="B58" s="21">
        <v>3.058333333333333E-3</v>
      </c>
      <c r="C58" s="11" t="s">
        <v>40</v>
      </c>
      <c r="D58" s="1" t="s">
        <v>135</v>
      </c>
    </row>
    <row r="59" spans="1:5" x14ac:dyDescent="0.25">
      <c r="A59" s="1" t="s">
        <v>104</v>
      </c>
      <c r="B59" s="21">
        <v>3.058333333333333E-3</v>
      </c>
      <c r="C59" s="11" t="s">
        <v>40</v>
      </c>
      <c r="D59" s="1" t="s">
        <v>135</v>
      </c>
    </row>
    <row r="60" spans="1:5" x14ac:dyDescent="0.25">
      <c r="A60" s="1" t="s">
        <v>103</v>
      </c>
      <c r="B60" s="21">
        <v>3.058333333333333E-3</v>
      </c>
      <c r="C60" s="11" t="s">
        <v>40</v>
      </c>
      <c r="D60" s="1" t="s">
        <v>135</v>
      </c>
    </row>
    <row r="61" spans="1:5" x14ac:dyDescent="0.25">
      <c r="A61" s="1" t="s">
        <v>97</v>
      </c>
      <c r="B61" s="21">
        <v>3.058333333333333E-3</v>
      </c>
      <c r="C61" s="11" t="s">
        <v>40</v>
      </c>
      <c r="D61" s="1" t="s">
        <v>135</v>
      </c>
    </row>
    <row r="62" spans="1:5" x14ac:dyDescent="0.25">
      <c r="A62" s="1" t="s">
        <v>98</v>
      </c>
      <c r="B62" s="21">
        <v>3.058333333333333E-3</v>
      </c>
      <c r="C62" s="11" t="s">
        <v>40</v>
      </c>
      <c r="D62" s="1" t="s">
        <v>135</v>
      </c>
    </row>
    <row r="63" spans="1:5" x14ac:dyDescent="0.25">
      <c r="A63" s="1" t="s">
        <v>99</v>
      </c>
      <c r="B63" s="21">
        <v>3.058333333333333E-3</v>
      </c>
      <c r="C63" s="11" t="s">
        <v>40</v>
      </c>
      <c r="D63" s="1" t="s">
        <v>135</v>
      </c>
    </row>
    <row r="64" spans="1:5" x14ac:dyDescent="0.25">
      <c r="A64" s="1" t="s">
        <v>100</v>
      </c>
      <c r="B64" s="21">
        <v>3.058333333333333E-3</v>
      </c>
      <c r="C64" s="11" t="s">
        <v>40</v>
      </c>
      <c r="D64" s="1" t="s">
        <v>135</v>
      </c>
    </row>
    <row r="65" spans="1:4" x14ac:dyDescent="0.25">
      <c r="A65" s="1" t="s">
        <v>101</v>
      </c>
      <c r="B65" s="21">
        <v>3.058333333333333E-3</v>
      </c>
      <c r="C65" s="11" t="s">
        <v>40</v>
      </c>
      <c r="D65" s="1" t="s">
        <v>135</v>
      </c>
    </row>
    <row r="66" spans="1:4" x14ac:dyDescent="0.25">
      <c r="A66" s="1" t="s">
        <v>102</v>
      </c>
      <c r="B66" s="21">
        <v>-999</v>
      </c>
      <c r="D66" s="1" t="s">
        <v>133</v>
      </c>
    </row>
    <row r="67" spans="1:4" x14ac:dyDescent="0.25">
      <c r="A67" s="1" t="s">
        <v>106</v>
      </c>
      <c r="B67" s="21">
        <v>3.058333333333333E-3</v>
      </c>
      <c r="C67" s="11" t="s">
        <v>40</v>
      </c>
      <c r="D67" s="1" t="s">
        <v>135</v>
      </c>
    </row>
    <row r="68" spans="1:4" x14ac:dyDescent="0.25">
      <c r="A68" s="1" t="s">
        <v>107</v>
      </c>
      <c r="B68" s="21">
        <v>0</v>
      </c>
    </row>
    <row r="69" spans="1:4" x14ac:dyDescent="0.25">
      <c r="A69" s="1" t="s">
        <v>108</v>
      </c>
      <c r="B69" s="21">
        <v>0</v>
      </c>
    </row>
    <row r="70" spans="1:4" x14ac:dyDescent="0.25">
      <c r="A70" s="1" t="s">
        <v>109</v>
      </c>
      <c r="B70" s="21">
        <v>0</v>
      </c>
    </row>
    <row r="71" spans="1:4" x14ac:dyDescent="0.25">
      <c r="A71" s="1" t="s">
        <v>110</v>
      </c>
      <c r="B71" s="21">
        <v>0</v>
      </c>
    </row>
    <row r="72" spans="1:4" x14ac:dyDescent="0.25">
      <c r="A72" s="1" t="s">
        <v>111</v>
      </c>
      <c r="B72" s="21">
        <v>0</v>
      </c>
    </row>
    <row r="73" spans="1:4" x14ac:dyDescent="0.25">
      <c r="A73" s="1" t="s">
        <v>112</v>
      </c>
      <c r="B73" s="21">
        <f>[1]Sheet1!$B$10/4</f>
        <v>6.9500000000000004E-3</v>
      </c>
    </row>
    <row r="74" spans="1:4" x14ac:dyDescent="0.25">
      <c r="A74" s="1" t="s">
        <v>113</v>
      </c>
      <c r="B74" s="21">
        <f>[1]Sheet1!$B$10/4</f>
        <v>6.9500000000000004E-3</v>
      </c>
    </row>
    <row r="75" spans="1:4" x14ac:dyDescent="0.25">
      <c r="A75" s="1" t="s">
        <v>114</v>
      </c>
      <c r="B75" s="21">
        <f>[1]Sheet1!$B$10/4</f>
        <v>6.9500000000000004E-3</v>
      </c>
    </row>
    <row r="76" spans="1:4" x14ac:dyDescent="0.25">
      <c r="A76" s="1" t="s">
        <v>115</v>
      </c>
      <c r="B76" s="21">
        <f>[1]Sheet1!$B$10/4</f>
        <v>6.9500000000000004E-3</v>
      </c>
    </row>
    <row r="77" spans="1:4" x14ac:dyDescent="0.25">
      <c r="A77" s="1" t="s">
        <v>116</v>
      </c>
      <c r="B77" s="21">
        <v>-999</v>
      </c>
      <c r="D77" s="1" t="s">
        <v>133</v>
      </c>
    </row>
    <row r="78" spans="1:4" x14ac:dyDescent="0.25">
      <c r="A78" s="1" t="s">
        <v>117</v>
      </c>
      <c r="B78" s="21">
        <v>-999</v>
      </c>
      <c r="D78" s="1" t="s">
        <v>133</v>
      </c>
    </row>
    <row r="79" spans="1:4" x14ac:dyDescent="0.25">
      <c r="A79" s="1" t="s">
        <v>118</v>
      </c>
      <c r="B79" s="21">
        <v>-999</v>
      </c>
      <c r="D79" s="1" t="s">
        <v>133</v>
      </c>
    </row>
    <row r="80" spans="1:4" x14ac:dyDescent="0.25">
      <c r="A80" s="1" t="s">
        <v>119</v>
      </c>
      <c r="B80" s="21">
        <v>-999</v>
      </c>
      <c r="D80" s="1" t="s">
        <v>133</v>
      </c>
    </row>
    <row r="81" spans="1:5" x14ac:dyDescent="0.25">
      <c r="A81" s="1" t="s">
        <v>120</v>
      </c>
      <c r="B81" s="21">
        <v>-999</v>
      </c>
      <c r="D81" s="1" t="s">
        <v>133</v>
      </c>
    </row>
    <row r="82" spans="1:5" x14ac:dyDescent="0.25">
      <c r="A82" s="1" t="s">
        <v>121</v>
      </c>
      <c r="B82" s="21">
        <v>-999</v>
      </c>
      <c r="D82" s="1" t="s">
        <v>133</v>
      </c>
    </row>
    <row r="83" spans="1:5" x14ac:dyDescent="0.25">
      <c r="A83" s="1" t="s">
        <v>156</v>
      </c>
      <c r="B83" s="22">
        <v>0.45</v>
      </c>
      <c r="C83" t="s">
        <v>122</v>
      </c>
      <c r="D83" s="1" t="s">
        <v>123</v>
      </c>
    </row>
    <row r="84" spans="1:5" x14ac:dyDescent="0.25">
      <c r="A84" s="1" t="s">
        <v>157</v>
      </c>
      <c r="B84" s="22">
        <v>0.35</v>
      </c>
      <c r="C84" t="s">
        <v>122</v>
      </c>
      <c r="D84" s="1" t="s">
        <v>124</v>
      </c>
    </row>
    <row r="85" spans="1:5" x14ac:dyDescent="0.25">
      <c r="A85" s="1" t="s">
        <v>158</v>
      </c>
      <c r="B85" s="22">
        <v>0.05</v>
      </c>
      <c r="C85" t="s">
        <v>122</v>
      </c>
      <c r="D85" s="1" t="s">
        <v>147</v>
      </c>
    </row>
    <row r="86" spans="1:5" x14ac:dyDescent="0.25">
      <c r="A86" s="1" t="s">
        <v>141</v>
      </c>
      <c r="B86" s="22">
        <v>0.1</v>
      </c>
      <c r="C86" t="s">
        <v>122</v>
      </c>
      <c r="D86" s="1" t="s">
        <v>123</v>
      </c>
    </row>
    <row r="87" spans="1:5" x14ac:dyDescent="0.25">
      <c r="A87" s="1" t="s">
        <v>142</v>
      </c>
      <c r="B87" s="22">
        <v>0.02</v>
      </c>
      <c r="C87" t="s">
        <v>122</v>
      </c>
      <c r="D87" s="1" t="s">
        <v>62</v>
      </c>
    </row>
    <row r="88" spans="1:5" x14ac:dyDescent="0.25">
      <c r="A88" s="1" t="s">
        <v>143</v>
      </c>
      <c r="B88" s="22">
        <v>0</v>
      </c>
      <c r="C88" t="s">
        <v>122</v>
      </c>
    </row>
    <row r="89" spans="1:5" x14ac:dyDescent="0.25">
      <c r="A89" s="1" t="s">
        <v>144</v>
      </c>
      <c r="B89" s="22">
        <v>0.03</v>
      </c>
      <c r="C89" t="s">
        <v>122</v>
      </c>
      <c r="D89" s="1" t="s">
        <v>62</v>
      </c>
    </row>
    <row r="90" spans="1:5" x14ac:dyDescent="0.25">
      <c r="A90" s="1" t="s">
        <v>145</v>
      </c>
      <c r="B90" s="22">
        <v>0</v>
      </c>
      <c r="C90" t="s">
        <v>122</v>
      </c>
    </row>
    <row r="91" spans="1:5" x14ac:dyDescent="0.25">
      <c r="A91" s="1" t="s">
        <v>146</v>
      </c>
      <c r="B91" s="22">
        <v>0</v>
      </c>
      <c r="C91" t="s">
        <v>122</v>
      </c>
    </row>
    <row r="92" spans="1:5" x14ac:dyDescent="0.25">
      <c r="A92" t="s">
        <v>159</v>
      </c>
      <c r="B92" s="19">
        <v>0.88</v>
      </c>
      <c r="C92" t="s">
        <v>122</v>
      </c>
      <c r="D92" t="s">
        <v>147</v>
      </c>
      <c r="E92" s="20"/>
    </row>
    <row r="93" spans="1:5" x14ac:dyDescent="0.25">
      <c r="A93" t="s">
        <v>160</v>
      </c>
      <c r="B93" s="19">
        <v>0.06</v>
      </c>
      <c r="C93" t="s">
        <v>122</v>
      </c>
      <c r="D93" t="s">
        <v>123</v>
      </c>
      <c r="E93" s="20"/>
    </row>
    <row r="94" spans="1:5" x14ac:dyDescent="0.25">
      <c r="A94" t="s">
        <v>161</v>
      </c>
      <c r="B94" s="19">
        <v>0.06</v>
      </c>
      <c r="C94" t="s">
        <v>122</v>
      </c>
      <c r="D94" t="s">
        <v>124</v>
      </c>
      <c r="E94" s="20"/>
    </row>
    <row r="95" spans="1:5" x14ac:dyDescent="0.25">
      <c r="A95" t="s">
        <v>170</v>
      </c>
      <c r="B95" s="22">
        <v>0</v>
      </c>
      <c r="C95" t="s">
        <v>122</v>
      </c>
    </row>
    <row r="96" spans="1:5" x14ac:dyDescent="0.25">
      <c r="A96" t="s">
        <v>171</v>
      </c>
      <c r="B96" s="22">
        <v>0</v>
      </c>
      <c r="C96" t="s">
        <v>122</v>
      </c>
    </row>
    <row r="97" spans="1:5" x14ac:dyDescent="0.25">
      <c r="A97" t="s">
        <v>172</v>
      </c>
      <c r="B97" s="22">
        <v>0</v>
      </c>
      <c r="C97" t="s">
        <v>122</v>
      </c>
    </row>
    <row r="98" spans="1:5" x14ac:dyDescent="0.25">
      <c r="A98" t="s">
        <v>132</v>
      </c>
      <c r="B98">
        <v>150</v>
      </c>
      <c r="C98" t="s">
        <v>125</v>
      </c>
      <c r="D98" t="s">
        <v>131</v>
      </c>
      <c r="E98" s="20" t="s">
        <v>134</v>
      </c>
    </row>
    <row r="99" spans="1:5" x14ac:dyDescent="0.25">
      <c r="A99" t="s">
        <v>168</v>
      </c>
      <c r="B99">
        <v>800</v>
      </c>
      <c r="C99" t="s">
        <v>125</v>
      </c>
      <c r="D99" t="s">
        <v>126</v>
      </c>
      <c r="E99" s="20"/>
    </row>
    <row r="100" spans="1:5" x14ac:dyDescent="0.25">
      <c r="A100" s="1" t="s">
        <v>162</v>
      </c>
      <c r="B100">
        <v>2000</v>
      </c>
      <c r="C100" t="s">
        <v>127</v>
      </c>
      <c r="D100" t="s">
        <v>129</v>
      </c>
      <c r="E100" s="1" t="s">
        <v>136</v>
      </c>
    </row>
    <row r="101" spans="1:5" x14ac:dyDescent="0.25">
      <c r="A101" s="1" t="s">
        <v>163</v>
      </c>
      <c r="B101">
        <v>4272</v>
      </c>
      <c r="C101" t="s">
        <v>127</v>
      </c>
      <c r="D101" t="s">
        <v>130</v>
      </c>
      <c r="E101" s="1" t="s">
        <v>136</v>
      </c>
    </row>
    <row r="102" spans="1:5" x14ac:dyDescent="0.25">
      <c r="A102" s="1" t="s">
        <v>164</v>
      </c>
      <c r="B102">
        <v>11374</v>
      </c>
      <c r="C102" t="s">
        <v>127</v>
      </c>
      <c r="D102" t="s">
        <v>128</v>
      </c>
      <c r="E102" s="1" t="s">
        <v>136</v>
      </c>
    </row>
    <row r="103" spans="1:5" x14ac:dyDescent="0.25">
      <c r="A103" s="1" t="s">
        <v>148</v>
      </c>
      <c r="B103" s="22">
        <v>2521</v>
      </c>
      <c r="C103" t="s">
        <v>125</v>
      </c>
      <c r="D103" s="1" t="s">
        <v>154</v>
      </c>
    </row>
    <row r="104" spans="1:5" x14ac:dyDescent="0.25">
      <c r="A104" s="1" t="s">
        <v>149</v>
      </c>
      <c r="B104" s="22">
        <v>800</v>
      </c>
      <c r="C104" t="s">
        <v>125</v>
      </c>
      <c r="D104" s="1" t="s">
        <v>155</v>
      </c>
    </row>
    <row r="105" spans="1:5" x14ac:dyDescent="0.25">
      <c r="A105" s="1" t="s">
        <v>150</v>
      </c>
      <c r="B105" s="22">
        <v>0</v>
      </c>
      <c r="C105" t="s">
        <v>125</v>
      </c>
    </row>
    <row r="106" spans="1:5" x14ac:dyDescent="0.25">
      <c r="A106" s="1" t="s">
        <v>151</v>
      </c>
      <c r="B106" s="22">
        <v>800</v>
      </c>
      <c r="C106" t="s">
        <v>125</v>
      </c>
      <c r="D106" s="1" t="s">
        <v>155</v>
      </c>
    </row>
    <row r="107" spans="1:5" x14ac:dyDescent="0.25">
      <c r="A107" s="1" t="s">
        <v>152</v>
      </c>
      <c r="B107" s="22">
        <v>0</v>
      </c>
      <c r="C107" t="s">
        <v>125</v>
      </c>
    </row>
    <row r="108" spans="1:5" x14ac:dyDescent="0.25">
      <c r="A108" s="1" t="s">
        <v>153</v>
      </c>
      <c r="B108" s="22">
        <v>0</v>
      </c>
      <c r="C108" t="s">
        <v>125</v>
      </c>
    </row>
    <row r="109" spans="1:5" x14ac:dyDescent="0.25">
      <c r="A109" t="s">
        <v>169</v>
      </c>
      <c r="B109">
        <v>4272</v>
      </c>
      <c r="C109" t="s">
        <v>127</v>
      </c>
      <c r="D109" t="s">
        <v>130</v>
      </c>
      <c r="E109" s="1" t="s">
        <v>136</v>
      </c>
    </row>
    <row r="110" spans="1:5" x14ac:dyDescent="0.25">
      <c r="A110" t="s">
        <v>165</v>
      </c>
      <c r="B110">
        <v>11374</v>
      </c>
      <c r="C110" t="s">
        <v>127</v>
      </c>
      <c r="D110" t="s">
        <v>128</v>
      </c>
      <c r="E110" s="1" t="s">
        <v>136</v>
      </c>
    </row>
    <row r="111" spans="1:5" x14ac:dyDescent="0.25">
      <c r="A111" t="s">
        <v>166</v>
      </c>
      <c r="B111">
        <v>2000</v>
      </c>
      <c r="C111" t="s">
        <v>127</v>
      </c>
      <c r="D111" t="s">
        <v>129</v>
      </c>
      <c r="E111" s="1" t="s">
        <v>136</v>
      </c>
    </row>
    <row r="112" spans="1:5" x14ac:dyDescent="0.25">
      <c r="A112" t="s">
        <v>167</v>
      </c>
      <c r="B112">
        <v>4272</v>
      </c>
      <c r="C112" t="s">
        <v>127</v>
      </c>
      <c r="D112" t="s">
        <v>130</v>
      </c>
      <c r="E112" s="1" t="s">
        <v>136</v>
      </c>
    </row>
    <row r="113" spans="1:5" x14ac:dyDescent="0.25">
      <c r="A113" s="1" t="s">
        <v>177</v>
      </c>
      <c r="B113" s="22">
        <v>0</v>
      </c>
      <c r="C113" t="s">
        <v>125</v>
      </c>
    </row>
    <row r="114" spans="1:5" x14ac:dyDescent="0.25">
      <c r="A114" s="1" t="s">
        <v>178</v>
      </c>
      <c r="B114" s="22">
        <v>0</v>
      </c>
      <c r="C114" t="s">
        <v>125</v>
      </c>
    </row>
    <row r="115" spans="1:5" x14ac:dyDescent="0.25">
      <c r="A115" s="1" t="s">
        <v>179</v>
      </c>
      <c r="B115" s="22">
        <v>0</v>
      </c>
      <c r="C115" t="s">
        <v>125</v>
      </c>
    </row>
    <row r="116" spans="1:5" x14ac:dyDescent="0.25">
      <c r="A116" s="1" t="s">
        <v>180</v>
      </c>
      <c r="B116" s="5">
        <f>[2]ByCompound!$B$44/100</f>
        <v>0.88099735549678881</v>
      </c>
      <c r="E116" s="1" t="s">
        <v>189</v>
      </c>
    </row>
    <row r="117" spans="1:5" x14ac:dyDescent="0.25">
      <c r="A117" s="1" t="s">
        <v>181</v>
      </c>
      <c r="B117" s="5">
        <f>[2]ByCompound!$C$44/100</f>
        <v>0.1038911975821685</v>
      </c>
      <c r="E117" s="1" t="s">
        <v>189</v>
      </c>
    </row>
    <row r="118" spans="1:5" x14ac:dyDescent="0.25">
      <c r="A118" s="1" t="s">
        <v>182</v>
      </c>
      <c r="B118" s="5">
        <f>[2]ByCompound!$D$44/100</f>
        <v>1.5111446921042691E-2</v>
      </c>
      <c r="E118" s="1" t="s">
        <v>189</v>
      </c>
    </row>
    <row r="119" spans="1:5" x14ac:dyDescent="0.25">
      <c r="A119" s="1" t="s">
        <v>183</v>
      </c>
      <c r="B119" s="5">
        <f>[2]ByCompound!$B$50/100</f>
        <v>0.94752186588921294</v>
      </c>
      <c r="E119" s="1" t="s">
        <v>189</v>
      </c>
    </row>
    <row r="120" spans="1:5" x14ac:dyDescent="0.25">
      <c r="A120" s="1" t="s">
        <v>184</v>
      </c>
      <c r="B120" s="5">
        <f>[2]ByCompound!$C$50/100</f>
        <v>4.3731778425655982E-2</v>
      </c>
      <c r="E120" s="1" t="s">
        <v>189</v>
      </c>
    </row>
    <row r="121" spans="1:5" x14ac:dyDescent="0.25">
      <c r="A121" s="1" t="s">
        <v>185</v>
      </c>
      <c r="B121" s="5">
        <f>[2]ByCompound!$D$50/100</f>
        <v>8.7463556851311956E-3</v>
      </c>
      <c r="E121" s="1" t="s">
        <v>189</v>
      </c>
    </row>
    <row r="122" spans="1:5" x14ac:dyDescent="0.25">
      <c r="A122" s="1" t="s">
        <v>188</v>
      </c>
      <c r="B122" s="5">
        <f>[2]ByCompound!$B$47/100</f>
        <v>0.97968980797636629</v>
      </c>
      <c r="E122" s="1" t="s">
        <v>189</v>
      </c>
    </row>
    <row r="123" spans="1:5" x14ac:dyDescent="0.25">
      <c r="A123" s="1" t="s">
        <v>186</v>
      </c>
      <c r="B123" s="5">
        <f>[2]ByCompound!$C$47/100</f>
        <v>1.8463810930576068E-2</v>
      </c>
      <c r="E123" s="1" t="s">
        <v>189</v>
      </c>
    </row>
    <row r="124" spans="1:5" x14ac:dyDescent="0.25">
      <c r="A124" s="1" t="s">
        <v>187</v>
      </c>
      <c r="B124" s="5">
        <f>[2]ByCompound!$D$47/100</f>
        <v>1.846381093057607E-3</v>
      </c>
      <c r="E124" s="1" t="s">
        <v>189</v>
      </c>
    </row>
    <row r="125" spans="1:5" x14ac:dyDescent="0.25">
      <c r="A125" s="1" t="s">
        <v>190</v>
      </c>
      <c r="B125" s="5">
        <v>5.35</v>
      </c>
      <c r="E125" s="1" t="s">
        <v>193</v>
      </c>
    </row>
    <row r="126" spans="1:5" x14ac:dyDescent="0.25">
      <c r="A126" s="1" t="s">
        <v>191</v>
      </c>
      <c r="B126" s="5">
        <v>3.5999999999999997E-2</v>
      </c>
      <c r="E126" s="1" t="s">
        <v>193</v>
      </c>
    </row>
    <row r="127" spans="1:5" x14ac:dyDescent="0.25">
      <c r="A127" s="1" t="s">
        <v>192</v>
      </c>
      <c r="B127" s="5">
        <v>0.12</v>
      </c>
      <c r="E127" s="1" t="s">
        <v>193</v>
      </c>
    </row>
    <row r="128" spans="1:5" x14ac:dyDescent="0.25">
      <c r="A128" s="1" t="s">
        <v>197</v>
      </c>
      <c r="B128" s="23">
        <f>2.13*10^9</f>
        <v>2130000000</v>
      </c>
      <c r="C128" s="11" t="s">
        <v>194</v>
      </c>
      <c r="E128" s="1" t="s">
        <v>193</v>
      </c>
    </row>
    <row r="129" spans="1:5" x14ac:dyDescent="0.25">
      <c r="A129" s="1" t="s">
        <v>195</v>
      </c>
      <c r="B129" s="5">
        <v>360</v>
      </c>
      <c r="C129" s="11" t="s">
        <v>196</v>
      </c>
    </row>
    <row r="130" spans="1:5" x14ac:dyDescent="0.25">
      <c r="A130" s="1" t="s">
        <v>205</v>
      </c>
      <c r="B130" s="5">
        <v>0.35</v>
      </c>
      <c r="D130" s="1" t="s">
        <v>209</v>
      </c>
      <c r="E130" s="24" t="s">
        <v>198</v>
      </c>
    </row>
    <row r="131" spans="1:5" x14ac:dyDescent="0.25">
      <c r="A131" s="1" t="s">
        <v>204</v>
      </c>
      <c r="B131" s="5">
        <v>0.27</v>
      </c>
      <c r="E131" s="1" t="s">
        <v>201</v>
      </c>
    </row>
    <row r="132" spans="1:5" x14ac:dyDescent="0.25">
      <c r="A132" s="1" t="s">
        <v>202</v>
      </c>
      <c r="B132" s="5">
        <v>0.42</v>
      </c>
      <c r="E132" s="1" t="s">
        <v>199</v>
      </c>
    </row>
    <row r="133" spans="1:5" x14ac:dyDescent="0.25">
      <c r="A133" s="1" t="s">
        <v>206</v>
      </c>
      <c r="B133" s="5">
        <v>0.33</v>
      </c>
      <c r="D133" s="1" t="s">
        <v>208</v>
      </c>
      <c r="E133" s="1" t="s">
        <v>207</v>
      </c>
    </row>
    <row r="134" spans="1:5" x14ac:dyDescent="0.25">
      <c r="A134" s="1" t="s">
        <v>203</v>
      </c>
      <c r="B134" s="5">
        <v>0.33</v>
      </c>
      <c r="D134" s="1" t="s">
        <v>200</v>
      </c>
      <c r="E134" s="1" t="s">
        <v>199</v>
      </c>
    </row>
    <row r="135" spans="1:5" x14ac:dyDescent="0.25">
      <c r="A135" s="1" t="s">
        <v>210</v>
      </c>
      <c r="B135" s="25">
        <v>3.73E-2</v>
      </c>
      <c r="C135" s="11" t="s">
        <v>211</v>
      </c>
      <c r="E135" s="1" t="s">
        <v>212</v>
      </c>
    </row>
    <row r="136" spans="1:5" x14ac:dyDescent="0.25">
      <c r="A136" s="1" t="s">
        <v>213</v>
      </c>
      <c r="B136" s="5">
        <v>0.85</v>
      </c>
    </row>
    <row r="137" spans="1:5" x14ac:dyDescent="0.25">
      <c r="A137" s="1" t="s">
        <v>215</v>
      </c>
      <c r="B137" s="5">
        <v>0.01</v>
      </c>
      <c r="E137" s="1" t="s">
        <v>216</v>
      </c>
    </row>
  </sheetData>
  <hyperlinks>
    <hyperlink ref="E22" r:id="rId1" location=":~:text=The%20%22caloric%20content%22%20(energy,19%20to%2020%20MJ%2Fkg." xr:uid="{BC12505D-14C3-48E6-B915-05C67CB41FD5}"/>
    <hyperlink ref="E130" r:id="rId2" xr:uid="{CA570361-8F15-4169-8C6F-BC3B21E98FB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2018-02-20T23:35:46Z</dcterms:created>
  <dcterms:modified xsi:type="dcterms:W3CDTF">2024-12-15T05:20:03Z</dcterms:modified>
</cp:coreProperties>
</file>