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4186014-EDEA-4B2D-8DB4-D0AD4DADAF04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  <sheet name="Parameter Re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2" l="1"/>
  <c r="B46" i="2"/>
  <c r="B47" i="2"/>
  <c r="B24" i="3" l="1"/>
  <c r="B18" i="3" l="1"/>
  <c r="B17" i="3"/>
  <c r="B16" i="3"/>
  <c r="B15" i="3"/>
  <c r="B8" i="3"/>
  <c r="B7" i="3"/>
  <c r="B6" i="3"/>
  <c r="B32" i="2" l="1"/>
  <c r="B27" i="2"/>
  <c r="B25" i="2"/>
  <c r="B26" i="2"/>
  <c r="B37" i="2"/>
</calcChain>
</file>

<file path=xl/sharedStrings.xml><?xml version="1.0" encoding="utf-8"?>
<sst xmlns="http://schemas.openxmlformats.org/spreadsheetml/2006/main" count="189" uniqueCount="123">
  <si>
    <t>Value</t>
  </si>
  <si>
    <t>Units</t>
  </si>
  <si>
    <t>Reference</t>
  </si>
  <si>
    <t>-</t>
  </si>
  <si>
    <t>Description</t>
  </si>
  <si>
    <t>Lamlom and Savage 2003</t>
  </si>
  <si>
    <t>CO2 equivalent radiative forcing of N2O</t>
  </si>
  <si>
    <t>Ratio_C_to_CO2</t>
  </si>
  <si>
    <t>Carbon to dry mass ratio of wood</t>
  </si>
  <si>
    <t>Ratio of C mass to CO2 mass</t>
  </si>
  <si>
    <t>CO2 equivalent radiative forcing of CH4</t>
  </si>
  <si>
    <t>GWP_CH4_AR5</t>
  </si>
  <si>
    <t>GWP_N2O_AR5</t>
  </si>
  <si>
    <t>IPCC 2014</t>
  </si>
  <si>
    <t>EF_N2O_fromCO2</t>
  </si>
  <si>
    <t>Kurz et al. (2009)</t>
  </si>
  <si>
    <t>g N2O g CO2-1</t>
  </si>
  <si>
    <t>Emission factor for nitrous oxide</t>
  </si>
  <si>
    <t>GWP_CO_AR5</t>
  </si>
  <si>
    <t>CO2 equivalent radiative forcing of CO</t>
  </si>
  <si>
    <t>IPCC 2014, Chapter 8</t>
  </si>
  <si>
    <t>GWP_CH4_AR4</t>
  </si>
  <si>
    <t>IPCC 2007</t>
  </si>
  <si>
    <t>GWP_N2O_AR4</t>
  </si>
  <si>
    <t>CombFrac_CO2</t>
  </si>
  <si>
    <t>Combusion emission fraction as CO2</t>
  </si>
  <si>
    <t>Combusion emission fraction as HC4</t>
  </si>
  <si>
    <t>Combusion emission fraction as CO</t>
  </si>
  <si>
    <t>CombFrac_CH4</t>
  </si>
  <si>
    <t>CombFrac_CO</t>
  </si>
  <si>
    <t>Ratio_CO2_to_C</t>
  </si>
  <si>
    <t>Ratio of CO2 mass to C mass</t>
  </si>
  <si>
    <t>Ratio_CO_to_C</t>
  </si>
  <si>
    <t>Ratio of CO mass to C mass</t>
  </si>
  <si>
    <t>Ratio_CH4_to_C</t>
  </si>
  <si>
    <t>Ratio of CH4 mass to C mass</t>
  </si>
  <si>
    <t>Name</t>
  </si>
  <si>
    <t>ECCC 2020 Methods GHG</t>
  </si>
  <si>
    <t>BC MOE 2017</t>
  </si>
  <si>
    <t>https://cs.mcgill.ca/~rwest/wikispeedia/wpcd/wp/w/Wood_fuel.htm#:~:text=The%20%22caloric%20content%22%20(energy,19%20to%2020%20MJ%2Fkg.</t>
  </si>
  <si>
    <t>IEA website (https://www.iea.org/reports/iron-and-steel)</t>
  </si>
  <si>
    <t>tCO2e m-3</t>
  </si>
  <si>
    <t>Klein et al (2015)</t>
  </si>
  <si>
    <t>kgCO2e/GJ</t>
  </si>
  <si>
    <t>Emission Intensity Coal</t>
  </si>
  <si>
    <t>Emission Intensity Oil</t>
  </si>
  <si>
    <t>Emission Intensity Diesel</t>
  </si>
  <si>
    <t>Emission Intensity Wood Fuel Industrial (50% moisture)</t>
  </si>
  <si>
    <t>Emission Intensity Wood Fuel Residential (0% moisture)</t>
  </si>
  <si>
    <t>Emission Intensity Concrete</t>
  </si>
  <si>
    <t>tCO2e/t</t>
  </si>
  <si>
    <t>t/m3</t>
  </si>
  <si>
    <t>tCement/m3 concrete</t>
  </si>
  <si>
    <t>Emission Intensity Natural Gas</t>
  </si>
  <si>
    <t>Emission Intensity of Harvesting</t>
  </si>
  <si>
    <t>GJ/L</t>
  </si>
  <si>
    <t>GJ/kg</t>
  </si>
  <si>
    <t>Emission Intensity Steel</t>
  </si>
  <si>
    <t>Emission Intensity Aluminum</t>
  </si>
  <si>
    <t>Emission Intensity Plastic</t>
  </si>
  <si>
    <t>Emission Intensity Textile</t>
  </si>
  <si>
    <t>?</t>
  </si>
  <si>
    <t>GJ/t</t>
  </si>
  <si>
    <t>tC tDM-1</t>
  </si>
  <si>
    <t>https://www.world-nuclear.org/uploadedFiles/org/WNA/Publications/Working_Group_Reports/comparison_of_lifecycle.pdf</t>
  </si>
  <si>
    <t>Ratio of GWh to GJ</t>
  </si>
  <si>
    <t>tCO2e/GJ</t>
  </si>
  <si>
    <t>UK</t>
  </si>
  <si>
    <t>https://www.gov.uk/government/publications/life-cycle-impacts-of-biomass-electricity-in-2020</t>
  </si>
  <si>
    <t>Emission intensity of coal:</t>
  </si>
  <si>
    <t>Emission intensity of pellet plant operation:</t>
  </si>
  <si>
    <t>tCO2e/ODT</t>
  </si>
  <si>
    <t>Pa 2011</t>
  </si>
  <si>
    <t>Pa 2011, Magelli et al. (2009)</t>
  </si>
  <si>
    <t>Pa 2011, Zhang et al. (2010)</t>
  </si>
  <si>
    <t>BC</t>
  </si>
  <si>
    <t>Energy content of pellets</t>
  </si>
  <si>
    <t>Tumuluru et al (2010)</t>
  </si>
  <si>
    <t>Wood Fuel Industrial (50% moisture)</t>
  </si>
  <si>
    <t>Wood Fuel Kiln-dried</t>
  </si>
  <si>
    <t>Wood Fuel Residential (0% moisture)</t>
  </si>
  <si>
    <t>5% moisture content (BC measurements, 2007-2008)</t>
  </si>
  <si>
    <t>kg CO2 m-3</t>
  </si>
  <si>
    <t>Berg and Karjalainen 2003, Table 11</t>
  </si>
  <si>
    <t>Sonne (2006)</t>
  </si>
  <si>
    <t>Weyrens et al (2022) - Shelterwood Harvest</t>
  </si>
  <si>
    <t>Emission intensity of harvest:</t>
  </si>
  <si>
    <t>CN emissions calculator (www.cn.ca/en/delivering-responsibly/environment/emissions/carbon-calculator/)</t>
  </si>
  <si>
    <t>Best estimate</t>
  </si>
  <si>
    <t>tCO2e/t/nautical mile</t>
  </si>
  <si>
    <t>Derived from calculatsions with CN emission calc</t>
  </si>
  <si>
    <t>Emission intentisy of transport by truck:</t>
  </si>
  <si>
    <t>Derived from calculations with CN emission calc</t>
  </si>
  <si>
    <t>tCO2e/t/km</t>
  </si>
  <si>
    <t>Emission intensity of transoport by water (container):</t>
  </si>
  <si>
    <t>Emission intensity of transoport by water (bulk):</t>
  </si>
  <si>
    <t>Emission intensity of transport by rail:</t>
  </si>
  <si>
    <t>From Economics Parameters</t>
  </si>
  <si>
    <t>Carbon Content Wood</t>
  </si>
  <si>
    <t>Density Wood</t>
  </si>
  <si>
    <t>Ratio MWh per GJ</t>
  </si>
  <si>
    <t>Ratio GWh to GJ</t>
  </si>
  <si>
    <t>Density Concrete</t>
  </si>
  <si>
    <t>Ratio Cement to Concrete</t>
  </si>
  <si>
    <t>http://www.fao.org/3/ca7952en/CA7952EN.pdf, pg 9</t>
  </si>
  <si>
    <t>Convert one m3 of wood to board feet</t>
  </si>
  <si>
    <t>Moisture Content Wood</t>
  </si>
  <si>
    <t>Energy Content Wood (50% moisture)</t>
  </si>
  <si>
    <t>Energy Content Wood (0% moisture)</t>
  </si>
  <si>
    <t>Energy Content Wood (Kiln-dried)</t>
  </si>
  <si>
    <t>Ratio bd ft Lumber per m3</t>
  </si>
  <si>
    <t>Ratio sq ft Plywood per m3</t>
  </si>
  <si>
    <t>Ratio sq ft OSB per m3</t>
  </si>
  <si>
    <t>Ratio sq ft MDF per m3</t>
  </si>
  <si>
    <t>tH2O/tGreenWood</t>
  </si>
  <si>
    <t>Moisture content of green wood</t>
  </si>
  <si>
    <t>Energy Content Coal</t>
  </si>
  <si>
    <t>Energy Content Diesel Fuel</t>
  </si>
  <si>
    <t>Energy Content Natural Gas</t>
  </si>
  <si>
    <t>Energy Content Oil</t>
  </si>
  <si>
    <t>Carbon Content Oil</t>
  </si>
  <si>
    <t>Carbon Content Natural Gas</t>
  </si>
  <si>
    <t>Carbon Content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</si>
</sst>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1" applyNumberFormat="1" applyAlignment="1">
      <alignment vertical="top"/>
    </xf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1" applyNumberFormat="1" applyFill="1" applyAlignment="1">
      <alignment vertical="top"/>
    </xf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vertical="top" wrapText="1"/>
    </xf>
    <xf numFmtId="2" fontId="0" fillId="3" borderId="0" xfId="0" applyNumberFormat="1" applyFill="1" applyAlignment="1">
      <alignment horizontal="right" vertical="top" wrapText="1"/>
    </xf>
    <xf numFmtId="2" fontId="0" fillId="3" borderId="0" xfId="0" applyNumberFormat="1" applyFill="1" applyAlignment="1">
      <alignment horizontal="left" vertical="top" wrapText="1"/>
    </xf>
    <xf numFmtId="164" fontId="0" fillId="3" borderId="0" xfId="0" applyNumberFormat="1" applyFill="1" applyAlignment="1">
      <alignment vertical="top"/>
    </xf>
    <xf numFmtId="0" fontId="0" fillId="2" borderId="0" xfId="0" applyFill="1" applyAlignment="1">
      <alignment horizontal="right"/>
    </xf>
    <xf numFmtId="2" fontId="4" fillId="3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165" fontId="0" fillId="0" borderId="0" xfId="0" applyNumberFormat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.mcgill.ca/~rwest/wikispeedia/wpcd/wp/w/Wood_fuel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s.mcgill.ca/~rwest/wikispeedia/wpcd/wp/w/Wood_fue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zoomScaleNormal="100" workbookViewId="0">
      <selection activeCell="A16" sqref="A16"/>
    </sheetView>
  </sheetViews>
  <sheetFormatPr defaultRowHeight="14.4" x14ac:dyDescent="0.3"/>
  <cols>
    <col min="1" max="1" width="51.6640625" style="1" customWidth="1"/>
    <col min="2" max="2" width="9.88671875" style="5" customWidth="1"/>
    <col min="3" max="3" width="13.6640625" style="11" customWidth="1"/>
    <col min="4" max="4" width="45.6640625" style="1" customWidth="1"/>
    <col min="5" max="5" width="77.6640625" style="1" customWidth="1"/>
    <col min="6" max="16384" width="8.88671875" style="1"/>
  </cols>
  <sheetData>
    <row r="1" spans="1:5" ht="14.4" customHeight="1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ht="14.4" customHeight="1" x14ac:dyDescent="0.3">
      <c r="A2" s="1" t="s">
        <v>21</v>
      </c>
      <c r="B2" s="33">
        <v>25</v>
      </c>
      <c r="D2" s="1" t="s">
        <v>10</v>
      </c>
      <c r="E2" s="1" t="s">
        <v>22</v>
      </c>
    </row>
    <row r="3" spans="1:5" ht="14.4" customHeight="1" x14ac:dyDescent="0.3">
      <c r="A3" s="1" t="s">
        <v>11</v>
      </c>
      <c r="B3" s="33">
        <v>28</v>
      </c>
      <c r="D3" s="1" t="s">
        <v>10</v>
      </c>
      <c r="E3" s="1" t="s">
        <v>13</v>
      </c>
    </row>
    <row r="4" spans="1:5" ht="14.4" customHeight="1" x14ac:dyDescent="0.3">
      <c r="A4" s="1" t="s">
        <v>23</v>
      </c>
      <c r="B4" s="33">
        <v>298</v>
      </c>
      <c r="D4" s="1" t="s">
        <v>6</v>
      </c>
      <c r="E4" s="1" t="s">
        <v>22</v>
      </c>
    </row>
    <row r="5" spans="1:5" ht="14.4" customHeight="1" x14ac:dyDescent="0.3">
      <c r="A5" s="1" t="s">
        <v>12</v>
      </c>
      <c r="B5" s="33">
        <v>265</v>
      </c>
      <c r="D5" s="1" t="s">
        <v>6</v>
      </c>
      <c r="E5" s="1" t="s">
        <v>13</v>
      </c>
    </row>
    <row r="6" spans="1:5" ht="14.4" customHeight="1" x14ac:dyDescent="0.3">
      <c r="A6" s="1" t="s">
        <v>18</v>
      </c>
      <c r="B6" s="33">
        <v>3.3</v>
      </c>
      <c r="D6" s="1" t="s">
        <v>19</v>
      </c>
      <c r="E6" s="1" t="s">
        <v>20</v>
      </c>
    </row>
    <row r="7" spans="1:5" ht="14.4" customHeight="1" x14ac:dyDescent="0.3">
      <c r="A7" s="1" t="s">
        <v>14</v>
      </c>
      <c r="B7" s="10">
        <v>1.7000000000000001E-4</v>
      </c>
      <c r="C7" s="11" t="s">
        <v>16</v>
      </c>
      <c r="D7" s="1" t="s">
        <v>17</v>
      </c>
      <c r="E7" s="1" t="s">
        <v>15</v>
      </c>
    </row>
    <row r="8" spans="1:5" ht="14.4" customHeight="1" x14ac:dyDescent="0.3">
      <c r="A8" s="1" t="s">
        <v>24</v>
      </c>
      <c r="B8" s="10">
        <v>0.9</v>
      </c>
      <c r="D8" s="1" t="s">
        <v>25</v>
      </c>
      <c r="E8" s="1" t="s">
        <v>15</v>
      </c>
    </row>
    <row r="9" spans="1:5" ht="14.4" customHeight="1" x14ac:dyDescent="0.3">
      <c r="A9" s="1" t="s">
        <v>28</v>
      </c>
      <c r="B9" s="10">
        <v>0.01</v>
      </c>
      <c r="D9" s="1" t="s">
        <v>26</v>
      </c>
      <c r="E9" s="1" t="s">
        <v>15</v>
      </c>
    </row>
    <row r="10" spans="1:5" ht="14.4" customHeight="1" x14ac:dyDescent="0.3">
      <c r="A10" s="1" t="s">
        <v>29</v>
      </c>
      <c r="B10" s="10">
        <v>0.09</v>
      </c>
      <c r="D10" s="1" t="s">
        <v>27</v>
      </c>
      <c r="E10" s="1" t="s">
        <v>15</v>
      </c>
    </row>
    <row r="11" spans="1:5" ht="14.4" customHeight="1" x14ac:dyDescent="0.3">
      <c r="A11" s="11" t="s">
        <v>99</v>
      </c>
      <c r="B11" s="1">
        <v>0.5</v>
      </c>
    </row>
    <row r="12" spans="1:5" ht="14.4" customHeight="1" x14ac:dyDescent="0.3">
      <c r="A12" s="1" t="s">
        <v>102</v>
      </c>
      <c r="B12" s="10">
        <v>2.4</v>
      </c>
      <c r="C12" s="11" t="s">
        <v>51</v>
      </c>
    </row>
    <row r="13" spans="1:5" ht="14.4" customHeight="1" x14ac:dyDescent="0.3">
      <c r="A13" s="1" t="s">
        <v>106</v>
      </c>
      <c r="B13" s="10">
        <v>0.5</v>
      </c>
      <c r="C13" s="11" t="s">
        <v>114</v>
      </c>
      <c r="D13" s="1" t="s">
        <v>115</v>
      </c>
      <c r="E13" s="1" t="s">
        <v>37</v>
      </c>
    </row>
    <row r="14" spans="1:5" ht="14.4" customHeight="1" x14ac:dyDescent="0.3">
      <c r="A14" s="1" t="s">
        <v>118</v>
      </c>
      <c r="B14" s="10">
        <v>55</v>
      </c>
      <c r="C14" s="11" t="s">
        <v>62</v>
      </c>
      <c r="E14" s="1" t="s">
        <v>38</v>
      </c>
    </row>
    <row r="15" spans="1:5" ht="14.4" customHeight="1" x14ac:dyDescent="0.3">
      <c r="A15" s="1" t="s">
        <v>117</v>
      </c>
      <c r="B15" s="10">
        <v>3.8300000000000001E-2</v>
      </c>
      <c r="C15" s="11" t="s">
        <v>55</v>
      </c>
      <c r="E15" s="1" t="s">
        <v>38</v>
      </c>
    </row>
    <row r="16" spans="1:5" ht="14.4" customHeight="1" x14ac:dyDescent="0.3">
      <c r="A16" s="1" t="s">
        <v>116</v>
      </c>
      <c r="B16" s="10">
        <v>25</v>
      </c>
      <c r="C16" s="11" t="s">
        <v>62</v>
      </c>
    </row>
    <row r="17" spans="1:5" ht="14.4" customHeight="1" x14ac:dyDescent="0.3">
      <c r="A17" s="1" t="s">
        <v>119</v>
      </c>
      <c r="B17" s="10">
        <v>44</v>
      </c>
      <c r="C17" s="11" t="s">
        <v>62</v>
      </c>
    </row>
    <row r="18" spans="1:5" ht="14.4" customHeight="1" x14ac:dyDescent="0.3">
      <c r="A18" s="1" t="s">
        <v>107</v>
      </c>
      <c r="B18" s="10">
        <v>9</v>
      </c>
      <c r="C18" s="11" t="s">
        <v>62</v>
      </c>
      <c r="E18" s="1" t="s">
        <v>38</v>
      </c>
    </row>
    <row r="19" spans="1:5" ht="14.4" customHeight="1" x14ac:dyDescent="0.3">
      <c r="A19" s="1" t="s">
        <v>108</v>
      </c>
      <c r="B19" s="10">
        <v>18</v>
      </c>
      <c r="C19" s="11" t="s">
        <v>62</v>
      </c>
      <c r="E19" s="1" t="s">
        <v>38</v>
      </c>
    </row>
    <row r="20" spans="1:5" ht="14.4" customHeight="1" x14ac:dyDescent="0.3">
      <c r="A20" s="1" t="s">
        <v>109</v>
      </c>
      <c r="B20" s="10">
        <v>19.5</v>
      </c>
      <c r="C20" s="11" t="s">
        <v>62</v>
      </c>
      <c r="E20" s="12" t="s">
        <v>39</v>
      </c>
    </row>
    <row r="21" spans="1:5" ht="14.4" customHeight="1" x14ac:dyDescent="0.3">
      <c r="A21" s="1" t="s">
        <v>53</v>
      </c>
      <c r="B21" s="10">
        <v>49.87</v>
      </c>
      <c r="C21" s="11" t="s">
        <v>43</v>
      </c>
      <c r="E21" s="1" t="s">
        <v>38</v>
      </c>
    </row>
    <row r="22" spans="1:5" ht="14.4" customHeight="1" x14ac:dyDescent="0.3">
      <c r="A22" s="1" t="s">
        <v>44</v>
      </c>
      <c r="B22" s="10">
        <v>282.7</v>
      </c>
      <c r="C22" s="11" t="s">
        <v>43</v>
      </c>
    </row>
    <row r="23" spans="1:5" ht="14.4" customHeight="1" x14ac:dyDescent="0.3">
      <c r="A23" s="1" t="s">
        <v>45</v>
      </c>
      <c r="B23" s="10">
        <v>68.37</v>
      </c>
      <c r="C23" s="11" t="s">
        <v>43</v>
      </c>
      <c r="E23" s="1" t="s">
        <v>38</v>
      </c>
    </row>
    <row r="24" spans="1:5" ht="14.4" customHeight="1" x14ac:dyDescent="0.3">
      <c r="A24" s="1" t="s">
        <v>46</v>
      </c>
      <c r="B24" s="10">
        <v>70.62</v>
      </c>
      <c r="C24" s="11" t="s">
        <v>43</v>
      </c>
      <c r="E24" s="1" t="s">
        <v>38</v>
      </c>
    </row>
    <row r="25" spans="1:5" ht="14.4" customHeight="1" x14ac:dyDescent="0.3">
      <c r="A25" s="1" t="s">
        <v>47</v>
      </c>
      <c r="B25" s="10">
        <f>93.33+2.24</f>
        <v>95.57</v>
      </c>
      <c r="C25" s="11" t="s">
        <v>43</v>
      </c>
      <c r="E25" s="1" t="s">
        <v>38</v>
      </c>
    </row>
    <row r="26" spans="1:5" ht="14.4" customHeight="1" x14ac:dyDescent="0.3">
      <c r="A26" s="1" t="s">
        <v>48</v>
      </c>
      <c r="B26" s="10">
        <f>82.11+19.07</f>
        <v>101.18</v>
      </c>
      <c r="C26" s="11" t="s">
        <v>43</v>
      </c>
      <c r="E26" s="1" t="s">
        <v>38</v>
      </c>
    </row>
    <row r="27" spans="1:5" ht="14.4" customHeight="1" x14ac:dyDescent="0.3">
      <c r="A27" s="1" t="s">
        <v>49</v>
      </c>
      <c r="B27" s="10">
        <f>72.5/1000</f>
        <v>7.2499999999999995E-2</v>
      </c>
      <c r="C27" s="11" t="s">
        <v>50</v>
      </c>
    </row>
    <row r="28" spans="1:5" ht="14.4" customHeight="1" x14ac:dyDescent="0.3">
      <c r="A28" s="1" t="s">
        <v>57</v>
      </c>
      <c r="B28" s="10">
        <v>1.4</v>
      </c>
      <c r="C28" s="11" t="s">
        <v>50</v>
      </c>
      <c r="E28" s="1" t="s">
        <v>40</v>
      </c>
    </row>
    <row r="29" spans="1:5" ht="14.4" customHeight="1" x14ac:dyDescent="0.3">
      <c r="A29" s="1" t="s">
        <v>58</v>
      </c>
      <c r="B29" s="10">
        <v>4.8</v>
      </c>
      <c r="C29" s="11" t="s">
        <v>50</v>
      </c>
    </row>
    <row r="30" spans="1:5" ht="14.4" customHeight="1" x14ac:dyDescent="0.3">
      <c r="A30" s="1" t="s">
        <v>59</v>
      </c>
      <c r="B30" s="10">
        <v>0.7</v>
      </c>
      <c r="C30" s="11" t="s">
        <v>50</v>
      </c>
    </row>
    <row r="31" spans="1:5" ht="14.4" customHeight="1" x14ac:dyDescent="0.3">
      <c r="A31" s="1" t="s">
        <v>60</v>
      </c>
      <c r="B31" s="10">
        <v>0</v>
      </c>
      <c r="C31" s="11" t="s">
        <v>50</v>
      </c>
      <c r="E31" s="1" t="s">
        <v>61</v>
      </c>
    </row>
    <row r="32" spans="1:5" ht="14.4" customHeight="1" x14ac:dyDescent="0.3">
      <c r="A32" s="1" t="s">
        <v>54</v>
      </c>
      <c r="B32" s="10">
        <f>AVERAGE(6.3,67.1)/1000</f>
        <v>3.6699999999999997E-2</v>
      </c>
      <c r="C32" s="11" t="s">
        <v>41</v>
      </c>
      <c r="E32" s="1" t="s">
        <v>42</v>
      </c>
    </row>
    <row r="33" spans="1:5" ht="14.4" customHeight="1" x14ac:dyDescent="0.3">
      <c r="A33" s="1" t="s">
        <v>98</v>
      </c>
      <c r="B33" s="6">
        <v>0.5</v>
      </c>
      <c r="C33" s="11" t="s">
        <v>63</v>
      </c>
      <c r="D33" s="1" t="s">
        <v>8</v>
      </c>
      <c r="E33" s="1" t="s">
        <v>5</v>
      </c>
    </row>
    <row r="34" spans="1:5" ht="14.4" customHeight="1" x14ac:dyDescent="0.3">
      <c r="A34" s="1" t="s">
        <v>120</v>
      </c>
      <c r="B34" s="6">
        <v>0.85</v>
      </c>
      <c r="C34" s="11" t="s">
        <v>63</v>
      </c>
    </row>
    <row r="35" spans="1:5" ht="14.4" customHeight="1" x14ac:dyDescent="0.3">
      <c r="A35" s="1" t="s">
        <v>121</v>
      </c>
      <c r="B35" s="5">
        <v>0.75</v>
      </c>
      <c r="C35" s="11" t="s">
        <v>63</v>
      </c>
      <c r="E35" s="3"/>
    </row>
    <row r="36" spans="1:5" ht="14.4" customHeight="1" x14ac:dyDescent="0.3">
      <c r="A36" s="3" t="s">
        <v>122</v>
      </c>
      <c r="B36" s="4">
        <v>0.75</v>
      </c>
      <c r="C36" s="11" t="s">
        <v>63</v>
      </c>
      <c r="D36" s="3"/>
      <c r="E36" s="3"/>
    </row>
    <row r="37" spans="1:5" ht="14.4" customHeight="1" x14ac:dyDescent="0.3">
      <c r="A37" s="1" t="s">
        <v>7</v>
      </c>
      <c r="B37" s="10">
        <f>12/(12+2*16)</f>
        <v>0.27272727272727271</v>
      </c>
      <c r="D37" s="1" t="s">
        <v>9</v>
      </c>
      <c r="E37" s="2"/>
    </row>
    <row r="38" spans="1:5" ht="14.4" customHeight="1" x14ac:dyDescent="0.3">
      <c r="A38" s="1" t="s">
        <v>30</v>
      </c>
      <c r="B38" s="10">
        <v>3.6669999999999998</v>
      </c>
      <c r="D38" s="1" t="s">
        <v>31</v>
      </c>
      <c r="E38" s="2"/>
    </row>
    <row r="39" spans="1:5" ht="14.4" customHeight="1" x14ac:dyDescent="0.3">
      <c r="A39" s="1" t="s">
        <v>32</v>
      </c>
      <c r="B39" s="10">
        <v>2.3332999999999999</v>
      </c>
      <c r="D39" s="1" t="s">
        <v>33</v>
      </c>
      <c r="E39" s="2"/>
    </row>
    <row r="40" spans="1:5" ht="14.4" customHeight="1" x14ac:dyDescent="0.3">
      <c r="A40" s="1" t="s">
        <v>34</v>
      </c>
      <c r="B40" s="10">
        <v>1.3332999999999999</v>
      </c>
      <c r="D40" s="1" t="s">
        <v>35</v>
      </c>
      <c r="E40" s="1" t="s">
        <v>3</v>
      </c>
    </row>
    <row r="41" spans="1:5" ht="14.4" customHeight="1" x14ac:dyDescent="0.3">
      <c r="A41" s="1" t="s">
        <v>103</v>
      </c>
      <c r="B41" s="10">
        <v>0.36499999999999999</v>
      </c>
      <c r="C41" s="11" t="s">
        <v>52</v>
      </c>
    </row>
    <row r="42" spans="1:5" ht="14.4" customHeight="1" x14ac:dyDescent="0.3">
      <c r="A42" s="30" t="s">
        <v>101</v>
      </c>
      <c r="B42" s="31">
        <v>3600</v>
      </c>
      <c r="C42" s="32"/>
      <c r="D42" s="30" t="s">
        <v>65</v>
      </c>
      <c r="E42" s="1" t="s">
        <v>3</v>
      </c>
    </row>
    <row r="43" spans="1:5" ht="14.4" customHeight="1" x14ac:dyDescent="0.3">
      <c r="A43" s="11" t="s">
        <v>100</v>
      </c>
      <c r="B43" s="1">
        <v>0.27777800000000002</v>
      </c>
      <c r="D43" s="1" t="s">
        <v>97</v>
      </c>
      <c r="E43" s="2"/>
    </row>
    <row r="44" spans="1:5" ht="14.4" customHeight="1" x14ac:dyDescent="0.3">
      <c r="A44" s="32" t="s">
        <v>110</v>
      </c>
      <c r="B44" s="30">
        <v>453</v>
      </c>
      <c r="D44" s="30" t="s">
        <v>105</v>
      </c>
      <c r="E44" s="29" t="s">
        <v>104</v>
      </c>
    </row>
    <row r="45" spans="1:5" ht="14.4" customHeight="1" x14ac:dyDescent="0.3">
      <c r="A45" s="32" t="s">
        <v>111</v>
      </c>
      <c r="B45" s="30">
        <f>1000/1.13</f>
        <v>884.95575221238948</v>
      </c>
      <c r="D45" s="30"/>
    </row>
    <row r="46" spans="1:5" ht="14.4" customHeight="1" x14ac:dyDescent="0.3">
      <c r="A46" s="32" t="s">
        <v>112</v>
      </c>
      <c r="B46" s="30">
        <f>1000/1.13</f>
        <v>884.95575221238948</v>
      </c>
      <c r="D46" s="30"/>
    </row>
    <row r="47" spans="1:5" ht="14.4" customHeight="1" x14ac:dyDescent="0.3">
      <c r="A47" s="32" t="s">
        <v>113</v>
      </c>
      <c r="B47" s="30">
        <f>1000/1.13</f>
        <v>884.95575221238948</v>
      </c>
      <c r="D47" s="30"/>
    </row>
    <row r="48" spans="1:5" ht="14.4" customHeight="1" x14ac:dyDescent="0.3">
      <c r="B48" s="1"/>
      <c r="C48" s="1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</sheetData>
  <hyperlinks>
    <hyperlink ref="E20" r:id="rId1" location=":~:text=The%20%22caloric%20content%22%20(energy,19%20to%2020%20MJ%2Fkg." xr:uid="{BC12505D-14C3-48E6-B915-05C67CB41FD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8569-D531-4078-8D88-C7FB33C04B5B}">
  <dimension ref="A1:E26"/>
  <sheetViews>
    <sheetView workbookViewId="0">
      <selection activeCell="B10" sqref="B10"/>
    </sheetView>
  </sheetViews>
  <sheetFormatPr defaultRowHeight="14.4" x14ac:dyDescent="0.3"/>
  <cols>
    <col min="1" max="1" width="53.21875" customWidth="1"/>
    <col min="2" max="2" width="10.6640625" customWidth="1"/>
    <col min="3" max="3" width="24.44140625" customWidth="1"/>
    <col min="4" max="4" width="42.5546875" customWidth="1"/>
    <col min="5" max="5" width="55" customWidth="1"/>
  </cols>
  <sheetData>
    <row r="1" spans="1:5" x14ac:dyDescent="0.3">
      <c r="A1" s="7" t="s">
        <v>36</v>
      </c>
      <c r="B1" s="8" t="s">
        <v>0</v>
      </c>
      <c r="C1" s="9" t="s">
        <v>1</v>
      </c>
      <c r="D1" s="7" t="s">
        <v>4</v>
      </c>
      <c r="E1" s="7" t="s">
        <v>2</v>
      </c>
    </row>
    <row r="2" spans="1:5" x14ac:dyDescent="0.3">
      <c r="A2" s="13" t="s">
        <v>69</v>
      </c>
      <c r="B2" s="14"/>
      <c r="C2" s="14"/>
      <c r="D2" s="14"/>
      <c r="E2" s="14"/>
    </row>
    <row r="3" spans="1:5" x14ac:dyDescent="0.3">
      <c r="A3" s="19" t="s">
        <v>88</v>
      </c>
      <c r="B3" s="15">
        <v>0.28270000000000001</v>
      </c>
      <c r="C3" s="14" t="s">
        <v>66</v>
      </c>
      <c r="D3" s="14" t="s">
        <v>67</v>
      </c>
      <c r="E3" s="14" t="s">
        <v>68</v>
      </c>
    </row>
    <row r="4" spans="1:5" x14ac:dyDescent="0.3">
      <c r="A4" s="14"/>
      <c r="B4" s="15">
        <v>0.24666666666666667</v>
      </c>
      <c r="C4" s="14" t="s">
        <v>66</v>
      </c>
      <c r="D4" s="14"/>
      <c r="E4" s="14" t="s">
        <v>64</v>
      </c>
    </row>
    <row r="5" spans="1:5" x14ac:dyDescent="0.3">
      <c r="A5" s="17" t="s">
        <v>70</v>
      </c>
      <c r="B5" s="16"/>
      <c r="C5" s="16"/>
      <c r="D5" s="16"/>
      <c r="E5" s="16"/>
    </row>
    <row r="6" spans="1:5" x14ac:dyDescent="0.3">
      <c r="A6" s="17"/>
      <c r="B6" s="16">
        <f>8.3/1000</f>
        <v>8.3000000000000001E-3</v>
      </c>
      <c r="C6" s="16" t="s">
        <v>71</v>
      </c>
      <c r="D6" s="16" t="s">
        <v>75</v>
      </c>
      <c r="E6" s="16" t="s">
        <v>72</v>
      </c>
    </row>
    <row r="7" spans="1:5" x14ac:dyDescent="0.3">
      <c r="A7" s="20" t="s">
        <v>88</v>
      </c>
      <c r="B7" s="16">
        <f>27.8/1000</f>
        <v>2.7800000000000002E-2</v>
      </c>
      <c r="C7" s="16" t="s">
        <v>71</v>
      </c>
      <c r="D7" s="16" t="s">
        <v>75</v>
      </c>
      <c r="E7" s="16" t="s">
        <v>73</v>
      </c>
    </row>
    <row r="8" spans="1:5" x14ac:dyDescent="0.3">
      <c r="A8" s="16"/>
      <c r="B8" s="16">
        <f>31.8/1000</f>
        <v>3.1800000000000002E-2</v>
      </c>
      <c r="C8" s="16" t="s">
        <v>71</v>
      </c>
      <c r="D8" s="16" t="s">
        <v>75</v>
      </c>
      <c r="E8" s="16" t="s">
        <v>74</v>
      </c>
    </row>
    <row r="9" spans="1:5" x14ac:dyDescent="0.3">
      <c r="A9" s="13" t="s">
        <v>76</v>
      </c>
      <c r="B9" s="14"/>
      <c r="C9" s="14"/>
      <c r="D9" s="14"/>
      <c r="E9" s="14"/>
    </row>
    <row r="10" spans="1:5" x14ac:dyDescent="0.3">
      <c r="A10" s="21" t="s">
        <v>88</v>
      </c>
      <c r="B10" s="14">
        <v>1.7500000000000002E-2</v>
      </c>
      <c r="C10" s="14" t="s">
        <v>56</v>
      </c>
      <c r="D10" s="14" t="s">
        <v>81</v>
      </c>
      <c r="E10" s="14" t="s">
        <v>77</v>
      </c>
    </row>
    <row r="11" spans="1:5" x14ac:dyDescent="0.3">
      <c r="A11" s="14"/>
      <c r="B11" s="14">
        <v>8.9999999999999993E-3</v>
      </c>
      <c r="C11" s="14" t="s">
        <v>56</v>
      </c>
      <c r="D11" s="14" t="s">
        <v>78</v>
      </c>
      <c r="E11" s="14" t="s">
        <v>38</v>
      </c>
    </row>
    <row r="12" spans="1:5" x14ac:dyDescent="0.3">
      <c r="A12" s="14"/>
      <c r="B12" s="14">
        <v>1.7999999999999999E-2</v>
      </c>
      <c r="C12" s="14" t="s">
        <v>56</v>
      </c>
      <c r="D12" s="14" t="s">
        <v>80</v>
      </c>
      <c r="E12" s="14" t="s">
        <v>38</v>
      </c>
    </row>
    <row r="13" spans="1:5" x14ac:dyDescent="0.3">
      <c r="A13" s="14"/>
      <c r="B13" s="14">
        <v>1.95E-2</v>
      </c>
      <c r="C13" s="14" t="s">
        <v>56</v>
      </c>
      <c r="D13" s="14" t="s">
        <v>79</v>
      </c>
      <c r="E13" s="18" t="s">
        <v>39</v>
      </c>
    </row>
    <row r="14" spans="1:5" x14ac:dyDescent="0.3">
      <c r="A14" s="17" t="s">
        <v>86</v>
      </c>
      <c r="B14" s="22"/>
      <c r="C14" s="16"/>
      <c r="D14" s="16"/>
      <c r="E14" s="16"/>
    </row>
    <row r="15" spans="1:5" x14ac:dyDescent="0.3">
      <c r="A15" s="23"/>
      <c r="B15" s="24">
        <f>AVERAGE(10.61,9.11)</f>
        <v>9.86</v>
      </c>
      <c r="C15" s="25" t="s">
        <v>82</v>
      </c>
      <c r="D15" s="23"/>
      <c r="E15" s="23" t="s">
        <v>83</v>
      </c>
    </row>
    <row r="16" spans="1:5" x14ac:dyDescent="0.3">
      <c r="A16" s="23"/>
      <c r="B16" s="26">
        <f>1.48/100*1000</f>
        <v>14.8</v>
      </c>
      <c r="C16" s="25" t="s">
        <v>82</v>
      </c>
      <c r="D16" s="23"/>
      <c r="E16" s="23" t="s">
        <v>84</v>
      </c>
    </row>
    <row r="17" spans="1:5" ht="15.6" customHeight="1" x14ac:dyDescent="0.3">
      <c r="A17" s="23"/>
      <c r="B17" s="24">
        <f>(25.16+39.77)/1.82</f>
        <v>35.675824175824175</v>
      </c>
      <c r="C17" s="25" t="s">
        <v>82</v>
      </c>
      <c r="D17" s="23"/>
      <c r="E17" s="23" t="s">
        <v>85</v>
      </c>
    </row>
    <row r="18" spans="1:5" x14ac:dyDescent="0.3">
      <c r="A18" s="28" t="s">
        <v>88</v>
      </c>
      <c r="B18" s="24">
        <f>AVERAGE(6.3,67.1)</f>
        <v>36.699999999999996</v>
      </c>
      <c r="C18" s="25" t="s">
        <v>82</v>
      </c>
      <c r="D18" s="23"/>
      <c r="E18" s="23" t="s">
        <v>42</v>
      </c>
    </row>
    <row r="19" spans="1:5" x14ac:dyDescent="0.3">
      <c r="A19" s="13" t="s">
        <v>96</v>
      </c>
      <c r="B19" s="27"/>
      <c r="C19" s="14"/>
      <c r="D19" s="14"/>
      <c r="E19" s="14"/>
    </row>
    <row r="20" spans="1:5" x14ac:dyDescent="0.3">
      <c r="A20" s="21" t="s">
        <v>88</v>
      </c>
      <c r="B20" s="27">
        <v>1.2999999999999999E-5</v>
      </c>
      <c r="C20" s="14" t="s">
        <v>93</v>
      </c>
      <c r="D20" s="14"/>
      <c r="E20" s="14" t="s">
        <v>87</v>
      </c>
    </row>
    <row r="21" spans="1:5" x14ac:dyDescent="0.3">
      <c r="A21" s="17" t="s">
        <v>95</v>
      </c>
      <c r="B21" s="22"/>
      <c r="C21" s="16"/>
      <c r="D21" s="16"/>
      <c r="E21" s="16"/>
    </row>
    <row r="22" spans="1:5" x14ac:dyDescent="0.3">
      <c r="A22" s="20" t="s">
        <v>88</v>
      </c>
      <c r="B22" s="16">
        <v>7.3852646386495524E-6</v>
      </c>
      <c r="C22" s="16" t="s">
        <v>89</v>
      </c>
      <c r="D22" s="16" t="s">
        <v>90</v>
      </c>
      <c r="E22" s="16" t="s">
        <v>87</v>
      </c>
    </row>
    <row r="23" spans="1:5" x14ac:dyDescent="0.3">
      <c r="A23" s="13" t="s">
        <v>94</v>
      </c>
      <c r="B23" s="14"/>
      <c r="C23" s="14"/>
      <c r="D23" s="14"/>
      <c r="E23" s="14"/>
    </row>
    <row r="24" spans="1:5" x14ac:dyDescent="0.3">
      <c r="A24" s="21" t="s">
        <v>88</v>
      </c>
      <c r="B24" s="27">
        <f>65/1000/4272</f>
        <v>1.5215355805243445E-5</v>
      </c>
      <c r="C24" s="14" t="s">
        <v>89</v>
      </c>
      <c r="D24" s="14" t="s">
        <v>90</v>
      </c>
      <c r="E24" s="14" t="s">
        <v>87</v>
      </c>
    </row>
    <row r="25" spans="1:5" x14ac:dyDescent="0.3">
      <c r="A25" s="17" t="s">
        <v>91</v>
      </c>
      <c r="B25" s="16"/>
      <c r="C25" s="16"/>
      <c r="D25" s="16"/>
      <c r="E25" s="16"/>
    </row>
    <row r="26" spans="1:5" x14ac:dyDescent="0.3">
      <c r="A26" s="20" t="s">
        <v>88</v>
      </c>
      <c r="B26" s="22">
        <v>6.3999999999999997E-5</v>
      </c>
      <c r="C26" s="16" t="s">
        <v>93</v>
      </c>
      <c r="D26" s="16" t="s">
        <v>92</v>
      </c>
      <c r="E26" s="16" t="s">
        <v>87</v>
      </c>
    </row>
  </sheetData>
  <hyperlinks>
    <hyperlink ref="E13" r:id="rId1" location=":~:text=The%20%22caloric%20content%22%20(energy,19%20to%2020%20MJ%2Fkg." xr:uid="{F54DCA0F-8D8B-4804-AB6F-2B1EE65DE656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Parameter Review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2022-10-12T18:17:46Z</dcterms:modified>
</cp:coreProperties>
</file>