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8_{BF356850-A020-4733-B4E3-507E6AD61B02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O45" i="5" l="1"/>
  <c r="O47" i="5"/>
  <c r="N4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6" i="5"/>
  <c r="O30" i="5"/>
  <c r="O29" i="5"/>
  <c r="O21" i="5"/>
  <c r="O20" i="5"/>
  <c r="O19" i="5"/>
  <c r="O18" i="5"/>
  <c r="O16" i="5"/>
  <c r="O15" i="5"/>
  <c r="O7" i="5"/>
  <c r="O5" i="5"/>
  <c r="O4" i="5"/>
  <c r="O3" i="5"/>
  <c r="O2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7" i="5"/>
  <c r="M47" i="5"/>
  <c r="L47" i="5"/>
  <c r="N46" i="5"/>
  <c r="M46" i="5"/>
  <c r="L46" i="5"/>
  <c r="M45" i="5"/>
  <c r="L45" i="5"/>
  <c r="N30" i="5"/>
  <c r="M30" i="5"/>
  <c r="L30" i="5"/>
  <c r="N29" i="5"/>
  <c r="M29" i="5"/>
  <c r="L29" i="5"/>
  <c r="N21" i="5"/>
  <c r="M21" i="5"/>
  <c r="L21" i="5"/>
  <c r="N20" i="5"/>
  <c r="M20" i="5"/>
  <c r="L20" i="5"/>
  <c r="N19" i="5"/>
  <c r="M19" i="5"/>
  <c r="L19" i="5"/>
  <c r="N18" i="5"/>
  <c r="M18" i="5"/>
  <c r="L18" i="5"/>
  <c r="N16" i="5"/>
  <c r="M16" i="5"/>
  <c r="L16" i="5"/>
  <c r="N15" i="5"/>
  <c r="M15" i="5"/>
  <c r="L15" i="5"/>
  <c r="N7" i="5"/>
  <c r="M7" i="5"/>
  <c r="L7" i="5"/>
  <c r="N5" i="5"/>
  <c r="M5" i="5"/>
  <c r="L5" i="5"/>
  <c r="N4" i="5"/>
  <c r="M4" i="5"/>
  <c r="L4" i="5"/>
  <c r="N3" i="5"/>
  <c r="M3" i="5"/>
  <c r="L3" i="5"/>
  <c r="N2" i="5"/>
  <c r="M2" i="5"/>
  <c r="L2" i="5"/>
  <c r="J45" i="5"/>
  <c r="G45" i="5"/>
  <c r="I28" i="5" l="1"/>
  <c r="I27" i="5"/>
  <c r="I26" i="5"/>
  <c r="I25" i="5"/>
  <c r="I24" i="5"/>
  <c r="I23" i="5"/>
  <c r="I22" i="5"/>
  <c r="I17" i="5"/>
  <c r="I14" i="5"/>
  <c r="I13" i="5"/>
  <c r="I12" i="5"/>
  <c r="I11" i="5"/>
  <c r="I10" i="5"/>
  <c r="I9" i="5"/>
  <c r="I8" i="5"/>
  <c r="I6" i="5"/>
  <c r="F8" i="5"/>
  <c r="G56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8" i="5"/>
  <c r="F27" i="5"/>
  <c r="F26" i="5"/>
  <c r="F25" i="5"/>
  <c r="F24" i="5"/>
  <c r="F23" i="5"/>
  <c r="F22" i="5"/>
  <c r="F17" i="5"/>
  <c r="F14" i="5"/>
  <c r="F13" i="5"/>
  <c r="F12" i="5"/>
  <c r="F11" i="5"/>
  <c r="F10" i="5"/>
  <c r="F9" i="5"/>
  <c r="F6" i="5"/>
  <c r="J56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J15" i="5"/>
  <c r="D5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28" i="5"/>
  <c r="B27" i="5"/>
  <c r="B26" i="5"/>
  <c r="B25" i="5"/>
  <c r="B24" i="5"/>
  <c r="B23" i="5"/>
  <c r="B22" i="5"/>
  <c r="B17" i="5"/>
  <c r="B14" i="5"/>
  <c r="B13" i="5"/>
  <c r="B12" i="5"/>
  <c r="B11" i="5"/>
  <c r="B10" i="5"/>
  <c r="B9" i="5"/>
  <c r="B8" i="5"/>
  <c r="B6" i="5"/>
  <c r="N35" i="5" l="1"/>
  <c r="M35" i="5"/>
  <c r="L35" i="5"/>
  <c r="O35" i="5"/>
  <c r="O43" i="5"/>
  <c r="M43" i="5"/>
  <c r="L43" i="5"/>
  <c r="N43" i="5"/>
  <c r="L36" i="5"/>
  <c r="N36" i="5"/>
  <c r="M36" i="5"/>
  <c r="O36" i="5"/>
  <c r="N44" i="5"/>
  <c r="O44" i="5"/>
  <c r="M44" i="5"/>
  <c r="L44" i="5"/>
  <c r="M22" i="5"/>
  <c r="L22" i="5"/>
  <c r="O22" i="5"/>
  <c r="N22" i="5"/>
  <c r="L23" i="5"/>
  <c r="O23" i="5"/>
  <c r="N23" i="5"/>
  <c r="M23" i="5"/>
  <c r="N39" i="5"/>
  <c r="M39" i="5"/>
  <c r="L39" i="5"/>
  <c r="O39" i="5"/>
  <c r="M8" i="5"/>
  <c r="N8" i="5"/>
  <c r="L8" i="5"/>
  <c r="O8" i="5"/>
  <c r="M38" i="5"/>
  <c r="N38" i="5"/>
  <c r="L38" i="5"/>
  <c r="O38" i="5"/>
  <c r="O25" i="5"/>
  <c r="N25" i="5"/>
  <c r="M25" i="5"/>
  <c r="L25" i="5"/>
  <c r="L37" i="5"/>
  <c r="N37" i="5"/>
  <c r="M37" i="5"/>
  <c r="O37" i="5"/>
  <c r="N40" i="5"/>
  <c r="M40" i="5"/>
  <c r="L40" i="5"/>
  <c r="O40" i="5"/>
  <c r="M10" i="5"/>
  <c r="N10" i="5"/>
  <c r="L10" i="5"/>
  <c r="O10" i="5"/>
  <c r="O26" i="5"/>
  <c r="M26" i="5"/>
  <c r="L26" i="5"/>
  <c r="N26" i="5"/>
  <c r="L6" i="5"/>
  <c r="N6" i="5"/>
  <c r="O6" i="5"/>
  <c r="M6" i="5"/>
  <c r="N27" i="5"/>
  <c r="O27" i="5"/>
  <c r="M27" i="5"/>
  <c r="L27" i="5"/>
  <c r="L41" i="5"/>
  <c r="N41" i="5"/>
  <c r="O41" i="5"/>
  <c r="M41" i="5"/>
  <c r="M12" i="5"/>
  <c r="L12" i="5"/>
  <c r="O12" i="5"/>
  <c r="N12" i="5"/>
  <c r="G15" i="5"/>
  <c r="O17" i="5"/>
  <c r="N17" i="5"/>
  <c r="M17" i="5"/>
  <c r="L17" i="5"/>
  <c r="N28" i="5"/>
  <c r="L28" i="5"/>
  <c r="M28" i="5"/>
  <c r="O28" i="5"/>
  <c r="L13" i="5"/>
  <c r="O13" i="5"/>
  <c r="N13" i="5"/>
  <c r="M13" i="5"/>
  <c r="N31" i="5"/>
  <c r="L31" i="5"/>
  <c r="O31" i="5"/>
  <c r="M31" i="5"/>
  <c r="L9" i="5"/>
  <c r="M9" i="5"/>
  <c r="N9" i="5"/>
  <c r="O9" i="5"/>
  <c r="O14" i="5"/>
  <c r="N14" i="5"/>
  <c r="L14" i="5"/>
  <c r="M14" i="5"/>
  <c r="O24" i="5"/>
  <c r="N24" i="5"/>
  <c r="L24" i="5"/>
  <c r="M24" i="5"/>
  <c r="N32" i="5"/>
  <c r="M32" i="5"/>
  <c r="O32" i="5"/>
  <c r="L32" i="5"/>
  <c r="O42" i="5"/>
  <c r="L42" i="5"/>
  <c r="N42" i="5"/>
  <c r="M42" i="5"/>
  <c r="N11" i="5"/>
  <c r="M11" i="5"/>
  <c r="L11" i="5"/>
  <c r="O11" i="5"/>
  <c r="N33" i="5"/>
  <c r="M33" i="5"/>
  <c r="L33" i="5"/>
  <c r="O33" i="5"/>
  <c r="N34" i="5"/>
  <c r="M34" i="5"/>
  <c r="L34" i="5"/>
  <c r="O34" i="5"/>
  <c r="J20" i="5"/>
  <c r="G20" i="5"/>
  <c r="D38" i="5"/>
  <c r="G38" i="5"/>
  <c r="G29" i="5"/>
  <c r="G2" i="5"/>
  <c r="J2" i="5"/>
  <c r="J29" i="5"/>
  <c r="J38" i="5"/>
  <c r="D20" i="5"/>
  <c r="D53" i="5"/>
  <c r="D29" i="5" l="1"/>
  <c r="D2" i="5"/>
  <c r="D15" i="5"/>
</calcChain>
</file>

<file path=xl/sharedStrings.xml><?xml version="1.0" encoding="utf-8"?>
<sst xmlns="http://schemas.openxmlformats.org/spreadsheetml/2006/main" count="149" uniqueCount="86">
  <si>
    <t>Name</t>
  </si>
  <si>
    <t>Domtar says 0.2</t>
  </si>
  <si>
    <t>Domtar says 0.39</t>
  </si>
  <si>
    <t>Domtar: 22% goes to fuel; 78% goes to pulp; 50% of pulp goes to paper, 50% goes to longer-lived products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</si>
  <si>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</si>
  <si>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</si>
  <si>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</si>
  <si>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</si>
  <si>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</si>
  <si>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</si>
  <si>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</si>
  <si>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</si>
  <si>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</si>
  <si>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</si>
  <si>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</si>
  <si>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</si>
  <si>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</si>
  <si>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</si>
  <si>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</si>
  <si>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</si>
  <si>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</si>
  <si>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</si>
  <si>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</si>
  <si>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</si>
  <si>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</si>
  <si>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</si>
  <si>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</si>
  <si>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</si>
  <si>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</si>
  <si>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</si>
  <si>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</si>
  <si>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</si>
  <si>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ChipperMillToPulpMillChips</t>
  </si>
  <si>
    <t>ChipperMillToPelletMillChips</t>
  </si>
  <si>
    <t>PolePostMillToOther</t>
  </si>
  <si>
    <t>ShakeShingleMillToSFH</t>
  </si>
  <si>
    <t>ShakeShingleMillToMFH</t>
  </si>
  <si>
    <t>ShakeShingleMillToCom</t>
  </si>
  <si>
    <t>Ghafghazi 2016</t>
  </si>
  <si>
    <t>Surplus sent to pulp</t>
  </si>
  <si>
    <t>PlywoodMillToIPP</t>
  </si>
  <si>
    <t>OSBMillToIPP</t>
  </si>
  <si>
    <t>ChipperMillToPowerFacility</t>
  </si>
  <si>
    <t>PlywoodMillToPowerFacility</t>
  </si>
  <si>
    <t>OSBMillToPowerFacility</t>
  </si>
  <si>
    <t>PulpMillToPaper</t>
  </si>
  <si>
    <t>PulpMillToPowerFacility</t>
  </si>
  <si>
    <t>PulpMillToIPP</t>
  </si>
  <si>
    <t>PulpMillToEffluent</t>
  </si>
  <si>
    <t>PulpMillToSpecialtyPulpProducts</t>
  </si>
  <si>
    <t>LogExportToPowerFacility</t>
  </si>
  <si>
    <t>LogExportToSFH</t>
  </si>
  <si>
    <t>LogExportToMFH</t>
  </si>
  <si>
    <t>LogExportToCom</t>
  </si>
  <si>
    <t>LogExportToFurn</t>
  </si>
  <si>
    <t>LogExportToShip</t>
  </si>
  <si>
    <t>LogExportToRepairs</t>
  </si>
  <si>
    <t>LogExportToOther</t>
  </si>
  <si>
    <t>LogExportToFirewood</t>
  </si>
  <si>
    <t>Needs work</t>
  </si>
  <si>
    <t>Not in use</t>
  </si>
  <si>
    <t>n/a</t>
  </si>
  <si>
    <t>GFS22</t>
  </si>
  <si>
    <t>Coast</t>
  </si>
  <si>
    <t>Coast Description</t>
  </si>
  <si>
    <t>Coast QA</t>
  </si>
  <si>
    <t>Interior</t>
  </si>
  <si>
    <t>Interior QA</t>
  </si>
  <si>
    <t>Coast Notes</t>
  </si>
  <si>
    <t>Interior Notes</t>
  </si>
  <si>
    <t>GFS22 Notes</t>
  </si>
  <si>
    <t>GFS22 QA</t>
  </si>
  <si>
    <t>PelletMillToDomRNG</t>
  </si>
  <si>
    <t>PelletMillToDomGrid</t>
  </si>
  <si>
    <t>PelletMillToPelletExport</t>
  </si>
  <si>
    <t>Energy Production Pellets</t>
  </si>
  <si>
    <t>Burn Uneconomic</t>
  </si>
  <si>
    <t>Leave Uneconomic Standing</t>
  </si>
  <si>
    <t>Sawlogs and Pellets</t>
  </si>
  <si>
    <t>LumberMillToPulpMill</t>
  </si>
  <si>
    <t>LumberMillToMDFMill</t>
  </si>
  <si>
    <t>LumberMillToPelletMill</t>
  </si>
  <si>
    <t>LumberMillToPowerFacility</t>
  </si>
  <si>
    <t>LumberMillToIPP</t>
  </si>
  <si>
    <t>LumberMillToLogExport</t>
  </si>
  <si>
    <t>PelletMillToHydrogen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</si>
</sst>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DEF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/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vertical="top" wrapText="1"/>
    </xf>
    <xf numFmtId="164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85" zoomScaleNormal="85" workbookViewId="0">
      <selection activeCell="C13" sqref="C13"/>
    </sheetView>
  </sheetViews>
  <sheetFormatPr defaultRowHeight="14.4" x14ac:dyDescent="0.3"/>
  <cols>
    <col min="1" max="1" width="48.109375" customWidth="1"/>
    <col min="2" max="2" width="9.109375" style="2" customWidth="1"/>
    <col min="3" max="3" width="18.6640625" customWidth="1"/>
    <col min="4" max="4" width="7.6640625" style="3" customWidth="1"/>
    <col min="5" max="5" width="12.21875" style="11" customWidth="1"/>
    <col min="6" max="6" width="9.33203125" style="2" customWidth="1"/>
    <col min="7" max="7" width="8.77734375" style="3" customWidth="1"/>
    <col min="8" max="8" width="13.6640625" style="11" customWidth="1"/>
    <col min="9" max="9" width="8.5546875" customWidth="1"/>
    <col min="10" max="10" width="6.77734375" style="3" customWidth="1"/>
    <col min="11" max="11" width="13.21875" customWidth="1"/>
    <col min="12" max="15" width="8.88671875" style="1"/>
  </cols>
  <sheetData>
    <row r="1" spans="1:15" s="24" customFormat="1" ht="57.6" x14ac:dyDescent="0.3">
      <c r="A1" s="13" t="s">
        <v>0</v>
      </c>
      <c r="B1" s="14" t="s">
        <v>63</v>
      </c>
      <c r="C1" s="15" t="s">
        <v>64</v>
      </c>
      <c r="D1" s="16" t="s">
        <v>65</v>
      </c>
      <c r="E1" s="17" t="s">
        <v>68</v>
      </c>
      <c r="F1" s="18" t="s">
        <v>66</v>
      </c>
      <c r="G1" s="19" t="s">
        <v>67</v>
      </c>
      <c r="H1" s="20" t="s">
        <v>69</v>
      </c>
      <c r="I1" s="21" t="s">
        <v>62</v>
      </c>
      <c r="J1" s="22" t="s">
        <v>71</v>
      </c>
      <c r="K1" s="23" t="s">
        <v>70</v>
      </c>
      <c r="L1" s="25" t="s">
        <v>76</v>
      </c>
      <c r="M1" s="26" t="s">
        <v>77</v>
      </c>
      <c r="N1" s="27" t="s">
        <v>78</v>
      </c>
      <c r="O1" s="25" t="s">
        <v>75</v>
      </c>
    </row>
    <row r="2" spans="1:15" x14ac:dyDescent="0.3">
      <c r="A2" s="10" t="s">
        <v>79</v>
      </c>
      <c r="B2" s="5">
        <v>0.35499999999999998</v>
      </c>
      <c r="C2" s="4" t="s">
        <v>38</v>
      </c>
      <c r="D2" s="6">
        <f>SUM(B2:B14)</f>
        <v>0.99992536999999992</v>
      </c>
      <c r="E2" s="8" t="s">
        <v>39</v>
      </c>
      <c r="F2" s="5">
        <v>0.35499999999999998</v>
      </c>
      <c r="G2" s="6">
        <f>SUM(F2:F14)</f>
        <v>0.99992536999999992</v>
      </c>
      <c r="H2" s="8" t="s">
        <v>39</v>
      </c>
      <c r="I2" s="5">
        <v>0.35499999999999998</v>
      </c>
      <c r="J2" s="12">
        <f>SUM(I2:I14)</f>
        <v>0.99992536999999992</v>
      </c>
      <c r="L2" s="2">
        <f>F2</f>
        <v>0.35499999999999998</v>
      </c>
      <c r="M2" s="2">
        <f>F2</f>
        <v>0.35499999999999998</v>
      </c>
      <c r="N2" s="2">
        <f>F2</f>
        <v>0.35499999999999998</v>
      </c>
      <c r="O2" s="2">
        <f>F2</f>
        <v>0.35499999999999998</v>
      </c>
    </row>
    <row r="3" spans="1:15" x14ac:dyDescent="0.3">
      <c r="A3" s="10" t="s">
        <v>80</v>
      </c>
      <c r="B3" s="5">
        <v>7.0000000000000001E-3</v>
      </c>
      <c r="C3" s="4" t="s">
        <v>38</v>
      </c>
      <c r="D3" s="6"/>
      <c r="E3" s="8"/>
      <c r="F3" s="5">
        <v>7.0000000000000001E-3</v>
      </c>
      <c r="G3" s="6"/>
      <c r="H3" s="8"/>
      <c r="I3" s="5">
        <v>7.0000000000000001E-3</v>
      </c>
      <c r="L3" s="2">
        <f t="shared" ref="L3:L64" si="0">F3</f>
        <v>7.0000000000000001E-3</v>
      </c>
      <c r="M3" s="2">
        <f t="shared" ref="M3:M64" si="1">F3</f>
        <v>7.0000000000000001E-3</v>
      </c>
      <c r="N3" s="2">
        <f t="shared" ref="N3:N64" si="2">F3</f>
        <v>7.0000000000000001E-3</v>
      </c>
      <c r="O3" s="2">
        <f t="shared" ref="O3:O64" si="3">F3</f>
        <v>7.0000000000000001E-3</v>
      </c>
    </row>
    <row r="4" spans="1:15" x14ac:dyDescent="0.3">
      <c r="A4" s="10" t="s">
        <v>81</v>
      </c>
      <c r="B4" s="5">
        <v>6.8000000000000005E-2</v>
      </c>
      <c r="C4" s="4" t="s">
        <v>38</v>
      </c>
      <c r="D4" s="6"/>
      <c r="E4" s="8"/>
      <c r="F4" s="5">
        <v>6.8000000000000005E-2</v>
      </c>
      <c r="G4" s="6"/>
      <c r="H4" s="8"/>
      <c r="I4" s="5">
        <v>6.8000000000000005E-2</v>
      </c>
      <c r="L4" s="2">
        <f t="shared" si="0"/>
        <v>6.8000000000000005E-2</v>
      </c>
      <c r="M4" s="2">
        <f t="shared" si="1"/>
        <v>6.8000000000000005E-2</v>
      </c>
      <c r="N4" s="2">
        <f t="shared" si="2"/>
        <v>6.8000000000000005E-2</v>
      </c>
      <c r="O4" s="2">
        <f t="shared" si="3"/>
        <v>6.8000000000000005E-2</v>
      </c>
    </row>
    <row r="5" spans="1:15" x14ac:dyDescent="0.3">
      <c r="A5" s="10" t="s">
        <v>82</v>
      </c>
      <c r="B5" s="5">
        <v>4.2999999999999997E-2</v>
      </c>
      <c r="C5" s="4" t="s">
        <v>38</v>
      </c>
      <c r="D5" s="6"/>
      <c r="E5" s="8"/>
      <c r="F5" s="5">
        <v>4.2999999999999997E-2</v>
      </c>
      <c r="G5" s="6"/>
      <c r="H5" s="8"/>
      <c r="I5" s="5">
        <v>4.2999999999999997E-2</v>
      </c>
      <c r="L5" s="2">
        <f t="shared" si="0"/>
        <v>4.2999999999999997E-2</v>
      </c>
      <c r="M5" s="2">
        <f t="shared" si="1"/>
        <v>4.2999999999999997E-2</v>
      </c>
      <c r="N5" s="2">
        <f t="shared" si="2"/>
        <v>4.2999999999999997E-2</v>
      </c>
      <c r="O5" s="2">
        <f t="shared" si="3"/>
        <v>4.2999999999999997E-2</v>
      </c>
    </row>
    <row r="6" spans="1:15" x14ac:dyDescent="0.3">
      <c r="A6" s="10" t="s">
        <v>83</v>
      </c>
      <c r="B6" s="5">
        <f>0.052+0.031</f>
        <v>8.299999999999999E-2</v>
      </c>
      <c r="C6" s="4" t="s">
        <v>38</v>
      </c>
      <c r="D6" s="6"/>
      <c r="E6" s="8"/>
      <c r="F6" s="5">
        <f>0.052+0.031</f>
        <v>8.299999999999999E-2</v>
      </c>
      <c r="G6" s="6"/>
      <c r="H6" s="8"/>
      <c r="I6" s="5">
        <f>0.052+0.031</f>
        <v>8.299999999999999E-2</v>
      </c>
      <c r="L6" s="2">
        <f t="shared" si="0"/>
        <v>8.299999999999999E-2</v>
      </c>
      <c r="M6" s="2">
        <f t="shared" si="1"/>
        <v>8.299999999999999E-2</v>
      </c>
      <c r="N6" s="2">
        <f t="shared" si="2"/>
        <v>8.299999999999999E-2</v>
      </c>
      <c r="O6" s="2">
        <f t="shared" si="3"/>
        <v>8.299999999999999E-2</v>
      </c>
    </row>
    <row r="7" spans="1:15" x14ac:dyDescent="0.3">
      <c r="A7" s="10" t="s">
        <v>84</v>
      </c>
      <c r="B7" s="5">
        <v>5.0000000000000001E-3</v>
      </c>
      <c r="C7" s="4" t="s">
        <v>38</v>
      </c>
      <c r="D7" s="6"/>
      <c r="E7" s="8"/>
      <c r="F7" s="5">
        <v>0</v>
      </c>
      <c r="G7" s="6"/>
      <c r="H7" s="8"/>
      <c r="I7" s="5">
        <v>0</v>
      </c>
      <c r="L7" s="2">
        <f t="shared" si="0"/>
        <v>0</v>
      </c>
      <c r="M7" s="2">
        <f t="shared" si="1"/>
        <v>0</v>
      </c>
      <c r="N7" s="2">
        <f t="shared" si="2"/>
        <v>0</v>
      </c>
      <c r="O7" s="2">
        <f t="shared" si="3"/>
        <v>0</v>
      </c>
    </row>
    <row r="8" spans="1:15" x14ac:dyDescent="0.3">
      <c r="A8" s="10" t="s">
        <v>4</v>
      </c>
      <c r="B8" s="5">
        <f>0.439*0.2755</f>
        <v>0.12094450000000001</v>
      </c>
      <c r="C8" s="4" t="s">
        <v>38</v>
      </c>
      <c r="D8" s="6"/>
      <c r="E8" s="8"/>
      <c r="F8" s="5">
        <f>0.439*0.2755+0.005</f>
        <v>0.12594450000000001</v>
      </c>
      <c r="G8" s="6"/>
      <c r="H8" s="8"/>
      <c r="I8" s="5">
        <f>0.439*0.2755+0.005</f>
        <v>0.12594450000000001</v>
      </c>
      <c r="L8" s="2">
        <f t="shared" si="0"/>
        <v>0.12594450000000001</v>
      </c>
      <c r="M8" s="2">
        <f t="shared" si="1"/>
        <v>0.12594450000000001</v>
      </c>
      <c r="N8" s="2">
        <f t="shared" si="2"/>
        <v>0.12594450000000001</v>
      </c>
      <c r="O8" s="2">
        <f t="shared" si="3"/>
        <v>0.12594450000000001</v>
      </c>
    </row>
    <row r="9" spans="1:15" x14ac:dyDescent="0.3">
      <c r="A9" s="10" t="s">
        <v>5</v>
      </c>
      <c r="B9" s="5">
        <f>0.439*0.01857</f>
        <v>8.1522299999999999E-3</v>
      </c>
      <c r="C9" s="4" t="s">
        <v>38</v>
      </c>
      <c r="D9" s="6"/>
      <c r="E9" s="8"/>
      <c r="F9" s="5">
        <f>0.439*0.01857</f>
        <v>8.1522299999999999E-3</v>
      </c>
      <c r="G9" s="6"/>
      <c r="H9" s="8"/>
      <c r="I9" s="5">
        <f>0.439*0.01857</f>
        <v>8.1522299999999999E-3</v>
      </c>
      <c r="L9" s="2">
        <f t="shared" si="0"/>
        <v>8.1522299999999999E-3</v>
      </c>
      <c r="M9" s="2">
        <f t="shared" si="1"/>
        <v>8.1522299999999999E-3</v>
      </c>
      <c r="N9" s="2">
        <f t="shared" si="2"/>
        <v>8.1522299999999999E-3</v>
      </c>
      <c r="O9" s="2">
        <f t="shared" si="3"/>
        <v>8.1522299999999999E-3</v>
      </c>
    </row>
    <row r="10" spans="1:15" x14ac:dyDescent="0.3">
      <c r="A10" s="10" t="s">
        <v>6</v>
      </c>
      <c r="B10" s="5">
        <f>0.439*0.0774</f>
        <v>3.3978599999999998E-2</v>
      </c>
      <c r="C10" s="4" t="s">
        <v>38</v>
      </c>
      <c r="D10" s="6"/>
      <c r="E10" s="8"/>
      <c r="F10" s="5">
        <f>0.439*0.0774</f>
        <v>3.3978599999999998E-2</v>
      </c>
      <c r="G10" s="6"/>
      <c r="H10" s="8"/>
      <c r="I10" s="5">
        <f>0.439*0.0774</f>
        <v>3.3978599999999998E-2</v>
      </c>
      <c r="L10" s="2">
        <f t="shared" si="0"/>
        <v>3.3978599999999998E-2</v>
      </c>
      <c r="M10" s="2">
        <f t="shared" si="1"/>
        <v>3.3978599999999998E-2</v>
      </c>
      <c r="N10" s="2">
        <f t="shared" si="2"/>
        <v>3.3978599999999998E-2</v>
      </c>
      <c r="O10" s="2">
        <f t="shared" si="3"/>
        <v>3.3978599999999998E-2</v>
      </c>
    </row>
    <row r="11" spans="1:15" x14ac:dyDescent="0.3">
      <c r="A11" s="10" t="s">
        <v>7</v>
      </c>
      <c r="B11" s="5">
        <f>0.439*0.1269</f>
        <v>5.5709100000000004E-2</v>
      </c>
      <c r="C11" s="4" t="s">
        <v>38</v>
      </c>
      <c r="D11" s="6"/>
      <c r="E11" s="8"/>
      <c r="F11" s="5">
        <f>0.439*0.1269</f>
        <v>5.5709100000000004E-2</v>
      </c>
      <c r="G11" s="6"/>
      <c r="H11" s="8"/>
      <c r="I11" s="5">
        <f>0.439*0.1269</f>
        <v>5.5709100000000004E-2</v>
      </c>
      <c r="L11" s="2">
        <f t="shared" si="0"/>
        <v>5.5709100000000004E-2</v>
      </c>
      <c r="M11" s="2">
        <f t="shared" si="1"/>
        <v>5.5709100000000004E-2</v>
      </c>
      <c r="N11" s="2">
        <f t="shared" si="2"/>
        <v>5.5709100000000004E-2</v>
      </c>
      <c r="O11" s="2">
        <f t="shared" si="3"/>
        <v>5.5709100000000004E-2</v>
      </c>
    </row>
    <row r="12" spans="1:15" x14ac:dyDescent="0.3">
      <c r="A12" s="10" t="s">
        <v>8</v>
      </c>
      <c r="B12" s="5">
        <f>0.439*0.0928</f>
        <v>4.0739199999999996E-2</v>
      </c>
      <c r="C12" s="4" t="s">
        <v>38</v>
      </c>
      <c r="D12" s="6"/>
      <c r="E12" s="8"/>
      <c r="F12" s="5">
        <f>0.439*0.0928</f>
        <v>4.0739199999999996E-2</v>
      </c>
      <c r="G12" s="6"/>
      <c r="H12" s="8"/>
      <c r="I12" s="5">
        <f>0.439*0.0928</f>
        <v>4.0739199999999996E-2</v>
      </c>
      <c r="L12" s="2">
        <f t="shared" si="0"/>
        <v>4.0739199999999996E-2</v>
      </c>
      <c r="M12" s="2">
        <f t="shared" si="1"/>
        <v>4.0739199999999996E-2</v>
      </c>
      <c r="N12" s="2">
        <f t="shared" si="2"/>
        <v>4.0739199999999996E-2</v>
      </c>
      <c r="O12" s="2">
        <f t="shared" si="3"/>
        <v>4.0739199999999996E-2</v>
      </c>
    </row>
    <row r="13" spans="1:15" x14ac:dyDescent="0.3">
      <c r="A13" s="10" t="s">
        <v>9</v>
      </c>
      <c r="B13" s="5">
        <f>0.439*0.26006</f>
        <v>0.11416634000000001</v>
      </c>
      <c r="C13" s="4" t="s">
        <v>38</v>
      </c>
      <c r="D13" s="6"/>
      <c r="E13" s="8"/>
      <c r="F13" s="5">
        <f>0.439*0.26006</f>
        <v>0.11416634000000001</v>
      </c>
      <c r="G13" s="6"/>
      <c r="H13" s="8"/>
      <c r="I13" s="5">
        <f>0.439*0.26006</f>
        <v>0.11416634000000001</v>
      </c>
      <c r="L13" s="2">
        <f t="shared" si="0"/>
        <v>0.11416634000000001</v>
      </c>
      <c r="M13" s="2">
        <f t="shared" si="1"/>
        <v>0.11416634000000001</v>
      </c>
      <c r="N13" s="2">
        <f t="shared" si="2"/>
        <v>0.11416634000000001</v>
      </c>
      <c r="O13" s="2">
        <f t="shared" si="3"/>
        <v>0.11416634000000001</v>
      </c>
    </row>
    <row r="14" spans="1:15" x14ac:dyDescent="0.3">
      <c r="A14" s="10" t="s">
        <v>10</v>
      </c>
      <c r="B14" s="5">
        <f>0.439*0.1486</f>
        <v>6.5235399999999999E-2</v>
      </c>
      <c r="C14" s="4" t="s">
        <v>38</v>
      </c>
      <c r="D14" s="6"/>
      <c r="E14" s="8"/>
      <c r="F14" s="5">
        <f>0.439*0.1486</f>
        <v>6.5235399999999999E-2</v>
      </c>
      <c r="G14" s="6"/>
      <c r="H14" s="8"/>
      <c r="I14" s="5">
        <f>0.439*0.1486</f>
        <v>6.5235399999999999E-2</v>
      </c>
      <c r="L14" s="2">
        <f t="shared" si="0"/>
        <v>6.5235399999999999E-2</v>
      </c>
      <c r="M14" s="2">
        <f t="shared" si="1"/>
        <v>6.5235399999999999E-2</v>
      </c>
      <c r="N14" s="2">
        <f t="shared" si="2"/>
        <v>6.5235399999999999E-2</v>
      </c>
      <c r="O14" s="2">
        <f t="shared" si="3"/>
        <v>6.5235399999999999E-2</v>
      </c>
    </row>
    <row r="15" spans="1:15" x14ac:dyDescent="0.3">
      <c r="A15" s="9" t="s">
        <v>45</v>
      </c>
      <c r="B15" s="5">
        <v>0.26100000000000001</v>
      </c>
      <c r="C15" s="4" t="s">
        <v>38</v>
      </c>
      <c r="D15" s="6">
        <f>SUM(B15:B18)</f>
        <v>1</v>
      </c>
      <c r="E15" s="8" t="s">
        <v>2</v>
      </c>
      <c r="F15" s="5">
        <v>0.26100000000000001</v>
      </c>
      <c r="G15" s="6">
        <f>SUM(F15:F19)</f>
        <v>1</v>
      </c>
      <c r="H15" s="8" t="s">
        <v>2</v>
      </c>
      <c r="I15" s="5">
        <v>0.26100000000000001</v>
      </c>
      <c r="J15" s="12">
        <f>SUM(I15:I19)</f>
        <v>1</v>
      </c>
      <c r="L15" s="2">
        <f t="shared" si="0"/>
        <v>0.26100000000000001</v>
      </c>
      <c r="M15" s="2">
        <f t="shared" si="1"/>
        <v>0.26100000000000001</v>
      </c>
      <c r="N15" s="2">
        <f t="shared" si="2"/>
        <v>0.26100000000000001</v>
      </c>
      <c r="O15" s="2">
        <f t="shared" si="3"/>
        <v>0.26100000000000001</v>
      </c>
    </row>
    <row r="16" spans="1:15" x14ac:dyDescent="0.3">
      <c r="A16" s="9" t="s">
        <v>46</v>
      </c>
      <c r="B16" s="5">
        <v>0.63800000000000001</v>
      </c>
      <c r="C16" s="4" t="s">
        <v>38</v>
      </c>
      <c r="D16" s="7"/>
      <c r="E16" s="8" t="s">
        <v>1</v>
      </c>
      <c r="F16" s="5">
        <v>0.63800000000000001</v>
      </c>
      <c r="G16" s="7"/>
      <c r="H16" s="8" t="s">
        <v>1</v>
      </c>
      <c r="I16" s="5">
        <v>0.63800000000000001</v>
      </c>
      <c r="L16" s="2">
        <f t="shared" si="0"/>
        <v>0.63800000000000001</v>
      </c>
      <c r="M16" s="2">
        <f t="shared" si="1"/>
        <v>0.63800000000000001</v>
      </c>
      <c r="N16" s="2">
        <f t="shared" si="2"/>
        <v>0.63800000000000001</v>
      </c>
      <c r="O16" s="2">
        <f t="shared" si="3"/>
        <v>0.63800000000000001</v>
      </c>
    </row>
    <row r="17" spans="1:15" x14ac:dyDescent="0.3">
      <c r="A17" s="9" t="s">
        <v>47</v>
      </c>
      <c r="B17" s="5">
        <f>0.033+0.068</f>
        <v>0.10100000000000001</v>
      </c>
      <c r="C17" s="4" t="s">
        <v>38</v>
      </c>
      <c r="D17" s="7"/>
      <c r="E17" s="8"/>
      <c r="F17" s="5">
        <f>0.033+0.068</f>
        <v>0.10100000000000001</v>
      </c>
      <c r="G17" s="7"/>
      <c r="H17" s="8"/>
      <c r="I17" s="5">
        <f>0.033+0.068</f>
        <v>0.10100000000000001</v>
      </c>
      <c r="L17" s="2">
        <f t="shared" si="0"/>
        <v>0.10100000000000001</v>
      </c>
      <c r="M17" s="2">
        <f t="shared" si="1"/>
        <v>0.10100000000000001</v>
      </c>
      <c r="N17" s="2">
        <f t="shared" si="2"/>
        <v>0.10100000000000001</v>
      </c>
      <c r="O17" s="2">
        <f t="shared" si="3"/>
        <v>0.10100000000000001</v>
      </c>
    </row>
    <row r="18" spans="1:15" x14ac:dyDescent="0.3">
      <c r="A18" s="9" t="s">
        <v>48</v>
      </c>
      <c r="B18" s="5">
        <v>0</v>
      </c>
      <c r="C18" s="4" t="s">
        <v>60</v>
      </c>
      <c r="D18" s="7"/>
      <c r="E18" s="8"/>
      <c r="F18" s="5">
        <v>0</v>
      </c>
      <c r="G18" s="7"/>
      <c r="H18" s="8"/>
      <c r="I18" s="5">
        <v>0</v>
      </c>
      <c r="L18" s="2">
        <f t="shared" si="0"/>
        <v>0</v>
      </c>
      <c r="M18" s="2">
        <f t="shared" si="1"/>
        <v>0</v>
      </c>
      <c r="N18" s="2">
        <f t="shared" si="2"/>
        <v>0</v>
      </c>
      <c r="O18" s="2">
        <f t="shared" si="3"/>
        <v>0</v>
      </c>
    </row>
    <row r="19" spans="1:15" x14ac:dyDescent="0.3">
      <c r="A19" s="9" t="s">
        <v>49</v>
      </c>
      <c r="B19" s="5">
        <v>0</v>
      </c>
      <c r="C19" s="4" t="s">
        <v>60</v>
      </c>
      <c r="D19" s="7"/>
      <c r="E19" s="8" t="s">
        <v>3</v>
      </c>
      <c r="F19" s="5">
        <v>0</v>
      </c>
      <c r="G19" s="7"/>
      <c r="H19" s="8" t="s">
        <v>3</v>
      </c>
      <c r="I19" s="5">
        <v>0</v>
      </c>
      <c r="L19" s="2">
        <f t="shared" si="0"/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</row>
    <row r="20" spans="1:15" x14ac:dyDescent="0.3">
      <c r="A20" s="10" t="s">
        <v>43</v>
      </c>
      <c r="B20" s="2">
        <v>0.19</v>
      </c>
      <c r="C20" s="4" t="s">
        <v>38</v>
      </c>
      <c r="D20" s="12">
        <f>SUM(B20:B28)</f>
        <v>1.0004400000000002</v>
      </c>
      <c r="E20" s="8"/>
      <c r="F20" s="2">
        <v>0.19</v>
      </c>
      <c r="G20" s="12">
        <f>SUM(F20:F28)</f>
        <v>1.0004400000000002</v>
      </c>
      <c r="H20" s="8"/>
      <c r="I20" s="2">
        <v>0.19</v>
      </c>
      <c r="J20" s="12">
        <f>SUM(I20:I28)</f>
        <v>1.0004400000000002</v>
      </c>
      <c r="L20" s="2">
        <f t="shared" si="0"/>
        <v>0.19</v>
      </c>
      <c r="M20" s="2">
        <f t="shared" si="1"/>
        <v>0.19</v>
      </c>
      <c r="N20" s="2">
        <f t="shared" si="2"/>
        <v>0.19</v>
      </c>
      <c r="O20" s="2">
        <f t="shared" si="3"/>
        <v>0.19</v>
      </c>
    </row>
    <row r="21" spans="1:15" x14ac:dyDescent="0.3">
      <c r="A21" s="10" t="s">
        <v>40</v>
      </c>
      <c r="B21" s="5">
        <v>2.8000000000000001E-2</v>
      </c>
      <c r="C21" s="4" t="s">
        <v>38</v>
      </c>
      <c r="D21" s="6"/>
      <c r="E21" s="8"/>
      <c r="F21" s="5">
        <v>2.8000000000000001E-2</v>
      </c>
      <c r="G21" s="6"/>
      <c r="H21" s="8"/>
      <c r="I21" s="5">
        <v>2.8000000000000001E-2</v>
      </c>
      <c r="L21" s="2">
        <f t="shared" si="0"/>
        <v>2.8000000000000001E-2</v>
      </c>
      <c r="M21" s="2">
        <f t="shared" si="1"/>
        <v>2.8000000000000001E-2</v>
      </c>
      <c r="N21" s="2">
        <f t="shared" si="2"/>
        <v>2.8000000000000001E-2</v>
      </c>
      <c r="O21" s="2">
        <f t="shared" si="3"/>
        <v>2.8000000000000001E-2</v>
      </c>
    </row>
    <row r="22" spans="1:15" x14ac:dyDescent="0.3">
      <c r="A22" s="10" t="s">
        <v>11</v>
      </c>
      <c r="B22" s="5">
        <f>0.775*0.28</f>
        <v>0.21700000000000003</v>
      </c>
      <c r="C22" s="4" t="s">
        <v>38</v>
      </c>
      <c r="D22" s="6"/>
      <c r="E22" s="8"/>
      <c r="F22" s="5">
        <f>0.775*0.28</f>
        <v>0.21700000000000003</v>
      </c>
      <c r="G22" s="6"/>
      <c r="H22" s="8"/>
      <c r="I22" s="5">
        <f>0.775*0.28</f>
        <v>0.21700000000000003</v>
      </c>
      <c r="L22" s="2">
        <f t="shared" si="0"/>
        <v>0.21700000000000003</v>
      </c>
      <c r="M22" s="2">
        <f t="shared" si="1"/>
        <v>0.21700000000000003</v>
      </c>
      <c r="N22" s="2">
        <f t="shared" si="2"/>
        <v>0.21700000000000003</v>
      </c>
      <c r="O22" s="2">
        <f t="shared" si="3"/>
        <v>0.21700000000000003</v>
      </c>
    </row>
    <row r="23" spans="1:15" x14ac:dyDescent="0.3">
      <c r="A23" s="10" t="s">
        <v>12</v>
      </c>
      <c r="B23" s="5">
        <f>0.775*0.014</f>
        <v>1.085E-2</v>
      </c>
      <c r="C23" s="4" t="s">
        <v>38</v>
      </c>
      <c r="D23" s="6"/>
      <c r="E23" s="8"/>
      <c r="F23" s="5">
        <f>0.775*0.014</f>
        <v>1.085E-2</v>
      </c>
      <c r="G23" s="6"/>
      <c r="H23" s="8"/>
      <c r="I23" s="5">
        <f>0.775*0.014</f>
        <v>1.085E-2</v>
      </c>
      <c r="L23" s="2">
        <f t="shared" si="0"/>
        <v>1.085E-2</v>
      </c>
      <c r="M23" s="2">
        <f t="shared" si="1"/>
        <v>1.085E-2</v>
      </c>
      <c r="N23" s="2">
        <f t="shared" si="2"/>
        <v>1.085E-2</v>
      </c>
      <c r="O23" s="2">
        <f t="shared" si="3"/>
        <v>1.085E-2</v>
      </c>
    </row>
    <row r="24" spans="1:15" x14ac:dyDescent="0.3">
      <c r="A24" s="10" t="s">
        <v>13</v>
      </c>
      <c r="B24" s="5">
        <f>0.775*0.08</f>
        <v>6.2000000000000006E-2</v>
      </c>
      <c r="C24" s="4" t="s">
        <v>38</v>
      </c>
      <c r="D24" s="6"/>
      <c r="E24" s="8"/>
      <c r="F24" s="5">
        <f>0.775*0.08</f>
        <v>6.2000000000000006E-2</v>
      </c>
      <c r="G24" s="6"/>
      <c r="H24" s="8"/>
      <c r="I24" s="5">
        <f>0.775*0.08</f>
        <v>6.2000000000000006E-2</v>
      </c>
      <c r="L24" s="2">
        <f t="shared" si="0"/>
        <v>6.2000000000000006E-2</v>
      </c>
      <c r="M24" s="2">
        <f t="shared" si="1"/>
        <v>6.2000000000000006E-2</v>
      </c>
      <c r="N24" s="2">
        <f t="shared" si="2"/>
        <v>6.2000000000000006E-2</v>
      </c>
      <c r="O24" s="2">
        <f t="shared" si="3"/>
        <v>6.2000000000000006E-2</v>
      </c>
    </row>
    <row r="25" spans="1:15" x14ac:dyDescent="0.3">
      <c r="A25" s="10" t="s">
        <v>14</v>
      </c>
      <c r="B25" s="5">
        <f>0.775*0.13</f>
        <v>0.10075000000000001</v>
      </c>
      <c r="C25" s="4" t="s">
        <v>38</v>
      </c>
      <c r="D25" s="6"/>
      <c r="E25" s="8"/>
      <c r="F25" s="5">
        <f>0.775*0.13</f>
        <v>0.10075000000000001</v>
      </c>
      <c r="G25" s="6"/>
      <c r="H25" s="8"/>
      <c r="I25" s="5">
        <f>0.775*0.13</f>
        <v>0.10075000000000001</v>
      </c>
      <c r="L25" s="2">
        <f t="shared" si="0"/>
        <v>0.10075000000000001</v>
      </c>
      <c r="M25" s="2">
        <f t="shared" si="1"/>
        <v>0.10075000000000001</v>
      </c>
      <c r="N25" s="2">
        <f t="shared" si="2"/>
        <v>0.10075000000000001</v>
      </c>
      <c r="O25" s="2">
        <f t="shared" si="3"/>
        <v>0.10075000000000001</v>
      </c>
    </row>
    <row r="26" spans="1:15" x14ac:dyDescent="0.3">
      <c r="A26" s="10" t="s">
        <v>15</v>
      </c>
      <c r="B26" s="5">
        <f>0.775*0.097</f>
        <v>7.5175000000000006E-2</v>
      </c>
      <c r="C26" s="4" t="s">
        <v>38</v>
      </c>
      <c r="D26" s="6"/>
      <c r="E26" s="8"/>
      <c r="F26" s="5">
        <f>0.775*0.097</f>
        <v>7.5175000000000006E-2</v>
      </c>
      <c r="G26" s="6"/>
      <c r="H26" s="8"/>
      <c r="I26" s="5">
        <f>0.775*0.097</f>
        <v>7.5175000000000006E-2</v>
      </c>
      <c r="L26" s="2">
        <f t="shared" si="0"/>
        <v>7.5175000000000006E-2</v>
      </c>
      <c r="M26" s="2">
        <f t="shared" si="1"/>
        <v>7.5175000000000006E-2</v>
      </c>
      <c r="N26" s="2">
        <f t="shared" si="2"/>
        <v>7.5175000000000006E-2</v>
      </c>
      <c r="O26" s="2">
        <f t="shared" si="3"/>
        <v>7.5175000000000006E-2</v>
      </c>
    </row>
    <row r="27" spans="1:15" x14ac:dyDescent="0.3">
      <c r="A27" s="10" t="s">
        <v>16</v>
      </c>
      <c r="B27" s="5">
        <f>0.775*0.26</f>
        <v>0.20150000000000001</v>
      </c>
      <c r="C27" s="4" t="s">
        <v>38</v>
      </c>
      <c r="D27" s="6"/>
      <c r="E27" s="8"/>
      <c r="F27" s="5">
        <f>0.775*0.26</f>
        <v>0.20150000000000001</v>
      </c>
      <c r="G27" s="6"/>
      <c r="H27" s="8"/>
      <c r="I27" s="5">
        <f>0.775*0.26</f>
        <v>0.20150000000000001</v>
      </c>
      <c r="L27" s="2">
        <f t="shared" si="0"/>
        <v>0.20150000000000001</v>
      </c>
      <c r="M27" s="2">
        <f t="shared" si="1"/>
        <v>0.20150000000000001</v>
      </c>
      <c r="N27" s="2">
        <f t="shared" si="2"/>
        <v>0.20150000000000001</v>
      </c>
      <c r="O27" s="2">
        <f t="shared" si="3"/>
        <v>0.20150000000000001</v>
      </c>
    </row>
    <row r="28" spans="1:15" x14ac:dyDescent="0.3">
      <c r="A28" s="10" t="s">
        <v>17</v>
      </c>
      <c r="B28" s="5">
        <f>0.775*0.1486</f>
        <v>0.11516500000000002</v>
      </c>
      <c r="C28" s="4" t="s">
        <v>38</v>
      </c>
      <c r="D28" s="6"/>
      <c r="E28" s="8"/>
      <c r="F28" s="5">
        <f>0.775*0.1486</f>
        <v>0.11516500000000002</v>
      </c>
      <c r="G28" s="6"/>
      <c r="H28" s="8"/>
      <c r="I28" s="5">
        <f>0.775*0.1486</f>
        <v>0.11516500000000002</v>
      </c>
      <c r="L28" s="2">
        <f t="shared" si="0"/>
        <v>0.11516500000000002</v>
      </c>
      <c r="M28" s="2">
        <f t="shared" si="1"/>
        <v>0.11516500000000002</v>
      </c>
      <c r="N28" s="2">
        <f t="shared" si="2"/>
        <v>0.11516500000000002</v>
      </c>
      <c r="O28" s="2">
        <f t="shared" si="3"/>
        <v>0.11516500000000002</v>
      </c>
    </row>
    <row r="29" spans="1:15" x14ac:dyDescent="0.3">
      <c r="A29" s="9" t="s">
        <v>44</v>
      </c>
      <c r="B29" s="5">
        <v>0.151</v>
      </c>
      <c r="C29" s="4" t="s">
        <v>38</v>
      </c>
      <c r="D29" s="6">
        <f>SUM(B29:B37)</f>
        <v>0.99986247000000006</v>
      </c>
      <c r="E29" s="8"/>
      <c r="F29" s="5">
        <v>0.151</v>
      </c>
      <c r="G29" s="6">
        <f>SUM(F29:F37)</f>
        <v>0.99986247000000006</v>
      </c>
      <c r="H29" s="8"/>
      <c r="I29" s="5">
        <v>0.151</v>
      </c>
      <c r="J29" s="12">
        <f>SUM(I29:I37)</f>
        <v>0.99986247000000006</v>
      </c>
      <c r="L29" s="2">
        <f t="shared" si="0"/>
        <v>0.151</v>
      </c>
      <c r="M29" s="2">
        <f t="shared" si="1"/>
        <v>0.151</v>
      </c>
      <c r="N29" s="2">
        <f t="shared" si="2"/>
        <v>0.151</v>
      </c>
      <c r="O29" s="2">
        <f t="shared" si="3"/>
        <v>0.151</v>
      </c>
    </row>
    <row r="30" spans="1:15" x14ac:dyDescent="0.3">
      <c r="A30" s="9" t="s">
        <v>41</v>
      </c>
      <c r="B30" s="5">
        <v>0.04</v>
      </c>
      <c r="C30" s="4" t="s">
        <v>38</v>
      </c>
      <c r="D30" s="6"/>
      <c r="E30" s="8"/>
      <c r="F30" s="5">
        <v>0.04</v>
      </c>
      <c r="G30" s="6"/>
      <c r="H30" s="8"/>
      <c r="I30" s="5">
        <v>0.04</v>
      </c>
      <c r="L30" s="2">
        <f t="shared" si="0"/>
        <v>0.04</v>
      </c>
      <c r="M30" s="2">
        <f t="shared" si="1"/>
        <v>0.04</v>
      </c>
      <c r="N30" s="2">
        <f t="shared" si="2"/>
        <v>0.04</v>
      </c>
      <c r="O30" s="2">
        <f t="shared" si="3"/>
        <v>0.04</v>
      </c>
    </row>
    <row r="31" spans="1:15" x14ac:dyDescent="0.3">
      <c r="A31" s="9" t="s">
        <v>18</v>
      </c>
      <c r="B31" s="5">
        <f>0.809*0.2755</f>
        <v>0.22287950000000004</v>
      </c>
      <c r="C31" s="4" t="s">
        <v>38</v>
      </c>
      <c r="D31" s="6"/>
      <c r="E31" s="8"/>
      <c r="F31" s="5">
        <f>0.809*0.2755</f>
        <v>0.22287950000000004</v>
      </c>
      <c r="G31" s="6"/>
      <c r="H31" s="8"/>
      <c r="I31" s="5">
        <f>0.809*0.2755</f>
        <v>0.22287950000000004</v>
      </c>
      <c r="L31" s="2">
        <f t="shared" si="0"/>
        <v>0.22287950000000004</v>
      </c>
      <c r="M31" s="2">
        <f t="shared" si="1"/>
        <v>0.22287950000000004</v>
      </c>
      <c r="N31" s="2">
        <f t="shared" si="2"/>
        <v>0.22287950000000004</v>
      </c>
      <c r="O31" s="2">
        <f t="shared" si="3"/>
        <v>0.22287950000000004</v>
      </c>
    </row>
    <row r="32" spans="1:15" x14ac:dyDescent="0.3">
      <c r="A32" s="9" t="s">
        <v>19</v>
      </c>
      <c r="B32" s="5">
        <f>0.809*0.01857</f>
        <v>1.5023130000000001E-2</v>
      </c>
      <c r="C32" s="4" t="s">
        <v>38</v>
      </c>
      <c r="D32" s="6"/>
      <c r="E32" s="8"/>
      <c r="F32" s="5">
        <f>0.809*0.01857</f>
        <v>1.5023130000000001E-2</v>
      </c>
      <c r="G32" s="6"/>
      <c r="H32" s="8"/>
      <c r="I32" s="5">
        <f>0.809*0.01857</f>
        <v>1.5023130000000001E-2</v>
      </c>
      <c r="L32" s="2">
        <f t="shared" si="0"/>
        <v>1.5023130000000001E-2</v>
      </c>
      <c r="M32" s="2">
        <f t="shared" si="1"/>
        <v>1.5023130000000001E-2</v>
      </c>
      <c r="N32" s="2">
        <f t="shared" si="2"/>
        <v>1.5023130000000001E-2</v>
      </c>
      <c r="O32" s="2">
        <f t="shared" si="3"/>
        <v>1.5023130000000001E-2</v>
      </c>
    </row>
    <row r="33" spans="1:15" x14ac:dyDescent="0.3">
      <c r="A33" s="9" t="s">
        <v>20</v>
      </c>
      <c r="B33" s="5">
        <f>0.809*0.0774</f>
        <v>6.2616599999999994E-2</v>
      </c>
      <c r="C33" s="4" t="s">
        <v>38</v>
      </c>
      <c r="D33" s="6"/>
      <c r="E33" s="8"/>
      <c r="F33" s="5">
        <f>0.809*0.0774</f>
        <v>6.2616599999999994E-2</v>
      </c>
      <c r="G33" s="6"/>
      <c r="H33" s="8"/>
      <c r="I33" s="5">
        <f>0.809*0.0774</f>
        <v>6.2616599999999994E-2</v>
      </c>
      <c r="L33" s="2">
        <f t="shared" si="0"/>
        <v>6.2616599999999994E-2</v>
      </c>
      <c r="M33" s="2">
        <f t="shared" si="1"/>
        <v>6.2616599999999994E-2</v>
      </c>
      <c r="N33" s="2">
        <f t="shared" si="2"/>
        <v>6.2616599999999994E-2</v>
      </c>
      <c r="O33" s="2">
        <f t="shared" si="3"/>
        <v>6.2616599999999994E-2</v>
      </c>
    </row>
    <row r="34" spans="1:15" x14ac:dyDescent="0.3">
      <c r="A34" s="9" t="s">
        <v>21</v>
      </c>
      <c r="B34" s="5">
        <f>0.809*0.1269</f>
        <v>0.10266210000000002</v>
      </c>
      <c r="C34" s="4" t="s">
        <v>38</v>
      </c>
      <c r="D34" s="6"/>
      <c r="E34" s="8"/>
      <c r="F34" s="5">
        <f>0.809*0.1269</f>
        <v>0.10266210000000002</v>
      </c>
      <c r="G34" s="6"/>
      <c r="H34" s="8"/>
      <c r="I34" s="5">
        <f>0.809*0.1269</f>
        <v>0.10266210000000002</v>
      </c>
      <c r="L34" s="2">
        <f t="shared" si="0"/>
        <v>0.10266210000000002</v>
      </c>
      <c r="M34" s="2">
        <f t="shared" si="1"/>
        <v>0.10266210000000002</v>
      </c>
      <c r="N34" s="2">
        <f t="shared" si="2"/>
        <v>0.10266210000000002</v>
      </c>
      <c r="O34" s="2">
        <f t="shared" si="3"/>
        <v>0.10266210000000002</v>
      </c>
    </row>
    <row r="35" spans="1:15" x14ac:dyDescent="0.3">
      <c r="A35" s="9" t="s">
        <v>22</v>
      </c>
      <c r="B35" s="5">
        <f>0.809*0.0928</f>
        <v>7.5075199999999995E-2</v>
      </c>
      <c r="C35" s="4" t="s">
        <v>38</v>
      </c>
      <c r="D35" s="6"/>
      <c r="E35" s="8"/>
      <c r="F35" s="5">
        <f>0.809*0.0928</f>
        <v>7.5075199999999995E-2</v>
      </c>
      <c r="G35" s="6"/>
      <c r="H35" s="8"/>
      <c r="I35" s="5">
        <f>0.809*0.0928</f>
        <v>7.5075199999999995E-2</v>
      </c>
      <c r="L35" s="2">
        <f t="shared" si="0"/>
        <v>7.5075199999999995E-2</v>
      </c>
      <c r="M35" s="2">
        <f t="shared" si="1"/>
        <v>7.5075199999999995E-2</v>
      </c>
      <c r="N35" s="2">
        <f t="shared" si="2"/>
        <v>7.5075199999999995E-2</v>
      </c>
      <c r="O35" s="2">
        <f t="shared" si="3"/>
        <v>7.5075199999999995E-2</v>
      </c>
    </row>
    <row r="36" spans="1:15" x14ac:dyDescent="0.3">
      <c r="A36" s="9" t="s">
        <v>23</v>
      </c>
      <c r="B36" s="5">
        <f>0.809*0.26006</f>
        <v>0.21038854000000001</v>
      </c>
      <c r="C36" s="4" t="s">
        <v>38</v>
      </c>
      <c r="D36" s="6"/>
      <c r="E36" s="8"/>
      <c r="F36" s="5">
        <f>0.809*0.26006</f>
        <v>0.21038854000000001</v>
      </c>
      <c r="G36" s="6"/>
      <c r="H36" s="8"/>
      <c r="I36" s="5">
        <f>0.809*0.26006</f>
        <v>0.21038854000000001</v>
      </c>
      <c r="L36" s="2">
        <f t="shared" si="0"/>
        <v>0.21038854000000001</v>
      </c>
      <c r="M36" s="2">
        <f t="shared" si="1"/>
        <v>0.21038854000000001</v>
      </c>
      <c r="N36" s="2">
        <f t="shared" si="2"/>
        <v>0.21038854000000001</v>
      </c>
      <c r="O36" s="2">
        <f t="shared" si="3"/>
        <v>0.21038854000000001</v>
      </c>
    </row>
    <row r="37" spans="1:15" x14ac:dyDescent="0.3">
      <c r="A37" s="9" t="s">
        <v>24</v>
      </c>
      <c r="B37" s="5">
        <f>0.809*0.1486</f>
        <v>0.12021740000000002</v>
      </c>
      <c r="C37" s="4" t="s">
        <v>38</v>
      </c>
      <c r="D37" s="6"/>
      <c r="E37" s="8"/>
      <c r="F37" s="5">
        <f>0.809*0.1486</f>
        <v>0.12021740000000002</v>
      </c>
      <c r="G37" s="6"/>
      <c r="H37" s="8"/>
      <c r="I37" s="5">
        <f>0.809*0.1486</f>
        <v>0.12021740000000002</v>
      </c>
      <c r="L37" s="2">
        <f t="shared" si="0"/>
        <v>0.12021740000000002</v>
      </c>
      <c r="M37" s="2">
        <f t="shared" si="1"/>
        <v>0.12021740000000002</v>
      </c>
      <c r="N37" s="2">
        <f t="shared" si="2"/>
        <v>0.12021740000000002</v>
      </c>
      <c r="O37" s="2">
        <f t="shared" si="3"/>
        <v>0.12021740000000002</v>
      </c>
    </row>
    <row r="38" spans="1:15" x14ac:dyDescent="0.3">
      <c r="A38" s="10" t="s">
        <v>25</v>
      </c>
      <c r="B38" s="5">
        <f>1*0.2755</f>
        <v>0.27550000000000002</v>
      </c>
      <c r="C38" s="4" t="s">
        <v>38</v>
      </c>
      <c r="D38" s="6">
        <f>SUM(B38:B44)</f>
        <v>0.99983</v>
      </c>
      <c r="E38" s="8"/>
      <c r="F38" s="5">
        <f>1*0.2755</f>
        <v>0.27550000000000002</v>
      </c>
      <c r="G38" s="6">
        <f>SUM(F38:F44)</f>
        <v>0.99983</v>
      </c>
      <c r="H38" s="8"/>
      <c r="I38" s="5">
        <f>1*0.2755</f>
        <v>0.27550000000000002</v>
      </c>
      <c r="J38" s="12">
        <f>SUM(I38:I44)</f>
        <v>0.99983</v>
      </c>
      <c r="L38" s="2">
        <f t="shared" si="0"/>
        <v>0.27550000000000002</v>
      </c>
      <c r="M38" s="2">
        <f t="shared" si="1"/>
        <v>0.27550000000000002</v>
      </c>
      <c r="N38" s="2">
        <f t="shared" si="2"/>
        <v>0.27550000000000002</v>
      </c>
      <c r="O38" s="2">
        <f t="shared" si="3"/>
        <v>0.27550000000000002</v>
      </c>
    </row>
    <row r="39" spans="1:15" x14ac:dyDescent="0.3">
      <c r="A39" s="10" t="s">
        <v>26</v>
      </c>
      <c r="B39" s="5">
        <f>1*0.01857</f>
        <v>1.857E-2</v>
      </c>
      <c r="C39" s="4" t="s">
        <v>38</v>
      </c>
      <c r="D39" s="6"/>
      <c r="E39" s="8"/>
      <c r="F39" s="5">
        <f>1*0.01857</f>
        <v>1.857E-2</v>
      </c>
      <c r="G39" s="6"/>
      <c r="H39" s="8"/>
      <c r="I39" s="5">
        <f>1*0.01857</f>
        <v>1.857E-2</v>
      </c>
      <c r="L39" s="2">
        <f t="shared" si="0"/>
        <v>1.857E-2</v>
      </c>
      <c r="M39" s="2">
        <f t="shared" si="1"/>
        <v>1.857E-2</v>
      </c>
      <c r="N39" s="2">
        <f t="shared" si="2"/>
        <v>1.857E-2</v>
      </c>
      <c r="O39" s="2">
        <f t="shared" si="3"/>
        <v>1.857E-2</v>
      </c>
    </row>
    <row r="40" spans="1:15" x14ac:dyDescent="0.3">
      <c r="A40" s="10" t="s">
        <v>27</v>
      </c>
      <c r="B40" s="5">
        <f>1*0.0774</f>
        <v>7.7399999999999997E-2</v>
      </c>
      <c r="C40" s="4" t="s">
        <v>38</v>
      </c>
      <c r="D40" s="6"/>
      <c r="E40" s="8"/>
      <c r="F40" s="5">
        <f>1*0.0774</f>
        <v>7.7399999999999997E-2</v>
      </c>
      <c r="G40" s="6"/>
      <c r="H40" s="8"/>
      <c r="I40" s="5">
        <f>1*0.0774</f>
        <v>7.7399999999999997E-2</v>
      </c>
      <c r="L40" s="2">
        <f t="shared" si="0"/>
        <v>7.7399999999999997E-2</v>
      </c>
      <c r="M40" s="2">
        <f t="shared" si="1"/>
        <v>7.7399999999999997E-2</v>
      </c>
      <c r="N40" s="2">
        <f t="shared" si="2"/>
        <v>7.7399999999999997E-2</v>
      </c>
      <c r="O40" s="2">
        <f t="shared" si="3"/>
        <v>7.7399999999999997E-2</v>
      </c>
    </row>
    <row r="41" spans="1:15" x14ac:dyDescent="0.3">
      <c r="A41" s="10" t="s">
        <v>28</v>
      </c>
      <c r="B41" s="5">
        <f>1*0.1269</f>
        <v>0.12690000000000001</v>
      </c>
      <c r="C41" s="4" t="s">
        <v>38</v>
      </c>
      <c r="D41" s="6"/>
      <c r="E41" s="8"/>
      <c r="F41" s="5">
        <f>1*0.1269</f>
        <v>0.12690000000000001</v>
      </c>
      <c r="G41" s="6"/>
      <c r="H41" s="8"/>
      <c r="I41" s="5">
        <f>1*0.1269</f>
        <v>0.12690000000000001</v>
      </c>
      <c r="L41" s="2">
        <f t="shared" si="0"/>
        <v>0.12690000000000001</v>
      </c>
      <c r="M41" s="2">
        <f t="shared" si="1"/>
        <v>0.12690000000000001</v>
      </c>
      <c r="N41" s="2">
        <f t="shared" si="2"/>
        <v>0.12690000000000001</v>
      </c>
      <c r="O41" s="2">
        <f t="shared" si="3"/>
        <v>0.12690000000000001</v>
      </c>
    </row>
    <row r="42" spans="1:15" x14ac:dyDescent="0.3">
      <c r="A42" s="10" t="s">
        <v>29</v>
      </c>
      <c r="B42" s="5">
        <f>1*0.0928</f>
        <v>9.2799999999999994E-2</v>
      </c>
      <c r="C42" s="4" t="s">
        <v>38</v>
      </c>
      <c r="D42" s="6"/>
      <c r="E42" s="8"/>
      <c r="F42" s="5">
        <f>1*0.0928</f>
        <v>9.2799999999999994E-2</v>
      </c>
      <c r="G42" s="6"/>
      <c r="H42" s="8"/>
      <c r="I42" s="5">
        <f>1*0.0928</f>
        <v>9.2799999999999994E-2</v>
      </c>
      <c r="L42" s="2">
        <f t="shared" si="0"/>
        <v>9.2799999999999994E-2</v>
      </c>
      <c r="M42" s="2">
        <f t="shared" si="1"/>
        <v>9.2799999999999994E-2</v>
      </c>
      <c r="N42" s="2">
        <f t="shared" si="2"/>
        <v>9.2799999999999994E-2</v>
      </c>
      <c r="O42" s="2">
        <f t="shared" si="3"/>
        <v>9.2799999999999994E-2</v>
      </c>
    </row>
    <row r="43" spans="1:15" x14ac:dyDescent="0.3">
      <c r="A43" s="10" t="s">
        <v>30</v>
      </c>
      <c r="B43" s="5">
        <f>1*0.26006</f>
        <v>0.26006000000000001</v>
      </c>
      <c r="C43" s="4" t="s">
        <v>38</v>
      </c>
      <c r="D43" s="6"/>
      <c r="E43" s="8"/>
      <c r="F43" s="5">
        <f>1*0.26006</f>
        <v>0.26006000000000001</v>
      </c>
      <c r="G43" s="6"/>
      <c r="H43" s="8"/>
      <c r="I43" s="5">
        <f>1*0.26006</f>
        <v>0.26006000000000001</v>
      </c>
      <c r="L43" s="2">
        <f t="shared" si="0"/>
        <v>0.26006000000000001</v>
      </c>
      <c r="M43" s="2">
        <f t="shared" si="1"/>
        <v>0.26006000000000001</v>
      </c>
      <c r="N43" s="2">
        <f t="shared" si="2"/>
        <v>0.26006000000000001</v>
      </c>
      <c r="O43" s="2">
        <f t="shared" si="3"/>
        <v>0.26006000000000001</v>
      </c>
    </row>
    <row r="44" spans="1:15" x14ac:dyDescent="0.3">
      <c r="A44" s="10" t="s">
        <v>31</v>
      </c>
      <c r="B44" s="5">
        <f>1*0.1486</f>
        <v>0.14860000000000001</v>
      </c>
      <c r="C44" s="4" t="s">
        <v>38</v>
      </c>
      <c r="D44" s="6"/>
      <c r="E44" s="8"/>
      <c r="F44" s="5">
        <f>1*0.1486</f>
        <v>0.14860000000000001</v>
      </c>
      <c r="G44" s="6"/>
      <c r="H44" s="8"/>
      <c r="I44" s="5">
        <f>1*0.1486</f>
        <v>0.14860000000000001</v>
      </c>
      <c r="L44" s="2">
        <f t="shared" si="0"/>
        <v>0.14860000000000001</v>
      </c>
      <c r="M44" s="2">
        <f t="shared" si="1"/>
        <v>0.14860000000000001</v>
      </c>
      <c r="N44" s="2">
        <f t="shared" si="2"/>
        <v>0.14860000000000001</v>
      </c>
      <c r="O44" s="2">
        <f t="shared" si="3"/>
        <v>0.14860000000000001</v>
      </c>
    </row>
    <row r="45" spans="1:15" x14ac:dyDescent="0.3">
      <c r="A45" s="9" t="s">
        <v>74</v>
      </c>
      <c r="B45" s="5">
        <v>0.95</v>
      </c>
      <c r="C45" s="4" t="s">
        <v>61</v>
      </c>
      <c r="D45" s="6">
        <f>SUM(B45:B48)</f>
        <v>1</v>
      </c>
      <c r="E45" s="8"/>
      <c r="F45" s="5">
        <v>0.95</v>
      </c>
      <c r="G45" s="6">
        <f>SUM(F45:F47)</f>
        <v>1</v>
      </c>
      <c r="H45" s="8"/>
      <c r="I45" s="5">
        <v>0.95</v>
      </c>
      <c r="J45" s="12">
        <f>SUM(I45:I47)</f>
        <v>1</v>
      </c>
      <c r="L45" s="2">
        <f t="shared" si="0"/>
        <v>0.95</v>
      </c>
      <c r="M45" s="2">
        <f t="shared" si="1"/>
        <v>0.95</v>
      </c>
      <c r="N45" s="2">
        <f t="shared" si="2"/>
        <v>0.95</v>
      </c>
      <c r="O45" s="2">
        <f t="shared" si="3"/>
        <v>0.95</v>
      </c>
    </row>
    <row r="46" spans="1:15" x14ac:dyDescent="0.3">
      <c r="A46" s="9" t="s">
        <v>72</v>
      </c>
      <c r="B46" s="5">
        <v>0</v>
      </c>
      <c r="C46" s="4" t="s">
        <v>61</v>
      </c>
      <c r="D46" s="6"/>
      <c r="E46" s="8"/>
      <c r="F46" s="5">
        <v>0</v>
      </c>
      <c r="G46" s="6"/>
      <c r="H46" s="8"/>
      <c r="I46" s="5">
        <v>0</v>
      </c>
      <c r="J46" s="12"/>
      <c r="L46" s="2">
        <f t="shared" si="0"/>
        <v>0</v>
      </c>
      <c r="M46" s="2">
        <f t="shared" si="1"/>
        <v>0</v>
      </c>
      <c r="N46" s="2">
        <f t="shared" si="2"/>
        <v>0</v>
      </c>
      <c r="O46" s="2">
        <f t="shared" si="3"/>
        <v>0</v>
      </c>
    </row>
    <row r="47" spans="1:15" x14ac:dyDescent="0.3">
      <c r="A47" s="9" t="s">
        <v>73</v>
      </c>
      <c r="B47" s="5">
        <v>0.05</v>
      </c>
      <c r="C47" s="4" t="s">
        <v>61</v>
      </c>
      <c r="D47" s="6"/>
      <c r="E47" s="8"/>
      <c r="F47" s="5">
        <v>0.05</v>
      </c>
      <c r="G47" s="6"/>
      <c r="H47" s="8"/>
      <c r="I47" s="5">
        <v>0.05</v>
      </c>
      <c r="J47" s="12"/>
      <c r="L47" s="2">
        <f t="shared" si="0"/>
        <v>0.05</v>
      </c>
      <c r="M47" s="2">
        <f t="shared" si="1"/>
        <v>0.05</v>
      </c>
      <c r="N47" s="2">
        <f t="shared" si="2"/>
        <v>0.05</v>
      </c>
      <c r="O47" s="2">
        <f t="shared" si="3"/>
        <v>0.05</v>
      </c>
    </row>
    <row r="48" spans="1:15" x14ac:dyDescent="0.3">
      <c r="A48" s="9" t="s">
        <v>85</v>
      </c>
      <c r="B48" s="5">
        <v>0</v>
      </c>
      <c r="C48" s="4" t="s">
        <v>61</v>
      </c>
      <c r="D48" s="6"/>
      <c r="E48" s="8"/>
      <c r="F48" s="5">
        <v>0</v>
      </c>
      <c r="G48" s="6"/>
      <c r="H48" s="8"/>
      <c r="I48" s="5">
        <v>0</v>
      </c>
      <c r="J48" s="12"/>
      <c r="L48" s="5">
        <v>0</v>
      </c>
      <c r="M48" s="5">
        <v>0</v>
      </c>
      <c r="N48" s="5">
        <v>0</v>
      </c>
      <c r="O48" s="5">
        <v>0</v>
      </c>
    </row>
    <row r="49" spans="1:15" x14ac:dyDescent="0.3">
      <c r="A49" s="10" t="s">
        <v>34</v>
      </c>
      <c r="B49" s="5">
        <v>1</v>
      </c>
      <c r="C49" s="4" t="s">
        <v>60</v>
      </c>
      <c r="D49" s="6"/>
      <c r="E49" s="8"/>
      <c r="F49" s="5">
        <v>1</v>
      </c>
      <c r="G49" s="6"/>
      <c r="H49" s="8"/>
      <c r="I49" s="5">
        <v>0</v>
      </c>
      <c r="L49" s="2">
        <f t="shared" si="0"/>
        <v>1</v>
      </c>
      <c r="M49" s="2">
        <f t="shared" si="1"/>
        <v>1</v>
      </c>
      <c r="N49" s="2">
        <f t="shared" si="2"/>
        <v>1</v>
      </c>
      <c r="O49" s="2">
        <f t="shared" si="3"/>
        <v>1</v>
      </c>
    </row>
    <row r="50" spans="1:15" x14ac:dyDescent="0.3">
      <c r="A50" s="9" t="s">
        <v>35</v>
      </c>
      <c r="B50" s="5">
        <v>0.8</v>
      </c>
      <c r="C50" s="4" t="s">
        <v>60</v>
      </c>
      <c r="D50" s="6"/>
      <c r="E50" s="8"/>
      <c r="F50" s="5">
        <v>0.8</v>
      </c>
      <c r="G50" s="6"/>
      <c r="H50" s="8"/>
      <c r="I50" s="5">
        <v>0</v>
      </c>
      <c r="L50" s="2">
        <f t="shared" si="0"/>
        <v>0.8</v>
      </c>
      <c r="M50" s="2">
        <f t="shared" si="1"/>
        <v>0.8</v>
      </c>
      <c r="N50" s="2">
        <f t="shared" si="2"/>
        <v>0.8</v>
      </c>
      <c r="O50" s="2">
        <f t="shared" si="3"/>
        <v>0.8</v>
      </c>
    </row>
    <row r="51" spans="1:15" x14ac:dyDescent="0.3">
      <c r="A51" s="9" t="s">
        <v>36</v>
      </c>
      <c r="B51" s="5">
        <v>0.1</v>
      </c>
      <c r="C51" s="4" t="s">
        <v>60</v>
      </c>
      <c r="D51" s="6"/>
      <c r="E51" s="8"/>
      <c r="F51" s="5">
        <v>0.1</v>
      </c>
      <c r="G51" s="6"/>
      <c r="H51" s="8"/>
      <c r="I51" s="5">
        <v>0</v>
      </c>
      <c r="L51" s="2">
        <f t="shared" si="0"/>
        <v>0.1</v>
      </c>
      <c r="M51" s="2">
        <f t="shared" si="1"/>
        <v>0.1</v>
      </c>
      <c r="N51" s="2">
        <f t="shared" si="2"/>
        <v>0.1</v>
      </c>
      <c r="O51" s="2">
        <f t="shared" si="3"/>
        <v>0.1</v>
      </c>
    </row>
    <row r="52" spans="1:15" x14ac:dyDescent="0.3">
      <c r="A52" s="9" t="s">
        <v>37</v>
      </c>
      <c r="B52" s="5">
        <v>0.1</v>
      </c>
      <c r="C52" s="4" t="s">
        <v>60</v>
      </c>
      <c r="D52" s="6"/>
      <c r="E52" s="8"/>
      <c r="F52" s="5">
        <v>0.1</v>
      </c>
      <c r="G52" s="6"/>
      <c r="H52" s="8"/>
      <c r="I52" s="5">
        <v>0</v>
      </c>
      <c r="L52" s="2">
        <f t="shared" si="0"/>
        <v>0.1</v>
      </c>
      <c r="M52" s="2">
        <f t="shared" si="1"/>
        <v>0.1</v>
      </c>
      <c r="N52" s="2">
        <f t="shared" si="2"/>
        <v>0.1</v>
      </c>
      <c r="O52" s="2">
        <f t="shared" si="3"/>
        <v>0.1</v>
      </c>
    </row>
    <row r="53" spans="1:15" x14ac:dyDescent="0.3">
      <c r="A53" s="10" t="s">
        <v>32</v>
      </c>
      <c r="B53" s="5">
        <v>0</v>
      </c>
      <c r="C53" s="4" t="s">
        <v>60</v>
      </c>
      <c r="D53" s="6">
        <f>SUM(B53:B55)</f>
        <v>0</v>
      </c>
      <c r="E53" s="8"/>
      <c r="F53" s="5">
        <v>0</v>
      </c>
      <c r="G53" s="6"/>
      <c r="H53" s="8"/>
      <c r="I53" s="5">
        <v>0</v>
      </c>
      <c r="L53" s="2">
        <f t="shared" si="0"/>
        <v>0</v>
      </c>
      <c r="M53" s="2">
        <f t="shared" si="1"/>
        <v>0</v>
      </c>
      <c r="N53" s="2">
        <f t="shared" si="2"/>
        <v>0</v>
      </c>
      <c r="O53" s="2">
        <f t="shared" si="3"/>
        <v>0</v>
      </c>
    </row>
    <row r="54" spans="1:15" x14ac:dyDescent="0.3">
      <c r="A54" s="10" t="s">
        <v>33</v>
      </c>
      <c r="B54" s="5">
        <v>0</v>
      </c>
      <c r="C54" s="4" t="s">
        <v>60</v>
      </c>
      <c r="D54" s="7"/>
      <c r="E54" s="8"/>
      <c r="F54" s="5">
        <v>0</v>
      </c>
      <c r="G54" s="7"/>
      <c r="H54" s="8"/>
      <c r="I54" s="5">
        <v>0</v>
      </c>
      <c r="L54" s="2">
        <f t="shared" si="0"/>
        <v>0</v>
      </c>
      <c r="M54" s="2">
        <f t="shared" si="1"/>
        <v>0</v>
      </c>
      <c r="N54" s="2">
        <f t="shared" si="2"/>
        <v>0</v>
      </c>
      <c r="O54" s="2">
        <f t="shared" si="3"/>
        <v>0</v>
      </c>
    </row>
    <row r="55" spans="1:15" x14ac:dyDescent="0.3">
      <c r="A55" s="10" t="s">
        <v>42</v>
      </c>
      <c r="B55" s="5">
        <v>0</v>
      </c>
      <c r="C55" s="4" t="s">
        <v>60</v>
      </c>
      <c r="D55" s="7"/>
      <c r="F55" s="5">
        <v>0</v>
      </c>
      <c r="G55" s="7"/>
      <c r="I55" s="5">
        <v>0</v>
      </c>
      <c r="L55" s="2">
        <f t="shared" si="0"/>
        <v>0</v>
      </c>
      <c r="M55" s="2">
        <f t="shared" si="1"/>
        <v>0</v>
      </c>
      <c r="N55" s="2">
        <f t="shared" si="2"/>
        <v>0</v>
      </c>
      <c r="O55" s="2">
        <f t="shared" si="3"/>
        <v>0</v>
      </c>
    </row>
    <row r="56" spans="1:15" x14ac:dyDescent="0.3">
      <c r="A56" s="9" t="s">
        <v>50</v>
      </c>
      <c r="B56" s="5">
        <v>0.15</v>
      </c>
      <c r="C56" s="4" t="s">
        <v>59</v>
      </c>
      <c r="D56" s="6">
        <f>SUM(B56:B64)</f>
        <v>1</v>
      </c>
      <c r="E56" s="8"/>
      <c r="F56" s="5">
        <v>0.15</v>
      </c>
      <c r="G56" s="6">
        <f>SUM(F56:F64)</f>
        <v>1</v>
      </c>
      <c r="H56" s="8"/>
      <c r="I56" s="5">
        <v>0.15</v>
      </c>
      <c r="J56" s="12">
        <f>SUM(I56:I64)</f>
        <v>1</v>
      </c>
      <c r="L56" s="2">
        <f t="shared" si="0"/>
        <v>0.15</v>
      </c>
      <c r="M56" s="2">
        <f t="shared" si="1"/>
        <v>0.15</v>
      </c>
      <c r="N56" s="2">
        <f t="shared" si="2"/>
        <v>0.15</v>
      </c>
      <c r="O56" s="2">
        <f t="shared" si="3"/>
        <v>0.15</v>
      </c>
    </row>
    <row r="57" spans="1:15" x14ac:dyDescent="0.3">
      <c r="A57" s="9" t="s">
        <v>51</v>
      </c>
      <c r="B57" s="5">
        <v>2.5000000000000001E-2</v>
      </c>
      <c r="C57" s="4" t="s">
        <v>59</v>
      </c>
      <c r="D57" s="6"/>
      <c r="E57" s="8"/>
      <c r="F57" s="5">
        <v>2.5000000000000001E-2</v>
      </c>
      <c r="G57" s="6"/>
      <c r="H57" s="8"/>
      <c r="I57" s="5">
        <v>2.5000000000000001E-2</v>
      </c>
      <c r="L57" s="2">
        <f t="shared" si="0"/>
        <v>2.5000000000000001E-2</v>
      </c>
      <c r="M57" s="2">
        <f t="shared" si="1"/>
        <v>2.5000000000000001E-2</v>
      </c>
      <c r="N57" s="2">
        <f t="shared" si="2"/>
        <v>2.5000000000000001E-2</v>
      </c>
      <c r="O57" s="2">
        <f t="shared" si="3"/>
        <v>2.5000000000000001E-2</v>
      </c>
    </row>
    <row r="58" spans="1:15" x14ac:dyDescent="0.3">
      <c r="A58" s="9" t="s">
        <v>52</v>
      </c>
      <c r="B58" s="5">
        <v>2.5000000000000001E-2</v>
      </c>
      <c r="C58" s="4" t="s">
        <v>59</v>
      </c>
      <c r="D58" s="6"/>
      <c r="E58" s="8"/>
      <c r="F58" s="5">
        <v>2.5000000000000001E-2</v>
      </c>
      <c r="G58" s="6"/>
      <c r="H58" s="8"/>
      <c r="I58" s="5">
        <v>2.5000000000000001E-2</v>
      </c>
      <c r="L58" s="2">
        <f t="shared" si="0"/>
        <v>2.5000000000000001E-2</v>
      </c>
      <c r="M58" s="2">
        <f t="shared" si="1"/>
        <v>2.5000000000000001E-2</v>
      </c>
      <c r="N58" s="2">
        <f t="shared" si="2"/>
        <v>2.5000000000000001E-2</v>
      </c>
      <c r="O58" s="2">
        <f t="shared" si="3"/>
        <v>2.5000000000000001E-2</v>
      </c>
    </row>
    <row r="59" spans="1:15" x14ac:dyDescent="0.3">
      <c r="A59" s="9" t="s">
        <v>53</v>
      </c>
      <c r="B59" s="5">
        <v>0.1</v>
      </c>
      <c r="C59" s="4" t="s">
        <v>59</v>
      </c>
      <c r="D59" s="6"/>
      <c r="E59" s="8"/>
      <c r="F59" s="5">
        <v>0.1</v>
      </c>
      <c r="G59" s="6"/>
      <c r="H59" s="8"/>
      <c r="I59" s="5">
        <v>0.1</v>
      </c>
      <c r="L59" s="2">
        <f t="shared" si="0"/>
        <v>0.1</v>
      </c>
      <c r="M59" s="2">
        <f t="shared" si="1"/>
        <v>0.1</v>
      </c>
      <c r="N59" s="2">
        <f t="shared" si="2"/>
        <v>0.1</v>
      </c>
      <c r="O59" s="2">
        <f t="shared" si="3"/>
        <v>0.1</v>
      </c>
    </row>
    <row r="60" spans="1:15" x14ac:dyDescent="0.3">
      <c r="A60" s="9" t="s">
        <v>54</v>
      </c>
      <c r="B60" s="5">
        <v>0.15</v>
      </c>
      <c r="C60" s="4" t="s">
        <v>59</v>
      </c>
      <c r="D60" s="6"/>
      <c r="E60" s="8"/>
      <c r="F60" s="5">
        <v>0.15</v>
      </c>
      <c r="G60" s="6"/>
      <c r="H60" s="8"/>
      <c r="I60" s="5">
        <v>0.15</v>
      </c>
      <c r="L60" s="2">
        <f t="shared" si="0"/>
        <v>0.15</v>
      </c>
      <c r="M60" s="2">
        <f t="shared" si="1"/>
        <v>0.15</v>
      </c>
      <c r="N60" s="2">
        <f t="shared" si="2"/>
        <v>0.15</v>
      </c>
      <c r="O60" s="2">
        <f t="shared" si="3"/>
        <v>0.15</v>
      </c>
    </row>
    <row r="61" spans="1:15" x14ac:dyDescent="0.3">
      <c r="A61" s="9" t="s">
        <v>55</v>
      </c>
      <c r="B61" s="5">
        <v>0.15</v>
      </c>
      <c r="C61" s="4" t="s">
        <v>59</v>
      </c>
      <c r="D61" s="6"/>
      <c r="E61" s="8"/>
      <c r="F61" s="5">
        <v>0.15</v>
      </c>
      <c r="G61" s="6"/>
      <c r="H61" s="8"/>
      <c r="I61" s="5">
        <v>0.15</v>
      </c>
      <c r="L61" s="2">
        <f t="shared" si="0"/>
        <v>0.15</v>
      </c>
      <c r="M61" s="2">
        <f t="shared" si="1"/>
        <v>0.15</v>
      </c>
      <c r="N61" s="2">
        <f t="shared" si="2"/>
        <v>0.15</v>
      </c>
      <c r="O61" s="2">
        <f t="shared" si="3"/>
        <v>0.15</v>
      </c>
    </row>
    <row r="62" spans="1:15" x14ac:dyDescent="0.3">
      <c r="A62" s="9" t="s">
        <v>56</v>
      </c>
      <c r="B62" s="5">
        <v>0.15</v>
      </c>
      <c r="C62" s="4" t="s">
        <v>59</v>
      </c>
      <c r="D62" s="6"/>
      <c r="E62" s="8"/>
      <c r="F62" s="5">
        <v>0.15</v>
      </c>
      <c r="G62" s="6"/>
      <c r="H62" s="8"/>
      <c r="I62" s="5">
        <v>0.15</v>
      </c>
      <c r="L62" s="2">
        <f t="shared" si="0"/>
        <v>0.15</v>
      </c>
      <c r="M62" s="2">
        <f t="shared" si="1"/>
        <v>0.15</v>
      </c>
      <c r="N62" s="2">
        <f t="shared" si="2"/>
        <v>0.15</v>
      </c>
      <c r="O62" s="2">
        <f t="shared" si="3"/>
        <v>0.15</v>
      </c>
    </row>
    <row r="63" spans="1:15" ht="15" customHeight="1" x14ac:dyDescent="0.3">
      <c r="A63" s="9" t="s">
        <v>57</v>
      </c>
      <c r="B63" s="5">
        <v>0.15</v>
      </c>
      <c r="C63" s="4" t="s">
        <v>59</v>
      </c>
      <c r="D63" s="6"/>
      <c r="E63" s="8"/>
      <c r="F63" s="5">
        <v>0.15</v>
      </c>
      <c r="G63" s="6"/>
      <c r="H63" s="8"/>
      <c r="I63" s="5">
        <v>0.15</v>
      </c>
      <c r="L63" s="2">
        <f t="shared" si="0"/>
        <v>0.15</v>
      </c>
      <c r="M63" s="2">
        <f t="shared" si="1"/>
        <v>0.15</v>
      </c>
      <c r="N63" s="2">
        <f t="shared" si="2"/>
        <v>0.15</v>
      </c>
      <c r="O63" s="2">
        <f t="shared" si="3"/>
        <v>0.15</v>
      </c>
    </row>
    <row r="64" spans="1:15" ht="15" customHeight="1" x14ac:dyDescent="0.3">
      <c r="A64" s="9" t="s">
        <v>58</v>
      </c>
      <c r="B64" s="2">
        <v>0.1</v>
      </c>
      <c r="C64" s="4" t="s">
        <v>59</v>
      </c>
      <c r="D64" s="6"/>
      <c r="E64" s="8"/>
      <c r="F64" s="2">
        <v>0.1</v>
      </c>
      <c r="G64" s="6"/>
      <c r="H64" s="8"/>
      <c r="I64" s="2">
        <v>0.1</v>
      </c>
      <c r="L64" s="2">
        <f t="shared" si="0"/>
        <v>0.1</v>
      </c>
      <c r="M64" s="2">
        <f t="shared" si="1"/>
        <v>0.1</v>
      </c>
      <c r="N64" s="2">
        <f t="shared" si="2"/>
        <v>0.1</v>
      </c>
      <c r="O64" s="2">
        <f t="shared" si="3"/>
        <v>0.1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FOR:EX</cp:lastModifiedBy>
  <dcterms:created xsi:type="dcterms:W3CDTF">2018-07-01T03:57:20Z</dcterms:created>
  <dcterms:modified xsi:type="dcterms:W3CDTF">2024-01-06T20:00:24Z</dcterms:modified>
</cp:coreProperties>
</file>