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-Computer-Engineering\Semiconductors-Private\g-Diode-Applications\b-Rectifier-Circuits\"/>
    </mc:Choice>
  </mc:AlternateContent>
  <xr:revisionPtr revIDLastSave="0" documentId="13_ncr:1_{92F0F5AB-1B73-4B72-A277-2502442FEDAC}" xr6:coauthVersionLast="47" xr6:coauthVersionMax="47" xr10:uidLastSave="{00000000-0000-0000-0000-000000000000}"/>
  <bookViews>
    <workbookView xWindow="-96" yWindow="-96" windowWidth="23232" windowHeight="12552" activeTab="1" xr2:uid="{E80DF3CB-22C8-48CC-A275-866A023A71E1}"/>
  </bookViews>
  <sheets>
    <sheet name="LessonHW" sheetId="2" r:id="rId1"/>
    <sheet name="LessonFWCenterTap" sheetId="3" r:id="rId2"/>
    <sheet name="LessonFWBridg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6" i="1"/>
  <c r="C15" i="1"/>
  <c r="C14" i="1"/>
  <c r="C13" i="1"/>
  <c r="C12" i="1"/>
  <c r="C11" i="1"/>
  <c r="C10" i="1"/>
  <c r="D19" i="1"/>
  <c r="D18" i="1"/>
  <c r="D16" i="1"/>
  <c r="D15" i="1"/>
  <c r="D14" i="1"/>
  <c r="D12" i="1"/>
  <c r="D10" i="1"/>
  <c r="D11" i="1" s="1"/>
  <c r="D13" i="1" s="1"/>
  <c r="C15" i="3"/>
  <c r="C14" i="3"/>
  <c r="D11" i="3"/>
  <c r="C13" i="3" s="1"/>
  <c r="C11" i="3"/>
  <c r="C19" i="3"/>
  <c r="C18" i="3"/>
  <c r="C12" i="3"/>
  <c r="C10" i="3"/>
  <c r="D10" i="3"/>
  <c r="D19" i="3"/>
  <c r="D18" i="3"/>
  <c r="D12" i="3"/>
  <c r="D19" i="2"/>
  <c r="D18" i="2"/>
  <c r="D16" i="2"/>
  <c r="D15" i="2"/>
  <c r="D14" i="2"/>
  <c r="D13" i="2"/>
  <c r="D12" i="2"/>
  <c r="D11" i="2"/>
  <c r="D10" i="2"/>
  <c r="C19" i="2"/>
  <c r="C18" i="2"/>
  <c r="C12" i="2"/>
  <c r="C10" i="2"/>
  <c r="B15" i="3"/>
  <c r="B14" i="3"/>
  <c r="B11" i="3"/>
  <c r="B19" i="3"/>
  <c r="B18" i="3"/>
  <c r="B16" i="3"/>
  <c r="B13" i="3"/>
  <c r="B12" i="3"/>
  <c r="B10" i="3"/>
  <c r="B15" i="2"/>
  <c r="B14" i="2"/>
  <c r="B19" i="2"/>
  <c r="B18" i="2"/>
  <c r="B16" i="2"/>
  <c r="B13" i="2"/>
  <c r="B12" i="2"/>
  <c r="B11" i="2"/>
  <c r="B10" i="2"/>
  <c r="B19" i="1"/>
  <c r="B18" i="1"/>
  <c r="B16" i="1"/>
  <c r="B15" i="1"/>
  <c r="B14" i="1"/>
  <c r="B13" i="1"/>
  <c r="B11" i="1"/>
  <c r="B10" i="1"/>
  <c r="B12" i="1"/>
  <c r="D4" i="1"/>
  <c r="C13" i="2" l="1"/>
  <c r="C11" i="2"/>
  <c r="C15" i="2" l="1"/>
  <c r="C14" i="2"/>
  <c r="C16" i="2" l="1"/>
  <c r="D13" i="3" l="1"/>
  <c r="D15" i="3" l="1"/>
  <c r="C16" i="3" s="1"/>
  <c r="D14" i="3"/>
  <c r="D16" i="3" l="1"/>
</calcChain>
</file>

<file path=xl/sharedStrings.xml><?xml version="1.0" encoding="utf-8"?>
<sst xmlns="http://schemas.openxmlformats.org/spreadsheetml/2006/main" count="102" uniqueCount="25">
  <si>
    <t>#Diodes</t>
  </si>
  <si>
    <t>Vdiode</t>
  </si>
  <si>
    <t>Symbol</t>
  </si>
  <si>
    <t>Turns</t>
  </si>
  <si>
    <t>Rload</t>
  </si>
  <si>
    <t>Vdiodes</t>
  </si>
  <si>
    <t>Value</t>
  </si>
  <si>
    <t>Formula</t>
  </si>
  <si>
    <t>freq_source</t>
  </si>
  <si>
    <t>freq_load</t>
  </si>
  <si>
    <t>Vp_source</t>
  </si>
  <si>
    <t>Vp_secondary</t>
  </si>
  <si>
    <t>Vrms_source</t>
  </si>
  <si>
    <t>Vp_load</t>
  </si>
  <si>
    <t>Vdc_load</t>
  </si>
  <si>
    <t>Vrms_load</t>
  </si>
  <si>
    <t>Power_load</t>
  </si>
  <si>
    <t>Period_source</t>
  </si>
  <si>
    <t>Period_load</t>
  </si>
  <si>
    <t>Units</t>
  </si>
  <si>
    <t>V</t>
  </si>
  <si>
    <t>Hz</t>
  </si>
  <si>
    <t>Ohm</t>
  </si>
  <si>
    <t>Watts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</si>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</sst>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C6A13-505D-46CD-8DE9-9221DA14C58B}">
  <dimension ref="A1:E19"/>
  <sheetViews>
    <sheetView workbookViewId="0">
      <selection activeCell="H12" sqref="H12"/>
    </sheetView>
  </sheetViews>
  <sheetFormatPr defaultRowHeight="15.6" x14ac:dyDescent="0.6"/>
  <cols>
    <col min="1" max="1" width="12" bestFit="1" customWidth="1"/>
    <col min="2" max="2" width="19.046875" style="1" bestFit="1" customWidth="1"/>
    <col min="3" max="3" width="11.546875" style="1" bestFit="1" customWidth="1"/>
    <col min="4" max="4" width="6.1484375" style="2" bestFit="1" customWidth="1"/>
    <col min="5" max="5" width="5.3984375" style="2" bestFit="1" customWidth="1"/>
  </cols>
  <sheetData>
    <row r="1" spans="1:5" x14ac:dyDescent="0.6">
      <c r="A1" s="2" t="s">
        <v>2</v>
      </c>
      <c r="B1" s="1" t="s">
        <v>7</v>
      </c>
      <c r="D1" s="2" t="s">
        <v>6</v>
      </c>
      <c r="E1" s="2" t="s">
        <v>19</v>
      </c>
    </row>
    <row r="2" spans="1:5" x14ac:dyDescent="0.6">
      <c r="A2" t="s">
        <v>12</v>
      </c>
      <c r="D2" s="2">
        <v>115</v>
      </c>
      <c r="E2" s="2" t="s">
        <v>20</v>
      </c>
    </row>
    <row r="3" spans="1:5" x14ac:dyDescent="0.6">
      <c r="A3" t="s">
        <v>8</v>
      </c>
      <c r="D3" s="2">
        <v>60</v>
      </c>
      <c r="E3" s="2" t="s">
        <v>21</v>
      </c>
    </row>
    <row r="4" spans="1:5" x14ac:dyDescent="0.6">
      <c r="A4" t="s">
        <v>9</v>
      </c>
      <c r="D4" s="2">
        <v>60</v>
      </c>
      <c r="E4" s="2" t="s">
        <v>21</v>
      </c>
    </row>
    <row r="5" spans="1:5" x14ac:dyDescent="0.6">
      <c r="A5" t="s">
        <v>3</v>
      </c>
      <c r="D5" s="2">
        <v>10</v>
      </c>
    </row>
    <row r="6" spans="1:5" x14ac:dyDescent="0.6">
      <c r="A6" t="s">
        <v>1</v>
      </c>
      <c r="D6" s="2">
        <v>0.7</v>
      </c>
      <c r="E6" s="2" t="s">
        <v>20</v>
      </c>
    </row>
    <row r="7" spans="1:5" x14ac:dyDescent="0.6">
      <c r="A7" t="s">
        <v>0</v>
      </c>
      <c r="D7" s="2">
        <v>1</v>
      </c>
    </row>
    <row r="8" spans="1:5" x14ac:dyDescent="0.6">
      <c r="A8" t="s">
        <v>4</v>
      </c>
      <c r="D8" s="2">
        <v>470</v>
      </c>
      <c r="E8" s="2" t="s">
        <v>22</v>
      </c>
    </row>
    <row r="10" spans="1:5" x14ac:dyDescent="0.6">
      <c r="A10" t="s">
        <v>10</v>
      </c>
      <c r="B10" s="1" t="str">
        <f>_xlfn.CONCAT(A2,"*sqrt(2)")</f>
        <v>Vrms_source*sqrt(2)</v>
      </c>
      <c r="C10" s="1" t="str">
        <f>_xlfn.CONCAT(D2,"*sqrt(2)")</f>
        <v>115*sqrt(2)</v>
      </c>
      <c r="D10" s="5" t="str">
        <f>TEXT(D2*SQRT(2),"0.00")</f>
        <v>162.63</v>
      </c>
      <c r="E10" s="6" t="s">
        <v>20</v>
      </c>
    </row>
    <row r="11" spans="1:5" x14ac:dyDescent="0.6">
      <c r="A11" t="s">
        <v>11</v>
      </c>
      <c r="B11" s="1" t="str">
        <f>_xlfn.CONCAT(A10,"/",A5)</f>
        <v>Vp_source/Turns</v>
      </c>
      <c r="C11" s="1" t="str">
        <f>_xlfn.CONCAT(D10,"/",D5)</f>
        <v>162.63/10</v>
      </c>
      <c r="D11" s="5" t="str">
        <f>TEXT(D10/D5,"0.00")</f>
        <v>16.26</v>
      </c>
      <c r="E11" s="6" t="s">
        <v>20</v>
      </c>
    </row>
    <row r="12" spans="1:5" x14ac:dyDescent="0.6">
      <c r="A12" t="s">
        <v>5</v>
      </c>
      <c r="B12" s="1" t="str">
        <f>_xlfn.CONCAT(A6,"*",A7)</f>
        <v>Vdiode*#Diodes</v>
      </c>
      <c r="C12" s="1" t="str">
        <f>_xlfn.CONCAT(D6,"*",D7)</f>
        <v>0.7*1</v>
      </c>
      <c r="D12" s="5" t="str">
        <f>TEXT(D6*D7,"0.00")</f>
        <v>0.70</v>
      </c>
      <c r="E12" s="6" t="s">
        <v>20</v>
      </c>
    </row>
    <row r="13" spans="1:5" x14ac:dyDescent="0.6">
      <c r="A13" t="s">
        <v>13</v>
      </c>
      <c r="B13" s="1" t="str">
        <f>_xlfn.CONCAT(A11,"-",A12)</f>
        <v>Vp_secondary-Vdiodes</v>
      </c>
      <c r="C13" s="1" t="str">
        <f>_xlfn.CONCAT(D11,"-",D12)</f>
        <v>16.26-0.70</v>
      </c>
      <c r="D13" s="5" t="str">
        <f>TEXT(D11-D12,"0.00")</f>
        <v>15.56</v>
      </c>
      <c r="E13" s="6" t="s">
        <v>20</v>
      </c>
    </row>
    <row r="14" spans="1:5" x14ac:dyDescent="0.6">
      <c r="A14" t="s">
        <v>14</v>
      </c>
      <c r="B14" s="1" t="str">
        <f>_xlfn.CONCAT(A13,"/PI")</f>
        <v>Vp_load/PI</v>
      </c>
      <c r="C14" s="1" t="str">
        <f>_xlfn.CONCAT(D13,"/PI")</f>
        <v>15.56/PI</v>
      </c>
      <c r="D14" s="5" t="str">
        <f>TEXT(D13/PI(),"0.00")</f>
        <v>4.95</v>
      </c>
      <c r="E14" s="6" t="s">
        <v>20</v>
      </c>
    </row>
    <row r="15" spans="1:5" x14ac:dyDescent="0.6">
      <c r="A15" t="s">
        <v>15</v>
      </c>
      <c r="B15" s="1" t="str">
        <f>_xlfn.CONCAT(A13,"/2")</f>
        <v>Vp_load/2</v>
      </c>
      <c r="C15" s="1" t="str">
        <f>_xlfn.CONCAT(D13,"/2")</f>
        <v>15.56/2</v>
      </c>
      <c r="D15" s="5" t="str">
        <f>TEXT(D13/2,"0.00")</f>
        <v>7.78</v>
      </c>
      <c r="E15" s="6" t="s">
        <v>20</v>
      </c>
    </row>
    <row r="16" spans="1:5" x14ac:dyDescent="0.6">
      <c r="A16" t="s">
        <v>16</v>
      </c>
      <c r="B16" s="1" t="str">
        <f>_xlfn.CONCAT("sqr(",A15,")/",A8)</f>
        <v>sqr(Vrms_load)/Rload</v>
      </c>
      <c r="C16" s="1" t="str">
        <f>_xlfn.CONCAT("sqr(",D15,")/",D8)</f>
        <v>sqr(7.78)/470</v>
      </c>
      <c r="D16" s="5" t="str">
        <f>TEXT(POWER(D15,2)/D8,"0.00")</f>
        <v>0.13</v>
      </c>
      <c r="E16" s="6" t="s">
        <v>23</v>
      </c>
    </row>
    <row r="17" spans="1:5" x14ac:dyDescent="0.6">
      <c r="D17" s="6"/>
      <c r="E17" s="6"/>
    </row>
    <row r="18" spans="1:5" x14ac:dyDescent="0.6">
      <c r="A18" t="s">
        <v>17</v>
      </c>
      <c r="B18" s="1" t="str">
        <f>_xlfn.CONCAT("1/",A3)</f>
        <v>1/freq_source</v>
      </c>
      <c r="C18" s="1" t="str">
        <f>_xlfn.CONCAT("1/",D3)</f>
        <v>1/60</v>
      </c>
      <c r="D18" s="6" t="str">
        <f>TEXT(1/D3,"0.0000")</f>
        <v>0.0167</v>
      </c>
      <c r="E18" s="6" t="s">
        <v>24</v>
      </c>
    </row>
    <row r="19" spans="1:5" x14ac:dyDescent="0.6">
      <c r="A19" t="s">
        <v>18</v>
      </c>
      <c r="B19" s="1" t="str">
        <f>_xlfn.CONCAT("1/",A4)</f>
        <v>1/freq_load</v>
      </c>
      <c r="C19" s="1" t="str">
        <f>_xlfn.CONCAT("1/",D4)</f>
        <v>1/60</v>
      </c>
      <c r="D19" s="6" t="str">
        <f>TEXT(1/D4,"0.0000")</f>
        <v>0.0167</v>
      </c>
      <c r="E19" s="6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CCBEE-22C7-4E59-80F1-1A5AB91F1D22}">
  <dimension ref="A1:E19"/>
  <sheetViews>
    <sheetView tabSelected="1" workbookViewId="0">
      <selection activeCell="H19" sqref="H19"/>
    </sheetView>
  </sheetViews>
  <sheetFormatPr defaultRowHeight="15.6" x14ac:dyDescent="0.6"/>
  <cols>
    <col min="1" max="1" width="12" bestFit="1" customWidth="1"/>
    <col min="2" max="2" width="19.046875" style="1" bestFit="1" customWidth="1"/>
    <col min="3" max="3" width="11.6484375" style="1" bestFit="1" customWidth="1"/>
    <col min="4" max="4" width="6.1484375" style="1" bestFit="1" customWidth="1"/>
    <col min="5" max="5" width="5.3984375" style="1" bestFit="1" customWidth="1"/>
  </cols>
  <sheetData>
    <row r="1" spans="1:5" x14ac:dyDescent="0.6">
      <c r="A1" s="2" t="s">
        <v>2</v>
      </c>
      <c r="B1" s="1" t="s">
        <v>7</v>
      </c>
      <c r="D1" s="1" t="s">
        <v>6</v>
      </c>
      <c r="E1" s="1" t="s">
        <v>19</v>
      </c>
    </row>
    <row r="2" spans="1:5" x14ac:dyDescent="0.6">
      <c r="A2" t="s">
        <v>12</v>
      </c>
      <c r="D2" s="1">
        <v>115</v>
      </c>
      <c r="E2" s="1" t="s">
        <v>20</v>
      </c>
    </row>
    <row r="3" spans="1:5" x14ac:dyDescent="0.6">
      <c r="A3" t="s">
        <v>8</v>
      </c>
      <c r="D3" s="1">
        <v>60</v>
      </c>
      <c r="E3" s="1" t="s">
        <v>21</v>
      </c>
    </row>
    <row r="4" spans="1:5" x14ac:dyDescent="0.6">
      <c r="A4" t="s">
        <v>9</v>
      </c>
      <c r="D4" s="1">
        <v>120</v>
      </c>
      <c r="E4" s="1" t="s">
        <v>21</v>
      </c>
    </row>
    <row r="5" spans="1:5" x14ac:dyDescent="0.6">
      <c r="A5" t="s">
        <v>3</v>
      </c>
      <c r="D5" s="1">
        <v>10</v>
      </c>
    </row>
    <row r="6" spans="1:5" x14ac:dyDescent="0.6">
      <c r="A6" t="s">
        <v>1</v>
      </c>
      <c r="D6" s="1">
        <v>0.7</v>
      </c>
      <c r="E6" s="1" t="s">
        <v>20</v>
      </c>
    </row>
    <row r="7" spans="1:5" x14ac:dyDescent="0.6">
      <c r="A7" t="s">
        <v>0</v>
      </c>
      <c r="D7" s="1">
        <v>1</v>
      </c>
    </row>
    <row r="8" spans="1:5" x14ac:dyDescent="0.6">
      <c r="A8" t="s">
        <v>4</v>
      </c>
      <c r="D8" s="1">
        <v>470</v>
      </c>
      <c r="E8" s="1" t="s">
        <v>22</v>
      </c>
    </row>
    <row r="10" spans="1:5" x14ac:dyDescent="0.6">
      <c r="A10" t="s">
        <v>10</v>
      </c>
      <c r="B10" s="1" t="str">
        <f>_xlfn.CONCAT(A2,"*sqrt(2)")</f>
        <v>Vrms_source*sqrt(2)</v>
      </c>
      <c r="C10" s="1" t="str">
        <f>_xlfn.CONCAT(D2,"*sqrt(2)")</f>
        <v>115*sqrt(2)</v>
      </c>
      <c r="D10" s="3" t="str">
        <f>TEXT(D2*SQRT(2),"0.00")</f>
        <v>162.63</v>
      </c>
      <c r="E10" s="4" t="s">
        <v>20</v>
      </c>
    </row>
    <row r="11" spans="1:5" x14ac:dyDescent="0.6">
      <c r="A11" t="s">
        <v>11</v>
      </c>
      <c r="B11" s="1" t="str">
        <f>_xlfn.CONCAT("(",A10,"/",A5,")/2")</f>
        <v>(Vp_source/Turns)/2</v>
      </c>
      <c r="C11" s="1" t="str">
        <f>_xlfn.CONCAT("(",D10,"/",D5,")/2")</f>
        <v>(162.63/10)/2</v>
      </c>
      <c r="D11" s="3" t="str">
        <f>TEXT((D10/D5)/2,"0.00")</f>
        <v>8.13</v>
      </c>
      <c r="E11" s="4" t="s">
        <v>20</v>
      </c>
    </row>
    <row r="12" spans="1:5" x14ac:dyDescent="0.6">
      <c r="A12" t="s">
        <v>5</v>
      </c>
      <c r="B12" s="1" t="str">
        <f>_xlfn.CONCAT(A6,"*",A7)</f>
        <v>Vdiode*#Diodes</v>
      </c>
      <c r="C12" s="1" t="str">
        <f>_xlfn.CONCAT(D6,"*",D7)</f>
        <v>0.7*1</v>
      </c>
      <c r="D12" s="3" t="str">
        <f>TEXT(D6*D7,"0.00")</f>
        <v>0.70</v>
      </c>
      <c r="E12" s="4" t="s">
        <v>20</v>
      </c>
    </row>
    <row r="13" spans="1:5" x14ac:dyDescent="0.6">
      <c r="A13" t="s">
        <v>13</v>
      </c>
      <c r="B13" s="1" t="str">
        <f>_xlfn.CONCAT(A11,"-",A12)</f>
        <v>Vp_secondary-Vdiodes</v>
      </c>
      <c r="C13" s="1" t="str">
        <f>_xlfn.CONCAT(D11,"-",D12)</f>
        <v>8.13-0.70</v>
      </c>
      <c r="D13" s="3" t="str">
        <f>TEXT(D11-D12,"0.00")</f>
        <v>7.43</v>
      </c>
      <c r="E13" s="4" t="s">
        <v>20</v>
      </c>
    </row>
    <row r="14" spans="1:5" x14ac:dyDescent="0.6">
      <c r="A14" t="s">
        <v>14</v>
      </c>
      <c r="B14" s="1" t="str">
        <f>_xlfn.CONCAT(A13,"*2/PI")</f>
        <v>Vp_load*2/PI</v>
      </c>
      <c r="C14" s="1" t="str">
        <f>_xlfn.CONCAT(D13,"*2/PI")</f>
        <v>7.43*2/PI</v>
      </c>
      <c r="D14" s="3" t="str">
        <f>TEXT(D13*2/PI(),"0.00")</f>
        <v>4.73</v>
      </c>
      <c r="E14" s="4" t="s">
        <v>20</v>
      </c>
    </row>
    <row r="15" spans="1:5" x14ac:dyDescent="0.6">
      <c r="A15" t="s">
        <v>15</v>
      </c>
      <c r="B15" s="1" t="str">
        <f>_xlfn.CONCAT(A13,"/sqrt(2)")</f>
        <v>Vp_load/sqrt(2)</v>
      </c>
      <c r="C15" s="1" t="str">
        <f>_xlfn.CONCAT(D13,"/sqrt(2)")</f>
        <v>7.43/sqrt(2)</v>
      </c>
      <c r="D15" s="3" t="str">
        <f>TEXT(D13/SQRT(2),"0.00")</f>
        <v>5.25</v>
      </c>
      <c r="E15" s="4" t="s">
        <v>20</v>
      </c>
    </row>
    <row r="16" spans="1:5" x14ac:dyDescent="0.6">
      <c r="A16" t="s">
        <v>16</v>
      </c>
      <c r="B16" s="1" t="str">
        <f>_xlfn.CONCAT("sqr(",A15,")/",A8)</f>
        <v>sqr(Vrms_load)/Rload</v>
      </c>
      <c r="C16" s="1" t="str">
        <f>_xlfn.CONCAT("sqr(",D15,")/",D8)</f>
        <v>sqr(5.25)/470</v>
      </c>
      <c r="D16" s="3" t="str">
        <f>TEXT(POWER(D15,2)/D8,"0.00")</f>
        <v>0.06</v>
      </c>
      <c r="E16" s="4" t="s">
        <v>23</v>
      </c>
    </row>
    <row r="17" spans="1:5" x14ac:dyDescent="0.6">
      <c r="D17" s="4"/>
      <c r="E17" s="4"/>
    </row>
    <row r="18" spans="1:5" x14ac:dyDescent="0.6">
      <c r="A18" t="s">
        <v>17</v>
      </c>
      <c r="B18" s="1" t="str">
        <f>_xlfn.CONCAT("1/",A3)</f>
        <v>1/freq_source</v>
      </c>
      <c r="C18" s="1" t="str">
        <f>_xlfn.CONCAT("1/",D3)</f>
        <v>1/60</v>
      </c>
      <c r="D18" s="4" t="str">
        <f>TEXT(1/D3,"0.0000")</f>
        <v>0.0167</v>
      </c>
      <c r="E18" s="4" t="s">
        <v>24</v>
      </c>
    </row>
    <row r="19" spans="1:5" x14ac:dyDescent="0.6">
      <c r="A19" t="s">
        <v>18</v>
      </c>
      <c r="B19" s="1" t="str">
        <f>_xlfn.CONCAT("1/",A4)</f>
        <v>1/freq_load</v>
      </c>
      <c r="C19" s="1" t="str">
        <f>_xlfn.CONCAT("1/",D4)</f>
        <v>1/120</v>
      </c>
      <c r="D19" s="4" t="str">
        <f>TEXT(1/D4,"0.0000")</f>
        <v>0.0083</v>
      </c>
      <c r="E19" s="4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4316-72BD-4348-BB86-D04554D67193}">
  <dimension ref="A1:E19"/>
  <sheetViews>
    <sheetView workbookViewId="0">
      <selection activeCell="G7" sqref="G7"/>
    </sheetView>
  </sheetViews>
  <sheetFormatPr defaultRowHeight="15.6" x14ac:dyDescent="0.6"/>
  <cols>
    <col min="1" max="1" width="12" bestFit="1" customWidth="1"/>
    <col min="2" max="2" width="19.046875" style="1" bestFit="1" customWidth="1"/>
    <col min="3" max="3" width="12.546875" style="1" bestFit="1" customWidth="1"/>
    <col min="4" max="4" width="6.1484375" style="1" bestFit="1" customWidth="1"/>
    <col min="5" max="5" width="5.3984375" style="1" bestFit="1" customWidth="1"/>
  </cols>
  <sheetData>
    <row r="1" spans="1:5" x14ac:dyDescent="0.6">
      <c r="A1" s="2" t="s">
        <v>2</v>
      </c>
      <c r="B1" s="1" t="s">
        <v>7</v>
      </c>
      <c r="D1" s="1" t="s">
        <v>6</v>
      </c>
      <c r="E1" s="1" t="s">
        <v>19</v>
      </c>
    </row>
    <row r="2" spans="1:5" x14ac:dyDescent="0.6">
      <c r="A2" t="s">
        <v>12</v>
      </c>
      <c r="D2" s="1">
        <v>115</v>
      </c>
      <c r="E2" s="1" t="s">
        <v>20</v>
      </c>
    </row>
    <row r="3" spans="1:5" x14ac:dyDescent="0.6">
      <c r="A3" t="s">
        <v>8</v>
      </c>
      <c r="D3" s="1">
        <v>60</v>
      </c>
      <c r="E3" s="1" t="s">
        <v>21</v>
      </c>
    </row>
    <row r="4" spans="1:5" x14ac:dyDescent="0.6">
      <c r="A4" t="s">
        <v>9</v>
      </c>
      <c r="D4" s="1">
        <f>2*D3</f>
        <v>120</v>
      </c>
      <c r="E4" s="1" t="s">
        <v>21</v>
      </c>
    </row>
    <row r="5" spans="1:5" x14ac:dyDescent="0.6">
      <c r="A5" t="s">
        <v>3</v>
      </c>
      <c r="D5" s="1">
        <v>10</v>
      </c>
    </row>
    <row r="6" spans="1:5" x14ac:dyDescent="0.6">
      <c r="A6" t="s">
        <v>1</v>
      </c>
      <c r="D6" s="1">
        <v>0.7</v>
      </c>
      <c r="E6" s="1" t="s">
        <v>20</v>
      </c>
    </row>
    <row r="7" spans="1:5" x14ac:dyDescent="0.6">
      <c r="A7" t="s">
        <v>0</v>
      </c>
      <c r="D7" s="1">
        <v>2</v>
      </c>
    </row>
    <row r="8" spans="1:5" x14ac:dyDescent="0.6">
      <c r="A8" t="s">
        <v>4</v>
      </c>
      <c r="D8" s="1">
        <v>470</v>
      </c>
      <c r="E8" s="1" t="s">
        <v>22</v>
      </c>
    </row>
    <row r="10" spans="1:5" x14ac:dyDescent="0.6">
      <c r="A10" t="s">
        <v>10</v>
      </c>
      <c r="B10" s="1" t="str">
        <f>_xlfn.CONCAT(A2,"*sqrt(2)")</f>
        <v>Vrms_source*sqrt(2)</v>
      </c>
      <c r="C10" s="1" t="str">
        <f>_xlfn.CONCAT(D2,"*sqrt(2)")</f>
        <v>115*sqrt(2)</v>
      </c>
      <c r="D10" s="3" t="str">
        <f>TEXT(D2*SQRT(2),"0.00")</f>
        <v>162.63</v>
      </c>
      <c r="E10" s="4" t="s">
        <v>20</v>
      </c>
    </row>
    <row r="11" spans="1:5" x14ac:dyDescent="0.6">
      <c r="A11" t="s">
        <v>11</v>
      </c>
      <c r="B11" s="1" t="str">
        <f>_xlfn.CONCAT(A10,"/",A5)</f>
        <v>Vp_source/Turns</v>
      </c>
      <c r="C11" s="1" t="str">
        <f>_xlfn.CONCAT(D10,"/",D5)</f>
        <v>162.63/10</v>
      </c>
      <c r="D11" s="3" t="str">
        <f>TEXT(D10/D5,"0.00")</f>
        <v>16.26</v>
      </c>
      <c r="E11" s="4" t="s">
        <v>20</v>
      </c>
    </row>
    <row r="12" spans="1:5" x14ac:dyDescent="0.6">
      <c r="A12" t="s">
        <v>5</v>
      </c>
      <c r="B12" s="1" t="str">
        <f>_xlfn.CONCAT(A6,"*",A7)</f>
        <v>Vdiode*#Diodes</v>
      </c>
      <c r="C12" s="1" t="str">
        <f>_xlfn.CONCAT(D6,"*",D7)</f>
        <v>0.7*2</v>
      </c>
      <c r="D12" s="3" t="str">
        <f>TEXT(D6*D7,"0.00")</f>
        <v>1.40</v>
      </c>
      <c r="E12" s="4" t="s">
        <v>20</v>
      </c>
    </row>
    <row r="13" spans="1:5" x14ac:dyDescent="0.6">
      <c r="A13" t="s">
        <v>13</v>
      </c>
      <c r="B13" s="1" t="str">
        <f>_xlfn.CONCAT(A11,"-",A12)</f>
        <v>Vp_secondary-Vdiodes</v>
      </c>
      <c r="C13" s="1" t="str">
        <f>_xlfn.CONCAT(D11,"-",D12)</f>
        <v>16.26-1.40</v>
      </c>
      <c r="D13" s="3" t="str">
        <f>TEXT(D11-D12,"0.00")</f>
        <v>14.86</v>
      </c>
      <c r="E13" s="4" t="s">
        <v>20</v>
      </c>
    </row>
    <row r="14" spans="1:5" x14ac:dyDescent="0.6">
      <c r="A14" t="s">
        <v>14</v>
      </c>
      <c r="B14" s="1" t="str">
        <f>_xlfn.CONCAT(A13,"*2/PI")</f>
        <v>Vp_load*2/PI</v>
      </c>
      <c r="C14" s="1" t="str">
        <f>_xlfn.CONCAT(D13,"*2/PI")</f>
        <v>14.86*2/PI</v>
      </c>
      <c r="D14" s="3" t="str">
        <f>TEXT(2*D13/PI(),"0.00")</f>
        <v>9.46</v>
      </c>
      <c r="E14" s="4" t="s">
        <v>20</v>
      </c>
    </row>
    <row r="15" spans="1:5" x14ac:dyDescent="0.6">
      <c r="A15" t="s">
        <v>15</v>
      </c>
      <c r="B15" s="1" t="str">
        <f>_xlfn.CONCAT(A13,"/sqrt(2)")</f>
        <v>Vp_load/sqrt(2)</v>
      </c>
      <c r="C15" s="1" t="str">
        <f>_xlfn.CONCAT(D13,"/sqrt(2)")</f>
        <v>14.86/sqrt(2)</v>
      </c>
      <c r="D15" s="3" t="str">
        <f>TEXT(D13/SQRT(2),"0.00")</f>
        <v>10.51</v>
      </c>
      <c r="E15" s="4" t="s">
        <v>20</v>
      </c>
    </row>
    <row r="16" spans="1:5" x14ac:dyDescent="0.6">
      <c r="A16" t="s">
        <v>16</v>
      </c>
      <c r="B16" s="1" t="str">
        <f>_xlfn.CONCAT("sqr(",A15,")/",A8)</f>
        <v>sqr(Vrms_load)/Rload</v>
      </c>
      <c r="C16" s="1" t="str">
        <f>_xlfn.CONCAT("sqr(",D15,")/",D8)</f>
        <v>sqr(10.51)/470</v>
      </c>
      <c r="D16" s="3" t="str">
        <f>TEXT(POWER(D15,2)/D8,"0.00")</f>
        <v>0.24</v>
      </c>
      <c r="E16" s="4" t="s">
        <v>23</v>
      </c>
    </row>
    <row r="17" spans="1:5" x14ac:dyDescent="0.6">
      <c r="D17" s="4"/>
      <c r="E17" s="4"/>
    </row>
    <row r="18" spans="1:5" x14ac:dyDescent="0.6">
      <c r="A18" t="s">
        <v>17</v>
      </c>
      <c r="B18" s="1" t="str">
        <f>_xlfn.CONCAT("1/",A3)</f>
        <v>1/freq_source</v>
      </c>
      <c r="C18" s="1" t="str">
        <f>_xlfn.CONCAT("1/",D3)</f>
        <v>1/60</v>
      </c>
      <c r="D18" s="4" t="str">
        <f>TEXT(1/D3,"0.0000")</f>
        <v>0.0167</v>
      </c>
      <c r="E18" s="4" t="s">
        <v>24</v>
      </c>
    </row>
    <row r="19" spans="1:5" x14ac:dyDescent="0.6">
      <c r="A19" t="s">
        <v>18</v>
      </c>
      <c r="B19" s="1" t="str">
        <f>_xlfn.CONCAT("1/",A4)</f>
        <v>1/freq_load</v>
      </c>
      <c r="C19" s="1" t="str">
        <f>_xlfn.CONCAT("1/",D4)</f>
        <v>1/120</v>
      </c>
      <c r="D19" s="4" t="str">
        <f>TEXT(1/D4,"0.0000")</f>
        <v>0.0083</v>
      </c>
      <c r="E19" s="4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LessonHW</vt:lpstr>
      <vt:lpstr>LessonFWCenterTap</vt:lpstr>
      <vt:lpstr>LessonFWBridge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Law</dc:creator>
  <cp:lastModifiedBy>Julian R Alex</cp:lastModifiedBy>
  <dcterms:created xsi:type="dcterms:W3CDTF">2024-09-16T18:27:44Z</dcterms:created>
  <dcterms:modified xsi:type="dcterms:W3CDTF">2025-01-12T20:54:03Z</dcterms:modified>
</cp:coreProperties>
</file>