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c-Filtering-and-Regulation\"/>
    </mc:Choice>
  </mc:AlternateContent>
  <xr:revisionPtr revIDLastSave="0" documentId="13_ncr:1_{BAE487F2-7B0F-4CD4-983B-D0795F2C7D0A}" xr6:coauthVersionLast="47" xr6:coauthVersionMax="47" xr10:uidLastSave="{00000000-0000-0000-0000-000000000000}"/>
  <bookViews>
    <workbookView xWindow="-96" yWindow="-96" windowWidth="23232" windowHeight="12552" tabRatio="718" activeTab="3" xr2:uid="{E80DF3CB-22C8-48CC-A275-866A023A71E1}"/>
  </bookViews>
  <sheets>
    <sheet name="L-HW-Filter" sheetId="9" r:id="rId1"/>
    <sheet name="L-FWB-Filter" sheetId="10" r:id="rId2"/>
    <sheet name="LWE-Top-HW-Filter" sheetId="7" r:id="rId3"/>
    <sheet name="L-FWCT-Filter-Reg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0" l="1"/>
  <c r="C19" i="10"/>
  <c r="C17" i="10"/>
  <c r="C16" i="10"/>
  <c r="C15" i="10"/>
  <c r="C14" i="10"/>
  <c r="C13" i="10"/>
  <c r="C12" i="10"/>
  <c r="C11" i="10"/>
  <c r="D20" i="10"/>
  <c r="D19" i="10"/>
  <c r="D13" i="10"/>
  <c r="D11" i="10"/>
  <c r="D12" i="10" s="1"/>
  <c r="D14" i="10" s="1"/>
  <c r="C20" i="7"/>
  <c r="C19" i="7"/>
  <c r="C13" i="7"/>
  <c r="C12" i="7"/>
  <c r="C11" i="7"/>
  <c r="C20" i="9"/>
  <c r="C19" i="9"/>
  <c r="C17" i="9"/>
  <c r="C16" i="9"/>
  <c r="C15" i="9"/>
  <c r="C14" i="9"/>
  <c r="C13" i="9"/>
  <c r="D20" i="7"/>
  <c r="D19" i="7"/>
  <c r="D13" i="7"/>
  <c r="D11" i="7"/>
  <c r="D12" i="7" s="1"/>
  <c r="D14" i="7" s="1"/>
  <c r="D20" i="9"/>
  <c r="D15" i="9" s="1"/>
  <c r="D19" i="9"/>
  <c r="D14" i="9"/>
  <c r="D13" i="9"/>
  <c r="D12" i="9"/>
  <c r="D11" i="9"/>
  <c r="C12" i="9" s="1"/>
  <c r="C11" i="9"/>
  <c r="D9" i="9"/>
  <c r="D9" i="7"/>
  <c r="D9" i="10"/>
  <c r="D9" i="11"/>
  <c r="C17" i="11" s="1"/>
  <c r="C22" i="11"/>
  <c r="C21" i="11"/>
  <c r="C16" i="11"/>
  <c r="C15" i="11"/>
  <c r="C14" i="11"/>
  <c r="C13" i="11"/>
  <c r="C12" i="11"/>
  <c r="D22" i="11"/>
  <c r="D21" i="11"/>
  <c r="D16" i="11"/>
  <c r="D14" i="11"/>
  <c r="D12" i="11"/>
  <c r="D13" i="11" s="1"/>
  <c r="D15" i="11" s="1"/>
  <c r="D15" i="10" l="1"/>
  <c r="D16" i="10" s="1"/>
  <c r="C14" i="7"/>
  <c r="C15" i="7"/>
  <c r="D15" i="7"/>
  <c r="D17" i="7" s="1"/>
  <c r="D17" i="9"/>
  <c r="D16" i="9"/>
  <c r="D17" i="11"/>
  <c r="D19" i="11" s="1"/>
  <c r="B13" i="11"/>
  <c r="B17" i="11"/>
  <c r="B16" i="11"/>
  <c r="B22" i="11"/>
  <c r="B21" i="11"/>
  <c r="B18" i="11"/>
  <c r="B19" i="11"/>
  <c r="B15" i="11"/>
  <c r="B14" i="11"/>
  <c r="B12" i="11"/>
  <c r="B20" i="10"/>
  <c r="B19" i="10"/>
  <c r="B16" i="10"/>
  <c r="B17" i="10"/>
  <c r="B15" i="10"/>
  <c r="B14" i="10"/>
  <c r="B13" i="10"/>
  <c r="B12" i="10"/>
  <c r="B11" i="10"/>
  <c r="B20" i="9"/>
  <c r="B19" i="9"/>
  <c r="B16" i="9"/>
  <c r="B17" i="9"/>
  <c r="B15" i="9"/>
  <c r="B14" i="9"/>
  <c r="B13" i="9"/>
  <c r="B12" i="9"/>
  <c r="B11" i="9"/>
  <c r="B17" i="7"/>
  <c r="B16" i="7"/>
  <c r="B15" i="7"/>
  <c r="B20" i="7"/>
  <c r="B19" i="7"/>
  <c r="B14" i="7"/>
  <c r="B13" i="7"/>
  <c r="B12" i="7"/>
  <c r="B11" i="7"/>
  <c r="D17" i="10" l="1"/>
  <c r="C16" i="7"/>
  <c r="C17" i="7"/>
  <c r="D16" i="7"/>
  <c r="D18" i="11"/>
  <c r="C18" i="11"/>
  <c r="C19" i="11"/>
</calcChain>
</file>

<file path=xl/sharedStrings.xml><?xml version="1.0" encoding="utf-8"?>
<sst xmlns="http://schemas.openxmlformats.org/spreadsheetml/2006/main" count="148" uniqueCount="33">
  <si>
    <t>#Diodes</t>
  </si>
  <si>
    <t>Vdiode</t>
  </si>
  <si>
    <t>Symbol</t>
  </si>
  <si>
    <t>Turns</t>
  </si>
  <si>
    <t>Vdiodes</t>
  </si>
  <si>
    <t>Value</t>
  </si>
  <si>
    <t>Formula</t>
  </si>
  <si>
    <t>Vp</t>
  </si>
  <si>
    <t>freq_source</t>
  </si>
  <si>
    <t>freq_load</t>
  </si>
  <si>
    <t>Vp_source</t>
  </si>
  <si>
    <t>Vp_secondary</t>
  </si>
  <si>
    <t>Vrms_source</t>
  </si>
  <si>
    <t>Vp_load</t>
  </si>
  <si>
    <t>Vdc_load</t>
  </si>
  <si>
    <t>Period_source</t>
  </si>
  <si>
    <t>Period_load</t>
  </si>
  <si>
    <t>Units</t>
  </si>
  <si>
    <t>V</t>
  </si>
  <si>
    <t>Hz</t>
  </si>
  <si>
    <t>Ohm</t>
  </si>
  <si>
    <t>sec</t>
  </si>
  <si>
    <t>Vr_load</t>
  </si>
  <si>
    <t>Vp-p</t>
  </si>
  <si>
    <t>Vmin_load</t>
  </si>
  <si>
    <t>Vdc</t>
  </si>
  <si>
    <t>I_load</t>
  </si>
  <si>
    <t>Vp_rectifier</t>
  </si>
  <si>
    <t>V_load</t>
  </si>
  <si>
    <t>Amp</t>
  </si>
  <si>
    <t>F</t>
  </si>
  <si>
    <t>R_load</t>
  </si>
  <si>
    <t>C_rectifier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</si>
</sst>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1E70-BC65-49E6-B822-221C02C4828A}">
  <dimension ref="A1:E20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120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60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31</v>
      </c>
      <c r="D8" s="1">
        <v>330</v>
      </c>
      <c r="E8" s="1" t="s">
        <v>20</v>
      </c>
    </row>
    <row r="9" spans="1:5" x14ac:dyDescent="0.6">
      <c r="A9" t="s">
        <v>32</v>
      </c>
      <c r="D9" s="1" t="str">
        <f>TEXT(0.00022,"##0E+0")</f>
        <v>220E-6</v>
      </c>
      <c r="E9" s="1" t="s">
        <v>30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120*sqrt(2)</v>
      </c>
      <c r="D11" s="4" t="str">
        <f>TEXT(D2*SQRT(2),"0.00")</f>
        <v>169.71</v>
      </c>
      <c r="E11" s="3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169.71/10</v>
      </c>
      <c r="D12" s="4" t="str">
        <f>TEXT(D11/D5,"0.00")</f>
        <v>16.97</v>
      </c>
      <c r="E12" s="3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0.7*1</v>
      </c>
      <c r="D13" s="4" t="str">
        <f>TEXT(D6*D7,"0.00")</f>
        <v>0.70</v>
      </c>
      <c r="E13" s="3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16.97-0.70</v>
      </c>
      <c r="D14" s="5" t="str">
        <f>TEXT(D12-D13,"0.00")</f>
        <v>16.27</v>
      </c>
      <c r="E14" s="3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(16.27*0.0167)/(330*220E-6)</v>
      </c>
      <c r="D15" s="5" t="str">
        <f>TEXT((D14*D20)/(D8*D9),"0.00")</f>
        <v>3.74</v>
      </c>
      <c r="E15" s="3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16.27-3.74</v>
      </c>
      <c r="D16" s="4" t="str">
        <f>TEXT(D14-D15,"0.00")</f>
        <v>12.53</v>
      </c>
      <c r="E16" s="3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16.27-(3.74/2)</v>
      </c>
      <c r="D17" s="5" t="str">
        <f>TEXT(D14-(D15/2),"0.00")</f>
        <v>14.40</v>
      </c>
      <c r="E17" s="3" t="s">
        <v>25</v>
      </c>
    </row>
    <row r="18" spans="1:5" x14ac:dyDescent="0.6">
      <c r="D18" s="3"/>
      <c r="E18" s="3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3" t="str">
        <f>TEXT(1/D3,"0.0000")</f>
        <v>0.0167</v>
      </c>
      <c r="E19" s="3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1/60</v>
      </c>
      <c r="D20" s="3" t="str">
        <f>TEXT(1/D4,"0.0000")</f>
        <v>0.0167</v>
      </c>
      <c r="E20" s="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8C2B-B6D0-4975-9B42-D491D92F6FF8}">
  <dimension ref="A1:E20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120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120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2</v>
      </c>
    </row>
    <row r="8" spans="1:5" x14ac:dyDescent="0.6">
      <c r="A8" t="s">
        <v>31</v>
      </c>
      <c r="D8" s="1">
        <v>330</v>
      </c>
      <c r="E8" s="1" t="s">
        <v>20</v>
      </c>
    </row>
    <row r="9" spans="1:5" x14ac:dyDescent="0.6">
      <c r="A9" t="s">
        <v>32</v>
      </c>
      <c r="D9" s="1" t="str">
        <f>TEXT(0.00022,"##0E+0")</f>
        <v>220E-6</v>
      </c>
      <c r="E9" s="1" t="s">
        <v>30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120*sqrt(2)</v>
      </c>
      <c r="D11" s="4" t="str">
        <f>TEXT(D2*SQRT(2),"0.00")</f>
        <v>169.71</v>
      </c>
      <c r="E11" s="3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169.71/10</v>
      </c>
      <c r="D12" s="4" t="str">
        <f>TEXT(D11/D5,"0.00")</f>
        <v>16.97</v>
      </c>
      <c r="E12" s="3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0.7*2</v>
      </c>
      <c r="D13" s="4" t="str">
        <f>TEXT(D6*D7,"0.00")</f>
        <v>1.40</v>
      </c>
      <c r="E13" s="3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16.97-1.40</v>
      </c>
      <c r="D14" s="5" t="str">
        <f>TEXT(D12-D13,"0.00")</f>
        <v>15.57</v>
      </c>
      <c r="E14" s="3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(15.57*0.0083)/(330*220E-6)</v>
      </c>
      <c r="D15" s="5" t="str">
        <f>TEXT((D14*D20)/(D8*D9),"0.00")</f>
        <v>1.78</v>
      </c>
      <c r="E15" s="3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15.57-1.78</v>
      </c>
      <c r="D16" s="4" t="str">
        <f>TEXT(D14-D15,"0.00")</f>
        <v>13.79</v>
      </c>
      <c r="E16" s="3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15.57-(1.78/2)</v>
      </c>
      <c r="D17" s="5" t="str">
        <f>TEXT(D14-(D15/2),"0.00")</f>
        <v>14.68</v>
      </c>
      <c r="E17" s="3" t="s">
        <v>25</v>
      </c>
    </row>
    <row r="18" spans="1:5" x14ac:dyDescent="0.6">
      <c r="D18" s="3"/>
      <c r="E18" s="3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3" t="str">
        <f>TEXT(1/D3,"0.0000")</f>
        <v>0.0167</v>
      </c>
      <c r="E19" s="3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1/120</v>
      </c>
      <c r="D20" s="3" t="str">
        <f>TEXT(1/D4,"0.0000")</f>
        <v>0.0083</v>
      </c>
      <c r="E20" s="3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B118-426A-4DF7-BF55-5A1BD6049F44}">
  <dimension ref="A1:E20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115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60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31</v>
      </c>
      <c r="D8" s="1">
        <v>470</v>
      </c>
      <c r="E8" s="1" t="s">
        <v>20</v>
      </c>
    </row>
    <row r="9" spans="1:5" x14ac:dyDescent="0.6">
      <c r="A9" t="s">
        <v>32</v>
      </c>
      <c r="D9" s="1" t="str">
        <f>TEXT(0.0001,"##0E+0")</f>
        <v>100E-6</v>
      </c>
      <c r="E9" s="1" t="s">
        <v>30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115*sqrt(2)</v>
      </c>
      <c r="D11" s="4" t="str">
        <f>TEXT(D2*SQRT(2),"0.00")</f>
        <v>162.63</v>
      </c>
      <c r="E11" s="3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162.63/10</v>
      </c>
      <c r="D12" s="4" t="str">
        <f>TEXT(D11/D5,"0.00")</f>
        <v>16.26</v>
      </c>
      <c r="E12" s="3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0.7*1</v>
      </c>
      <c r="D13" s="4" t="str">
        <f>TEXT(D6*D7,"0.00")</f>
        <v>0.70</v>
      </c>
      <c r="E13" s="3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16.26-0.70</v>
      </c>
      <c r="D14" s="5" t="str">
        <f>TEXT(D12-D13,"0.00")</f>
        <v>15.56</v>
      </c>
      <c r="E14" s="3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(15.56*0.0167)/(470*100E-6)</v>
      </c>
      <c r="D15" s="5" t="str">
        <f>TEXT((D14*D20)/(D8*D9),"0.00")</f>
        <v>5.53</v>
      </c>
      <c r="E15" s="3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15.56-5.53</v>
      </c>
      <c r="D16" s="5" t="str">
        <f>TEXT(D14-D15,"0.00")</f>
        <v>10.03</v>
      </c>
      <c r="E16" s="3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15.56-(5.53/2)</v>
      </c>
      <c r="D17" s="5" t="str">
        <f>TEXT(D14-(D15/2),"0.00")</f>
        <v>12.80</v>
      </c>
      <c r="E17" s="3" t="s">
        <v>25</v>
      </c>
    </row>
    <row r="18" spans="1:5" x14ac:dyDescent="0.6">
      <c r="D18" s="3"/>
      <c r="E18" s="3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3" t="str">
        <f>TEXT(1/D3,"0.0000")</f>
        <v>0.0167</v>
      </c>
      <c r="E19" s="3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1/60</v>
      </c>
      <c r="D20" s="3" t="str">
        <f>TEXT(1/D4,"0.0000")</f>
        <v>0.0167</v>
      </c>
      <c r="E20" s="3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F1-6375-45DC-9E98-1629C0ECE700}">
  <dimension ref="A1:E22"/>
  <sheetViews>
    <sheetView tabSelected="1" workbookViewId="0">
      <selection activeCell="A8" sqref="A8"/>
    </sheetView>
  </sheetViews>
  <sheetFormatPr defaultRowHeight="15.6" x14ac:dyDescent="0.6"/>
  <cols>
    <col min="1" max="1" width="12" bestFit="1" customWidth="1"/>
    <col min="2" max="2" width="26.296875" style="1" bestFit="1" customWidth="1"/>
    <col min="3" max="3" width="19.19921875" style="1" bestFit="1" customWidth="1"/>
    <col min="4" max="4" width="7.148437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115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120</v>
      </c>
      <c r="E4" s="1" t="s">
        <v>19</v>
      </c>
    </row>
    <row r="5" spans="1:5" x14ac:dyDescent="0.6">
      <c r="A5" t="s">
        <v>3</v>
      </c>
      <c r="D5" s="1">
        <v>6</v>
      </c>
    </row>
    <row r="6" spans="1:5" x14ac:dyDescent="0.6">
      <c r="A6" t="s">
        <v>1</v>
      </c>
      <c r="D6" s="1">
        <v>0.6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31</v>
      </c>
      <c r="D8" s="1">
        <v>75</v>
      </c>
      <c r="E8" s="1" t="s">
        <v>20</v>
      </c>
    </row>
    <row r="9" spans="1:5" x14ac:dyDescent="0.6">
      <c r="A9" t="s">
        <v>32</v>
      </c>
      <c r="D9" s="1" t="str">
        <f>TEXT(0.00047,"##0E+0")</f>
        <v>470E-6</v>
      </c>
      <c r="E9" s="1" t="s">
        <v>30</v>
      </c>
    </row>
    <row r="10" spans="1:5" x14ac:dyDescent="0.6">
      <c r="A10" t="s">
        <v>28</v>
      </c>
      <c r="D10" s="6">
        <v>8</v>
      </c>
      <c r="E10" s="1" t="s">
        <v>18</v>
      </c>
    </row>
    <row r="12" spans="1:5" x14ac:dyDescent="0.6">
      <c r="A12" t="s">
        <v>10</v>
      </c>
      <c r="B12" s="1" t="str">
        <f>_xlfn.CONCAT(A2,"*sqrt(2)")</f>
        <v>Vrms_source*sqrt(2)</v>
      </c>
      <c r="C12" s="1" t="str">
        <f>_xlfn.CONCAT(D2,"*sqrt(2)")</f>
        <v>115*sqrt(2)</v>
      </c>
      <c r="D12" s="4" t="str">
        <f>TEXT(D2*SQRT(2),"0.00")</f>
        <v>162.63</v>
      </c>
      <c r="E12" s="3" t="s">
        <v>7</v>
      </c>
    </row>
    <row r="13" spans="1:5" x14ac:dyDescent="0.6">
      <c r="A13" t="s">
        <v>11</v>
      </c>
      <c r="B13" s="1" t="str">
        <f>_xlfn.CONCAT(A12,"/",A5,"/2")</f>
        <v>Vp_source/Turns/2</v>
      </c>
      <c r="C13" s="1" t="str">
        <f>_xlfn.CONCAT(D12,"/",D5,"/2")</f>
        <v>162.63/6/2</v>
      </c>
      <c r="D13" s="4" t="str">
        <f>TEXT(D12/D5/2,"0.00")</f>
        <v>13.55</v>
      </c>
      <c r="E13" s="3" t="s">
        <v>7</v>
      </c>
    </row>
    <row r="14" spans="1:5" x14ac:dyDescent="0.6">
      <c r="A14" t="s">
        <v>4</v>
      </c>
      <c r="B14" s="1" t="str">
        <f>_xlfn.CONCAT(A6,"*",A7)</f>
        <v>Vdiode*#Diodes</v>
      </c>
      <c r="C14" s="1" t="str">
        <f>_xlfn.CONCAT(D6,"*",D7)</f>
        <v>0.6*1</v>
      </c>
      <c r="D14" s="4" t="str">
        <f>TEXT(D6*D7,"0.00")</f>
        <v>0.60</v>
      </c>
      <c r="E14" s="3" t="s">
        <v>18</v>
      </c>
    </row>
    <row r="15" spans="1:5" x14ac:dyDescent="0.6">
      <c r="A15" t="s">
        <v>27</v>
      </c>
      <c r="B15" s="1" t="str">
        <f>_xlfn.CONCAT(A13,"-",A14)</f>
        <v>Vp_secondary-Vdiodes</v>
      </c>
      <c r="C15" s="1" t="str">
        <f>_xlfn.CONCAT(D13,"-",D14)</f>
        <v>13.55-0.60</v>
      </c>
      <c r="D15" s="5" t="str">
        <f>TEXT(D13-D14,"0.00")</f>
        <v>12.95</v>
      </c>
      <c r="E15" s="3" t="s">
        <v>7</v>
      </c>
    </row>
    <row r="16" spans="1:5" x14ac:dyDescent="0.6">
      <c r="A16" t="s">
        <v>26</v>
      </c>
      <c r="B16" s="1" t="str">
        <f>_xlfn.CONCAT(A10,"/",A8)</f>
        <v>V_load/R_load</v>
      </c>
      <c r="C16" s="1" t="str">
        <f>_xlfn.CONCAT(D10,"/",D8)</f>
        <v>8/75</v>
      </c>
      <c r="D16" s="4" t="str">
        <f>TEXT(D10/D8,"0.00")</f>
        <v>0.11</v>
      </c>
      <c r="E16" s="3" t="s">
        <v>29</v>
      </c>
    </row>
    <row r="17" spans="1:5" x14ac:dyDescent="0.6">
      <c r="A17" t="s">
        <v>22</v>
      </c>
      <c r="B17" s="1" t="str">
        <f>_xlfn.CONCAT("(",A16,"*",A22,")/",A9)</f>
        <v>(I_load*Period_load)/C_rectifier</v>
      </c>
      <c r="C17" s="1" t="str">
        <f>_xlfn.CONCAT("(",D16,"*",D22,")/",D9)</f>
        <v>(0.11*0.00833)/470E-6</v>
      </c>
      <c r="D17" s="4" t="str">
        <f>TEXT((D16*D22)/(D9),"0.00")</f>
        <v>1.95</v>
      </c>
      <c r="E17" s="3" t="s">
        <v>23</v>
      </c>
    </row>
    <row r="18" spans="1:5" x14ac:dyDescent="0.6">
      <c r="A18" t="s">
        <v>24</v>
      </c>
      <c r="B18" s="1" t="str">
        <f>_xlfn.CONCAT(A15,"-",A17)</f>
        <v>Vp_rectifier-Vr_load</v>
      </c>
      <c r="C18" s="1" t="str">
        <f>_xlfn.CONCAT(D15,"-",D17)</f>
        <v>12.95-1.95</v>
      </c>
      <c r="D18" s="4" t="str">
        <f>TEXT(D15-D17,"0.00")</f>
        <v>11.00</v>
      </c>
      <c r="E18" s="3" t="s">
        <v>18</v>
      </c>
    </row>
    <row r="19" spans="1:5" x14ac:dyDescent="0.6">
      <c r="A19" t="s">
        <v>14</v>
      </c>
      <c r="B19" s="1" t="str">
        <f>_xlfn.CONCAT(A15,"-(",A17,"/2)")</f>
        <v>Vp_rectifier-(Vr_load/2)</v>
      </c>
      <c r="C19" s="1" t="str">
        <f>_xlfn.CONCAT(D15,"-(",D17,"/2)")</f>
        <v>12.95-(1.95/2)</v>
      </c>
      <c r="D19" s="4" t="str">
        <f>TEXT(D15-(D17/2),"0.00")</f>
        <v>11.98</v>
      </c>
      <c r="E19" s="3" t="s">
        <v>25</v>
      </c>
    </row>
    <row r="20" spans="1:5" x14ac:dyDescent="0.6">
      <c r="D20" s="3"/>
      <c r="E20" s="3"/>
    </row>
    <row r="21" spans="1:5" x14ac:dyDescent="0.6">
      <c r="A21" t="s">
        <v>15</v>
      </c>
      <c r="B21" s="1" t="str">
        <f>_xlfn.CONCAT("1/",A3)</f>
        <v>1/freq_source</v>
      </c>
      <c r="C21" s="1" t="str">
        <f>_xlfn.CONCAT("1/",D3)</f>
        <v>1/60</v>
      </c>
      <c r="D21" s="3" t="str">
        <f>TEXT(1/D3,"0.00000")</f>
        <v>0.01667</v>
      </c>
      <c r="E21" s="3" t="s">
        <v>21</v>
      </c>
    </row>
    <row r="22" spans="1:5" x14ac:dyDescent="0.6">
      <c r="A22" t="s">
        <v>16</v>
      </c>
      <c r="B22" s="1" t="str">
        <f>_xlfn.CONCAT("1/",A4)</f>
        <v>1/freq_load</v>
      </c>
      <c r="C22" s="1" t="str">
        <f>_xlfn.CONCAT("1/",D4)</f>
        <v>1/120</v>
      </c>
      <c r="D22" s="3" t="str">
        <f>TEXT(1/D4,"0.00000")</f>
        <v>0.00833</v>
      </c>
      <c r="E22" s="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L-HW-Filter</vt:lpstr>
      <vt:lpstr>L-FWB-Filter</vt:lpstr>
      <vt:lpstr>LWE-Top-HW-Filter</vt:lpstr>
      <vt:lpstr>L-FWCT-Filter-Reg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2025-01-20T15:39:53Z</dcterms:modified>
</cp:coreProperties>
</file>