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8025C4B4-BC99-4A93-8733-45DCE71E6F06}" xr6:coauthVersionLast="47" xr6:coauthVersionMax="47" xr10:uidLastSave="{00000000-0000-0000-0000-000000000000}"/>
  <bookViews>
    <workbookView xWindow="-96" yWindow="-96" windowWidth="23232" windowHeight="12552" tabRatio="946" activeTab="4" xr2:uid="{A836C8EE-5F87-499F-8280-F517B9E3A373}"/>
  </bookViews>
  <sheets>
    <sheet name="Les-Intro-P2-Low-Pass-NO-PIC" sheetId="3" r:id="rId1"/>
    <sheet name="Les-Single-Pole-Low-Pass-Ques" sheetId="11" r:id="rId2"/>
    <sheet name="Les-Single-Pole-High-Pass-Ques" sheetId="12" r:id="rId3"/>
    <sheet name="Les-Single-Pole-Low-Pass-WE" sheetId="8" r:id="rId4"/>
    <sheet name="Les-Single-Pole-High-Pass-WE" sheetId="9" r:id="rId5"/>
    <sheet name="Project6-High-Pa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4" i="3"/>
  <c r="B4" i="3"/>
  <c r="C10" i="3"/>
  <c r="B10" i="3"/>
  <c r="D8" i="13"/>
  <c r="F8" i="13" s="1"/>
  <c r="D5" i="13"/>
  <c r="D6" i="13"/>
  <c r="D3" i="13"/>
  <c r="D2" i="13"/>
  <c r="B11" i="13"/>
  <c r="B9" i="13"/>
  <c r="B7" i="13"/>
  <c r="B4" i="13"/>
  <c r="F11" i="12"/>
  <c r="F8" i="12"/>
  <c r="D8" i="12"/>
  <c r="D6" i="12"/>
  <c r="D3" i="12"/>
  <c r="D2" i="12"/>
  <c r="D4" i="12" s="1"/>
  <c r="B11" i="12"/>
  <c r="B9" i="12"/>
  <c r="B7" i="12"/>
  <c r="D5" i="12"/>
  <c r="B4" i="12"/>
  <c r="F8" i="11"/>
  <c r="F11" i="11"/>
  <c r="D5" i="11"/>
  <c r="D2" i="11"/>
  <c r="D4" i="11" s="1"/>
  <c r="D6" i="11"/>
  <c r="B11" i="11"/>
  <c r="B9" i="11"/>
  <c r="D8" i="11"/>
  <c r="B7" i="11"/>
  <c r="B4" i="11"/>
  <c r="D3" i="11"/>
  <c r="D17" i="8"/>
  <c r="D14" i="8"/>
  <c r="D11" i="8"/>
  <c r="D9" i="8"/>
  <c r="D8" i="8"/>
  <c r="D14" i="9"/>
  <c r="D13" i="9"/>
  <c r="D6" i="9"/>
  <c r="D5" i="9"/>
  <c r="D3" i="9"/>
  <c r="D2" i="9"/>
  <c r="D16" i="8"/>
  <c r="D13" i="8"/>
  <c r="D6" i="8"/>
  <c r="D5" i="8"/>
  <c r="D3" i="8"/>
  <c r="D2" i="8"/>
  <c r="D8" i="9"/>
  <c r="B11" i="9"/>
  <c r="B9" i="9"/>
  <c r="B7" i="9"/>
  <c r="B4" i="9"/>
  <c r="B11" i="8"/>
  <c r="B4" i="8"/>
  <c r="B9" i="8"/>
  <c r="B7" i="8"/>
  <c r="D7" i="3"/>
  <c r="D9" i="3"/>
  <c r="D4" i="3"/>
  <c r="D2" i="3"/>
  <c r="D6" i="3" s="1"/>
  <c r="D10" i="3" l="1"/>
  <c r="C7" i="13"/>
  <c r="D4" i="13"/>
  <c r="D9" i="13"/>
  <c r="C9" i="13"/>
  <c r="D7" i="13"/>
  <c r="C4" i="13"/>
  <c r="C7" i="12"/>
  <c r="D9" i="12"/>
  <c r="D7" i="12"/>
  <c r="C4" i="12"/>
  <c r="C9" i="12"/>
  <c r="C7" i="11"/>
  <c r="D9" i="11"/>
  <c r="C4" i="11"/>
  <c r="C9" i="11"/>
  <c r="D7" i="11"/>
  <c r="D7" i="8"/>
  <c r="C7" i="8"/>
  <c r="C4" i="8"/>
  <c r="D4" i="9"/>
  <c r="D9" i="9" s="1"/>
  <c r="C7" i="9"/>
  <c r="D7" i="9"/>
  <c r="C4" i="9"/>
  <c r="D4" i="8"/>
  <c r="D16" i="13" l="1"/>
  <c r="C16" i="13"/>
  <c r="D13" i="13"/>
  <c r="C13" i="13"/>
  <c r="D17" i="13"/>
  <c r="D11" i="13"/>
  <c r="F11" i="13" s="1"/>
  <c r="C11" i="13"/>
  <c r="D14" i="13"/>
  <c r="C14" i="13"/>
  <c r="C17" i="13"/>
  <c r="D16" i="12"/>
  <c r="C16" i="12"/>
  <c r="D13" i="12"/>
  <c r="C13" i="12"/>
  <c r="D17" i="12"/>
  <c r="D11" i="12"/>
  <c r="C17" i="12"/>
  <c r="C11" i="12"/>
  <c r="D14" i="12"/>
  <c r="C14" i="12"/>
  <c r="D17" i="11"/>
  <c r="D11" i="11"/>
  <c r="C17" i="11"/>
  <c r="C11" i="11"/>
  <c r="D14" i="11"/>
  <c r="C14" i="11"/>
  <c r="D16" i="11"/>
  <c r="C16" i="11"/>
  <c r="D13" i="11"/>
  <c r="C13" i="11"/>
  <c r="D16" i="9"/>
  <c r="C16" i="9"/>
  <c r="C13" i="9"/>
  <c r="D11" i="9"/>
  <c r="D17" i="9"/>
  <c r="C16" i="8"/>
  <c r="C13" i="8"/>
  <c r="C9" i="8"/>
  <c r="C9" i="9"/>
  <c r="C17" i="9"/>
  <c r="C11" i="9"/>
  <c r="C14" i="9"/>
  <c r="C17" i="8" l="1"/>
  <c r="C11" i="8"/>
  <c r="C14" i="8"/>
</calcChain>
</file>

<file path=xl/sharedStrings.xml><?xml version="1.0" encoding="utf-8"?>
<sst xmlns="http://schemas.openxmlformats.org/spreadsheetml/2006/main" count="216" uniqueCount="52">
  <si>
    <t>Units</t>
  </si>
  <si>
    <t>Symbol</t>
  </si>
  <si>
    <t>Description or Formula</t>
  </si>
  <si>
    <t>Value</t>
  </si>
  <si>
    <t>Comment</t>
  </si>
  <si>
    <t>ohm</t>
  </si>
  <si>
    <t>Mobius Q</t>
  </si>
  <si>
    <t>2a</t>
  </si>
  <si>
    <t>3a</t>
  </si>
  <si>
    <t>4a</t>
  </si>
  <si>
    <t>1a</t>
  </si>
  <si>
    <t>-</t>
  </si>
  <si>
    <t>(</t>
  </si>
  <si>
    <t>)</t>
  </si>
  <si>
    <t>+</t>
  </si>
  <si>
    <t>*</t>
  </si>
  <si>
    <t>/</t>
  </si>
  <si>
    <t>sqrt</t>
  </si>
  <si>
    <t>fc</t>
  </si>
  <si>
    <t>Hz</t>
  </si>
  <si>
    <t>Vp</t>
  </si>
  <si>
    <t>Vout_cutoff</t>
  </si>
  <si>
    <t>Vout_pass</t>
  </si>
  <si>
    <t>f20dbdown</t>
  </si>
  <si>
    <t>freq 20 db down from cutoff = 10 times</t>
  </si>
  <si>
    <t>Vout_20dbdown</t>
  </si>
  <si>
    <t>R</t>
  </si>
  <si>
    <t>C</t>
  </si>
  <si>
    <t>Farad</t>
  </si>
  <si>
    <t>cutoff frequency (3db down or half power)</t>
  </si>
  <si>
    <t>Vout 20 db down from pass band region = 1/10</t>
  </si>
  <si>
    <t>Rf</t>
  </si>
  <si>
    <t>Ri</t>
  </si>
  <si>
    <t>Av</t>
  </si>
  <si>
    <t>Vp-p</t>
  </si>
  <si>
    <t>Vout_fc</t>
  </si>
  <si>
    <t>Vin_pass</t>
  </si>
  <si>
    <t>Vin at pass band region (1/10*fc)</t>
  </si>
  <si>
    <t>INVERTED</t>
  </si>
  <si>
    <t>f_one_decade</t>
  </si>
  <si>
    <t>Vout_one_decade</t>
  </si>
  <si>
    <t>f_one_octave</t>
  </si>
  <si>
    <t>Vout_one_octave</t>
  </si>
  <si>
    <t>freq one decade before cutoff = 1/10</t>
  </si>
  <si>
    <t>freq one octave before cutoff = 1/2</t>
  </si>
  <si>
    <t>Vout one octave before pass band region = 1/2</t>
  </si>
  <si>
    <t>Vout one decade before pass band region = 1/10</t>
  </si>
  <si>
    <t>freq one decade after cutoff = *10</t>
  </si>
  <si>
    <t>Vout one decade after pass band region = 1/10</t>
  </si>
  <si>
    <t>Vout one octave after pass band region = 1/2</t>
  </si>
  <si>
    <t>freq one octave after cutoff = *2</t>
  </si>
  <si>
    <t>at the pass band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</si>
</sst>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E+0"/>
    <numFmt numFmtId="165" formatCode="##0.00E+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613410</xdr:colOff>
      <xdr:row>0</xdr:row>
      <xdr:rowOff>64771</xdr:rowOff>
    </xdr:from>
    <xdr:to>
      <xdr:col>11</xdr:col>
      <xdr:colOff>533400</xdr:colOff>
      <xdr:row>19</xdr:row>
      <xdr:rowOff>183297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98191C-D2C0-EE09-032F-7C4294CBD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990" y="64771"/>
          <a:ext cx="3227070" cy="3882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179070</xdr:colOff>
      <xdr:row>1</xdr:row>
      <xdr:rowOff>124574</xdr:rowOff>
    </xdr:from>
    <xdr:to>
      <xdr:col>12</xdr:col>
      <xdr:colOff>91440</xdr:colOff>
      <xdr:row>14</xdr:row>
      <xdr:rowOff>85391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C83E7-3666-4959-B443-586EDA3DA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46870" y="322694"/>
          <a:ext cx="3227070" cy="2536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129540</xdr:colOff>
      <xdr:row>0</xdr:row>
      <xdr:rowOff>157055</xdr:rowOff>
    </xdr:from>
    <xdr:to>
      <xdr:col>12</xdr:col>
      <xdr:colOff>41910</xdr:colOff>
      <xdr:row>13</xdr:row>
      <xdr:rowOff>78082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192DC-4524-43D0-B3A6-3136A82E0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6860" y="157055"/>
          <a:ext cx="3227070" cy="2496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</xdr:colOff>
      <xdr:row>2</xdr:row>
      <xdr:rowOff>106942</xdr:rowOff>
    </xdr:from>
    <xdr:to>
      <xdr:col>12</xdr:col>
      <xdr:colOff>68580</xdr:colOff>
      <xdr:row>12</xdr:row>
      <xdr:rowOff>74855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E0258-9EE5-42CB-A508-3F84360C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53500" y="503182"/>
          <a:ext cx="3227070" cy="19491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125730</xdr:colOff>
      <xdr:row>2</xdr:row>
      <xdr:rowOff>66550</xdr:rowOff>
    </xdr:from>
    <xdr:to>
      <xdr:col>12</xdr:col>
      <xdr:colOff>38100</xdr:colOff>
      <xdr:row>9</xdr:row>
      <xdr:rowOff>91863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AA576-EB5F-46FE-B07E-3CAC6F37B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3530" y="462790"/>
          <a:ext cx="3227070" cy="1412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3D1D-6C1C-4401-89D7-5ED6879BF7D0}">
  <dimension ref="A1:P10"/>
  <sheetViews>
    <sheetView workbookViewId="0">
      <selection activeCell="G21" sqref="G21"/>
    </sheetView>
  </sheetViews>
  <sheetFormatPr defaultRowHeight="15.6" x14ac:dyDescent="0.6"/>
  <cols>
    <col min="1" max="1" width="13.6484375" style="1" bestFit="1" customWidth="1"/>
    <col min="2" max="2" width="37.44921875" style="1" bestFit="1" customWidth="1"/>
    <col min="3" max="3" width="18.09765625" style="1" bestFit="1" customWidth="1"/>
    <col min="4" max="4" width="8.1484375" style="1" bestFit="1" customWidth="1"/>
    <col min="5" max="5" width="5.25" style="1" bestFit="1" customWidth="1"/>
    <col min="6" max="6" width="8.19921875" style="1" bestFit="1" customWidth="1"/>
    <col min="7" max="7" width="34.94921875" style="1" bestFit="1" customWidth="1"/>
    <col min="8" max="8" width="8.296875" style="1" bestFit="1" customWidth="1"/>
    <col min="9" max="16384" width="8.796875" style="1"/>
  </cols>
  <sheetData>
    <row r="1" spans="1:16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  <c r="J1" s="1" t="s">
        <v>12</v>
      </c>
      <c r="K1" s="1" t="s">
        <v>13</v>
      </c>
      <c r="L1" s="1" t="s">
        <v>14</v>
      </c>
      <c r="M1" s="1" t="s">
        <v>11</v>
      </c>
      <c r="N1" s="1" t="s">
        <v>15</v>
      </c>
      <c r="O1" s="1" t="s">
        <v>16</v>
      </c>
      <c r="P1" s="1" t="s">
        <v>17</v>
      </c>
    </row>
    <row r="2" spans="1:16" x14ac:dyDescent="0.6">
      <c r="A2" s="1" t="s">
        <v>18</v>
      </c>
      <c r="B2" s="1" t="s">
        <v>29</v>
      </c>
      <c r="D2" s="3" t="str">
        <f>TEXT(3000,"##0E+0")</f>
        <v>3E+3</v>
      </c>
      <c r="E2" s="1" t="s">
        <v>19</v>
      </c>
      <c r="F2" s="2">
        <v>1</v>
      </c>
    </row>
    <row r="3" spans="1:16" x14ac:dyDescent="0.6">
      <c r="A3" s="1" t="s">
        <v>22</v>
      </c>
      <c r="B3" s="1" t="s">
        <v>51</v>
      </c>
      <c r="D3" s="2">
        <v>5</v>
      </c>
      <c r="E3" s="1" t="s">
        <v>20</v>
      </c>
      <c r="F3" s="1">
        <v>1</v>
      </c>
    </row>
    <row r="4" spans="1:16" x14ac:dyDescent="0.6">
      <c r="A4" s="1" t="s">
        <v>21</v>
      </c>
      <c r="B4" s="5" t="str">
        <f>_xlfn.CONCAT(A3,"/sqrt(2)")</f>
        <v>Vout_pass/sqrt(2)</v>
      </c>
      <c r="C4" s="5" t="str">
        <f>_xlfn.CONCAT(D3,"/sqrt(2)")</f>
        <v>5/sqrt(2)</v>
      </c>
      <c r="D4" s="6" t="str">
        <f>TEXT(5/SQRT(2),"0.00")</f>
        <v>3.54</v>
      </c>
      <c r="E4" s="1" t="s">
        <v>20</v>
      </c>
      <c r="F4" s="1" t="s">
        <v>10</v>
      </c>
      <c r="G4" s="12"/>
    </row>
    <row r="6" spans="1:16" x14ac:dyDescent="0.6">
      <c r="A6" s="1" t="s">
        <v>23</v>
      </c>
      <c r="B6" s="1" t="s">
        <v>24</v>
      </c>
      <c r="C6" s="1" t="str">
        <f>_xlfn.CONCAT("10*",D2)</f>
        <v>10*3E+3</v>
      </c>
      <c r="D6" s="7" t="str">
        <f>TEXT(10*D2,"##0E+0")</f>
        <v>30E+3</v>
      </c>
      <c r="E6" s="1" t="s">
        <v>19</v>
      </c>
      <c r="F6" s="1" t="s">
        <v>7</v>
      </c>
    </row>
    <row r="7" spans="1:16" x14ac:dyDescent="0.6">
      <c r="A7" s="1" t="s">
        <v>25</v>
      </c>
      <c r="B7" s="1" t="s">
        <v>30</v>
      </c>
      <c r="C7" s="1" t="str">
        <f>_xlfn.CONCAT(D3,"/10")</f>
        <v>5/10</v>
      </c>
      <c r="D7" s="4">
        <f>D3/10</f>
        <v>0.5</v>
      </c>
      <c r="E7" s="1" t="s">
        <v>20</v>
      </c>
      <c r="F7" s="1" t="s">
        <v>8</v>
      </c>
    </row>
    <row r="9" spans="1:16" x14ac:dyDescent="0.6">
      <c r="A9" s="1" t="s">
        <v>26</v>
      </c>
      <c r="D9" s="1" t="str">
        <f>TEXT(10000,"##0E+0")</f>
        <v>10E+3</v>
      </c>
      <c r="E9" s="1" t="s">
        <v>5</v>
      </c>
      <c r="F9" s="1">
        <v>4</v>
      </c>
    </row>
    <row r="10" spans="1:16" x14ac:dyDescent="0.6">
      <c r="A10" s="1" t="s">
        <v>27</v>
      </c>
      <c r="B10" s="5" t="str">
        <f>_xlfn.CONCAT("1/(2*pi*",A9,"*",A2,")")</f>
        <v>1/(2*pi*R*fc)</v>
      </c>
      <c r="C10" s="5" t="str">
        <f>_xlfn.CONCAT("1/(2*pi*",D9,"*",D2,")")</f>
        <v>1/(2*pi*10E+3*3E+3)</v>
      </c>
      <c r="D10" s="8">
        <f>1/(2*PI()*D9*D2)</f>
        <v>5.3051647697298447E-9</v>
      </c>
      <c r="E10" s="1" t="s">
        <v>28</v>
      </c>
      <c r="F10" s="1" t="s">
        <v>9</v>
      </c>
      <c r="G1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88B4-1AC1-410C-916A-3C340A4D08CE}">
  <dimension ref="A1:G17"/>
  <sheetViews>
    <sheetView workbookViewId="0">
      <selection activeCell="N14" sqref="N14"/>
    </sheetView>
  </sheetViews>
  <sheetFormatPr defaultRowHeight="15.6" x14ac:dyDescent="0.6"/>
  <cols>
    <col min="1" max="1" width="14.94921875" style="1" bestFit="1" customWidth="1"/>
    <col min="2" max="2" width="37.546875" style="1" bestFit="1" customWidth="1"/>
    <col min="3" max="3" width="26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1/(2*pi*(10.00E+3)*(15.00E-9))</v>
      </c>
      <c r="D7" s="7" t="str">
        <f>TEXT(1/(2*PI()*D5*D6),"##0.00E+0")</f>
        <v>1.06E+3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(1.06E+3)*10</v>
      </c>
      <c r="D13" s="3" t="str">
        <f>TEXT(D7*10,"##0.00E+0")</f>
        <v>10.60E+3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(1.06E+3)*2</v>
      </c>
      <c r="D16" s="3" t="str">
        <f>TEXT(D7*2,"##0.00E+0")</f>
        <v>2.12E+3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3BE9-376A-4DB7-A7D7-DFEFA81FEF70}">
  <dimension ref="A1:G17"/>
  <sheetViews>
    <sheetView workbookViewId="0">
      <selection activeCell="H20" sqref="H20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1/(2*pi*(1.00E+3)*(15.00E-9))</v>
      </c>
      <c r="D7" s="7" t="str">
        <f>TEXT(1/(2*PI()*D5*D6),"##0.00E+0")</f>
        <v>10.61E+3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(10.61E+3)/10</v>
      </c>
      <c r="D13" s="3" t="str">
        <f>TEXT(D7/10,"##0.00E+0")</f>
        <v>1.06E+3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(10.61E+3)/2</v>
      </c>
      <c r="D16" s="3" t="str">
        <f>TEXT(D7/2,"##0.00E+0")</f>
        <v>5.31E+3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473-76FB-48A3-B62D-97B1E3CC9587}">
  <dimension ref="A1:G17"/>
  <sheetViews>
    <sheetView workbookViewId="0">
      <selection activeCell="K18" sqref="K18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TEXT(2200,"##0.00E+0")</f>
        <v>2.20E+3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(2.20E+3)/(1.00E+3)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TEXT(2200,"##0.00E+0")</f>
        <v>2.20E+3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1/(2*pi*(2.20E+3)*(10.00E-9))</v>
      </c>
      <c r="D7" s="7" t="str">
        <f>TEXT(1/(2*PI()*D5*D6),"##0.00E+0")</f>
        <v>7.23E+3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(250.00E-3)*(2.2)</v>
      </c>
      <c r="D9" s="7" t="str">
        <f>TEXT(D8*D4,"##0.00E+0")</f>
        <v>550.00E-3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(550.00E-3)/sqrt(2)</v>
      </c>
      <c r="D11" s="6" t="str">
        <f>TEXT(D9/SQRT(2),"##0.00E+0")</f>
        <v>388.91E-3</v>
      </c>
      <c r="E11" s="1" t="s">
        <v>20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(7.23E+3)*10</v>
      </c>
      <c r="D13" s="7" t="str">
        <f>TEXT(D7*10,"##0.00E+0")</f>
        <v>72.30E+3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(550.00E-3)/10</v>
      </c>
      <c r="D14" s="6" t="str">
        <f>TEXT(D9/10,"##0.00E+0")</f>
        <v>55.00E-3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(7.23E+3)*2</v>
      </c>
      <c r="D16" s="7" t="str">
        <f>TEXT(D7*2,"##0.00E+0")</f>
        <v>14.46E+3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(550.00E-3)/2</v>
      </c>
      <c r="D17" s="6" t="str">
        <f>TEXT(D9/2,"##0.00E+0")</f>
        <v>275.00E-3</v>
      </c>
      <c r="E17" s="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8841-156F-4324-A457-ED7DE28A0B6B}">
  <dimension ref="A1:G17"/>
  <sheetViews>
    <sheetView tabSelected="1" workbookViewId="0">
      <selection activeCell="J16" sqref="J16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1.64843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TEXT(3300,"##0.00E+0")</f>
        <v>3.30E+3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(3.30E+3)/(1.00E+3)</v>
      </c>
      <c r="D4" s="9">
        <f>D2/D3</f>
        <v>3.3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TEXT(0.000000068,"##0.00E+0")</f>
        <v>68.00E-9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1/(2*pi*(1.00E+3)*(68.00E-9))</v>
      </c>
      <c r="D7" s="7" t="str">
        <f>TEXT(1/(2*PI()*D5*D6),"##0.00E+0")</f>
        <v>2.34E+3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TEXT(1,"##0.00E+0")</f>
        <v>1.00E+0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(1.00E+0)*(3.3)</v>
      </c>
      <c r="D9" s="7" t="str">
        <f>TEXT(D8*D4,"##0.00E+0")</f>
        <v>3.30E+0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(3.30E+0)/sqrt(2)</v>
      </c>
      <c r="D11" s="6" t="str">
        <f>TEXT(D9/SQRT(2),"##0.00E+0")</f>
        <v>2.33E+0</v>
      </c>
      <c r="E11" s="1" t="s">
        <v>20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(2.34E+3)/10</v>
      </c>
      <c r="D13" s="7" t="str">
        <f>TEXT(D7/10,"##0.00E+0")</f>
        <v>234.00E+0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(3.30E+0)/10</v>
      </c>
      <c r="D14" s="6" t="str">
        <f>TEXT(D9/10,"##0.00E+0")</f>
        <v>330.00E-3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(2.34E+3)/2</v>
      </c>
      <c r="D16" s="7" t="str">
        <f>TEXT(D7/2,"##0.00E+0")</f>
        <v>1.17E+3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(3.30E+0)/2</v>
      </c>
      <c r="D17" s="6" t="str">
        <f>TEXT(D9/2,"##0.00E+0")</f>
        <v>1.65E+0</v>
      </c>
      <c r="E17" s="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0C2A-4A0D-4015-92F5-D683C9E8DC4C}">
  <dimension ref="A1:G17"/>
  <sheetViews>
    <sheetView workbookViewId="0">
      <selection activeCell="H18" sqref="H18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TEXT(22000,"##0.00E+0")</f>
        <v>22.00E+3</v>
      </c>
    </row>
    <row r="3" spans="1:7" x14ac:dyDescent="0.6">
      <c r="A3" s="1" t="s">
        <v>32</v>
      </c>
      <c r="D3" s="3" t="str">
        <f>TEXT(10000,"##0.00E+0")</f>
        <v>10.00E+3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(22.00E+3)/(10.00E+3)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1/(2*pi*(10.00E+3)*(10.00E-9))</v>
      </c>
      <c r="D7" s="7" t="str">
        <f>TEXT(1/(2*PI()*D5*D6),"##0.00E+0")</f>
        <v>1.59E+3</v>
      </c>
      <c r="E7" s="4" t="s">
        <v>19</v>
      </c>
      <c r="F7" s="2"/>
    </row>
    <row r="8" spans="1:7" x14ac:dyDescent="0.6">
      <c r="A8" s="1" t="s">
        <v>36</v>
      </c>
      <c r="B8" s="1" t="s">
        <v>37</v>
      </c>
      <c r="D8" s="7" t="str">
        <f>TEXT(1,"##0.00E+0")</f>
        <v>1.00E+0</v>
      </c>
      <c r="E8" s="4" t="s">
        <v>20</v>
      </c>
      <c r="F8" s="6">
        <f>D8*2</f>
        <v>2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(1.00E+0)*(2.2)</v>
      </c>
      <c r="D9" s="3" t="str">
        <f>TEXT(D8*D4,"##0.00E+0")</f>
        <v>2.20E+0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(2.20E+0)/sqrt(2)</v>
      </c>
      <c r="D11" s="6" t="str">
        <f>TEXT(D9/SQRT(2),"##0.00E+0")</f>
        <v>1.56E+0</v>
      </c>
      <c r="E11" s="4" t="s">
        <v>20</v>
      </c>
      <c r="F11" s="4">
        <f>D11*2</f>
        <v>3.12</v>
      </c>
      <c r="G11" s="4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(1.59E+3)/10</v>
      </c>
      <c r="D13" s="3" t="str">
        <f>TEXT(D7/10,"##0.00E+0")</f>
        <v>159.00E+0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(2.20E+0)/10</v>
      </c>
      <c r="D14" s="11" t="str">
        <f>TEXT(D9/10,"##0.00E+0")</f>
        <v>220.00E-3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(1.59E+3)/2</v>
      </c>
      <c r="D16" s="3" t="str">
        <f>TEXT(D7/2,"##0.00E+0")</f>
        <v>795.00E+0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(2.20E+0)/2</v>
      </c>
      <c r="D17" s="11" t="str">
        <f>TEXT(D9/2,"##0.00E+0")</f>
        <v>1.10E+0</v>
      </c>
      <c r="E17" s="1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Les-Intro-P2-Low-Pass-NO-PIC</vt:lpstr>
      <vt:lpstr>Les-Single-Pole-Low-Pass-Ques</vt:lpstr>
      <vt:lpstr>Les-Single-Pole-High-Pass-Ques</vt:lpstr>
      <vt:lpstr>Les-Single-Pole-Low-Pass-WE</vt:lpstr>
      <vt:lpstr>Les-Single-Pole-High-Pass-WE</vt:lpstr>
      <vt:lpstr>Project6-High-Pass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2025-03-26T12:34:22Z</dcterms:modified>
</cp:coreProperties>
</file>