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j-Transistor-Applications\b-Totem-Pole-and-H-Bridge\"/>
    </mc:Choice>
  </mc:AlternateContent>
  <xr:revisionPtr revIDLastSave="0" documentId="13_ncr:1_{0971F503-4BCC-49DB-91B1-BE28A92769D5}" xr6:coauthVersionLast="47" xr6:coauthVersionMax="47" xr10:uidLastSave="{00000000-0000-0000-0000-000000000000}"/>
  <bookViews>
    <workbookView xWindow="-96" yWindow="-96" windowWidth="23232" windowHeight="12552" xr2:uid="{E80DF3CB-22C8-48CC-A275-866A023A71E1}"/>
  </bookViews>
  <sheets>
    <sheet name="L-last-TPole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4" l="1"/>
  <c r="D3" i="24"/>
  <c r="C10" i="24" s="1"/>
  <c r="D5" i="24"/>
  <c r="C16" i="24"/>
  <c r="C13" i="24"/>
  <c r="C12" i="24"/>
  <c r="D11" i="24"/>
  <c r="D6" i="24"/>
  <c r="D8" i="24"/>
  <c r="D7" i="24"/>
  <c r="D4" i="24"/>
  <c r="D2" i="24"/>
  <c r="D16" i="24" l="1"/>
  <c r="C18" i="24"/>
  <c r="D10" i="24"/>
  <c r="D18" i="24"/>
  <c r="D12" i="24"/>
  <c r="D13" i="24" s="1"/>
  <c r="D17" i="24" l="1"/>
  <c r="C17" i="24"/>
  <c r="B18" i="24"/>
  <c r="B16" i="24"/>
  <c r="B13" i="24"/>
  <c r="B12" i="24"/>
  <c r="B10" i="24"/>
  <c r="B17" i="24"/>
  <c r="D19" i="24" l="1"/>
</calcChain>
</file>

<file path=xl/sharedStrings.xml><?xml version="1.0" encoding="utf-8"?>
<sst xmlns="http://schemas.openxmlformats.org/spreadsheetml/2006/main" count="47" uniqueCount="33">
  <si>
    <t>Symbol</t>
  </si>
  <si>
    <t>Value</t>
  </si>
  <si>
    <t>Units</t>
  </si>
  <si>
    <t>V</t>
  </si>
  <si>
    <t>Ohm</t>
  </si>
  <si>
    <t>Amp</t>
  </si>
  <si>
    <t>Description or Formula</t>
  </si>
  <si>
    <t>Comment</t>
  </si>
  <si>
    <t>Beta</t>
  </si>
  <si>
    <t>VCEsat</t>
  </si>
  <si>
    <t>_</t>
  </si>
  <si>
    <t>VCC</t>
  </si>
  <si>
    <t>Ic_max</t>
  </si>
  <si>
    <t>Ic_active</t>
  </si>
  <si>
    <t>VBE_on</t>
  </si>
  <si>
    <t>Ib_on</t>
  </si>
  <si>
    <t>Ic_actual</t>
  </si>
  <si>
    <t>lesser of Ic_max and Ic_actived</t>
  </si>
  <si>
    <t>VLED</t>
  </si>
  <si>
    <t>Rb_calc</t>
  </si>
  <si>
    <t>Ib_calc</t>
  </si>
  <si>
    <t>Rb_real</t>
  </si>
  <si>
    <t>ILED</t>
  </si>
  <si>
    <t>VBB_max</t>
  </si>
  <si>
    <t>next biggest 10% resistor</t>
  </si>
  <si>
    <t>R4_calc</t>
  </si>
  <si>
    <t>R4_real</t>
  </si>
  <si>
    <t>Transistor State</t>
  </si>
  <si>
    <t>saturated</t>
  </si>
  <si>
    <t>MQues</t>
  </si>
  <si>
    <t>Assume Ideal Model</t>
  </si>
  <si>
    <t>This value is assumed from past questions</t>
  </si>
  <si>
    <t>less than the calculated value for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</si>
</sst>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##0E+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8" fontId="0" fillId="0" borderId="0" xfId="0" applyNumberFormat="1" applyAlignment="1">
      <alignment horizontal="center"/>
    </xf>
    <xf numFmtId="48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79025</xdr:colOff>
      <xdr:row>1</xdr:row>
      <xdr:rowOff>65344</xdr:rowOff>
    </xdr:from>
    <xdr:to>
      <xdr:col>6</xdr:col>
      <xdr:colOff>4451065</xdr:colOff>
      <xdr:row>21</xdr:row>
      <xdr:rowOff>134937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DB910-B7F0-DD0B-CF5B-B07DEDBD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25645" y="263464"/>
          <a:ext cx="4372040" cy="403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2B3D-1611-4821-80D6-5E615FEB7AE2}">
  <dimension ref="A1:G43"/>
  <sheetViews>
    <sheetView tabSelected="1" zoomScaleNormal="100" workbookViewId="0">
      <selection activeCell="B15" sqref="B15"/>
    </sheetView>
  </sheetViews>
  <sheetFormatPr defaultRowHeight="15.6" x14ac:dyDescent="0.6"/>
  <cols>
    <col min="1" max="1" width="13.1484375" bestFit="1" customWidth="1"/>
    <col min="2" max="2" width="34.34765625" style="1" bestFit="1" customWidth="1"/>
    <col min="3" max="3" width="25.44921875" style="1" bestFit="1" customWidth="1"/>
    <col min="4" max="4" width="10.3984375" style="1" customWidth="1"/>
    <col min="5" max="5" width="5.44921875" style="1" bestFit="1" customWidth="1"/>
    <col min="6" max="6" width="6.296875" style="2" bestFit="1" customWidth="1"/>
    <col min="7" max="7" width="97.69921875" customWidth="1"/>
  </cols>
  <sheetData>
    <row r="1" spans="1:7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29</v>
      </c>
      <c r="G1" s="2" t="s">
        <v>7</v>
      </c>
    </row>
    <row r="2" spans="1:7" x14ac:dyDescent="0.6">
      <c r="A2" t="s">
        <v>8</v>
      </c>
      <c r="D2" s="1" t="str">
        <f>TEXT(100,"0.00")</f>
        <v>100.00</v>
      </c>
    </row>
    <row r="3" spans="1:7" x14ac:dyDescent="0.6">
      <c r="A3" t="s">
        <v>9</v>
      </c>
      <c r="B3" s="1" t="s">
        <v>30</v>
      </c>
      <c r="D3" s="1" t="str">
        <f>TEXT(0,"0.00")</f>
        <v>0.00</v>
      </c>
      <c r="E3" s="1" t="s">
        <v>3</v>
      </c>
    </row>
    <row r="4" spans="1:7" x14ac:dyDescent="0.6">
      <c r="A4" t="s">
        <v>14</v>
      </c>
      <c r="D4" s="1" t="str">
        <f>TEXT(0.7,"0.00")</f>
        <v>0.70</v>
      </c>
      <c r="E4" s="1" t="s">
        <v>3</v>
      </c>
    </row>
    <row r="5" spans="1:7" x14ac:dyDescent="0.6">
      <c r="A5" t="s">
        <v>18</v>
      </c>
      <c r="D5" s="1" t="str">
        <f>TEXT(2,"0.00")</f>
        <v>2.00</v>
      </c>
      <c r="E5" s="1" t="s">
        <v>3</v>
      </c>
    </row>
    <row r="6" spans="1:7" x14ac:dyDescent="0.6">
      <c r="A6" t="s">
        <v>22</v>
      </c>
      <c r="B6" s="1" t="s">
        <v>31</v>
      </c>
      <c r="D6" s="5" t="str">
        <f>TEXT(0.012,"##0.0E+0")</f>
        <v>12.0E-3</v>
      </c>
      <c r="E6" s="1" t="s">
        <v>5</v>
      </c>
    </row>
    <row r="7" spans="1:7" x14ac:dyDescent="0.6">
      <c r="A7" t="s">
        <v>11</v>
      </c>
      <c r="D7" s="4" t="str">
        <f>TEXT(5,"0.00")</f>
        <v>5.00</v>
      </c>
      <c r="E7" s="1" t="s">
        <v>3</v>
      </c>
    </row>
    <row r="8" spans="1:7" x14ac:dyDescent="0.6">
      <c r="A8" t="s">
        <v>23</v>
      </c>
      <c r="D8" s="4" t="str">
        <f>TEXT(5,"0.00")</f>
        <v>5.00</v>
      </c>
      <c r="E8" s="1" t="s">
        <v>3</v>
      </c>
    </row>
    <row r="10" spans="1:7" x14ac:dyDescent="0.6">
      <c r="A10" t="s">
        <v>25</v>
      </c>
      <c r="B10" s="1" t="str">
        <f>_xlfn.CONCAT("(",A7,"-",A3,"-",A5,")/",A6)</f>
        <v>(VCC-VCEsat-VLED)/ILED</v>
      </c>
      <c r="C10" s="1" t="str">
        <f>_xlfn.CONCAT("(",D7,"-",D3,"-",D5,")/",D6)</f>
        <v>(5.00-0.00-2.00)/12.0E-3</v>
      </c>
      <c r="D10" s="6" t="str">
        <f>TEXT((D7-D3-D5)/D6,"0.00")</f>
        <v>250.00</v>
      </c>
      <c r="E10" s="1" t="s">
        <v>4</v>
      </c>
      <c r="F10" s="2">
        <v>1</v>
      </c>
    </row>
    <row r="11" spans="1:7" x14ac:dyDescent="0.6">
      <c r="A11" t="s">
        <v>26</v>
      </c>
      <c r="B11" s="3" t="s">
        <v>24</v>
      </c>
      <c r="C11" s="3"/>
      <c r="D11" s="6" t="str">
        <f>TEXT(270,"0")</f>
        <v>270</v>
      </c>
      <c r="E11" s="1" t="s">
        <v>4</v>
      </c>
      <c r="F11" s="2">
        <v>2</v>
      </c>
    </row>
    <row r="12" spans="1:7" x14ac:dyDescent="0.6">
      <c r="A12" t="s">
        <v>20</v>
      </c>
      <c r="B12" s="3" t="str">
        <f>_xlfn.CONCAT(A6,"/",A2)</f>
        <v>ILED/Beta</v>
      </c>
      <c r="C12" s="3" t="str">
        <f>_xlfn.CONCAT(D6,"/",D2)</f>
        <v>12.0E-3/100.00</v>
      </c>
      <c r="D12" s="6" t="str">
        <f>TEXT(D6/D2,"##0.0E+0")</f>
        <v>120.0E-6</v>
      </c>
      <c r="E12" s="1" t="s">
        <v>5</v>
      </c>
      <c r="F12" s="2">
        <v>3</v>
      </c>
    </row>
    <row r="13" spans="1:7" x14ac:dyDescent="0.6">
      <c r="A13" t="s">
        <v>19</v>
      </c>
      <c r="B13" s="1" t="str">
        <f>_xlfn.CONCAT("(",A8,"-",A4,")/",A12)</f>
        <v>(VBB_max-VBE_on)/Ib_calc</v>
      </c>
      <c r="C13" s="1" t="str">
        <f>_xlfn.CONCAT("(",D8,"-",D4,")/",D12)</f>
        <v>(5.00-0.70)/120.0E-6</v>
      </c>
      <c r="D13" s="6" t="str">
        <f>TEXT((D8-D4)/D12,"##0.0E+0")</f>
        <v>35.8E+3</v>
      </c>
      <c r="E13" s="1" t="s">
        <v>4</v>
      </c>
      <c r="F13" s="2">
        <v>4</v>
      </c>
    </row>
    <row r="14" spans="1:7" x14ac:dyDescent="0.6">
      <c r="A14" t="s">
        <v>21</v>
      </c>
      <c r="B14" s="1" t="s">
        <v>32</v>
      </c>
      <c r="D14" s="6" t="str">
        <f>TEXT(33000,"##0.0E+0")</f>
        <v>33.0E+3</v>
      </c>
      <c r="E14" s="1" t="s">
        <v>4</v>
      </c>
      <c r="F14" s="2">
        <v>5</v>
      </c>
    </row>
    <row r="16" spans="1:7" x14ac:dyDescent="0.6">
      <c r="A16" t="s">
        <v>15</v>
      </c>
      <c r="B16" s="1" t="str">
        <f>_xlfn.CONCAT("(",A8,"-",A4,")/",A14)</f>
        <v>(VBB_max-VBE_on)/Rb_real</v>
      </c>
      <c r="C16" s="1" t="str">
        <f>_xlfn.CONCAT("(",D8,"-",D4,")/",D14)</f>
        <v>(5.00-0.70)/33.0E+3</v>
      </c>
      <c r="D16" s="7" t="str">
        <f>TEXT((D8-D4)/(D14),"##0.0E+0")</f>
        <v>130.3E-6</v>
      </c>
      <c r="E16" s="1" t="s">
        <v>5</v>
      </c>
      <c r="F16" s="2">
        <v>6</v>
      </c>
    </row>
    <row r="17" spans="1:6" x14ac:dyDescent="0.6">
      <c r="A17" t="s">
        <v>13</v>
      </c>
      <c r="B17" s="1" t="str">
        <f>_xlfn.CONCAT(A16,"*",A2)</f>
        <v>Ib_on*Beta</v>
      </c>
      <c r="C17" s="1" t="str">
        <f>_xlfn.CONCAT(D16,"*",D2)</f>
        <v>130.3E-6*100.00</v>
      </c>
      <c r="D17" s="6" t="str">
        <f>TEXT(D16*D2,"##0.0E+0")</f>
        <v>13.0E-3</v>
      </c>
      <c r="E17" s="1" t="s">
        <v>5</v>
      </c>
      <c r="F17" s="2">
        <v>7</v>
      </c>
    </row>
    <row r="18" spans="1:6" x14ac:dyDescent="0.6">
      <c r="A18" t="s">
        <v>12</v>
      </c>
      <c r="B18" s="1" t="str">
        <f>_xlfn.CONCAT("(",A7,"-",A3,"-",A5,")/",A11)</f>
        <v>(VCC-VCEsat-VLED)/R4_real</v>
      </c>
      <c r="C18" s="1" t="str">
        <f>_xlfn.CONCAT("(",D7,"-",D3,"-",D5,")/",D11)</f>
        <v>(5.00-0.00-2.00)/270</v>
      </c>
      <c r="D18" s="6" t="str">
        <f>TEXT((D7-D3-D5)/(D11),"##0.0E+0")</f>
        <v>11.1E-3</v>
      </c>
      <c r="E18" s="1" t="s">
        <v>5</v>
      </c>
      <c r="F18" s="2">
        <v>8</v>
      </c>
    </row>
    <row r="19" spans="1:6" x14ac:dyDescent="0.6">
      <c r="A19" t="s">
        <v>16</v>
      </c>
      <c r="B19" s="1" t="s">
        <v>17</v>
      </c>
      <c r="C19" s="1" t="s">
        <v>17</v>
      </c>
      <c r="D19" s="6" t="str">
        <f>IF(D17-D18&gt;0,D18,D17)</f>
        <v>11.1E-3</v>
      </c>
      <c r="E19" s="1" t="s">
        <v>5</v>
      </c>
    </row>
    <row r="20" spans="1:6" x14ac:dyDescent="0.6">
      <c r="A20" t="s">
        <v>27</v>
      </c>
      <c r="D20" s="8" t="s">
        <v>28</v>
      </c>
      <c r="F20" s="2">
        <v>9</v>
      </c>
    </row>
    <row r="22" spans="1:6" x14ac:dyDescent="0.6">
      <c r="B22" s="1" t="s">
        <v>10</v>
      </c>
      <c r="C22" s="1" t="s">
        <v>10</v>
      </c>
    </row>
    <row r="24" spans="1:6" x14ac:dyDescent="0.6">
      <c r="E24" s="9"/>
    </row>
    <row r="25" spans="1:6" x14ac:dyDescent="0.6">
      <c r="E25" s="9"/>
    </row>
    <row r="26" spans="1:6" x14ac:dyDescent="0.6">
      <c r="D26" s="5"/>
      <c r="E26" s="9"/>
    </row>
    <row r="27" spans="1:6" x14ac:dyDescent="0.6">
      <c r="E27" s="9"/>
    </row>
    <row r="28" spans="1:6" x14ac:dyDescent="0.6">
      <c r="E28" s="9"/>
    </row>
    <row r="29" spans="1:6" x14ac:dyDescent="0.6">
      <c r="D29" s="9"/>
      <c r="E29" s="9"/>
    </row>
    <row r="30" spans="1:6" x14ac:dyDescent="0.6">
      <c r="D30" s="10"/>
      <c r="E30" s="9"/>
    </row>
    <row r="31" spans="1:6" x14ac:dyDescent="0.6">
      <c r="D31" s="4"/>
      <c r="E31" s="9"/>
    </row>
    <row r="32" spans="1:6" x14ac:dyDescent="0.6">
      <c r="D32" s="4"/>
      <c r="E32" s="9"/>
    </row>
    <row r="33" spans="4:5" x14ac:dyDescent="0.6">
      <c r="D33" s="4"/>
      <c r="E33" s="9"/>
    </row>
    <row r="34" spans="4:5" x14ac:dyDescent="0.6">
      <c r="D34" s="9"/>
      <c r="E34" s="9"/>
    </row>
    <row r="35" spans="4:5" x14ac:dyDescent="0.6">
      <c r="D35" s="11"/>
      <c r="E35" s="9"/>
    </row>
    <row r="36" spans="4:5" x14ac:dyDescent="0.6">
      <c r="D36" s="12"/>
      <c r="E36" s="9"/>
    </row>
    <row r="37" spans="4:5" x14ac:dyDescent="0.6">
      <c r="D37" s="12"/>
      <c r="E37" s="9"/>
    </row>
    <row r="38" spans="4:5" x14ac:dyDescent="0.6">
      <c r="D38" s="12"/>
      <c r="E38" s="9"/>
    </row>
    <row r="39" spans="4:5" x14ac:dyDescent="0.6">
      <c r="D39" s="12"/>
      <c r="E39" s="9"/>
    </row>
    <row r="40" spans="4:5" x14ac:dyDescent="0.6">
      <c r="D40" s="12"/>
      <c r="E40" s="9"/>
    </row>
    <row r="41" spans="4:5" x14ac:dyDescent="0.6">
      <c r="D41" s="12"/>
      <c r="E41" s="9"/>
    </row>
    <row r="42" spans="4:5" x14ac:dyDescent="0.6">
      <c r="D42" s="12"/>
      <c r="E42" s="9"/>
    </row>
    <row r="43" spans="4:5" x14ac:dyDescent="0.6">
      <c r="E4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L-last-TPole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2025-02-04T21:16:20Z</dcterms:modified>
</cp:coreProperties>
</file>