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-Computer-Engineering\Embedded-Systems-Private\MC9S12\m-SCI\"/>
    </mc:Choice>
  </mc:AlternateContent>
  <xr:revisionPtr revIDLastSave="0" documentId="13_ncr:1_{AA76D4C6-BB2A-4717-BDD7-B57AFEF50455}" xr6:coauthVersionLast="47" xr6:coauthVersionMax="47" xr10:uidLastSave="{00000000-0000-0000-0000-000000000000}"/>
  <bookViews>
    <workbookView xWindow="-96" yWindow="-96" windowWidth="23232" windowHeight="12552" xr2:uid="{B4F4C298-B1F1-4412-A508-C6C787AAD3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N14" i="1"/>
  <c r="N13" i="1"/>
  <c r="N12" i="1"/>
  <c r="N11" i="1"/>
  <c r="N10" i="1"/>
  <c r="N9" i="1"/>
  <c r="N8" i="1"/>
  <c r="N7" i="1"/>
  <c r="N5" i="1"/>
  <c r="N4" i="1"/>
  <c r="K14" i="1"/>
  <c r="K13" i="1"/>
  <c r="K12" i="1"/>
  <c r="K11" i="1"/>
  <c r="K10" i="1"/>
  <c r="K9" i="1"/>
  <c r="K8" i="1"/>
  <c r="K7" i="1"/>
  <c r="K5" i="1"/>
  <c r="K4" i="1"/>
  <c r="H14" i="1"/>
  <c r="H13" i="1"/>
  <c r="H12" i="1"/>
  <c r="H11" i="1"/>
  <c r="H10" i="1"/>
  <c r="H9" i="1"/>
  <c r="H8" i="1"/>
  <c r="H7" i="1"/>
  <c r="H5" i="1"/>
  <c r="H4" i="1"/>
  <c r="B7" i="1"/>
  <c r="E5" i="1"/>
  <c r="E8" i="1"/>
  <c r="E9" i="1"/>
  <c r="E10" i="1"/>
  <c r="E11" i="1"/>
  <c r="E12" i="1"/>
  <c r="E13" i="1"/>
  <c r="E14" i="1"/>
  <c r="E4" i="1"/>
  <c r="M5" i="1"/>
  <c r="M8" i="1"/>
  <c r="M9" i="1"/>
  <c r="M10" i="1"/>
  <c r="M11" i="1"/>
  <c r="M12" i="1"/>
  <c r="M13" i="1"/>
  <c r="M14" i="1"/>
  <c r="M4" i="1"/>
  <c r="J5" i="1"/>
  <c r="J8" i="1"/>
  <c r="J9" i="1"/>
  <c r="J10" i="1"/>
  <c r="J11" i="1"/>
  <c r="J12" i="1"/>
  <c r="J13" i="1"/>
  <c r="J14" i="1"/>
  <c r="J4" i="1"/>
  <c r="D5" i="1"/>
  <c r="D8" i="1"/>
  <c r="D9" i="1"/>
  <c r="D10" i="1"/>
  <c r="D11" i="1"/>
  <c r="D12" i="1"/>
  <c r="D13" i="1"/>
  <c r="D14" i="1"/>
  <c r="D4" i="1"/>
  <c r="G5" i="1"/>
  <c r="G8" i="1"/>
  <c r="G9" i="1"/>
  <c r="G10" i="1"/>
  <c r="G11" i="1"/>
  <c r="G12" i="1"/>
  <c r="G13" i="1"/>
  <c r="G14" i="1"/>
  <c r="G4" i="1"/>
  <c r="L5" i="1"/>
  <c r="L7" i="1"/>
  <c r="M7" i="1" s="1"/>
  <c r="L8" i="1"/>
  <c r="L9" i="1"/>
  <c r="L10" i="1"/>
  <c r="L11" i="1"/>
  <c r="L12" i="1"/>
  <c r="L13" i="1"/>
  <c r="L14" i="1"/>
  <c r="I5" i="1"/>
  <c r="I7" i="1"/>
  <c r="J7" i="1" s="1"/>
  <c r="I8" i="1"/>
  <c r="I9" i="1"/>
  <c r="I10" i="1"/>
  <c r="I11" i="1"/>
  <c r="I12" i="1"/>
  <c r="I13" i="1"/>
  <c r="I14" i="1"/>
  <c r="F5" i="1"/>
  <c r="F7" i="1"/>
  <c r="G7" i="1" s="1"/>
  <c r="F8" i="1"/>
  <c r="F9" i="1"/>
  <c r="F10" i="1"/>
  <c r="F11" i="1"/>
  <c r="F12" i="1"/>
  <c r="F13" i="1"/>
  <c r="F14" i="1"/>
  <c r="I4" i="1"/>
  <c r="L4" i="1"/>
  <c r="F4" i="1"/>
  <c r="C9" i="1"/>
  <c r="C10" i="1"/>
  <c r="C11" i="1"/>
  <c r="C12" i="1"/>
  <c r="C13" i="1"/>
  <c r="C14" i="1"/>
  <c r="C5" i="1"/>
  <c r="C7" i="1"/>
  <c r="D7" i="1" s="1"/>
  <c r="E7" i="1" s="1"/>
  <c r="C8" i="1"/>
  <c r="C4" i="1"/>
  <c r="B14" i="1"/>
  <c r="B13" i="1"/>
  <c r="B12" i="1"/>
  <c r="B11" i="1"/>
  <c r="B10" i="1"/>
  <c r="B9" i="1"/>
  <c r="B8" i="1"/>
  <c r="B5" i="1"/>
  <c r="C6" i="1" l="1"/>
  <c r="L6" i="1"/>
  <c r="M6" i="1" s="1"/>
  <c r="N6" i="1" s="1"/>
  <c r="I6" i="1"/>
  <c r="J6" i="1" s="1"/>
  <c r="K6" i="1" s="1"/>
  <c r="G6" i="1"/>
  <c r="H6" i="1" s="1"/>
  <c r="D6" i="1"/>
  <c r="E6" i="1" s="1"/>
</calcChain>
</file>

<file path=xl/sharedStrings.xml><?xml version="1.0" encoding="utf-8"?>
<sst xmlns="http://schemas.openxmlformats.org/spreadsheetml/2006/main" count="9" uniqueCount="4">
  <si>
    <t>BUS CLOCK</t>
  </si>
  <si>
    <t>ERROR</t>
  </si>
  <si>
    <t xml:space="preserve">REAL 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</si>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</sst>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1" fillId="0" borderId="2" xfId="0" applyFont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1" fontId="1" fillId="0" borderId="4" xfId="0" applyNumberFormat="1" applyFont="1" applyBorder="1" applyAlignment="1">
      <alignment horizontal="right"/>
    </xf>
    <xf numFmtId="1" fontId="1" fillId="0" borderId="5" xfId="0" applyNumberFormat="1" applyFont="1" applyBorder="1" applyAlignment="1">
      <alignment horizontal="right"/>
    </xf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10" fontId="0" fillId="0" borderId="9" xfId="0" applyNumberFormat="1" applyBorder="1"/>
    <xf numFmtId="0" fontId="0" fillId="0" borderId="10" xfId="0" applyBorder="1"/>
    <xf numFmtId="2" fontId="0" fillId="0" borderId="11" xfId="0" applyNumberFormat="1" applyBorder="1"/>
    <xf numFmtId="2" fontId="0" fillId="0" borderId="1" xfId="0" applyNumberFormat="1" applyBorder="1"/>
    <xf numFmtId="10" fontId="0" fillId="0" borderId="12" xfId="0" applyNumberFormat="1" applyBorder="1"/>
    <xf numFmtId="0" fontId="0" fillId="0" borderId="13" xfId="0" applyBorder="1"/>
    <xf numFmtId="2" fontId="0" fillId="0" borderId="14" xfId="0" applyNumberFormat="1" applyBorder="1"/>
    <xf numFmtId="2" fontId="0" fillId="0" borderId="15" xfId="0" applyNumberFormat="1" applyBorder="1"/>
    <xf numFmtId="10" fontId="0" fillId="0" borderId="16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9185-C449-4370-A8BB-92DDE9BB5CE1}">
  <dimension ref="A2:N23"/>
  <sheetViews>
    <sheetView tabSelected="1" zoomScale="107" zoomScaleNormal="107" workbookViewId="0">
      <selection activeCell="S22" sqref="S22"/>
    </sheetView>
  </sheetViews>
  <sheetFormatPr defaultRowHeight="14.4" x14ac:dyDescent="0.55000000000000004"/>
  <cols>
    <col min="2" max="2" width="10.68359375" bestFit="1" customWidth="1"/>
    <col min="3" max="3" width="11.41796875" style="2" bestFit="1" customWidth="1"/>
    <col min="4" max="4" width="9.578125" style="2" bestFit="1" customWidth="1"/>
    <col min="5" max="5" width="6.83984375" style="2" bestFit="1" customWidth="1"/>
    <col min="6" max="6" width="9.15625" style="2"/>
    <col min="7" max="7" width="8.578125" style="2" bestFit="1" customWidth="1"/>
    <col min="8" max="8" width="7.26171875" style="2" customWidth="1"/>
    <col min="9" max="10" width="9.15625" style="2"/>
    <col min="11" max="11" width="9" style="2" customWidth="1"/>
    <col min="12" max="12" width="9.578125" style="2" bestFit="1" customWidth="1"/>
    <col min="13" max="13" width="9.578125" bestFit="1" customWidth="1"/>
  </cols>
  <sheetData>
    <row r="2" spans="1:14" ht="14.7" thickBot="1" x14ac:dyDescent="0.6"/>
    <row r="3" spans="1:14" ht="14.7" thickBot="1" x14ac:dyDescent="0.6">
      <c r="A3" s="3"/>
      <c r="B3" s="5" t="s">
        <v>0</v>
      </c>
      <c r="C3" s="6">
        <v>9600</v>
      </c>
      <c r="D3" s="7" t="s">
        <v>2</v>
      </c>
      <c r="E3" s="8" t="s">
        <v>1</v>
      </c>
      <c r="F3" s="6">
        <v>19200</v>
      </c>
      <c r="G3" s="7" t="s">
        <v>3</v>
      </c>
      <c r="H3" s="8" t="s">
        <v>1</v>
      </c>
      <c r="I3" s="6">
        <v>38400</v>
      </c>
      <c r="J3" s="7" t="s">
        <v>3</v>
      </c>
      <c r="K3" s="8" t="s">
        <v>1</v>
      </c>
      <c r="L3" s="6">
        <v>115200</v>
      </c>
      <c r="M3" s="7" t="s">
        <v>3</v>
      </c>
      <c r="N3" s="8" t="s">
        <v>1</v>
      </c>
    </row>
    <row r="4" spans="1:14" x14ac:dyDescent="0.55000000000000004">
      <c r="B4" s="9">
        <v>8000000</v>
      </c>
      <c r="C4" s="10">
        <f>$B4/16/C$3</f>
        <v>52.083333333333336</v>
      </c>
      <c r="D4" s="11">
        <f>$B4/16/ROUND(C4,0)</f>
        <v>9615.3846153846152</v>
      </c>
      <c r="E4" s="12">
        <f>ABS(C$3-D4)/D4</f>
        <v>1.5999999999999855E-3</v>
      </c>
      <c r="F4" s="10">
        <f>$B4/16/F$3</f>
        <v>26.041666666666668</v>
      </c>
      <c r="G4" s="11">
        <f>$B4/16/ROUND(F4,0)</f>
        <v>19230.76923076923</v>
      </c>
      <c r="H4" s="12">
        <f>ABS(F$3-G4)/G4</f>
        <v>1.5999999999999855E-3</v>
      </c>
      <c r="I4" s="10">
        <f>$B4/16/I$3</f>
        <v>13.020833333333334</v>
      </c>
      <c r="J4" s="11">
        <f>$B4/16/ROUND(I4,0)</f>
        <v>38461.538461538461</v>
      </c>
      <c r="K4" s="12">
        <f>ABS(I$3-J4)/J4</f>
        <v>1.5999999999999855E-3</v>
      </c>
      <c r="L4" s="10">
        <f>$B4/16/L$3</f>
        <v>4.3402777777777777</v>
      </c>
      <c r="M4" s="11">
        <f>$B4/16/ROUND(L4,0)</f>
        <v>125000</v>
      </c>
      <c r="N4" s="12">
        <f>ABS(L$3-M4)/M4</f>
        <v>7.8399999999999997E-2</v>
      </c>
    </row>
    <row r="5" spans="1:14" x14ac:dyDescent="0.55000000000000004">
      <c r="B5" s="13">
        <f>B4*2</f>
        <v>16000000</v>
      </c>
      <c r="C5" s="14">
        <f t="shared" ref="C5:L14" si="0">$B5/16/C$3</f>
        <v>104.16666666666667</v>
      </c>
      <c r="D5" s="15">
        <f t="shared" ref="D5:D14" si="1">$B5/16/ROUND(C5,0)</f>
        <v>9615.3846153846152</v>
      </c>
      <c r="E5" s="16">
        <f t="shared" ref="E5:E14" si="2">ABS(C$3-D5)/D5</f>
        <v>1.5999999999999855E-3</v>
      </c>
      <c r="F5" s="14">
        <f t="shared" si="0"/>
        <v>52.083333333333336</v>
      </c>
      <c r="G5" s="15">
        <f t="shared" ref="G5:G14" si="3">$B5/16/ROUND(F5,0)</f>
        <v>19230.76923076923</v>
      </c>
      <c r="H5" s="16">
        <f t="shared" ref="H5:H14" si="4">ABS(F$3-G5)/G5</f>
        <v>1.5999999999999855E-3</v>
      </c>
      <c r="I5" s="14">
        <f t="shared" si="0"/>
        <v>26.041666666666668</v>
      </c>
      <c r="J5" s="15">
        <f t="shared" ref="J5:J14" si="5">$B5/16/ROUND(I5,0)</f>
        <v>38461.538461538461</v>
      </c>
      <c r="K5" s="16">
        <f t="shared" ref="K5:K14" si="6">ABS(I$3-J5)/J5</f>
        <v>1.5999999999999855E-3</v>
      </c>
      <c r="L5" s="14">
        <f t="shared" si="0"/>
        <v>8.6805555555555554</v>
      </c>
      <c r="M5" s="15">
        <f t="shared" ref="M5:M14" si="7">$B5/16/ROUND(L5,0)</f>
        <v>111111.11111111111</v>
      </c>
      <c r="N5" s="16">
        <f t="shared" ref="N5:N14" si="8">ABS(L$3-M5)/M5</f>
        <v>3.6800000000000013E-2</v>
      </c>
    </row>
    <row r="6" spans="1:14" x14ac:dyDescent="0.55000000000000004">
      <c r="B6" s="13">
        <v>20000000</v>
      </c>
      <c r="C6" s="14">
        <f t="shared" si="0"/>
        <v>130.20833333333334</v>
      </c>
      <c r="D6" s="15">
        <f t="shared" ref="D6" si="9">$B6/16/ROUND(C6,0)</f>
        <v>9615.3846153846152</v>
      </c>
      <c r="E6" s="16">
        <f t="shared" ref="E6" si="10">ABS(C$3-D6)/D6</f>
        <v>1.5999999999999855E-3</v>
      </c>
      <c r="F6" s="14">
        <f t="shared" si="0"/>
        <v>65.104166666666671</v>
      </c>
      <c r="G6" s="15">
        <f t="shared" ref="G6" si="11">$B6/16/ROUND(F6,0)</f>
        <v>19230.76923076923</v>
      </c>
      <c r="H6" s="16">
        <f t="shared" ref="H6" si="12">ABS(F$3-G6)/G6</f>
        <v>1.5999999999999855E-3</v>
      </c>
      <c r="I6" s="14">
        <f t="shared" si="0"/>
        <v>32.552083333333336</v>
      </c>
      <c r="J6" s="15">
        <f t="shared" ref="J6" si="13">$B6/16/ROUND(I6,0)</f>
        <v>37878.78787878788</v>
      </c>
      <c r="K6" s="16">
        <f t="shared" ref="K6" si="14">ABS(I$3-J6)/J6</f>
        <v>1.375999999999997E-2</v>
      </c>
      <c r="L6" s="14">
        <f t="shared" si="0"/>
        <v>10.850694444444445</v>
      </c>
      <c r="M6" s="15">
        <f t="shared" ref="M6" si="15">$B6/16/ROUND(L6,0)</f>
        <v>113636.36363636363</v>
      </c>
      <c r="N6" s="16">
        <f t="shared" ref="N6" si="16">ABS(L$3-M6)/M6</f>
        <v>1.3760000000000036E-2</v>
      </c>
    </row>
    <row r="7" spans="1:14" x14ac:dyDescent="0.55000000000000004">
      <c r="B7" s="13">
        <f>B4*3</f>
        <v>24000000</v>
      </c>
      <c r="C7" s="14">
        <f t="shared" si="0"/>
        <v>156.25</v>
      </c>
      <c r="D7" s="15">
        <f t="shared" si="1"/>
        <v>9615.3846153846152</v>
      </c>
      <c r="E7" s="16">
        <f t="shared" si="2"/>
        <v>1.5999999999999855E-3</v>
      </c>
      <c r="F7" s="14">
        <f t="shared" si="0"/>
        <v>78.125</v>
      </c>
      <c r="G7" s="15">
        <f t="shared" si="3"/>
        <v>19230.76923076923</v>
      </c>
      <c r="H7" s="16">
        <f t="shared" si="4"/>
        <v>1.5999999999999855E-3</v>
      </c>
      <c r="I7" s="14">
        <f t="shared" si="0"/>
        <v>39.0625</v>
      </c>
      <c r="J7" s="15">
        <f t="shared" si="5"/>
        <v>38461.538461538461</v>
      </c>
      <c r="K7" s="16">
        <f t="shared" si="6"/>
        <v>1.5999999999999855E-3</v>
      </c>
      <c r="L7" s="14">
        <f t="shared" si="0"/>
        <v>13.020833333333334</v>
      </c>
      <c r="M7" s="15">
        <f t="shared" si="7"/>
        <v>115384.61538461539</v>
      </c>
      <c r="N7" s="16">
        <f t="shared" si="8"/>
        <v>1.6000000000000484E-3</v>
      </c>
    </row>
    <row r="8" spans="1:14" x14ac:dyDescent="0.55000000000000004">
      <c r="B8" s="13">
        <f>B4*4</f>
        <v>32000000</v>
      </c>
      <c r="C8" s="14">
        <f t="shared" si="0"/>
        <v>208.33333333333334</v>
      </c>
      <c r="D8" s="15">
        <f t="shared" si="1"/>
        <v>9615.3846153846152</v>
      </c>
      <c r="E8" s="16">
        <f t="shared" si="2"/>
        <v>1.5999999999999855E-3</v>
      </c>
      <c r="F8" s="14">
        <f t="shared" si="0"/>
        <v>104.16666666666667</v>
      </c>
      <c r="G8" s="15">
        <f t="shared" si="3"/>
        <v>19230.76923076923</v>
      </c>
      <c r="H8" s="16">
        <f t="shared" si="4"/>
        <v>1.5999999999999855E-3</v>
      </c>
      <c r="I8" s="14">
        <f t="shared" si="0"/>
        <v>52.083333333333336</v>
      </c>
      <c r="J8" s="15">
        <f t="shared" si="5"/>
        <v>38461.538461538461</v>
      </c>
      <c r="K8" s="16">
        <f t="shared" si="6"/>
        <v>1.5999999999999855E-3</v>
      </c>
      <c r="L8" s="14">
        <f t="shared" si="0"/>
        <v>17.361111111111111</v>
      </c>
      <c r="M8" s="15">
        <f t="shared" si="7"/>
        <v>117647.05882352941</v>
      </c>
      <c r="N8" s="16">
        <f t="shared" si="8"/>
        <v>2.0800000000000006E-2</v>
      </c>
    </row>
    <row r="9" spans="1:14" x14ac:dyDescent="0.55000000000000004">
      <c r="B9" s="13">
        <f>B4*5</f>
        <v>40000000</v>
      </c>
      <c r="C9" s="14">
        <f t="shared" si="0"/>
        <v>260.41666666666669</v>
      </c>
      <c r="D9" s="15">
        <f t="shared" si="1"/>
        <v>9615.3846153846152</v>
      </c>
      <c r="E9" s="16">
        <f t="shared" si="2"/>
        <v>1.5999999999999855E-3</v>
      </c>
      <c r="F9" s="14">
        <f t="shared" si="0"/>
        <v>130.20833333333334</v>
      </c>
      <c r="G9" s="15">
        <f t="shared" si="3"/>
        <v>19230.76923076923</v>
      </c>
      <c r="H9" s="16">
        <f t="shared" si="4"/>
        <v>1.5999999999999855E-3</v>
      </c>
      <c r="I9" s="14">
        <f t="shared" si="0"/>
        <v>65.104166666666671</v>
      </c>
      <c r="J9" s="15">
        <f t="shared" si="5"/>
        <v>38461.538461538461</v>
      </c>
      <c r="K9" s="16">
        <f t="shared" si="6"/>
        <v>1.5999999999999855E-3</v>
      </c>
      <c r="L9" s="14">
        <f t="shared" si="0"/>
        <v>21.701388888888889</v>
      </c>
      <c r="M9" s="15">
        <f t="shared" si="7"/>
        <v>113636.36363636363</v>
      </c>
      <c r="N9" s="16">
        <f t="shared" si="8"/>
        <v>1.3760000000000036E-2</v>
      </c>
    </row>
    <row r="10" spans="1:14" x14ac:dyDescent="0.55000000000000004">
      <c r="B10" s="13">
        <f>B4*6</f>
        <v>48000000</v>
      </c>
      <c r="C10" s="14">
        <f t="shared" si="0"/>
        <v>312.5</v>
      </c>
      <c r="D10" s="15">
        <f t="shared" si="1"/>
        <v>9584.6645367412148</v>
      </c>
      <c r="E10" s="16">
        <f t="shared" si="2"/>
        <v>1.5999999999999266E-3</v>
      </c>
      <c r="F10" s="14">
        <f t="shared" si="0"/>
        <v>156.25</v>
      </c>
      <c r="G10" s="15">
        <f t="shared" si="3"/>
        <v>19230.76923076923</v>
      </c>
      <c r="H10" s="16">
        <f t="shared" si="4"/>
        <v>1.5999999999999855E-3</v>
      </c>
      <c r="I10" s="14">
        <f t="shared" si="0"/>
        <v>78.125</v>
      </c>
      <c r="J10" s="15">
        <f t="shared" si="5"/>
        <v>38461.538461538461</v>
      </c>
      <c r="K10" s="16">
        <f t="shared" si="6"/>
        <v>1.5999999999999855E-3</v>
      </c>
      <c r="L10" s="14">
        <f t="shared" si="0"/>
        <v>26.041666666666668</v>
      </c>
      <c r="M10" s="15">
        <f t="shared" si="7"/>
        <v>115384.61538461539</v>
      </c>
      <c r="N10" s="16">
        <f t="shared" si="8"/>
        <v>1.6000000000000484E-3</v>
      </c>
    </row>
    <row r="11" spans="1:14" x14ac:dyDescent="0.55000000000000004">
      <c r="B11" s="13">
        <f>B4*7</f>
        <v>56000000</v>
      </c>
      <c r="C11" s="14">
        <f t="shared" si="0"/>
        <v>364.58333333333331</v>
      </c>
      <c r="D11" s="15">
        <f t="shared" si="1"/>
        <v>9589.0410958904104</v>
      </c>
      <c r="E11" s="16">
        <f t="shared" si="2"/>
        <v>1.1428571428572054E-3</v>
      </c>
      <c r="F11" s="14">
        <f t="shared" si="0"/>
        <v>182.29166666666666</v>
      </c>
      <c r="G11" s="15">
        <f t="shared" si="3"/>
        <v>19230.76923076923</v>
      </c>
      <c r="H11" s="16">
        <f t="shared" si="4"/>
        <v>1.5999999999999855E-3</v>
      </c>
      <c r="I11" s="14">
        <f t="shared" si="0"/>
        <v>91.145833333333329</v>
      </c>
      <c r="J11" s="15">
        <f t="shared" si="5"/>
        <v>38461.538461538461</v>
      </c>
      <c r="K11" s="16">
        <f t="shared" si="6"/>
        <v>1.5999999999999855E-3</v>
      </c>
      <c r="L11" s="14">
        <f t="shared" si="0"/>
        <v>30.381944444444443</v>
      </c>
      <c r="M11" s="15">
        <f t="shared" si="7"/>
        <v>116666.66666666667</v>
      </c>
      <c r="N11" s="16">
        <f t="shared" si="8"/>
        <v>1.2571428571428612E-2</v>
      </c>
    </row>
    <row r="12" spans="1:14" x14ac:dyDescent="0.55000000000000004">
      <c r="B12" s="13">
        <f>B4*8</f>
        <v>64000000</v>
      </c>
      <c r="C12" s="14">
        <f t="shared" si="0"/>
        <v>416.66666666666669</v>
      </c>
      <c r="D12" s="15">
        <f t="shared" si="1"/>
        <v>9592.3261390887292</v>
      </c>
      <c r="E12" s="16">
        <f t="shared" si="2"/>
        <v>7.9999999999998312E-4</v>
      </c>
      <c r="F12" s="14">
        <f t="shared" si="0"/>
        <v>208.33333333333334</v>
      </c>
      <c r="G12" s="15">
        <f t="shared" si="3"/>
        <v>19230.76923076923</v>
      </c>
      <c r="H12" s="16">
        <f t="shared" si="4"/>
        <v>1.5999999999999855E-3</v>
      </c>
      <c r="I12" s="14">
        <f t="shared" si="0"/>
        <v>104.16666666666667</v>
      </c>
      <c r="J12" s="15">
        <f t="shared" si="5"/>
        <v>38461.538461538461</v>
      </c>
      <c r="K12" s="16">
        <f t="shared" si="6"/>
        <v>1.5999999999999855E-3</v>
      </c>
      <c r="L12" s="14">
        <f t="shared" si="0"/>
        <v>34.722222222222221</v>
      </c>
      <c r="M12" s="15">
        <f t="shared" si="7"/>
        <v>114285.71428571429</v>
      </c>
      <c r="N12" s="16">
        <f t="shared" si="8"/>
        <v>7.9999999999999637E-3</v>
      </c>
    </row>
    <row r="13" spans="1:14" x14ac:dyDescent="0.55000000000000004">
      <c r="B13" s="13">
        <f>B4*9</f>
        <v>72000000</v>
      </c>
      <c r="C13" s="14">
        <f t="shared" si="0"/>
        <v>468.75</v>
      </c>
      <c r="D13" s="15">
        <f t="shared" si="1"/>
        <v>9594.8827292110873</v>
      </c>
      <c r="E13" s="16">
        <f t="shared" si="2"/>
        <v>5.3333333333334789E-4</v>
      </c>
      <c r="F13" s="14">
        <f t="shared" si="0"/>
        <v>234.375</v>
      </c>
      <c r="G13" s="15">
        <f t="shared" si="3"/>
        <v>19230.76923076923</v>
      </c>
      <c r="H13" s="16">
        <f t="shared" si="4"/>
        <v>1.5999999999999855E-3</v>
      </c>
      <c r="I13" s="14">
        <f t="shared" si="0"/>
        <v>117.1875</v>
      </c>
      <c r="J13" s="15">
        <f t="shared" si="5"/>
        <v>38461.538461538461</v>
      </c>
      <c r="K13" s="16">
        <f t="shared" si="6"/>
        <v>1.5999999999999855E-3</v>
      </c>
      <c r="L13" s="14">
        <f t="shared" si="0"/>
        <v>39.0625</v>
      </c>
      <c r="M13" s="15">
        <f t="shared" si="7"/>
        <v>115384.61538461539</v>
      </c>
      <c r="N13" s="16">
        <f t="shared" si="8"/>
        <v>1.6000000000000484E-3</v>
      </c>
    </row>
    <row r="14" spans="1:14" ht="14.7" thickBot="1" x14ac:dyDescent="0.6">
      <c r="B14" s="17">
        <f>B4*10</f>
        <v>80000000</v>
      </c>
      <c r="C14" s="18">
        <f t="shared" si="0"/>
        <v>520.83333333333337</v>
      </c>
      <c r="D14" s="19">
        <f t="shared" si="1"/>
        <v>9596.928982725527</v>
      </c>
      <c r="E14" s="20">
        <f t="shared" si="2"/>
        <v>3.2000000000008443E-4</v>
      </c>
      <c r="F14" s="18">
        <f t="shared" si="0"/>
        <v>260.41666666666669</v>
      </c>
      <c r="G14" s="19">
        <f t="shared" si="3"/>
        <v>19230.76923076923</v>
      </c>
      <c r="H14" s="20">
        <f t="shared" si="4"/>
        <v>1.5999999999999855E-3</v>
      </c>
      <c r="I14" s="18">
        <f t="shared" si="0"/>
        <v>130.20833333333334</v>
      </c>
      <c r="J14" s="19">
        <f t="shared" si="5"/>
        <v>38461.538461538461</v>
      </c>
      <c r="K14" s="20">
        <f t="shared" si="6"/>
        <v>1.5999999999999855E-3</v>
      </c>
      <c r="L14" s="18">
        <f t="shared" si="0"/>
        <v>43.402777777777779</v>
      </c>
      <c r="M14" s="19">
        <f t="shared" si="7"/>
        <v>116279.06976744186</v>
      </c>
      <c r="N14" s="20">
        <f t="shared" si="8"/>
        <v>9.2800000000000174E-3</v>
      </c>
    </row>
    <row r="22" spans="2:11" x14ac:dyDescent="0.55000000000000004">
      <c r="C22" s="1"/>
      <c r="D22" s="1"/>
      <c r="E22" s="1"/>
      <c r="F22" s="1"/>
      <c r="G22" s="1"/>
      <c r="H22" s="1"/>
      <c r="I22" s="1"/>
      <c r="J22" s="1"/>
      <c r="K22" s="1"/>
    </row>
    <row r="23" spans="2:11" x14ac:dyDescent="0.55000000000000004">
      <c r="B23" s="4"/>
      <c r="C23" s="4"/>
    </row>
  </sheetData>
  <conditionalFormatting sqref="E4:E14">
    <cfRule type="cellIs" dxfId="3" priority="4" operator="greaterThan">
      <formula>0.02</formula>
    </cfRule>
  </conditionalFormatting>
  <conditionalFormatting sqref="H4:H14">
    <cfRule type="cellIs" dxfId="2" priority="3" operator="greaterThan">
      <formula>0.02</formula>
    </cfRule>
  </conditionalFormatting>
  <conditionalFormatting sqref="K4:K14">
    <cfRule type="cellIs" dxfId="1" priority="2" operator="greaterThan">
      <formula>0.02</formula>
    </cfRule>
  </conditionalFormatting>
  <conditionalFormatting sqref="N4:N14">
    <cfRule type="cellIs" dxfId="0" priority="1" operator="greaterThan">
      <formula>0.02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CarlosEstay</dc:creator>
  <cp:lastModifiedBy>Julian R Alex</cp:lastModifiedBy>
  <dcterms:created xsi:type="dcterms:W3CDTF">2021-02-05T14:57:26Z</dcterms:created>
  <dcterms:modified xsi:type="dcterms:W3CDTF">2025-02-09T15:21:34Z</dcterms:modified>
</cp:coreProperties>
</file>