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k-Digital-to-Analog-Conversion\"/>
    </mc:Choice>
  </mc:AlternateContent>
  <xr:revisionPtr revIDLastSave="0" documentId="13_ncr:1_{70F0613F-A2BA-4B1C-A9C7-103C2D062690}" xr6:coauthVersionLast="47" xr6:coauthVersionMax="47" xr10:uidLastSave="{00000000-0000-0000-0000-000000000000}"/>
  <bookViews>
    <workbookView xWindow="-96" yWindow="-96" windowWidth="23232" windowHeight="12552" activeTab="4" xr2:uid="{A836C8EE-5F87-499F-8280-F517B9E3A373}"/>
  </bookViews>
  <sheets>
    <sheet name="1bit" sheetId="4" r:id="rId1"/>
    <sheet name="2bit" sheetId="3" r:id="rId2"/>
    <sheet name="3bit" sheetId="2" r:id="rId3"/>
    <sheet name="4bit Lab7" sheetId="1" r:id="rId4"/>
    <sheet name="8bit Project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2" l="1"/>
  <c r="M47" i="2"/>
  <c r="O47" i="2" s="1"/>
  <c r="N42" i="2"/>
  <c r="M42" i="2"/>
  <c r="O42" i="2" s="1"/>
  <c r="N37" i="2"/>
  <c r="M37" i="2"/>
  <c r="O37" i="2" s="1"/>
  <c r="N32" i="2"/>
  <c r="M32" i="2"/>
  <c r="O32" i="2" s="1"/>
  <c r="N27" i="2"/>
  <c r="M27" i="2"/>
  <c r="O27" i="2" s="1"/>
  <c r="N22" i="2"/>
  <c r="M22" i="2"/>
  <c r="O22" i="2" s="1"/>
  <c r="N17" i="2"/>
  <c r="M17" i="2"/>
  <c r="N12" i="2"/>
  <c r="M12" i="2"/>
  <c r="N27" i="3"/>
  <c r="M27" i="3"/>
  <c r="L27" i="3"/>
  <c r="M22" i="3"/>
  <c r="L22" i="3"/>
  <c r="N22" i="3" s="1"/>
  <c r="M17" i="3"/>
  <c r="L17" i="3"/>
  <c r="N17" i="3" s="1"/>
  <c r="M12" i="3"/>
  <c r="L12" i="3"/>
  <c r="L17" i="4"/>
  <c r="K17" i="4"/>
  <c r="M17" i="4" s="1"/>
  <c r="L12" i="4"/>
  <c r="K12" i="4"/>
  <c r="O87" i="1"/>
  <c r="N87" i="1"/>
  <c r="P87" i="1" s="1"/>
  <c r="O82" i="1"/>
  <c r="N82" i="1"/>
  <c r="P82" i="1" s="1"/>
  <c r="O77" i="1"/>
  <c r="N77" i="1"/>
  <c r="P77" i="1" s="1"/>
  <c r="O72" i="1"/>
  <c r="N72" i="1"/>
  <c r="P72" i="1" s="1"/>
  <c r="O67" i="1"/>
  <c r="N67" i="1"/>
  <c r="P67" i="1" s="1"/>
  <c r="O62" i="1"/>
  <c r="N62" i="1"/>
  <c r="P62" i="1" s="1"/>
  <c r="O57" i="1"/>
  <c r="N57" i="1"/>
  <c r="P57" i="1" s="1"/>
  <c r="O52" i="1"/>
  <c r="N52" i="1"/>
  <c r="P52" i="1" s="1"/>
  <c r="O47" i="1"/>
  <c r="N47" i="1"/>
  <c r="P47" i="1" s="1"/>
  <c r="O42" i="1"/>
  <c r="N42" i="1"/>
  <c r="P42" i="1" s="1"/>
  <c r="O37" i="1"/>
  <c r="N37" i="1"/>
  <c r="P37" i="1" s="1"/>
  <c r="O32" i="1"/>
  <c r="N32" i="1"/>
  <c r="P32" i="1" s="1"/>
  <c r="O27" i="1"/>
  <c r="N27" i="1"/>
  <c r="P27" i="1" s="1"/>
  <c r="O22" i="1"/>
  <c r="N22" i="1"/>
  <c r="P22" i="1" s="1"/>
  <c r="P17" i="1"/>
  <c r="O17" i="1"/>
  <c r="N17" i="1"/>
  <c r="P12" i="1"/>
  <c r="N12" i="1"/>
  <c r="O12" i="1"/>
  <c r="M42" i="5"/>
  <c r="I42" i="5"/>
  <c r="H42" i="5"/>
  <c r="G42" i="5"/>
  <c r="F42" i="5"/>
  <c r="E42" i="5"/>
  <c r="D42" i="5"/>
  <c r="C42" i="5"/>
  <c r="B42" i="5"/>
  <c r="M36" i="5"/>
  <c r="I36" i="5"/>
  <c r="H36" i="5"/>
  <c r="G36" i="5"/>
  <c r="F36" i="5"/>
  <c r="E36" i="5"/>
  <c r="D36" i="5"/>
  <c r="C36" i="5"/>
  <c r="B36" i="5"/>
  <c r="M30" i="5"/>
  <c r="I30" i="5"/>
  <c r="H30" i="5"/>
  <c r="G30" i="5"/>
  <c r="F30" i="5"/>
  <c r="E30" i="5"/>
  <c r="D30" i="5"/>
  <c r="C30" i="5"/>
  <c r="B30" i="5"/>
  <c r="O24" i="5"/>
  <c r="O30" i="5" s="1"/>
  <c r="O36" i="5" s="1"/>
  <c r="O42" i="5" s="1"/>
  <c r="M24" i="5"/>
  <c r="I24" i="5"/>
  <c r="H24" i="5"/>
  <c r="G24" i="5"/>
  <c r="F24" i="5"/>
  <c r="E24" i="5"/>
  <c r="D24" i="5"/>
  <c r="C24" i="5"/>
  <c r="B24" i="5"/>
  <c r="F17" i="4"/>
  <c r="F12" i="4"/>
  <c r="G27" i="3"/>
  <c r="G22" i="3"/>
  <c r="G17" i="3"/>
  <c r="G12" i="3"/>
  <c r="H47" i="2"/>
  <c r="H42" i="2"/>
  <c r="H32" i="2"/>
  <c r="H27" i="2"/>
  <c r="H22" i="2"/>
  <c r="H17" i="2"/>
  <c r="H12" i="2"/>
  <c r="I87" i="1"/>
  <c r="I82" i="1"/>
  <c r="I77" i="1"/>
  <c r="I72" i="1"/>
  <c r="I67" i="1"/>
  <c r="I62" i="1"/>
  <c r="I57" i="1"/>
  <c r="I52" i="1"/>
  <c r="I47" i="1"/>
  <c r="I42" i="1"/>
  <c r="I37" i="1"/>
  <c r="I32" i="1"/>
  <c r="I27" i="1"/>
  <c r="I22" i="1"/>
  <c r="I17" i="1"/>
  <c r="I12" i="1"/>
  <c r="M5" i="5"/>
  <c r="M4" i="5"/>
  <c r="M18" i="5"/>
  <c r="M12" i="5"/>
  <c r="I18" i="5"/>
  <c r="H18" i="5"/>
  <c r="G18" i="5"/>
  <c r="F18" i="5"/>
  <c r="E18" i="5"/>
  <c r="D18" i="5"/>
  <c r="C18" i="5"/>
  <c r="B18" i="5"/>
  <c r="E12" i="5"/>
  <c r="D12" i="5"/>
  <c r="C12" i="5"/>
  <c r="B12" i="5"/>
  <c r="I12" i="5"/>
  <c r="H12" i="5"/>
  <c r="G12" i="5"/>
  <c r="F12" i="5"/>
  <c r="P7" i="5"/>
  <c r="O7" i="5"/>
  <c r="N7" i="5"/>
  <c r="P3" i="5"/>
  <c r="O3" i="5"/>
  <c r="N3" i="5"/>
  <c r="H7" i="4"/>
  <c r="I7" i="3"/>
  <c r="J7" i="2"/>
  <c r="K7" i="1"/>
  <c r="L7" i="1"/>
  <c r="J7" i="1"/>
  <c r="K7" i="2"/>
  <c r="I7" i="2"/>
  <c r="J7" i="3"/>
  <c r="H7" i="3"/>
  <c r="I7" i="4"/>
  <c r="G7" i="4"/>
  <c r="F5" i="4"/>
  <c r="F4" i="4"/>
  <c r="H17" i="4"/>
  <c r="D17" i="4"/>
  <c r="B17" i="4"/>
  <c r="C17" i="4" s="1"/>
  <c r="H12" i="4"/>
  <c r="B12" i="4"/>
  <c r="C12" i="4" s="1"/>
  <c r="E12" i="4" s="1"/>
  <c r="I3" i="4"/>
  <c r="H3" i="4"/>
  <c r="G3" i="4"/>
  <c r="G5" i="3"/>
  <c r="G4" i="3"/>
  <c r="I27" i="3"/>
  <c r="E27" i="3"/>
  <c r="C27" i="3"/>
  <c r="B27" i="3"/>
  <c r="D27" i="3" s="1"/>
  <c r="F27" i="3" s="1"/>
  <c r="I22" i="3"/>
  <c r="E22" i="3"/>
  <c r="C22" i="3"/>
  <c r="B22" i="3"/>
  <c r="D22" i="3" s="1"/>
  <c r="F22" i="3" s="1"/>
  <c r="I17" i="3"/>
  <c r="E17" i="3"/>
  <c r="C17" i="3"/>
  <c r="B17" i="3"/>
  <c r="I12" i="3"/>
  <c r="C12" i="3"/>
  <c r="B12" i="3"/>
  <c r="J3" i="3"/>
  <c r="I3" i="3"/>
  <c r="H3" i="3"/>
  <c r="F47" i="2"/>
  <c r="F42" i="2"/>
  <c r="F37" i="2"/>
  <c r="F32" i="2"/>
  <c r="F27" i="2"/>
  <c r="F22" i="2"/>
  <c r="F17" i="2"/>
  <c r="H5" i="2"/>
  <c r="H4" i="2"/>
  <c r="J47" i="2"/>
  <c r="D47" i="2"/>
  <c r="C47" i="2"/>
  <c r="B47" i="2"/>
  <c r="J42" i="2"/>
  <c r="D42" i="2"/>
  <c r="C42" i="2"/>
  <c r="B42" i="2"/>
  <c r="J37" i="2"/>
  <c r="D37" i="2"/>
  <c r="C37" i="2"/>
  <c r="B37" i="2"/>
  <c r="J32" i="2"/>
  <c r="D32" i="2"/>
  <c r="C32" i="2"/>
  <c r="B32" i="2"/>
  <c r="J27" i="2"/>
  <c r="D27" i="2"/>
  <c r="C27" i="2"/>
  <c r="B27" i="2"/>
  <c r="J22" i="2"/>
  <c r="D22" i="2"/>
  <c r="C22" i="2"/>
  <c r="B22" i="2"/>
  <c r="J17" i="2"/>
  <c r="D17" i="2"/>
  <c r="C17" i="2"/>
  <c r="B17" i="2"/>
  <c r="E17" i="2" s="1"/>
  <c r="J12" i="2"/>
  <c r="D12" i="2"/>
  <c r="C12" i="2"/>
  <c r="B12" i="2"/>
  <c r="K3" i="2"/>
  <c r="J3" i="2"/>
  <c r="I3" i="2"/>
  <c r="I5" i="1"/>
  <c r="K3" i="1"/>
  <c r="J3" i="1"/>
  <c r="L3" i="1"/>
  <c r="I4" i="1"/>
  <c r="K12" i="1"/>
  <c r="E12" i="1"/>
  <c r="D12" i="1"/>
  <c r="C12" i="1"/>
  <c r="B12" i="1"/>
  <c r="K87" i="1"/>
  <c r="E87" i="1"/>
  <c r="D87" i="1"/>
  <c r="C87" i="1"/>
  <c r="B87" i="1"/>
  <c r="K82" i="1"/>
  <c r="E82" i="1"/>
  <c r="D82" i="1"/>
  <c r="C82" i="1"/>
  <c r="B82" i="1"/>
  <c r="K77" i="1"/>
  <c r="E77" i="1"/>
  <c r="D77" i="1"/>
  <c r="C77" i="1"/>
  <c r="B77" i="1"/>
  <c r="K72" i="1"/>
  <c r="E72" i="1"/>
  <c r="D72" i="1"/>
  <c r="C72" i="1"/>
  <c r="B72" i="1"/>
  <c r="K67" i="1"/>
  <c r="E67" i="1"/>
  <c r="D67" i="1"/>
  <c r="C67" i="1"/>
  <c r="B67" i="1"/>
  <c r="F67" i="1" s="1"/>
  <c r="H67" i="1" s="1"/>
  <c r="K62" i="1"/>
  <c r="E62" i="1"/>
  <c r="D62" i="1"/>
  <c r="C62" i="1"/>
  <c r="B62" i="1"/>
  <c r="K57" i="1"/>
  <c r="E57" i="1"/>
  <c r="D57" i="1"/>
  <c r="C57" i="1"/>
  <c r="B57" i="1"/>
  <c r="K52" i="1"/>
  <c r="E52" i="1"/>
  <c r="D52" i="1"/>
  <c r="C52" i="1"/>
  <c r="B52" i="1"/>
  <c r="K47" i="1"/>
  <c r="E47" i="1"/>
  <c r="D47" i="1"/>
  <c r="C47" i="1"/>
  <c r="B47" i="1"/>
  <c r="K42" i="1"/>
  <c r="E42" i="1"/>
  <c r="D42" i="1"/>
  <c r="C42" i="1"/>
  <c r="B42" i="1"/>
  <c r="K37" i="1"/>
  <c r="E37" i="1"/>
  <c r="D37" i="1"/>
  <c r="C37" i="1"/>
  <c r="B37" i="1"/>
  <c r="K32" i="1"/>
  <c r="E32" i="1"/>
  <c r="D32" i="1"/>
  <c r="C32" i="1"/>
  <c r="B32" i="1"/>
  <c r="K27" i="1"/>
  <c r="E27" i="1"/>
  <c r="D27" i="1"/>
  <c r="C27" i="1"/>
  <c r="B27" i="1"/>
  <c r="F27" i="1" s="1"/>
  <c r="H27" i="1" s="1"/>
  <c r="K22" i="1"/>
  <c r="E22" i="1"/>
  <c r="D22" i="1"/>
  <c r="C22" i="1"/>
  <c r="B22" i="1"/>
  <c r="K17" i="1"/>
  <c r="C17" i="1"/>
  <c r="D17" i="1"/>
  <c r="E17" i="1"/>
  <c r="B17" i="1"/>
  <c r="O17" i="2" l="1"/>
  <c r="O12" i="2"/>
  <c r="N12" i="3"/>
  <c r="M12" i="4"/>
  <c r="J42" i="5"/>
  <c r="L42" i="5" s="1"/>
  <c r="N42" i="5" s="1"/>
  <c r="P42" i="5" s="1"/>
  <c r="J36" i="5"/>
  <c r="L36" i="5" s="1"/>
  <c r="N36" i="5" s="1"/>
  <c r="P36" i="5" s="1"/>
  <c r="J30" i="5"/>
  <c r="L30" i="5" s="1"/>
  <c r="N30" i="5" s="1"/>
  <c r="P30" i="5" s="1"/>
  <c r="J24" i="5"/>
  <c r="L24" i="5" s="1"/>
  <c r="N24" i="5" s="1"/>
  <c r="P24" i="5" s="1"/>
  <c r="J18" i="5"/>
  <c r="L18" i="5" s="1"/>
  <c r="N18" i="5" s="1"/>
  <c r="P18" i="5" s="1"/>
  <c r="H27" i="3"/>
  <c r="J27" i="3" s="1"/>
  <c r="H22" i="3"/>
  <c r="J22" i="3" s="1"/>
  <c r="J67" i="1"/>
  <c r="L67" i="1" s="1"/>
  <c r="J27" i="1"/>
  <c r="L27" i="1" s="1"/>
  <c r="J12" i="5"/>
  <c r="L12" i="5" s="1"/>
  <c r="N12" i="5" s="1"/>
  <c r="P12" i="5" s="1"/>
  <c r="E27" i="2"/>
  <c r="G27" i="2" s="1"/>
  <c r="I27" i="2" s="1"/>
  <c r="K27" i="2" s="1"/>
  <c r="E17" i="4"/>
  <c r="G17" i="4" s="1"/>
  <c r="I17" i="4" s="1"/>
  <c r="G12" i="4"/>
  <c r="I12" i="4" s="1"/>
  <c r="D12" i="3"/>
  <c r="F12" i="3" s="1"/>
  <c r="H12" i="3" s="1"/>
  <c r="J12" i="3" s="1"/>
  <c r="D17" i="3"/>
  <c r="F17" i="3" s="1"/>
  <c r="H17" i="3" s="1"/>
  <c r="J17" i="3" s="1"/>
  <c r="G17" i="2"/>
  <c r="I17" i="2" s="1"/>
  <c r="K17" i="2" s="1"/>
  <c r="E37" i="2"/>
  <c r="G37" i="2" s="1"/>
  <c r="I37" i="2" s="1"/>
  <c r="K37" i="2" s="1"/>
  <c r="E12" i="2"/>
  <c r="G12" i="2" s="1"/>
  <c r="I12" i="2" s="1"/>
  <c r="K12" i="2" s="1"/>
  <c r="E22" i="2"/>
  <c r="G22" i="2" s="1"/>
  <c r="I22" i="2" s="1"/>
  <c r="K22" i="2" s="1"/>
  <c r="E32" i="2"/>
  <c r="G32" i="2" s="1"/>
  <c r="I32" i="2" s="1"/>
  <c r="K32" i="2" s="1"/>
  <c r="E42" i="2"/>
  <c r="G42" i="2" s="1"/>
  <c r="I42" i="2" s="1"/>
  <c r="K42" i="2" s="1"/>
  <c r="E47" i="2"/>
  <c r="G47" i="2" s="1"/>
  <c r="I47" i="2" s="1"/>
  <c r="K47" i="2" s="1"/>
  <c r="F12" i="1"/>
  <c r="H12" i="1" s="1"/>
  <c r="J12" i="1" s="1"/>
  <c r="L12" i="1" s="1"/>
  <c r="F87" i="1"/>
  <c r="H87" i="1" s="1"/>
  <c r="J87" i="1" s="1"/>
  <c r="L87" i="1" s="1"/>
  <c r="F57" i="1"/>
  <c r="H57" i="1" s="1"/>
  <c r="J57" i="1" s="1"/>
  <c r="L57" i="1" s="1"/>
  <c r="F37" i="1"/>
  <c r="H37" i="1" s="1"/>
  <c r="J37" i="1" s="1"/>
  <c r="L37" i="1" s="1"/>
  <c r="F42" i="1"/>
  <c r="H42" i="1" s="1"/>
  <c r="J42" i="1" s="1"/>
  <c r="L42" i="1" s="1"/>
  <c r="F22" i="1"/>
  <c r="H22" i="1" s="1"/>
  <c r="J22" i="1" s="1"/>
  <c r="L22" i="1" s="1"/>
  <c r="F62" i="1"/>
  <c r="H62" i="1" s="1"/>
  <c r="J62" i="1" s="1"/>
  <c r="L62" i="1" s="1"/>
  <c r="F77" i="1"/>
  <c r="H77" i="1" s="1"/>
  <c r="J77" i="1" s="1"/>
  <c r="L77" i="1" s="1"/>
  <c r="F82" i="1"/>
  <c r="H82" i="1" s="1"/>
  <c r="J82" i="1" s="1"/>
  <c r="L82" i="1" s="1"/>
  <c r="F72" i="1"/>
  <c r="H72" i="1" s="1"/>
  <c r="J72" i="1" s="1"/>
  <c r="L72" i="1" s="1"/>
  <c r="F52" i="1"/>
  <c r="H52" i="1" s="1"/>
  <c r="J52" i="1" s="1"/>
  <c r="L52" i="1" s="1"/>
  <c r="F47" i="1"/>
  <c r="H47" i="1" s="1"/>
  <c r="J47" i="1" s="1"/>
  <c r="L47" i="1" s="1"/>
  <c r="F32" i="1"/>
  <c r="H32" i="1" s="1"/>
  <c r="J32" i="1" s="1"/>
  <c r="L32" i="1" s="1"/>
  <c r="F17" i="1"/>
  <c r="H17" i="1" s="1"/>
  <c r="J17" i="1" s="1"/>
  <c r="L17" i="1" s="1"/>
</calcChain>
</file>

<file path=xl/sharedStrings.xml><?xml version="1.0" encoding="utf-8"?>
<sst xmlns="http://schemas.openxmlformats.org/spreadsheetml/2006/main" count="483" uniqueCount="38">
  <si>
    <t>MSB</t>
  </si>
  <si>
    <t>LSB</t>
  </si>
  <si>
    <t>b3</t>
  </si>
  <si>
    <t>b2</t>
  </si>
  <si>
    <t>b1</t>
  </si>
  <si>
    <t>b0</t>
  </si>
  <si>
    <t>Multiplier</t>
  </si>
  <si>
    <t>Result</t>
  </si>
  <si>
    <t>First Stage Vout</t>
  </si>
  <si>
    <t>Second Stage Gain</t>
  </si>
  <si>
    <t>Vref</t>
  </si>
  <si>
    <t>Second Stage Vout</t>
  </si>
  <si>
    <t>#ofbits</t>
  </si>
  <si>
    <t>V</t>
  </si>
  <si>
    <t>First Stage Step Size</t>
  </si>
  <si>
    <t>Numerator</t>
  </si>
  <si>
    <t>Denomenator</t>
  </si>
  <si>
    <t>Num/Den</t>
  </si>
  <si>
    <t>Vrange</t>
  </si>
  <si>
    <t>Second Stage Step Size</t>
  </si>
  <si>
    <t>Num</t>
  </si>
  <si>
    <t>Den</t>
  </si>
  <si>
    <t>b4</t>
  </si>
  <si>
    <t>b5</t>
  </si>
  <si>
    <t>b6</t>
  </si>
  <si>
    <t>b7</t>
  </si>
  <si>
    <t>1F</t>
  </si>
  <si>
    <t>Hex</t>
  </si>
  <si>
    <t>9C</t>
  </si>
  <si>
    <t>goal seek to get Second Stage Gain given the Second Stage Step Size</t>
  </si>
  <si>
    <t>Av second stage = Av_both_stages/Av_first_stage= 0.7758/0.5=1.552</t>
  </si>
  <si>
    <t>Av_both_stages=Vout/Vin=2.56/3.3=0.7758</t>
  </si>
  <si>
    <t>First Stage Gain when only MSB is 1 and all others are 0 is Num/Den=0.5</t>
  </si>
  <si>
    <t>An alternative way to calculate the Second Stage Gain (Mobius)</t>
  </si>
  <si>
    <t>Calculating the Second Stage Gain</t>
  </si>
  <si>
    <t>Decimal Value</t>
  </si>
  <si>
    <t>2nd Stage Step</t>
  </si>
  <si>
    <t>2nd Stage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</si>
</sst>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A138-35D1-4820-8FF5-FC2654F0470F}">
  <dimension ref="A1:M17"/>
  <sheetViews>
    <sheetView workbookViewId="0">
      <selection activeCell="K11" sqref="K11:M12"/>
    </sheetView>
  </sheetViews>
  <sheetFormatPr defaultRowHeight="15.6" x14ac:dyDescent="0.6"/>
  <cols>
    <col min="1" max="1" width="8.19921875" style="1" bestFit="1" customWidth="1"/>
    <col min="2" max="2" width="3.69921875" style="1" bestFit="1" customWidth="1"/>
    <col min="3" max="3" width="9.25" style="1" bestFit="1" customWidth="1"/>
    <col min="4" max="4" width="11.546875" style="1" bestFit="1" customWidth="1"/>
    <col min="5" max="5" width="8.34765625" style="1" bestFit="1" customWidth="1"/>
    <col min="6" max="6" width="19.19921875" style="1" bestFit="1" customWidth="1"/>
    <col min="7" max="7" width="18.296875" style="1" bestFit="1" customWidth="1"/>
    <col min="8" max="8" width="15.6484375" style="1" bestFit="1" customWidth="1"/>
    <col min="9" max="9" width="15.546875" style="1" bestFit="1" customWidth="1"/>
    <col min="10" max="10" width="1.69921875" style="1" bestFit="1" customWidth="1"/>
    <col min="11" max="11" width="12.1484375" style="1" bestFit="1" customWidth="1"/>
    <col min="12" max="12" width="12.546875" style="1" bestFit="1" customWidth="1"/>
    <col min="13" max="13" width="11.84765625" style="1" bestFit="1" customWidth="1"/>
    <col min="14" max="16384" width="8.796875" style="1"/>
  </cols>
  <sheetData>
    <row r="1" spans="1:13" x14ac:dyDescent="0.6">
      <c r="F1" s="2" t="s">
        <v>10</v>
      </c>
      <c r="I1" s="1">
        <v>5</v>
      </c>
      <c r="J1" s="1" t="s">
        <v>13</v>
      </c>
    </row>
    <row r="2" spans="1:13" x14ac:dyDescent="0.6">
      <c r="F2" s="2" t="s">
        <v>12</v>
      </c>
      <c r="I2" s="1">
        <v>1</v>
      </c>
    </row>
    <row r="3" spans="1:13" x14ac:dyDescent="0.6">
      <c r="F3" s="2" t="s">
        <v>14</v>
      </c>
      <c r="G3" s="2" t="str">
        <f>_xlfn.CONCAT("Vref/power(2,n)")</f>
        <v>Vref/power(2,n)</v>
      </c>
      <c r="H3" s="2" t="str">
        <f>_xlfn.CONCAT(I1,"/power(2,",I2,")")</f>
        <v>5/power(2,1)</v>
      </c>
      <c r="I3" s="1">
        <f>I1/POWER(2,I2)</f>
        <v>2.5</v>
      </c>
      <c r="J3" s="1" t="s">
        <v>13</v>
      </c>
    </row>
    <row r="4" spans="1:13" x14ac:dyDescent="0.6">
      <c r="F4" s="14" t="str">
        <f>_xlfn.CONCAT("First Stage Vout = Vref (b0*1/2)")</f>
        <v>First Stage Vout = Vref (b0*1/2)</v>
      </c>
      <c r="G4" s="14"/>
      <c r="H4" s="14"/>
      <c r="I4" s="14"/>
    </row>
    <row r="5" spans="1:13" x14ac:dyDescent="0.6">
      <c r="F5" s="14" t="str">
        <f>_xlfn.CONCAT("First Stage Vout = Vref (b0*1/2)")</f>
        <v>First Stage Vout = Vref (b0*1/2)</v>
      </c>
      <c r="G5" s="14"/>
      <c r="H5" s="14"/>
      <c r="I5" s="14"/>
    </row>
    <row r="6" spans="1:13" x14ac:dyDescent="0.6">
      <c r="F6" s="2" t="s">
        <v>18</v>
      </c>
      <c r="G6" s="3"/>
      <c r="H6" s="3"/>
      <c r="I6" s="1">
        <v>4</v>
      </c>
      <c r="J6" s="1" t="s">
        <v>13</v>
      </c>
    </row>
    <row r="7" spans="1:13" x14ac:dyDescent="0.6">
      <c r="F7" s="3" t="s">
        <v>19</v>
      </c>
      <c r="G7" s="1" t="str">
        <f>_xlfn.CONCAT("Vrange/(power(2,n)-1)")</f>
        <v>Vrange/(power(2,n)-1)</v>
      </c>
      <c r="H7" s="2" t="str">
        <f>_xlfn.CONCAT(I6,"/(power(2,",I2,")-1)")</f>
        <v>4/(power(2,1)-1)</v>
      </c>
      <c r="I7" s="1">
        <f>I6/(POWER(2,I2)-1)</f>
        <v>4</v>
      </c>
      <c r="J7" s="1" t="s">
        <v>13</v>
      </c>
    </row>
    <row r="8" spans="1:13" x14ac:dyDescent="0.6">
      <c r="B8" s="1" t="s">
        <v>1</v>
      </c>
    </row>
    <row r="9" spans="1:13" x14ac:dyDescent="0.6">
      <c r="B9" s="1" t="s">
        <v>5</v>
      </c>
    </row>
    <row r="10" spans="1:13" x14ac:dyDescent="0.6">
      <c r="B10" s="1">
        <v>0</v>
      </c>
    </row>
    <row r="11" spans="1:13" x14ac:dyDescent="0.6">
      <c r="A11" s="1" t="s">
        <v>6</v>
      </c>
      <c r="B11" s="1">
        <v>1</v>
      </c>
      <c r="C11" s="1" t="s">
        <v>15</v>
      </c>
      <c r="D11" s="1" t="s">
        <v>16</v>
      </c>
      <c r="E11" s="1" t="s">
        <v>17</v>
      </c>
      <c r="F11" s="1" t="s">
        <v>10</v>
      </c>
      <c r="G11" s="1" t="s">
        <v>8</v>
      </c>
      <c r="H11" s="1" t="s">
        <v>9</v>
      </c>
      <c r="I11" s="1" t="s">
        <v>11</v>
      </c>
      <c r="K11" s="1" t="s">
        <v>35</v>
      </c>
      <c r="L11" s="1" t="s">
        <v>36</v>
      </c>
      <c r="M11" s="1" t="s">
        <v>37</v>
      </c>
    </row>
    <row r="12" spans="1:13" x14ac:dyDescent="0.6">
      <c r="A12" s="1" t="s">
        <v>7</v>
      </c>
      <c r="B12" s="1">
        <f t="shared" ref="B12" si="0">B10*B11</f>
        <v>0</v>
      </c>
      <c r="C12" s="9">
        <f>SUM(B12:B12)</f>
        <v>0</v>
      </c>
      <c r="D12" s="1">
        <v>2</v>
      </c>
      <c r="E12" s="1">
        <f>C12/D12</f>
        <v>0</v>
      </c>
      <c r="F12" s="1">
        <f>$I$1</f>
        <v>5</v>
      </c>
      <c r="G12" s="1">
        <f>E12*F12</f>
        <v>0</v>
      </c>
      <c r="H12" s="1">
        <f>16/10</f>
        <v>1.6</v>
      </c>
      <c r="I12" s="10">
        <f>G12*H12</f>
        <v>0</v>
      </c>
      <c r="K12" s="9">
        <f>C12</f>
        <v>0</v>
      </c>
      <c r="L12" s="1">
        <f>$I$7</f>
        <v>4</v>
      </c>
      <c r="M12" s="10">
        <f>K12*L12</f>
        <v>0</v>
      </c>
    </row>
    <row r="14" spans="1:13" x14ac:dyDescent="0.6">
      <c r="B14" s="1" t="s">
        <v>5</v>
      </c>
    </row>
    <row r="15" spans="1:13" x14ac:dyDescent="0.6">
      <c r="B15" s="1">
        <v>1</v>
      </c>
    </row>
    <row r="16" spans="1:13" x14ac:dyDescent="0.6">
      <c r="A16" s="1" t="s">
        <v>6</v>
      </c>
      <c r="B16" s="1">
        <v>1</v>
      </c>
      <c r="F16" s="1" t="s">
        <v>10</v>
      </c>
      <c r="G16" s="1" t="s">
        <v>8</v>
      </c>
      <c r="H16" s="1" t="s">
        <v>9</v>
      </c>
      <c r="I16" s="1" t="s">
        <v>11</v>
      </c>
    </row>
    <row r="17" spans="1:13" x14ac:dyDescent="0.6">
      <c r="A17" s="1" t="s">
        <v>7</v>
      </c>
      <c r="B17" s="1">
        <f t="shared" ref="B17" si="1">B15*B16</f>
        <v>1</v>
      </c>
      <c r="C17" s="9">
        <f>SUM(B17:B17)</f>
        <v>1</v>
      </c>
      <c r="D17" s="1">
        <f>D12</f>
        <v>2</v>
      </c>
      <c r="E17" s="1">
        <f>C17/D17</f>
        <v>0.5</v>
      </c>
      <c r="F17" s="1">
        <f>$I$1</f>
        <v>5</v>
      </c>
      <c r="G17" s="1">
        <f>E17*F17</f>
        <v>2.5</v>
      </c>
      <c r="H17" s="1">
        <f>16/10</f>
        <v>1.6</v>
      </c>
      <c r="I17" s="10">
        <f>G17*H17</f>
        <v>4</v>
      </c>
      <c r="K17" s="9">
        <f>C17</f>
        <v>1</v>
      </c>
      <c r="L17" s="1">
        <f>$I$7</f>
        <v>4</v>
      </c>
      <c r="M17" s="10">
        <f>K17*L17</f>
        <v>4</v>
      </c>
    </row>
  </sheetData>
  <mergeCells count="2">
    <mergeCell ref="F4:I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F4A4-C860-48CA-8D4B-E3A5AAF7DDBA}">
  <dimension ref="A1:N27"/>
  <sheetViews>
    <sheetView workbookViewId="0">
      <selection activeCell="L11" sqref="L11:N12"/>
    </sheetView>
  </sheetViews>
  <sheetFormatPr defaultRowHeight="15.6" x14ac:dyDescent="0.6"/>
  <cols>
    <col min="1" max="1" width="8.19921875" style="1" bestFit="1" customWidth="1"/>
    <col min="2" max="2" width="4.25" style="1" bestFit="1" customWidth="1"/>
    <col min="3" max="3" width="3.69921875" style="1" bestFit="1" customWidth="1"/>
    <col min="4" max="4" width="9.25" style="1" bestFit="1" customWidth="1"/>
    <col min="5" max="5" width="11.546875" style="1" bestFit="1" customWidth="1"/>
    <col min="6" max="6" width="8.34765625" style="1" bestFit="1" customWidth="1"/>
    <col min="7" max="7" width="19.19921875" style="1" bestFit="1" customWidth="1"/>
    <col min="8" max="8" width="18.296875" style="1" bestFit="1" customWidth="1"/>
    <col min="9" max="9" width="15.6484375" style="1" bestFit="1" customWidth="1"/>
    <col min="10" max="10" width="15.546875" style="1" bestFit="1" customWidth="1"/>
    <col min="11" max="11" width="1.69921875" style="1" bestFit="1" customWidth="1"/>
    <col min="12" max="12" width="12.1484375" style="1" bestFit="1" customWidth="1"/>
    <col min="13" max="13" width="13.75" style="1" bestFit="1" customWidth="1"/>
    <col min="14" max="14" width="11.84765625" style="1" bestFit="1" customWidth="1"/>
    <col min="15" max="16384" width="8.796875" style="1"/>
  </cols>
  <sheetData>
    <row r="1" spans="1:14" x14ac:dyDescent="0.6">
      <c r="G1" s="2" t="s">
        <v>10</v>
      </c>
      <c r="J1" s="1">
        <v>5</v>
      </c>
      <c r="K1" s="1" t="s">
        <v>13</v>
      </c>
    </row>
    <row r="2" spans="1:14" x14ac:dyDescent="0.6">
      <c r="G2" s="2" t="s">
        <v>12</v>
      </c>
      <c r="J2" s="1">
        <v>2</v>
      </c>
    </row>
    <row r="3" spans="1:14" x14ac:dyDescent="0.6">
      <c r="G3" s="1" t="s">
        <v>14</v>
      </c>
      <c r="H3" s="1" t="str">
        <f>_xlfn.CONCAT("Vref/power(2,n)")</f>
        <v>Vref/power(2,n)</v>
      </c>
      <c r="I3" s="2" t="str">
        <f>_xlfn.CONCAT(J1,"/power(2,",J2,")")</f>
        <v>5/power(2,2)</v>
      </c>
      <c r="J3" s="1">
        <f>J1/POWER(2,J2)</f>
        <v>1.25</v>
      </c>
      <c r="K3" s="1" t="s">
        <v>13</v>
      </c>
    </row>
    <row r="4" spans="1:14" x14ac:dyDescent="0.6">
      <c r="G4" s="15" t="str">
        <f>_xlfn.CONCAT("First Stage Vout = Vref (b1*1/2 + b0*1/4)")</f>
        <v>First Stage Vout = Vref (b1*1/2 + b0*1/4)</v>
      </c>
      <c r="H4" s="15"/>
      <c r="I4" s="15"/>
      <c r="J4" s="15"/>
    </row>
    <row r="5" spans="1:14" x14ac:dyDescent="0.6">
      <c r="G5" s="15" t="str">
        <f>_xlfn.CONCAT("First Stage Vout = Vref (b1*2/4 + b0*1/4)")</f>
        <v>First Stage Vout = Vref (b1*2/4 + b0*1/4)</v>
      </c>
      <c r="H5" s="15"/>
      <c r="I5" s="15"/>
      <c r="J5" s="15"/>
    </row>
    <row r="6" spans="1:14" x14ac:dyDescent="0.6">
      <c r="G6" s="2" t="s">
        <v>18</v>
      </c>
      <c r="H6" s="3"/>
      <c r="I6" s="3"/>
      <c r="J6" s="1">
        <v>6</v>
      </c>
      <c r="K6" s="1" t="s">
        <v>13</v>
      </c>
    </row>
    <row r="7" spans="1:14" x14ac:dyDescent="0.6">
      <c r="G7" s="3" t="s">
        <v>19</v>
      </c>
      <c r="H7" s="1" t="str">
        <f>_xlfn.CONCAT("Vrange/(power(2,n)-1)")</f>
        <v>Vrange/(power(2,n)-1)</v>
      </c>
      <c r="I7" s="2" t="str">
        <f>_xlfn.CONCAT(J6,"/(power(2,",J2,")-1)")</f>
        <v>6/(power(2,2)-1)</v>
      </c>
      <c r="J7" s="1">
        <f>J6/(POWER(2,J2)-1)</f>
        <v>2</v>
      </c>
      <c r="K7" s="1" t="s">
        <v>13</v>
      </c>
    </row>
    <row r="8" spans="1:14" x14ac:dyDescent="0.6">
      <c r="B8" s="1" t="s">
        <v>0</v>
      </c>
      <c r="C8" s="1" t="s">
        <v>1</v>
      </c>
    </row>
    <row r="9" spans="1:14" x14ac:dyDescent="0.6">
      <c r="B9" s="1" t="s">
        <v>4</v>
      </c>
      <c r="C9" s="1" t="s">
        <v>5</v>
      </c>
    </row>
    <row r="10" spans="1:14" x14ac:dyDescent="0.6">
      <c r="B10" s="1">
        <v>0</v>
      </c>
      <c r="C10" s="1">
        <v>0</v>
      </c>
    </row>
    <row r="11" spans="1:14" x14ac:dyDescent="0.6">
      <c r="A11" s="1" t="s">
        <v>6</v>
      </c>
      <c r="B11" s="1">
        <v>2</v>
      </c>
      <c r="C11" s="1">
        <v>1</v>
      </c>
      <c r="D11" s="1" t="s">
        <v>15</v>
      </c>
      <c r="E11" s="1" t="s">
        <v>16</v>
      </c>
      <c r="F11" s="1" t="s">
        <v>17</v>
      </c>
      <c r="G11" s="1" t="s">
        <v>10</v>
      </c>
      <c r="H11" s="1" t="s">
        <v>8</v>
      </c>
      <c r="I11" s="1" t="s">
        <v>9</v>
      </c>
      <c r="J11" s="1" t="s">
        <v>11</v>
      </c>
      <c r="L11" s="1" t="s">
        <v>35</v>
      </c>
      <c r="M11" s="1" t="s">
        <v>36</v>
      </c>
      <c r="N11" s="1" t="s">
        <v>37</v>
      </c>
    </row>
    <row r="12" spans="1:14" x14ac:dyDescent="0.6">
      <c r="A12" s="1" t="s">
        <v>7</v>
      </c>
      <c r="B12" s="1">
        <f t="shared" ref="B12:C12" si="0">B10*B11</f>
        <v>0</v>
      </c>
      <c r="C12" s="1">
        <f t="shared" si="0"/>
        <v>0</v>
      </c>
      <c r="D12" s="9">
        <f>SUM(B12:C12)</f>
        <v>0</v>
      </c>
      <c r="E12" s="1">
        <v>4</v>
      </c>
      <c r="F12" s="1">
        <f>D12/E12</f>
        <v>0</v>
      </c>
      <c r="G12" s="1">
        <f>$J$1</f>
        <v>5</v>
      </c>
      <c r="H12" s="1">
        <f>F12*G12</f>
        <v>0</v>
      </c>
      <c r="I12" s="1">
        <f>16/10</f>
        <v>1.6</v>
      </c>
      <c r="J12" s="10">
        <f>H12*I12</f>
        <v>0</v>
      </c>
      <c r="L12" s="9">
        <f>D12</f>
        <v>0</v>
      </c>
      <c r="M12" s="1">
        <f>$J$7</f>
        <v>2</v>
      </c>
      <c r="N12" s="10">
        <f>L12*M12</f>
        <v>0</v>
      </c>
    </row>
    <row r="14" spans="1:14" x14ac:dyDescent="0.6">
      <c r="B14" s="1" t="s">
        <v>4</v>
      </c>
      <c r="C14" s="1" t="s">
        <v>5</v>
      </c>
    </row>
    <row r="15" spans="1:14" x14ac:dyDescent="0.6">
      <c r="B15" s="1">
        <v>0</v>
      </c>
      <c r="C15" s="1">
        <v>1</v>
      </c>
    </row>
    <row r="16" spans="1:14" x14ac:dyDescent="0.6">
      <c r="A16" s="1" t="s">
        <v>6</v>
      </c>
      <c r="B16" s="1">
        <v>2</v>
      </c>
      <c r="C16" s="1">
        <v>1</v>
      </c>
      <c r="G16" s="1" t="s">
        <v>10</v>
      </c>
      <c r="H16" s="1" t="s">
        <v>8</v>
      </c>
      <c r="I16" s="1" t="s">
        <v>9</v>
      </c>
      <c r="J16" s="1" t="s">
        <v>11</v>
      </c>
    </row>
    <row r="17" spans="1:14" x14ac:dyDescent="0.6">
      <c r="A17" s="1" t="s">
        <v>7</v>
      </c>
      <c r="B17" s="1">
        <f t="shared" ref="B17:C17" si="1">B15*B16</f>
        <v>0</v>
      </c>
      <c r="C17" s="1">
        <f t="shared" si="1"/>
        <v>1</v>
      </c>
      <c r="D17" s="9">
        <f>SUM(B17:C17)</f>
        <v>1</v>
      </c>
      <c r="E17" s="1">
        <f>E12</f>
        <v>4</v>
      </c>
      <c r="F17" s="1">
        <f>D17/E17</f>
        <v>0.25</v>
      </c>
      <c r="G17" s="1">
        <f>$J$1</f>
        <v>5</v>
      </c>
      <c r="H17" s="1">
        <f>F17*G17</f>
        <v>1.25</v>
      </c>
      <c r="I17" s="1">
        <f>16/10</f>
        <v>1.6</v>
      </c>
      <c r="J17" s="10">
        <f>H17*I17</f>
        <v>2</v>
      </c>
      <c r="L17" s="9">
        <f>D17</f>
        <v>1</v>
      </c>
      <c r="M17" s="1">
        <f>$J$7</f>
        <v>2</v>
      </c>
      <c r="N17" s="10">
        <f>L17*M17</f>
        <v>2</v>
      </c>
    </row>
    <row r="19" spans="1:14" x14ac:dyDescent="0.6">
      <c r="B19" s="1" t="s">
        <v>4</v>
      </c>
      <c r="C19" s="1" t="s">
        <v>5</v>
      </c>
    </row>
    <row r="20" spans="1:14" x14ac:dyDescent="0.6">
      <c r="B20" s="1">
        <v>1</v>
      </c>
      <c r="C20" s="1">
        <v>0</v>
      </c>
    </row>
    <row r="21" spans="1:14" x14ac:dyDescent="0.6">
      <c r="A21" s="1" t="s">
        <v>6</v>
      </c>
      <c r="B21" s="1">
        <v>2</v>
      </c>
      <c r="C21" s="1">
        <v>1</v>
      </c>
      <c r="G21" s="1" t="s">
        <v>10</v>
      </c>
      <c r="H21" s="1" t="s">
        <v>8</v>
      </c>
      <c r="I21" s="1" t="s">
        <v>9</v>
      </c>
      <c r="J21" s="1" t="s">
        <v>11</v>
      </c>
    </row>
    <row r="22" spans="1:14" x14ac:dyDescent="0.6">
      <c r="A22" s="1" t="s">
        <v>7</v>
      </c>
      <c r="B22" s="1">
        <f t="shared" ref="B22:C22" si="2">B20*B21</f>
        <v>2</v>
      </c>
      <c r="C22" s="1">
        <f t="shared" si="2"/>
        <v>0</v>
      </c>
      <c r="D22" s="9">
        <f>SUM(B22:C22)</f>
        <v>2</v>
      </c>
      <c r="E22" s="1">
        <f>E12</f>
        <v>4</v>
      </c>
      <c r="F22" s="1">
        <f>D22/E22</f>
        <v>0.5</v>
      </c>
      <c r="G22" s="1">
        <f>$J$1</f>
        <v>5</v>
      </c>
      <c r="H22" s="1">
        <f>F22*G22</f>
        <v>2.5</v>
      </c>
      <c r="I22" s="1">
        <f>16/10</f>
        <v>1.6</v>
      </c>
      <c r="J22" s="10">
        <f>H22*I22</f>
        <v>4</v>
      </c>
      <c r="L22" s="9">
        <f>D22</f>
        <v>2</v>
      </c>
      <c r="M22" s="1">
        <f>$J$7</f>
        <v>2</v>
      </c>
      <c r="N22" s="10">
        <f>L22*M22</f>
        <v>4</v>
      </c>
    </row>
    <row r="24" spans="1:14" x14ac:dyDescent="0.6">
      <c r="B24" s="1" t="s">
        <v>4</v>
      </c>
      <c r="C24" s="1" t="s">
        <v>5</v>
      </c>
    </row>
    <row r="25" spans="1:14" x14ac:dyDescent="0.6">
      <c r="B25" s="1">
        <v>1</v>
      </c>
      <c r="C25" s="1">
        <v>1</v>
      </c>
    </row>
    <row r="26" spans="1:14" x14ac:dyDescent="0.6">
      <c r="A26" s="1" t="s">
        <v>6</v>
      </c>
      <c r="B26" s="1">
        <v>2</v>
      </c>
      <c r="C26" s="1">
        <v>1</v>
      </c>
      <c r="G26" s="1" t="s">
        <v>10</v>
      </c>
      <c r="H26" s="1" t="s">
        <v>8</v>
      </c>
      <c r="I26" s="1" t="s">
        <v>9</v>
      </c>
      <c r="J26" s="1" t="s">
        <v>11</v>
      </c>
    </row>
    <row r="27" spans="1:14" x14ac:dyDescent="0.6">
      <c r="A27" s="1" t="s">
        <v>7</v>
      </c>
      <c r="B27" s="1">
        <f t="shared" ref="B27:C27" si="3">B25*B26</f>
        <v>2</v>
      </c>
      <c r="C27" s="1">
        <f t="shared" si="3"/>
        <v>1</v>
      </c>
      <c r="D27" s="9">
        <f>SUM(B27:C27)</f>
        <v>3</v>
      </c>
      <c r="E27" s="1">
        <f>E12</f>
        <v>4</v>
      </c>
      <c r="F27" s="1">
        <f>D27/E27</f>
        <v>0.75</v>
      </c>
      <c r="G27" s="1">
        <f>$J$1</f>
        <v>5</v>
      </c>
      <c r="H27" s="1">
        <f>F27*G27</f>
        <v>3.75</v>
      </c>
      <c r="I27" s="1">
        <f>16/10</f>
        <v>1.6</v>
      </c>
      <c r="J27" s="10">
        <f>H27*I27</f>
        <v>6</v>
      </c>
      <c r="L27" s="9">
        <f>D27</f>
        <v>3</v>
      </c>
      <c r="M27" s="1">
        <f>$J$7</f>
        <v>2</v>
      </c>
      <c r="N27" s="10">
        <f>L27*M27</f>
        <v>6</v>
      </c>
    </row>
  </sheetData>
  <mergeCells count="2">
    <mergeCell ref="G4:J4"/>
    <mergeCell ref="G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3F3A-BECD-4AC5-874D-2624B7001EF3}">
  <dimension ref="A1:O47"/>
  <sheetViews>
    <sheetView topLeftCell="A33" workbookViewId="0">
      <selection activeCell="K47" sqref="K47"/>
    </sheetView>
  </sheetViews>
  <sheetFormatPr defaultRowHeight="15.6" x14ac:dyDescent="0.6"/>
  <cols>
    <col min="1" max="1" width="8.19921875" style="1" bestFit="1" customWidth="1"/>
    <col min="2" max="2" width="4.25" style="1" bestFit="1" customWidth="1"/>
    <col min="3" max="3" width="2.69921875" style="1" bestFit="1" customWidth="1"/>
    <col min="4" max="4" width="3.69921875" style="1" bestFit="1" customWidth="1"/>
    <col min="5" max="5" width="9.25" style="1" bestFit="1" customWidth="1"/>
    <col min="6" max="6" width="11.546875" style="1" bestFit="1" customWidth="1"/>
    <col min="7" max="7" width="8.34765625" style="1" bestFit="1" customWidth="1"/>
    <col min="8" max="8" width="19.19921875" style="1" bestFit="1" customWidth="1"/>
    <col min="9" max="9" width="18.296875" style="1" bestFit="1" customWidth="1"/>
    <col min="10" max="10" width="15.6484375" style="1" bestFit="1" customWidth="1"/>
    <col min="11" max="11" width="15.546875" style="1" bestFit="1" customWidth="1"/>
    <col min="12" max="12" width="1.69921875" style="1" bestFit="1" customWidth="1"/>
    <col min="13" max="13" width="12.1484375" style="1" bestFit="1" customWidth="1"/>
    <col min="14" max="14" width="13.75" style="1" bestFit="1" customWidth="1"/>
    <col min="15" max="15" width="11.84765625" style="1" bestFit="1" customWidth="1"/>
    <col min="16" max="16384" width="8.796875" style="1"/>
  </cols>
  <sheetData>
    <row r="1" spans="1:15" x14ac:dyDescent="0.6">
      <c r="H1" s="2" t="s">
        <v>10</v>
      </c>
      <c r="K1" s="1">
        <v>5</v>
      </c>
      <c r="L1" s="1" t="s">
        <v>13</v>
      </c>
    </row>
    <row r="2" spans="1:15" x14ac:dyDescent="0.6">
      <c r="H2" s="2" t="s">
        <v>12</v>
      </c>
      <c r="K2" s="1">
        <v>3</v>
      </c>
    </row>
    <row r="3" spans="1:15" x14ac:dyDescent="0.6">
      <c r="H3" s="2" t="s">
        <v>14</v>
      </c>
      <c r="I3" s="2" t="str">
        <f>_xlfn.CONCAT("Vref/power(2,n)")</f>
        <v>Vref/power(2,n)</v>
      </c>
      <c r="J3" s="2" t="str">
        <f>_xlfn.CONCAT(K1,"/power(2,",K2,")")</f>
        <v>5/power(2,3)</v>
      </c>
      <c r="K3" s="1">
        <f>K1/POWER(2,K2)</f>
        <v>0.625</v>
      </c>
      <c r="L3" s="1" t="s">
        <v>13</v>
      </c>
    </row>
    <row r="4" spans="1:15" x14ac:dyDescent="0.6">
      <c r="H4" s="15" t="str">
        <f>_xlfn.CONCAT("First Stage Vout = Vref (b2*1/2 + b1*1/4 + b0*1/8)")</f>
        <v>First Stage Vout = Vref (b2*1/2 + b1*1/4 + b0*1/8)</v>
      </c>
      <c r="I4" s="15"/>
      <c r="J4" s="15"/>
      <c r="K4" s="15"/>
    </row>
    <row r="5" spans="1:15" x14ac:dyDescent="0.6">
      <c r="H5" s="15" t="str">
        <f>_xlfn.CONCAT("First Stage Vout = Vref (b2*4/8 + b1*2/8 + b0*1/8)")</f>
        <v>First Stage Vout = Vref (b2*4/8 + b1*2/8 + b0*1/8)</v>
      </c>
      <c r="I5" s="15"/>
      <c r="J5" s="15"/>
      <c r="K5" s="15"/>
    </row>
    <row r="6" spans="1:15" x14ac:dyDescent="0.6">
      <c r="H6" s="2" t="s">
        <v>18</v>
      </c>
      <c r="I6" s="3"/>
      <c r="J6" s="3"/>
      <c r="K6" s="1">
        <v>7</v>
      </c>
      <c r="L6" s="1" t="s">
        <v>13</v>
      </c>
    </row>
    <row r="7" spans="1:15" x14ac:dyDescent="0.6">
      <c r="H7" s="3" t="s">
        <v>19</v>
      </c>
      <c r="I7" s="1" t="str">
        <f>_xlfn.CONCAT("Vrange/(power(2,n)-1)")</f>
        <v>Vrange/(power(2,n)-1)</v>
      </c>
      <c r="J7" s="2" t="str">
        <f>_xlfn.CONCAT(K6,"/(power(2,",K2,")-1)")</f>
        <v>7/(power(2,3)-1)</v>
      </c>
      <c r="K7" s="1">
        <f>K6/(POWER(2,K2)-1)</f>
        <v>1</v>
      </c>
      <c r="L7" s="1" t="s">
        <v>13</v>
      </c>
    </row>
    <row r="8" spans="1:15" x14ac:dyDescent="0.6">
      <c r="B8" s="1" t="s">
        <v>0</v>
      </c>
      <c r="D8" s="1" t="s">
        <v>1</v>
      </c>
    </row>
    <row r="9" spans="1:15" x14ac:dyDescent="0.6">
      <c r="B9" s="1" t="s">
        <v>3</v>
      </c>
      <c r="C9" s="1" t="s">
        <v>4</v>
      </c>
      <c r="D9" s="1" t="s">
        <v>5</v>
      </c>
    </row>
    <row r="10" spans="1:15" x14ac:dyDescent="0.6">
      <c r="B10" s="1">
        <v>0</v>
      </c>
      <c r="C10" s="1">
        <v>0</v>
      </c>
      <c r="D10" s="1">
        <v>0</v>
      </c>
    </row>
    <row r="11" spans="1:15" x14ac:dyDescent="0.6">
      <c r="A11" s="1" t="s">
        <v>6</v>
      </c>
      <c r="B11" s="1">
        <v>4</v>
      </c>
      <c r="C11" s="1">
        <v>2</v>
      </c>
      <c r="D11" s="1">
        <v>1</v>
      </c>
      <c r="E11" s="1" t="s">
        <v>15</v>
      </c>
      <c r="F11" s="1" t="s">
        <v>16</v>
      </c>
      <c r="G11" s="1" t="s">
        <v>17</v>
      </c>
      <c r="H11" s="1" t="s">
        <v>10</v>
      </c>
      <c r="I11" s="1" t="s">
        <v>8</v>
      </c>
      <c r="J11" s="1" t="s">
        <v>9</v>
      </c>
      <c r="K11" s="1" t="s">
        <v>11</v>
      </c>
      <c r="M11" s="1" t="s">
        <v>35</v>
      </c>
      <c r="N11" s="1" t="s">
        <v>36</v>
      </c>
      <c r="O11" s="1" t="s">
        <v>37</v>
      </c>
    </row>
    <row r="12" spans="1:15" x14ac:dyDescent="0.6">
      <c r="A12" s="1" t="s">
        <v>7</v>
      </c>
      <c r="B12" s="1">
        <f t="shared" ref="B12:D12" si="0">B10*B11</f>
        <v>0</v>
      </c>
      <c r="C12" s="1">
        <f t="shared" si="0"/>
        <v>0</v>
      </c>
      <c r="D12" s="1">
        <f t="shared" si="0"/>
        <v>0</v>
      </c>
      <c r="E12" s="9">
        <f>SUM(B12:D12)</f>
        <v>0</v>
      </c>
      <c r="F12" s="1">
        <v>8</v>
      </c>
      <c r="G12" s="1">
        <f>E12/F12</f>
        <v>0</v>
      </c>
      <c r="H12" s="1">
        <f>$K$1</f>
        <v>5</v>
      </c>
      <c r="I12" s="1">
        <f>G12*H12</f>
        <v>0</v>
      </c>
      <c r="J12" s="1">
        <f>16/10</f>
        <v>1.6</v>
      </c>
      <c r="K12" s="10">
        <f>I12*J12</f>
        <v>0</v>
      </c>
      <c r="M12" s="9">
        <f>E12</f>
        <v>0</v>
      </c>
      <c r="N12" s="1">
        <f>$K$7</f>
        <v>1</v>
      </c>
      <c r="O12" s="10">
        <f>M12*N12</f>
        <v>0</v>
      </c>
    </row>
    <row r="14" spans="1:15" x14ac:dyDescent="0.6">
      <c r="B14" s="1" t="s">
        <v>3</v>
      </c>
      <c r="C14" s="1" t="s">
        <v>4</v>
      </c>
      <c r="D14" s="1" t="s">
        <v>5</v>
      </c>
    </row>
    <row r="15" spans="1:15" x14ac:dyDescent="0.6">
      <c r="B15" s="1">
        <v>0</v>
      </c>
      <c r="C15" s="1">
        <v>0</v>
      </c>
      <c r="D15" s="1">
        <v>1</v>
      </c>
    </row>
    <row r="16" spans="1:15" x14ac:dyDescent="0.6">
      <c r="A16" s="1" t="s">
        <v>6</v>
      </c>
      <c r="B16" s="1">
        <v>4</v>
      </c>
      <c r="C16" s="1">
        <v>2</v>
      </c>
      <c r="D16" s="1">
        <v>1</v>
      </c>
      <c r="H16" s="1" t="s">
        <v>10</v>
      </c>
      <c r="I16" s="1" t="s">
        <v>8</v>
      </c>
      <c r="J16" s="1" t="s">
        <v>9</v>
      </c>
      <c r="K16" s="1" t="s">
        <v>11</v>
      </c>
    </row>
    <row r="17" spans="1:15" x14ac:dyDescent="0.6">
      <c r="A17" s="1" t="s">
        <v>7</v>
      </c>
      <c r="B17" s="1">
        <f t="shared" ref="B17:D17" si="1">B15*B16</f>
        <v>0</v>
      </c>
      <c r="C17" s="1">
        <f t="shared" si="1"/>
        <v>0</v>
      </c>
      <c r="D17" s="1">
        <f t="shared" si="1"/>
        <v>1</v>
      </c>
      <c r="E17" s="9">
        <f>SUM(B17:D17)</f>
        <v>1</v>
      </c>
      <c r="F17" s="1">
        <f>F12</f>
        <v>8</v>
      </c>
      <c r="G17" s="1">
        <f>E17/F17</f>
        <v>0.125</v>
      </c>
      <c r="H17" s="1">
        <f>$K$1</f>
        <v>5</v>
      </c>
      <c r="I17" s="1">
        <f>G17*H17</f>
        <v>0.625</v>
      </c>
      <c r="J17" s="1">
        <f>16/10</f>
        <v>1.6</v>
      </c>
      <c r="K17" s="10">
        <f>I17*J17</f>
        <v>1</v>
      </c>
      <c r="M17" s="9">
        <f>E17</f>
        <v>1</v>
      </c>
      <c r="N17" s="1">
        <f>$K$7</f>
        <v>1</v>
      </c>
      <c r="O17" s="10">
        <f>M17*N17</f>
        <v>1</v>
      </c>
    </row>
    <row r="19" spans="1:15" x14ac:dyDescent="0.6">
      <c r="B19" s="1" t="s">
        <v>3</v>
      </c>
      <c r="C19" s="1" t="s">
        <v>4</v>
      </c>
      <c r="D19" s="1" t="s">
        <v>5</v>
      </c>
    </row>
    <row r="20" spans="1:15" x14ac:dyDescent="0.6">
      <c r="B20" s="1">
        <v>0</v>
      </c>
      <c r="C20" s="1">
        <v>1</v>
      </c>
      <c r="D20" s="1">
        <v>0</v>
      </c>
    </row>
    <row r="21" spans="1:15" x14ac:dyDescent="0.6">
      <c r="A21" s="1" t="s">
        <v>6</v>
      </c>
      <c r="B21" s="1">
        <v>4</v>
      </c>
      <c r="C21" s="1">
        <v>2</v>
      </c>
      <c r="D21" s="1">
        <v>1</v>
      </c>
      <c r="H21" s="1" t="s">
        <v>10</v>
      </c>
      <c r="I21" s="1" t="s">
        <v>8</v>
      </c>
      <c r="J21" s="1" t="s">
        <v>9</v>
      </c>
      <c r="K21" s="1" t="s">
        <v>11</v>
      </c>
    </row>
    <row r="22" spans="1:15" x14ac:dyDescent="0.6">
      <c r="A22" s="1" t="s">
        <v>7</v>
      </c>
      <c r="B22" s="1">
        <f t="shared" ref="B22:D22" si="2">B20*B21</f>
        <v>0</v>
      </c>
      <c r="C22" s="1">
        <f t="shared" si="2"/>
        <v>2</v>
      </c>
      <c r="D22" s="1">
        <f t="shared" si="2"/>
        <v>0</v>
      </c>
      <c r="E22" s="9">
        <f>SUM(B22:D22)</f>
        <v>2</v>
      </c>
      <c r="F22" s="1">
        <f>F12</f>
        <v>8</v>
      </c>
      <c r="G22" s="1">
        <f>E22/F22</f>
        <v>0.25</v>
      </c>
      <c r="H22" s="1">
        <f>$K$1</f>
        <v>5</v>
      </c>
      <c r="I22" s="1">
        <f>G22*H22</f>
        <v>1.25</v>
      </c>
      <c r="J22" s="1">
        <f>16/10</f>
        <v>1.6</v>
      </c>
      <c r="K22" s="10">
        <f>I22*J22</f>
        <v>2</v>
      </c>
      <c r="M22" s="9">
        <f>E22</f>
        <v>2</v>
      </c>
      <c r="N22" s="1">
        <f>$K$7</f>
        <v>1</v>
      </c>
      <c r="O22" s="10">
        <f>M22*N22</f>
        <v>2</v>
      </c>
    </row>
    <row r="24" spans="1:15" x14ac:dyDescent="0.6">
      <c r="B24" s="1" t="s">
        <v>3</v>
      </c>
      <c r="C24" s="1" t="s">
        <v>4</v>
      </c>
      <c r="D24" s="1" t="s">
        <v>5</v>
      </c>
    </row>
    <row r="25" spans="1:15" x14ac:dyDescent="0.6">
      <c r="B25" s="1">
        <v>0</v>
      </c>
      <c r="C25" s="1">
        <v>1</v>
      </c>
      <c r="D25" s="1">
        <v>1</v>
      </c>
    </row>
    <row r="26" spans="1:15" x14ac:dyDescent="0.6">
      <c r="A26" s="1" t="s">
        <v>6</v>
      </c>
      <c r="B26" s="1">
        <v>4</v>
      </c>
      <c r="C26" s="1">
        <v>2</v>
      </c>
      <c r="D26" s="1">
        <v>1</v>
      </c>
      <c r="H26" s="1" t="s">
        <v>10</v>
      </c>
      <c r="I26" s="1" t="s">
        <v>8</v>
      </c>
      <c r="J26" s="1" t="s">
        <v>9</v>
      </c>
      <c r="K26" s="1" t="s">
        <v>11</v>
      </c>
    </row>
    <row r="27" spans="1:15" x14ac:dyDescent="0.6">
      <c r="A27" s="1" t="s">
        <v>7</v>
      </c>
      <c r="B27" s="1">
        <f t="shared" ref="B27:D27" si="3">B25*B26</f>
        <v>0</v>
      </c>
      <c r="C27" s="1">
        <f t="shared" si="3"/>
        <v>2</v>
      </c>
      <c r="D27" s="1">
        <f t="shared" si="3"/>
        <v>1</v>
      </c>
      <c r="E27" s="9">
        <f>SUM(B27:D27)</f>
        <v>3</v>
      </c>
      <c r="F27" s="1">
        <f>F12</f>
        <v>8</v>
      </c>
      <c r="G27" s="1">
        <f>E27/F27</f>
        <v>0.375</v>
      </c>
      <c r="H27" s="1">
        <f>$K$1</f>
        <v>5</v>
      </c>
      <c r="I27" s="1">
        <f>G27*H27</f>
        <v>1.875</v>
      </c>
      <c r="J27" s="1">
        <f>16/10</f>
        <v>1.6</v>
      </c>
      <c r="K27" s="10">
        <f>I27*J27</f>
        <v>3</v>
      </c>
      <c r="M27" s="9">
        <f>E27</f>
        <v>3</v>
      </c>
      <c r="N27" s="1">
        <f>$K$7</f>
        <v>1</v>
      </c>
      <c r="O27" s="10">
        <f>M27*N27</f>
        <v>3</v>
      </c>
    </row>
    <row r="29" spans="1:15" x14ac:dyDescent="0.6">
      <c r="B29" s="1" t="s">
        <v>3</v>
      </c>
      <c r="C29" s="1" t="s">
        <v>4</v>
      </c>
      <c r="D29" s="1" t="s">
        <v>5</v>
      </c>
    </row>
    <row r="30" spans="1:15" x14ac:dyDescent="0.6">
      <c r="B30" s="1">
        <v>1</v>
      </c>
      <c r="C30" s="1">
        <v>0</v>
      </c>
      <c r="D30" s="1">
        <v>0</v>
      </c>
    </row>
    <row r="31" spans="1:15" x14ac:dyDescent="0.6">
      <c r="A31" s="1" t="s">
        <v>6</v>
      </c>
      <c r="B31" s="1">
        <v>4</v>
      </c>
      <c r="C31" s="1">
        <v>2</v>
      </c>
      <c r="D31" s="1">
        <v>1</v>
      </c>
      <c r="H31" s="1" t="s">
        <v>10</v>
      </c>
      <c r="I31" s="1" t="s">
        <v>8</v>
      </c>
      <c r="J31" s="1" t="s">
        <v>9</v>
      </c>
      <c r="K31" s="1" t="s">
        <v>11</v>
      </c>
    </row>
    <row r="32" spans="1:15" x14ac:dyDescent="0.6">
      <c r="A32" s="1" t="s">
        <v>7</v>
      </c>
      <c r="B32" s="1">
        <f t="shared" ref="B32:D32" si="4">B30*B31</f>
        <v>4</v>
      </c>
      <c r="C32" s="1">
        <f t="shared" si="4"/>
        <v>0</v>
      </c>
      <c r="D32" s="1">
        <f t="shared" si="4"/>
        <v>0</v>
      </c>
      <c r="E32" s="9">
        <f>SUM(B32:D32)</f>
        <v>4</v>
      </c>
      <c r="F32" s="1">
        <f>F12</f>
        <v>8</v>
      </c>
      <c r="G32" s="1">
        <f>E32/F32</f>
        <v>0.5</v>
      </c>
      <c r="H32" s="1">
        <f>$K$1</f>
        <v>5</v>
      </c>
      <c r="I32" s="1">
        <f>G32*H32</f>
        <v>2.5</v>
      </c>
      <c r="J32" s="1">
        <f>16/10</f>
        <v>1.6</v>
      </c>
      <c r="K32" s="10">
        <f>I32*J32</f>
        <v>4</v>
      </c>
      <c r="M32" s="9">
        <f>E32</f>
        <v>4</v>
      </c>
      <c r="N32" s="1">
        <f>$K$7</f>
        <v>1</v>
      </c>
      <c r="O32" s="10">
        <f>M32*N32</f>
        <v>4</v>
      </c>
    </row>
    <row r="34" spans="1:15" x14ac:dyDescent="0.6">
      <c r="B34" s="1" t="s">
        <v>3</v>
      </c>
      <c r="C34" s="1" t="s">
        <v>4</v>
      </c>
      <c r="D34" s="1" t="s">
        <v>5</v>
      </c>
    </row>
    <row r="35" spans="1:15" x14ac:dyDescent="0.6">
      <c r="B35" s="1">
        <v>1</v>
      </c>
      <c r="C35" s="1">
        <v>0</v>
      </c>
      <c r="D35" s="1">
        <v>1</v>
      </c>
    </row>
    <row r="36" spans="1:15" x14ac:dyDescent="0.6">
      <c r="A36" s="1" t="s">
        <v>6</v>
      </c>
      <c r="B36" s="1">
        <v>4</v>
      </c>
      <c r="C36" s="1">
        <v>2</v>
      </c>
      <c r="D36" s="1">
        <v>1</v>
      </c>
      <c r="H36" s="1" t="s">
        <v>10</v>
      </c>
      <c r="I36" s="1" t="s">
        <v>8</v>
      </c>
      <c r="J36" s="1" t="s">
        <v>9</v>
      </c>
      <c r="K36" s="1" t="s">
        <v>11</v>
      </c>
    </row>
    <row r="37" spans="1:15" x14ac:dyDescent="0.6">
      <c r="A37" s="1" t="s">
        <v>7</v>
      </c>
      <c r="B37" s="1">
        <f t="shared" ref="B37:D37" si="5">B35*B36</f>
        <v>4</v>
      </c>
      <c r="C37" s="1">
        <f t="shared" si="5"/>
        <v>0</v>
      </c>
      <c r="D37" s="1">
        <f t="shared" si="5"/>
        <v>1</v>
      </c>
      <c r="E37" s="9">
        <f>SUM(B37:D37)</f>
        <v>5</v>
      </c>
      <c r="F37" s="1">
        <f>F12</f>
        <v>8</v>
      </c>
      <c r="G37" s="1">
        <f>E37/F37</f>
        <v>0.625</v>
      </c>
      <c r="H37" s="1">
        <v>5</v>
      </c>
      <c r="I37" s="1">
        <f>G37*H37</f>
        <v>3.125</v>
      </c>
      <c r="J37" s="1">
        <f>16/10</f>
        <v>1.6</v>
      </c>
      <c r="K37" s="10">
        <f>I37*J37</f>
        <v>5</v>
      </c>
      <c r="M37" s="9">
        <f>E37</f>
        <v>5</v>
      </c>
      <c r="N37" s="1">
        <f>$K$7</f>
        <v>1</v>
      </c>
      <c r="O37" s="10">
        <f>M37*N37</f>
        <v>5</v>
      </c>
    </row>
    <row r="39" spans="1:15" x14ac:dyDescent="0.6">
      <c r="B39" s="1" t="s">
        <v>3</v>
      </c>
      <c r="C39" s="1" t="s">
        <v>4</v>
      </c>
      <c r="D39" s="1" t="s">
        <v>5</v>
      </c>
    </row>
    <row r="40" spans="1:15" x14ac:dyDescent="0.6">
      <c r="B40" s="1">
        <v>1</v>
      </c>
      <c r="C40" s="1">
        <v>1</v>
      </c>
      <c r="D40" s="1">
        <v>0</v>
      </c>
    </row>
    <row r="41" spans="1:15" x14ac:dyDescent="0.6">
      <c r="A41" s="1" t="s">
        <v>6</v>
      </c>
      <c r="B41" s="1">
        <v>4</v>
      </c>
      <c r="C41" s="1">
        <v>2</v>
      </c>
      <c r="D41" s="1">
        <v>1</v>
      </c>
      <c r="H41" s="1" t="s">
        <v>10</v>
      </c>
      <c r="I41" s="1" t="s">
        <v>8</v>
      </c>
      <c r="J41" s="1" t="s">
        <v>9</v>
      </c>
      <c r="K41" s="1" t="s">
        <v>11</v>
      </c>
    </row>
    <row r="42" spans="1:15" x14ac:dyDescent="0.6">
      <c r="A42" s="1" t="s">
        <v>7</v>
      </c>
      <c r="B42" s="1">
        <f t="shared" ref="B42:D42" si="6">B40*B41</f>
        <v>4</v>
      </c>
      <c r="C42" s="1">
        <f t="shared" si="6"/>
        <v>2</v>
      </c>
      <c r="D42" s="1">
        <f t="shared" si="6"/>
        <v>0</v>
      </c>
      <c r="E42" s="9">
        <f>SUM(B42:D42)</f>
        <v>6</v>
      </c>
      <c r="F42" s="1">
        <f>F12</f>
        <v>8</v>
      </c>
      <c r="G42" s="1">
        <f>E42/F42</f>
        <v>0.75</v>
      </c>
      <c r="H42" s="1">
        <f>$K$1</f>
        <v>5</v>
      </c>
      <c r="I42" s="1">
        <f>G42*H42</f>
        <v>3.75</v>
      </c>
      <c r="J42" s="1">
        <f>16/10</f>
        <v>1.6</v>
      </c>
      <c r="K42" s="10">
        <f>I42*J42</f>
        <v>6</v>
      </c>
      <c r="M42" s="9">
        <f>E42</f>
        <v>6</v>
      </c>
      <c r="N42" s="1">
        <f>$K$7</f>
        <v>1</v>
      </c>
      <c r="O42" s="10">
        <f>M42*N42</f>
        <v>6</v>
      </c>
    </row>
    <row r="44" spans="1:15" x14ac:dyDescent="0.6">
      <c r="B44" s="1" t="s">
        <v>3</v>
      </c>
      <c r="C44" s="1" t="s">
        <v>4</v>
      </c>
      <c r="D44" s="1" t="s">
        <v>5</v>
      </c>
    </row>
    <row r="45" spans="1:15" x14ac:dyDescent="0.6">
      <c r="B45" s="1">
        <v>1</v>
      </c>
      <c r="C45" s="1">
        <v>1</v>
      </c>
      <c r="D45" s="1">
        <v>1</v>
      </c>
    </row>
    <row r="46" spans="1:15" x14ac:dyDescent="0.6">
      <c r="A46" s="1" t="s">
        <v>6</v>
      </c>
      <c r="B46" s="1">
        <v>4</v>
      </c>
      <c r="C46" s="1">
        <v>2</v>
      </c>
      <c r="D46" s="1">
        <v>1</v>
      </c>
      <c r="H46" s="1" t="s">
        <v>10</v>
      </c>
      <c r="I46" s="1" t="s">
        <v>8</v>
      </c>
      <c r="J46" s="1" t="s">
        <v>9</v>
      </c>
      <c r="K46" s="1" t="s">
        <v>11</v>
      </c>
    </row>
    <row r="47" spans="1:15" x14ac:dyDescent="0.6">
      <c r="A47" s="1" t="s">
        <v>7</v>
      </c>
      <c r="B47" s="1">
        <f t="shared" ref="B47:D47" si="7">B45*B46</f>
        <v>4</v>
      </c>
      <c r="C47" s="1">
        <f t="shared" si="7"/>
        <v>2</v>
      </c>
      <c r="D47" s="1">
        <f t="shared" si="7"/>
        <v>1</v>
      </c>
      <c r="E47" s="9">
        <f>SUM(B47:D47)</f>
        <v>7</v>
      </c>
      <c r="F47" s="1">
        <f>F12</f>
        <v>8</v>
      </c>
      <c r="G47" s="1">
        <f>E47/F47</f>
        <v>0.875</v>
      </c>
      <c r="H47" s="1">
        <f>$K$1</f>
        <v>5</v>
      </c>
      <c r="I47" s="1">
        <f>G47*H47</f>
        <v>4.375</v>
      </c>
      <c r="J47" s="1">
        <f>16/10</f>
        <v>1.6</v>
      </c>
      <c r="K47" s="10">
        <f>I47*J47</f>
        <v>7</v>
      </c>
      <c r="M47" s="9">
        <f>E47</f>
        <v>7</v>
      </c>
      <c r="N47" s="1">
        <f>$K$7</f>
        <v>1</v>
      </c>
      <c r="O47" s="10">
        <f>M47*N47</f>
        <v>7</v>
      </c>
    </row>
  </sheetData>
  <mergeCells count="2">
    <mergeCell ref="H4:K4"/>
    <mergeCell ref="H5:K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1C08-A737-43B5-B386-95A482AA4C08}">
  <dimension ref="A1:P87"/>
  <sheetViews>
    <sheetView workbookViewId="0">
      <selection activeCell="N11" sqref="N11:P12"/>
    </sheetView>
  </sheetViews>
  <sheetFormatPr defaultRowHeight="15.6" x14ac:dyDescent="0.6"/>
  <cols>
    <col min="1" max="1" width="8.19921875" style="1" bestFit="1" customWidth="1"/>
    <col min="2" max="2" width="4.25" style="1" bestFit="1" customWidth="1"/>
    <col min="3" max="4" width="2.69921875" style="1" bestFit="1" customWidth="1"/>
    <col min="5" max="5" width="3.69921875" style="1" bestFit="1" customWidth="1"/>
    <col min="6" max="6" width="4.5" style="1" bestFit="1" customWidth="1"/>
    <col min="7" max="7" width="3.84765625" style="1" bestFit="1" customWidth="1"/>
    <col min="8" max="8" width="8.34765625" style="1" bestFit="1" customWidth="1"/>
    <col min="9" max="9" width="19.19921875" style="1" bestFit="1" customWidth="1"/>
    <col min="10" max="10" width="18.296875" style="1" bestFit="1" customWidth="1"/>
    <col min="11" max="11" width="15.6484375" style="1" bestFit="1" customWidth="1"/>
    <col min="12" max="12" width="15.546875" style="1" bestFit="1" customWidth="1"/>
    <col min="13" max="13" width="1.69921875" style="1" bestFit="1" customWidth="1"/>
    <col min="14" max="14" width="12.1484375" style="1" bestFit="1" customWidth="1"/>
    <col min="15" max="15" width="12.546875" style="1" bestFit="1" customWidth="1"/>
    <col min="16" max="16" width="11.84765625" style="1" bestFit="1" customWidth="1"/>
    <col min="17" max="16384" width="8.796875" style="1"/>
  </cols>
  <sheetData>
    <row r="1" spans="1:16" x14ac:dyDescent="0.6">
      <c r="I1" s="2" t="s">
        <v>10</v>
      </c>
      <c r="L1" s="1">
        <v>5</v>
      </c>
      <c r="M1" s="1" t="s">
        <v>13</v>
      </c>
    </row>
    <row r="2" spans="1:16" x14ac:dyDescent="0.6">
      <c r="I2" s="2" t="s">
        <v>12</v>
      </c>
      <c r="L2" s="1">
        <v>4</v>
      </c>
    </row>
    <row r="3" spans="1:16" x14ac:dyDescent="0.6">
      <c r="I3" s="2" t="s">
        <v>14</v>
      </c>
      <c r="J3" s="2" t="str">
        <f>_xlfn.CONCAT("Vref/power(2,n)")</f>
        <v>Vref/power(2,n)</v>
      </c>
      <c r="K3" s="2" t="str">
        <f>_xlfn.CONCAT(L1,"/power(2,",L2,")")</f>
        <v>5/power(2,4)</v>
      </c>
      <c r="L3" s="1">
        <f>L1/POWER(2,L2)</f>
        <v>0.3125</v>
      </c>
      <c r="M3" s="1" t="s">
        <v>13</v>
      </c>
    </row>
    <row r="4" spans="1:16" x14ac:dyDescent="0.6">
      <c r="I4" s="3" t="str">
        <f>_xlfn.CONCAT("First Stage Vout = Vref (b3*1/2 + b2*1/4 + b1*1/8 + bo*1/16)")</f>
        <v>First Stage Vout = Vref (b3*1/2 + b2*1/4 + b1*1/8 + bo*1/16)</v>
      </c>
      <c r="J4" s="3"/>
      <c r="K4" s="3"/>
      <c r="L4" s="3"/>
    </row>
    <row r="5" spans="1:16" x14ac:dyDescent="0.6">
      <c r="I5" s="3" t="str">
        <f>_xlfn.CONCAT("First Stage Vout = Vref (b3*8/16 + b2*4/16 + b1*2/16 + bo*1/16)")</f>
        <v>First Stage Vout = Vref (b3*8/16 + b2*4/16 + b1*2/16 + bo*1/16)</v>
      </c>
      <c r="J5" s="3"/>
      <c r="K5" s="3"/>
      <c r="L5" s="3"/>
    </row>
    <row r="6" spans="1:16" x14ac:dyDescent="0.6">
      <c r="I6" s="2" t="s">
        <v>18</v>
      </c>
      <c r="J6" s="3"/>
      <c r="K6" s="3"/>
      <c r="L6" s="1">
        <v>7.5</v>
      </c>
      <c r="M6" s="1" t="s">
        <v>13</v>
      </c>
    </row>
    <row r="7" spans="1:16" x14ac:dyDescent="0.6">
      <c r="I7" s="3" t="s">
        <v>19</v>
      </c>
      <c r="J7" s="1" t="str">
        <f>_xlfn.CONCAT("Vrange/(power(2,n)-1)")</f>
        <v>Vrange/(power(2,n)-1)</v>
      </c>
      <c r="K7" s="2" t="str">
        <f>_xlfn.CONCAT(L6,"/(power(2,",L2,")-1)")</f>
        <v>7.5/(power(2,4)-1)</v>
      </c>
      <c r="L7" s="1">
        <f>L6/(POWER(2,L2)-1)</f>
        <v>0.5</v>
      </c>
      <c r="M7" s="1" t="s">
        <v>13</v>
      </c>
    </row>
    <row r="8" spans="1:16" x14ac:dyDescent="0.6">
      <c r="B8" s="1" t="s">
        <v>0</v>
      </c>
      <c r="E8" s="1" t="s">
        <v>1</v>
      </c>
    </row>
    <row r="9" spans="1:16" x14ac:dyDescent="0.6">
      <c r="B9" s="1" t="s">
        <v>2</v>
      </c>
      <c r="C9" s="1" t="s">
        <v>3</v>
      </c>
      <c r="D9" s="1" t="s">
        <v>4</v>
      </c>
      <c r="E9" s="1" t="s">
        <v>5</v>
      </c>
    </row>
    <row r="10" spans="1:16" x14ac:dyDescent="0.6">
      <c r="B10" s="1">
        <v>0</v>
      </c>
      <c r="C10" s="1">
        <v>0</v>
      </c>
      <c r="D10" s="1">
        <v>0</v>
      </c>
      <c r="E10" s="1">
        <v>0</v>
      </c>
    </row>
    <row r="11" spans="1:16" x14ac:dyDescent="0.6">
      <c r="A11" s="1" t="s">
        <v>6</v>
      </c>
      <c r="B11" s="1">
        <v>8</v>
      </c>
      <c r="C11" s="1">
        <v>4</v>
      </c>
      <c r="D11" s="1">
        <v>2</v>
      </c>
      <c r="E11" s="1">
        <v>1</v>
      </c>
      <c r="F11" s="1" t="s">
        <v>20</v>
      </c>
      <c r="G11" s="1" t="s">
        <v>21</v>
      </c>
      <c r="H11" s="1" t="s">
        <v>17</v>
      </c>
      <c r="I11" s="1" t="s">
        <v>10</v>
      </c>
      <c r="J11" s="1" t="s">
        <v>8</v>
      </c>
      <c r="K11" s="1" t="s">
        <v>9</v>
      </c>
      <c r="L11" s="1" t="s">
        <v>11</v>
      </c>
      <c r="N11" s="1" t="s">
        <v>35</v>
      </c>
      <c r="O11" s="1" t="s">
        <v>36</v>
      </c>
      <c r="P11" s="1" t="s">
        <v>37</v>
      </c>
    </row>
    <row r="12" spans="1:16" x14ac:dyDescent="0.6">
      <c r="A12" s="1" t="s">
        <v>7</v>
      </c>
      <c r="B12" s="1">
        <f>B10*B11</f>
        <v>0</v>
      </c>
      <c r="C12" s="1">
        <f t="shared" ref="C12" si="0">C10*C11</f>
        <v>0</v>
      </c>
      <c r="D12" s="1">
        <f t="shared" ref="D12" si="1">D10*D11</f>
        <v>0</v>
      </c>
      <c r="E12" s="1">
        <f t="shared" ref="E12" si="2">E10*E11</f>
        <v>0</v>
      </c>
      <c r="F12" s="9">
        <f>SUM(B12:E12)</f>
        <v>0</v>
      </c>
      <c r="G12" s="9">
        <v>16</v>
      </c>
      <c r="H12" s="1">
        <f>F12/G12</f>
        <v>0</v>
      </c>
      <c r="I12" s="1">
        <f>$L$1</f>
        <v>5</v>
      </c>
      <c r="J12" s="1">
        <f>H12*I12</f>
        <v>0</v>
      </c>
      <c r="K12" s="1">
        <f>16/10</f>
        <v>1.6</v>
      </c>
      <c r="L12" s="10">
        <f>J12*K12</f>
        <v>0</v>
      </c>
      <c r="N12" s="9">
        <f>F12</f>
        <v>0</v>
      </c>
      <c r="O12" s="1">
        <f>$L$7</f>
        <v>0.5</v>
      </c>
      <c r="P12" s="10">
        <f>N12*O12</f>
        <v>0</v>
      </c>
    </row>
    <row r="14" spans="1:16" x14ac:dyDescent="0.6">
      <c r="B14" s="1" t="s">
        <v>2</v>
      </c>
      <c r="C14" s="1" t="s">
        <v>3</v>
      </c>
      <c r="D14" s="1" t="s">
        <v>4</v>
      </c>
      <c r="E14" s="1" t="s">
        <v>5</v>
      </c>
    </row>
    <row r="15" spans="1:16" x14ac:dyDescent="0.6">
      <c r="B15" s="1">
        <v>0</v>
      </c>
      <c r="C15" s="1">
        <v>0</v>
      </c>
      <c r="D15" s="1">
        <v>0</v>
      </c>
      <c r="E15" s="1">
        <v>1</v>
      </c>
    </row>
    <row r="16" spans="1:16" x14ac:dyDescent="0.6">
      <c r="A16" s="1" t="s">
        <v>6</v>
      </c>
      <c r="B16" s="1">
        <v>8</v>
      </c>
      <c r="C16" s="1">
        <v>4</v>
      </c>
      <c r="D16" s="1">
        <v>2</v>
      </c>
      <c r="E16" s="1">
        <v>1</v>
      </c>
      <c r="I16" s="1" t="s">
        <v>10</v>
      </c>
      <c r="J16" s="1" t="s">
        <v>8</v>
      </c>
      <c r="K16" s="1" t="s">
        <v>9</v>
      </c>
      <c r="L16" s="1" t="s">
        <v>11</v>
      </c>
    </row>
    <row r="17" spans="1:16" x14ac:dyDescent="0.6">
      <c r="A17" s="1" t="s">
        <v>7</v>
      </c>
      <c r="B17" s="1">
        <f>B15*B16</f>
        <v>0</v>
      </c>
      <c r="C17" s="1">
        <f t="shared" ref="C17:E17" si="3">C15*C16</f>
        <v>0</v>
      </c>
      <c r="D17" s="1">
        <f t="shared" si="3"/>
        <v>0</v>
      </c>
      <c r="E17" s="1">
        <f t="shared" si="3"/>
        <v>1</v>
      </c>
      <c r="F17" s="9">
        <f>SUM(B17:E17)</f>
        <v>1</v>
      </c>
      <c r="G17" s="1">
        <v>16</v>
      </c>
      <c r="H17" s="1">
        <f>F17/G17</f>
        <v>6.25E-2</v>
      </c>
      <c r="I17" s="1">
        <f>$L$1</f>
        <v>5</v>
      </c>
      <c r="J17" s="1">
        <f>H17*I17</f>
        <v>0.3125</v>
      </c>
      <c r="K17" s="1">
        <f>16/10</f>
        <v>1.6</v>
      </c>
      <c r="L17" s="10">
        <f>J17*K17</f>
        <v>0.5</v>
      </c>
      <c r="N17" s="9">
        <f>F17</f>
        <v>1</v>
      </c>
      <c r="O17" s="1">
        <f>$L$7</f>
        <v>0.5</v>
      </c>
      <c r="P17" s="10">
        <f>N17*O17</f>
        <v>0.5</v>
      </c>
    </row>
    <row r="19" spans="1:16" x14ac:dyDescent="0.6">
      <c r="B19" s="1" t="s">
        <v>2</v>
      </c>
      <c r="C19" s="1" t="s">
        <v>3</v>
      </c>
      <c r="D19" s="1" t="s">
        <v>4</v>
      </c>
      <c r="E19" s="1" t="s">
        <v>5</v>
      </c>
    </row>
    <row r="20" spans="1:16" x14ac:dyDescent="0.6">
      <c r="B20" s="1">
        <v>0</v>
      </c>
      <c r="C20" s="1">
        <v>0</v>
      </c>
      <c r="D20" s="1">
        <v>1</v>
      </c>
      <c r="E20" s="1">
        <v>0</v>
      </c>
    </row>
    <row r="21" spans="1:16" x14ac:dyDescent="0.6">
      <c r="A21" s="1" t="s">
        <v>6</v>
      </c>
      <c r="B21" s="1">
        <v>8</v>
      </c>
      <c r="C21" s="1">
        <v>4</v>
      </c>
      <c r="D21" s="1">
        <v>2</v>
      </c>
      <c r="E21" s="1">
        <v>1</v>
      </c>
      <c r="I21" s="1" t="s">
        <v>10</v>
      </c>
      <c r="J21" s="1" t="s">
        <v>8</v>
      </c>
      <c r="K21" s="1" t="s">
        <v>9</v>
      </c>
      <c r="L21" s="1" t="s">
        <v>11</v>
      </c>
    </row>
    <row r="22" spans="1:16" x14ac:dyDescent="0.6">
      <c r="A22" s="1" t="s">
        <v>7</v>
      </c>
      <c r="B22" s="1">
        <f>B20*B21</f>
        <v>0</v>
      </c>
      <c r="C22" s="1">
        <f t="shared" ref="C22" si="4">C20*C21</f>
        <v>0</v>
      </c>
      <c r="D22" s="1">
        <f t="shared" ref="D22" si="5">D20*D21</f>
        <v>2</v>
      </c>
      <c r="E22" s="1">
        <f t="shared" ref="E22" si="6">E20*E21</f>
        <v>0</v>
      </c>
      <c r="F22" s="9">
        <f>SUM(B22:E22)</f>
        <v>2</v>
      </c>
      <c r="G22" s="1">
        <v>16</v>
      </c>
      <c r="H22" s="1">
        <f>F22/G22</f>
        <v>0.125</v>
      </c>
      <c r="I22" s="1">
        <f>$L$1</f>
        <v>5</v>
      </c>
      <c r="J22" s="1">
        <f>H22*I22</f>
        <v>0.625</v>
      </c>
      <c r="K22" s="1">
        <f>16/10</f>
        <v>1.6</v>
      </c>
      <c r="L22" s="10">
        <f>J22*K22</f>
        <v>1</v>
      </c>
      <c r="N22" s="9">
        <f>F22</f>
        <v>2</v>
      </c>
      <c r="O22" s="1">
        <f>$L$7</f>
        <v>0.5</v>
      </c>
      <c r="P22" s="10">
        <f>N22*O22</f>
        <v>1</v>
      </c>
    </row>
    <row r="24" spans="1:16" x14ac:dyDescent="0.6">
      <c r="B24" s="1" t="s">
        <v>2</v>
      </c>
      <c r="C24" s="1" t="s">
        <v>3</v>
      </c>
      <c r="D24" s="1" t="s">
        <v>4</v>
      </c>
      <c r="E24" s="1" t="s">
        <v>5</v>
      </c>
    </row>
    <row r="25" spans="1:16" x14ac:dyDescent="0.6">
      <c r="B25" s="1">
        <v>0</v>
      </c>
      <c r="C25" s="1">
        <v>0</v>
      </c>
      <c r="D25" s="1">
        <v>1</v>
      </c>
      <c r="E25" s="1">
        <v>1</v>
      </c>
    </row>
    <row r="26" spans="1:16" x14ac:dyDescent="0.6">
      <c r="A26" s="1" t="s">
        <v>6</v>
      </c>
      <c r="B26" s="1">
        <v>8</v>
      </c>
      <c r="C26" s="1">
        <v>4</v>
      </c>
      <c r="D26" s="1">
        <v>2</v>
      </c>
      <c r="E26" s="1">
        <v>1</v>
      </c>
      <c r="I26" s="1" t="s">
        <v>10</v>
      </c>
      <c r="J26" s="1" t="s">
        <v>8</v>
      </c>
      <c r="K26" s="1" t="s">
        <v>9</v>
      </c>
      <c r="L26" s="1" t="s">
        <v>11</v>
      </c>
    </row>
    <row r="27" spans="1:16" x14ac:dyDescent="0.6">
      <c r="A27" s="1" t="s">
        <v>7</v>
      </c>
      <c r="B27" s="1">
        <f>B25*B26</f>
        <v>0</v>
      </c>
      <c r="C27" s="1">
        <f t="shared" ref="C27" si="7">C25*C26</f>
        <v>0</v>
      </c>
      <c r="D27" s="1">
        <f t="shared" ref="D27" si="8">D25*D26</f>
        <v>2</v>
      </c>
      <c r="E27" s="1">
        <f t="shared" ref="E27" si="9">E25*E26</f>
        <v>1</v>
      </c>
      <c r="F27" s="9">
        <f>SUM(B27:E27)</f>
        <v>3</v>
      </c>
      <c r="G27" s="1">
        <v>16</v>
      </c>
      <c r="H27" s="1">
        <f>F27/G27</f>
        <v>0.1875</v>
      </c>
      <c r="I27" s="1">
        <f>$L$1</f>
        <v>5</v>
      </c>
      <c r="J27" s="1">
        <f>H27*I27</f>
        <v>0.9375</v>
      </c>
      <c r="K27" s="1">
        <f>16/10</f>
        <v>1.6</v>
      </c>
      <c r="L27" s="10">
        <f>J27*K27</f>
        <v>1.5</v>
      </c>
      <c r="N27" s="9">
        <f>F27</f>
        <v>3</v>
      </c>
      <c r="O27" s="1">
        <f>$L$7</f>
        <v>0.5</v>
      </c>
      <c r="P27" s="10">
        <f>N27*O27</f>
        <v>1.5</v>
      </c>
    </row>
    <row r="29" spans="1:16" x14ac:dyDescent="0.6">
      <c r="B29" s="1" t="s">
        <v>2</v>
      </c>
      <c r="C29" s="1" t="s">
        <v>3</v>
      </c>
      <c r="D29" s="1" t="s">
        <v>4</v>
      </c>
      <c r="E29" s="1" t="s">
        <v>5</v>
      </c>
    </row>
    <row r="30" spans="1:16" x14ac:dyDescent="0.6">
      <c r="B30" s="1">
        <v>0</v>
      </c>
      <c r="C30" s="1">
        <v>1</v>
      </c>
      <c r="D30" s="1">
        <v>0</v>
      </c>
      <c r="E30" s="1">
        <v>0</v>
      </c>
    </row>
    <row r="31" spans="1:16" x14ac:dyDescent="0.6">
      <c r="A31" s="1" t="s">
        <v>6</v>
      </c>
      <c r="B31" s="1">
        <v>8</v>
      </c>
      <c r="C31" s="1">
        <v>4</v>
      </c>
      <c r="D31" s="1">
        <v>2</v>
      </c>
      <c r="E31" s="1">
        <v>1</v>
      </c>
      <c r="I31" s="1" t="s">
        <v>10</v>
      </c>
      <c r="J31" s="1" t="s">
        <v>8</v>
      </c>
      <c r="K31" s="1" t="s">
        <v>9</v>
      </c>
      <c r="L31" s="1" t="s">
        <v>11</v>
      </c>
    </row>
    <row r="32" spans="1:16" x14ac:dyDescent="0.6">
      <c r="A32" s="1" t="s">
        <v>7</v>
      </c>
      <c r="B32" s="1">
        <f>B30*B31</f>
        <v>0</v>
      </c>
      <c r="C32" s="1">
        <f t="shared" ref="C32" si="10">C30*C31</f>
        <v>4</v>
      </c>
      <c r="D32" s="1">
        <f t="shared" ref="D32" si="11">D30*D31</f>
        <v>0</v>
      </c>
      <c r="E32" s="1">
        <f t="shared" ref="E32" si="12">E30*E31</f>
        <v>0</v>
      </c>
      <c r="F32" s="9">
        <f>SUM(B32:E32)</f>
        <v>4</v>
      </c>
      <c r="G32" s="1">
        <v>16</v>
      </c>
      <c r="H32" s="1">
        <f>F32/G32</f>
        <v>0.25</v>
      </c>
      <c r="I32" s="1">
        <f>$L$1</f>
        <v>5</v>
      </c>
      <c r="J32" s="1">
        <f>H32*I32</f>
        <v>1.25</v>
      </c>
      <c r="K32" s="1">
        <f>16/10</f>
        <v>1.6</v>
      </c>
      <c r="L32" s="10">
        <f>J32*K32</f>
        <v>2</v>
      </c>
      <c r="N32" s="9">
        <f>F32</f>
        <v>4</v>
      </c>
      <c r="O32" s="1">
        <f>$L$7</f>
        <v>0.5</v>
      </c>
      <c r="P32" s="10">
        <f>N32*O32</f>
        <v>2</v>
      </c>
    </row>
    <row r="34" spans="1:16" x14ac:dyDescent="0.6">
      <c r="B34" s="1" t="s">
        <v>2</v>
      </c>
      <c r="C34" s="1" t="s">
        <v>3</v>
      </c>
      <c r="D34" s="1" t="s">
        <v>4</v>
      </c>
      <c r="E34" s="1" t="s">
        <v>5</v>
      </c>
    </row>
    <row r="35" spans="1:16" x14ac:dyDescent="0.6">
      <c r="B35" s="1">
        <v>0</v>
      </c>
      <c r="C35" s="1">
        <v>1</v>
      </c>
      <c r="D35" s="1">
        <v>0</v>
      </c>
      <c r="E35" s="1">
        <v>1</v>
      </c>
    </row>
    <row r="36" spans="1:16" x14ac:dyDescent="0.6">
      <c r="A36" s="1" t="s">
        <v>6</v>
      </c>
      <c r="B36" s="1">
        <v>8</v>
      </c>
      <c r="C36" s="1">
        <v>4</v>
      </c>
      <c r="D36" s="1">
        <v>2</v>
      </c>
      <c r="E36" s="1">
        <v>1</v>
      </c>
      <c r="I36" s="1" t="s">
        <v>10</v>
      </c>
      <c r="J36" s="1" t="s">
        <v>8</v>
      </c>
      <c r="K36" s="1" t="s">
        <v>9</v>
      </c>
      <c r="L36" s="1" t="s">
        <v>11</v>
      </c>
    </row>
    <row r="37" spans="1:16" x14ac:dyDescent="0.6">
      <c r="A37" s="1" t="s">
        <v>7</v>
      </c>
      <c r="B37" s="1">
        <f>B35*B36</f>
        <v>0</v>
      </c>
      <c r="C37" s="1">
        <f t="shared" ref="C37" si="13">C35*C36</f>
        <v>4</v>
      </c>
      <c r="D37" s="1">
        <f t="shared" ref="D37" si="14">D35*D36</f>
        <v>0</v>
      </c>
      <c r="E37" s="1">
        <f t="shared" ref="E37" si="15">E35*E36</f>
        <v>1</v>
      </c>
      <c r="F37" s="9">
        <f>SUM(B37:E37)</f>
        <v>5</v>
      </c>
      <c r="G37" s="1">
        <v>16</v>
      </c>
      <c r="H37" s="1">
        <f>F37/G37</f>
        <v>0.3125</v>
      </c>
      <c r="I37" s="1">
        <f>$L$1</f>
        <v>5</v>
      </c>
      <c r="J37" s="1">
        <f>H37*I37</f>
        <v>1.5625</v>
      </c>
      <c r="K37" s="1">
        <f>16/10</f>
        <v>1.6</v>
      </c>
      <c r="L37" s="10">
        <f>J37*K37</f>
        <v>2.5</v>
      </c>
      <c r="N37" s="9">
        <f>F37</f>
        <v>5</v>
      </c>
      <c r="O37" s="1">
        <f>$L$7</f>
        <v>0.5</v>
      </c>
      <c r="P37" s="10">
        <f>N37*O37</f>
        <v>2.5</v>
      </c>
    </row>
    <row r="39" spans="1:16" x14ac:dyDescent="0.6">
      <c r="B39" s="1" t="s">
        <v>2</v>
      </c>
      <c r="C39" s="1" t="s">
        <v>3</v>
      </c>
      <c r="D39" s="1" t="s">
        <v>4</v>
      </c>
      <c r="E39" s="1" t="s">
        <v>5</v>
      </c>
    </row>
    <row r="40" spans="1:16" x14ac:dyDescent="0.6">
      <c r="B40" s="1">
        <v>0</v>
      </c>
      <c r="C40" s="1">
        <v>1</v>
      </c>
      <c r="D40" s="1">
        <v>1</v>
      </c>
      <c r="E40" s="1">
        <v>0</v>
      </c>
    </row>
    <row r="41" spans="1:16" x14ac:dyDescent="0.6">
      <c r="A41" s="1" t="s">
        <v>6</v>
      </c>
      <c r="B41" s="1">
        <v>8</v>
      </c>
      <c r="C41" s="1">
        <v>4</v>
      </c>
      <c r="D41" s="1">
        <v>2</v>
      </c>
      <c r="E41" s="1">
        <v>1</v>
      </c>
      <c r="I41" s="1" t="s">
        <v>10</v>
      </c>
      <c r="J41" s="1" t="s">
        <v>8</v>
      </c>
      <c r="K41" s="1" t="s">
        <v>9</v>
      </c>
      <c r="L41" s="1" t="s">
        <v>11</v>
      </c>
    </row>
    <row r="42" spans="1:16" x14ac:dyDescent="0.6">
      <c r="A42" s="1" t="s">
        <v>7</v>
      </c>
      <c r="B42" s="1">
        <f>B40*B41</f>
        <v>0</v>
      </c>
      <c r="C42" s="1">
        <f t="shared" ref="C42" si="16">C40*C41</f>
        <v>4</v>
      </c>
      <c r="D42" s="1">
        <f t="shared" ref="D42" si="17">D40*D41</f>
        <v>2</v>
      </c>
      <c r="E42" s="1">
        <f t="shared" ref="E42" si="18">E40*E41</f>
        <v>0</v>
      </c>
      <c r="F42" s="9">
        <f>SUM(B42:E42)</f>
        <v>6</v>
      </c>
      <c r="G42" s="1">
        <v>16</v>
      </c>
      <c r="H42" s="1">
        <f>F42/G42</f>
        <v>0.375</v>
      </c>
      <c r="I42" s="1">
        <f>$L$1</f>
        <v>5</v>
      </c>
      <c r="J42" s="1">
        <f>H42*I42</f>
        <v>1.875</v>
      </c>
      <c r="K42" s="1">
        <f>16/10</f>
        <v>1.6</v>
      </c>
      <c r="L42" s="10">
        <f>J42*K42</f>
        <v>3</v>
      </c>
      <c r="N42" s="9">
        <f>F42</f>
        <v>6</v>
      </c>
      <c r="O42" s="1">
        <f>$L$7</f>
        <v>0.5</v>
      </c>
      <c r="P42" s="10">
        <f>N42*O42</f>
        <v>3</v>
      </c>
    </row>
    <row r="44" spans="1:16" x14ac:dyDescent="0.6">
      <c r="B44" s="1" t="s">
        <v>2</v>
      </c>
      <c r="C44" s="1" t="s">
        <v>3</v>
      </c>
      <c r="D44" s="1" t="s">
        <v>4</v>
      </c>
      <c r="E44" s="1" t="s">
        <v>5</v>
      </c>
    </row>
    <row r="45" spans="1:16" x14ac:dyDescent="0.6">
      <c r="B45" s="1">
        <v>0</v>
      </c>
      <c r="C45" s="1">
        <v>1</v>
      </c>
      <c r="D45" s="1">
        <v>1</v>
      </c>
      <c r="E45" s="1">
        <v>1</v>
      </c>
    </row>
    <row r="46" spans="1:16" x14ac:dyDescent="0.6">
      <c r="A46" s="1" t="s">
        <v>6</v>
      </c>
      <c r="B46" s="1">
        <v>8</v>
      </c>
      <c r="C46" s="1">
        <v>4</v>
      </c>
      <c r="D46" s="1">
        <v>2</v>
      </c>
      <c r="E46" s="1">
        <v>1</v>
      </c>
      <c r="I46" s="1" t="s">
        <v>10</v>
      </c>
      <c r="J46" s="1" t="s">
        <v>8</v>
      </c>
      <c r="K46" s="1" t="s">
        <v>9</v>
      </c>
      <c r="L46" s="1" t="s">
        <v>11</v>
      </c>
    </row>
    <row r="47" spans="1:16" x14ac:dyDescent="0.6">
      <c r="A47" s="1" t="s">
        <v>7</v>
      </c>
      <c r="B47" s="1">
        <f>B45*B46</f>
        <v>0</v>
      </c>
      <c r="C47" s="1">
        <f t="shared" ref="C47" si="19">C45*C46</f>
        <v>4</v>
      </c>
      <c r="D47" s="1">
        <f t="shared" ref="D47" si="20">D45*D46</f>
        <v>2</v>
      </c>
      <c r="E47" s="1">
        <f t="shared" ref="E47" si="21">E45*E46</f>
        <v>1</v>
      </c>
      <c r="F47" s="9">
        <f>SUM(B47:E47)</f>
        <v>7</v>
      </c>
      <c r="G47" s="1">
        <v>16</v>
      </c>
      <c r="H47" s="1">
        <f>F47/G47</f>
        <v>0.4375</v>
      </c>
      <c r="I47" s="1">
        <f>$L$1</f>
        <v>5</v>
      </c>
      <c r="J47" s="1">
        <f>H47*I47</f>
        <v>2.1875</v>
      </c>
      <c r="K47" s="1">
        <f>16/10</f>
        <v>1.6</v>
      </c>
      <c r="L47" s="10">
        <f>J47*K47</f>
        <v>3.5</v>
      </c>
      <c r="N47" s="9">
        <f>F47</f>
        <v>7</v>
      </c>
      <c r="O47" s="1">
        <f>$L$7</f>
        <v>0.5</v>
      </c>
      <c r="P47" s="10">
        <f>N47*O47</f>
        <v>3.5</v>
      </c>
    </row>
    <row r="49" spans="1:16" x14ac:dyDescent="0.6">
      <c r="B49" s="1" t="s">
        <v>2</v>
      </c>
      <c r="C49" s="1" t="s">
        <v>3</v>
      </c>
      <c r="D49" s="1" t="s">
        <v>4</v>
      </c>
      <c r="E49" s="1" t="s">
        <v>5</v>
      </c>
    </row>
    <row r="50" spans="1:16" x14ac:dyDescent="0.6">
      <c r="B50" s="1">
        <v>1</v>
      </c>
      <c r="C50" s="1">
        <v>0</v>
      </c>
      <c r="D50" s="1">
        <v>0</v>
      </c>
      <c r="E50" s="1">
        <v>0</v>
      </c>
    </row>
    <row r="51" spans="1:16" x14ac:dyDescent="0.6">
      <c r="A51" s="1" t="s">
        <v>6</v>
      </c>
      <c r="B51" s="1">
        <v>8</v>
      </c>
      <c r="C51" s="1">
        <v>4</v>
      </c>
      <c r="D51" s="1">
        <v>2</v>
      </c>
      <c r="E51" s="1">
        <v>1</v>
      </c>
      <c r="I51" s="1" t="s">
        <v>10</v>
      </c>
      <c r="J51" s="1" t="s">
        <v>8</v>
      </c>
      <c r="K51" s="1" t="s">
        <v>9</v>
      </c>
      <c r="L51" s="1" t="s">
        <v>11</v>
      </c>
    </row>
    <row r="52" spans="1:16" x14ac:dyDescent="0.6">
      <c r="A52" s="1" t="s">
        <v>7</v>
      </c>
      <c r="B52" s="1">
        <f>B50*B51</f>
        <v>8</v>
      </c>
      <c r="C52" s="1">
        <f t="shared" ref="C52" si="22">C50*C51</f>
        <v>0</v>
      </c>
      <c r="D52" s="1">
        <f t="shared" ref="D52" si="23">D50*D51</f>
        <v>0</v>
      </c>
      <c r="E52" s="1">
        <f t="shared" ref="E52" si="24">E50*E51</f>
        <v>0</v>
      </c>
      <c r="F52" s="9">
        <f>SUM(B52:E52)</f>
        <v>8</v>
      </c>
      <c r="G52" s="1">
        <v>16</v>
      </c>
      <c r="H52" s="1">
        <f>F52/G52</f>
        <v>0.5</v>
      </c>
      <c r="I52" s="1">
        <f>$L$1</f>
        <v>5</v>
      </c>
      <c r="J52" s="1">
        <f>H52*I52</f>
        <v>2.5</v>
      </c>
      <c r="K52" s="1">
        <f>16/10</f>
        <v>1.6</v>
      </c>
      <c r="L52" s="10">
        <f>J52*K52</f>
        <v>4</v>
      </c>
      <c r="N52" s="9">
        <f>F52</f>
        <v>8</v>
      </c>
      <c r="O52" s="1">
        <f>$L$7</f>
        <v>0.5</v>
      </c>
      <c r="P52" s="10">
        <f>N52*O52</f>
        <v>4</v>
      </c>
    </row>
    <row r="54" spans="1:16" x14ac:dyDescent="0.6">
      <c r="B54" s="1" t="s">
        <v>2</v>
      </c>
      <c r="C54" s="1" t="s">
        <v>3</v>
      </c>
      <c r="D54" s="1" t="s">
        <v>4</v>
      </c>
      <c r="E54" s="1" t="s">
        <v>5</v>
      </c>
    </row>
    <row r="55" spans="1:16" x14ac:dyDescent="0.6">
      <c r="B55" s="1">
        <v>1</v>
      </c>
      <c r="C55" s="1">
        <v>0</v>
      </c>
      <c r="D55" s="1">
        <v>0</v>
      </c>
      <c r="E55" s="1">
        <v>1</v>
      </c>
    </row>
    <row r="56" spans="1:16" x14ac:dyDescent="0.6">
      <c r="A56" s="1" t="s">
        <v>6</v>
      </c>
      <c r="B56" s="1">
        <v>8</v>
      </c>
      <c r="C56" s="1">
        <v>4</v>
      </c>
      <c r="D56" s="1">
        <v>2</v>
      </c>
      <c r="E56" s="1">
        <v>1</v>
      </c>
      <c r="I56" s="1" t="s">
        <v>10</v>
      </c>
      <c r="J56" s="1" t="s">
        <v>8</v>
      </c>
      <c r="K56" s="1" t="s">
        <v>9</v>
      </c>
      <c r="L56" s="1" t="s">
        <v>11</v>
      </c>
    </row>
    <row r="57" spans="1:16" x14ac:dyDescent="0.6">
      <c r="A57" s="1" t="s">
        <v>7</v>
      </c>
      <c r="B57" s="1">
        <f>B55*B56</f>
        <v>8</v>
      </c>
      <c r="C57" s="1">
        <f t="shared" ref="C57" si="25">C55*C56</f>
        <v>0</v>
      </c>
      <c r="D57" s="1">
        <f t="shared" ref="D57" si="26">D55*D56</f>
        <v>0</v>
      </c>
      <c r="E57" s="1">
        <f t="shared" ref="E57" si="27">E55*E56</f>
        <v>1</v>
      </c>
      <c r="F57" s="9">
        <f>SUM(B57:E57)</f>
        <v>9</v>
      </c>
      <c r="G57" s="1">
        <v>16</v>
      </c>
      <c r="H57" s="1">
        <f>F57/G57</f>
        <v>0.5625</v>
      </c>
      <c r="I57" s="1">
        <f>$L$1</f>
        <v>5</v>
      </c>
      <c r="J57" s="1">
        <f>H57*I57</f>
        <v>2.8125</v>
      </c>
      <c r="K57" s="1">
        <f>16/10</f>
        <v>1.6</v>
      </c>
      <c r="L57" s="10">
        <f>J57*K57</f>
        <v>4.5</v>
      </c>
      <c r="N57" s="9">
        <f>F57</f>
        <v>9</v>
      </c>
      <c r="O57" s="1">
        <f>$L$7</f>
        <v>0.5</v>
      </c>
      <c r="P57" s="10">
        <f>N57*O57</f>
        <v>4.5</v>
      </c>
    </row>
    <row r="59" spans="1:16" x14ac:dyDescent="0.6">
      <c r="B59" s="1" t="s">
        <v>2</v>
      </c>
      <c r="C59" s="1" t="s">
        <v>3</v>
      </c>
      <c r="D59" s="1" t="s">
        <v>4</v>
      </c>
      <c r="E59" s="1" t="s">
        <v>5</v>
      </c>
    </row>
    <row r="60" spans="1:16" x14ac:dyDescent="0.6">
      <c r="B60" s="1">
        <v>1</v>
      </c>
      <c r="C60" s="1">
        <v>0</v>
      </c>
      <c r="D60" s="1">
        <v>1</v>
      </c>
      <c r="E60" s="1">
        <v>0</v>
      </c>
    </row>
    <row r="61" spans="1:16" x14ac:dyDescent="0.6">
      <c r="A61" s="1" t="s">
        <v>6</v>
      </c>
      <c r="B61" s="1">
        <v>8</v>
      </c>
      <c r="C61" s="1">
        <v>4</v>
      </c>
      <c r="D61" s="1">
        <v>2</v>
      </c>
      <c r="E61" s="1">
        <v>1</v>
      </c>
      <c r="I61" s="1" t="s">
        <v>10</v>
      </c>
      <c r="J61" s="1" t="s">
        <v>8</v>
      </c>
      <c r="K61" s="1" t="s">
        <v>9</v>
      </c>
      <c r="L61" s="1" t="s">
        <v>11</v>
      </c>
    </row>
    <row r="62" spans="1:16" x14ac:dyDescent="0.6">
      <c r="A62" s="1" t="s">
        <v>7</v>
      </c>
      <c r="B62" s="1">
        <f>B60*B61</f>
        <v>8</v>
      </c>
      <c r="C62" s="1">
        <f t="shared" ref="C62" si="28">C60*C61</f>
        <v>0</v>
      </c>
      <c r="D62" s="1">
        <f t="shared" ref="D62" si="29">D60*D61</f>
        <v>2</v>
      </c>
      <c r="E62" s="1">
        <f t="shared" ref="E62" si="30">E60*E61</f>
        <v>0</v>
      </c>
      <c r="F62" s="9">
        <f>SUM(B62:E62)</f>
        <v>10</v>
      </c>
      <c r="G62" s="1">
        <v>16</v>
      </c>
      <c r="H62" s="1">
        <f>F62/G62</f>
        <v>0.625</v>
      </c>
      <c r="I62" s="1">
        <f>$L$1</f>
        <v>5</v>
      </c>
      <c r="J62" s="1">
        <f>H62*I62</f>
        <v>3.125</v>
      </c>
      <c r="K62" s="1">
        <f>16/10</f>
        <v>1.6</v>
      </c>
      <c r="L62" s="10">
        <f>J62*K62</f>
        <v>5</v>
      </c>
      <c r="N62" s="9">
        <f>F62</f>
        <v>10</v>
      </c>
      <c r="O62" s="1">
        <f>$L$7</f>
        <v>0.5</v>
      </c>
      <c r="P62" s="10">
        <f>N62*O62</f>
        <v>5</v>
      </c>
    </row>
    <row r="64" spans="1:16" x14ac:dyDescent="0.6">
      <c r="B64" s="1" t="s">
        <v>2</v>
      </c>
      <c r="C64" s="1" t="s">
        <v>3</v>
      </c>
      <c r="D64" s="1" t="s">
        <v>4</v>
      </c>
      <c r="E64" s="1" t="s">
        <v>5</v>
      </c>
    </row>
    <row r="65" spans="1:16" x14ac:dyDescent="0.6">
      <c r="B65" s="1">
        <v>1</v>
      </c>
      <c r="C65" s="1">
        <v>0</v>
      </c>
      <c r="D65" s="1">
        <v>1</v>
      </c>
      <c r="E65" s="1">
        <v>1</v>
      </c>
    </row>
    <row r="66" spans="1:16" x14ac:dyDescent="0.6">
      <c r="A66" s="1" t="s">
        <v>6</v>
      </c>
      <c r="B66" s="1">
        <v>8</v>
      </c>
      <c r="C66" s="1">
        <v>4</v>
      </c>
      <c r="D66" s="1">
        <v>2</v>
      </c>
      <c r="E66" s="1">
        <v>1</v>
      </c>
      <c r="I66" s="1" t="s">
        <v>10</v>
      </c>
      <c r="J66" s="1" t="s">
        <v>8</v>
      </c>
      <c r="K66" s="1" t="s">
        <v>9</v>
      </c>
      <c r="L66" s="1" t="s">
        <v>11</v>
      </c>
    </row>
    <row r="67" spans="1:16" x14ac:dyDescent="0.6">
      <c r="A67" s="1" t="s">
        <v>7</v>
      </c>
      <c r="B67" s="1">
        <f>B65*B66</f>
        <v>8</v>
      </c>
      <c r="C67" s="1">
        <f t="shared" ref="C67" si="31">C65*C66</f>
        <v>0</v>
      </c>
      <c r="D67" s="1">
        <f t="shared" ref="D67" si="32">D65*D66</f>
        <v>2</v>
      </c>
      <c r="E67" s="1">
        <f t="shared" ref="E67" si="33">E65*E66</f>
        <v>1</v>
      </c>
      <c r="F67" s="9">
        <f>SUM(B67:E67)</f>
        <v>11</v>
      </c>
      <c r="G67" s="1">
        <v>16</v>
      </c>
      <c r="H67" s="1">
        <f>F67/G67</f>
        <v>0.6875</v>
      </c>
      <c r="I67" s="1">
        <f>$L$1</f>
        <v>5</v>
      </c>
      <c r="J67" s="1">
        <f>H67*I67</f>
        <v>3.4375</v>
      </c>
      <c r="K67" s="1">
        <f>16/10</f>
        <v>1.6</v>
      </c>
      <c r="L67" s="10">
        <f>J67*K67</f>
        <v>5.5</v>
      </c>
      <c r="N67" s="9">
        <f>F67</f>
        <v>11</v>
      </c>
      <c r="O67" s="1">
        <f>$L$7</f>
        <v>0.5</v>
      </c>
      <c r="P67" s="10">
        <f>N67*O67</f>
        <v>5.5</v>
      </c>
    </row>
    <row r="69" spans="1:16" x14ac:dyDescent="0.6">
      <c r="B69" s="1" t="s">
        <v>2</v>
      </c>
      <c r="C69" s="1" t="s">
        <v>3</v>
      </c>
      <c r="D69" s="1" t="s">
        <v>4</v>
      </c>
      <c r="E69" s="1" t="s">
        <v>5</v>
      </c>
    </row>
    <row r="70" spans="1:16" x14ac:dyDescent="0.6">
      <c r="B70" s="1">
        <v>1</v>
      </c>
      <c r="C70" s="1">
        <v>1</v>
      </c>
      <c r="D70" s="1">
        <v>0</v>
      </c>
      <c r="E70" s="1">
        <v>0</v>
      </c>
    </row>
    <row r="71" spans="1:16" x14ac:dyDescent="0.6">
      <c r="A71" s="1" t="s">
        <v>6</v>
      </c>
      <c r="B71" s="1">
        <v>8</v>
      </c>
      <c r="C71" s="1">
        <v>4</v>
      </c>
      <c r="D71" s="1">
        <v>2</v>
      </c>
      <c r="E71" s="1">
        <v>1</v>
      </c>
      <c r="I71" s="1" t="s">
        <v>10</v>
      </c>
      <c r="J71" s="1" t="s">
        <v>8</v>
      </c>
      <c r="K71" s="1" t="s">
        <v>9</v>
      </c>
      <c r="L71" s="1" t="s">
        <v>11</v>
      </c>
    </row>
    <row r="72" spans="1:16" x14ac:dyDescent="0.6">
      <c r="A72" s="1" t="s">
        <v>7</v>
      </c>
      <c r="B72" s="1">
        <f>B70*B71</f>
        <v>8</v>
      </c>
      <c r="C72" s="1">
        <f t="shared" ref="C72" si="34">C70*C71</f>
        <v>4</v>
      </c>
      <c r="D72" s="1">
        <f t="shared" ref="D72" si="35">D70*D71</f>
        <v>0</v>
      </c>
      <c r="E72" s="1">
        <f t="shared" ref="E72" si="36">E70*E71</f>
        <v>0</v>
      </c>
      <c r="F72" s="9">
        <f>SUM(B72:E72)</f>
        <v>12</v>
      </c>
      <c r="G72" s="1">
        <v>16</v>
      </c>
      <c r="H72" s="1">
        <f>F72/G72</f>
        <v>0.75</v>
      </c>
      <c r="I72" s="1">
        <f>$L$1</f>
        <v>5</v>
      </c>
      <c r="J72" s="1">
        <f>H72*I72</f>
        <v>3.75</v>
      </c>
      <c r="K72" s="1">
        <f>16/10</f>
        <v>1.6</v>
      </c>
      <c r="L72" s="10">
        <f>J72*K72</f>
        <v>6</v>
      </c>
      <c r="N72" s="9">
        <f>F72</f>
        <v>12</v>
      </c>
      <c r="O72" s="1">
        <f>$L$7</f>
        <v>0.5</v>
      </c>
      <c r="P72" s="10">
        <f>N72*O72</f>
        <v>6</v>
      </c>
    </row>
    <row r="74" spans="1:16" x14ac:dyDescent="0.6">
      <c r="B74" s="1" t="s">
        <v>2</v>
      </c>
      <c r="C74" s="1" t="s">
        <v>3</v>
      </c>
      <c r="D74" s="1" t="s">
        <v>4</v>
      </c>
      <c r="E74" s="1" t="s">
        <v>5</v>
      </c>
    </row>
    <row r="75" spans="1:16" x14ac:dyDescent="0.6">
      <c r="B75" s="1">
        <v>1</v>
      </c>
      <c r="C75" s="1">
        <v>1</v>
      </c>
      <c r="D75" s="1">
        <v>0</v>
      </c>
      <c r="E75" s="1">
        <v>1</v>
      </c>
    </row>
    <row r="76" spans="1:16" x14ac:dyDescent="0.6">
      <c r="A76" s="1" t="s">
        <v>6</v>
      </c>
      <c r="B76" s="1">
        <v>8</v>
      </c>
      <c r="C76" s="1">
        <v>4</v>
      </c>
      <c r="D76" s="1">
        <v>2</v>
      </c>
      <c r="E76" s="1">
        <v>1</v>
      </c>
      <c r="I76" s="1" t="s">
        <v>10</v>
      </c>
      <c r="J76" s="1" t="s">
        <v>8</v>
      </c>
      <c r="K76" s="1" t="s">
        <v>9</v>
      </c>
      <c r="L76" s="1" t="s">
        <v>11</v>
      </c>
    </row>
    <row r="77" spans="1:16" x14ac:dyDescent="0.6">
      <c r="A77" s="1" t="s">
        <v>7</v>
      </c>
      <c r="B77" s="1">
        <f>B75*B76</f>
        <v>8</v>
      </c>
      <c r="C77" s="1">
        <f t="shared" ref="C77" si="37">C75*C76</f>
        <v>4</v>
      </c>
      <c r="D77" s="1">
        <f t="shared" ref="D77" si="38">D75*D76</f>
        <v>0</v>
      </c>
      <c r="E77" s="1">
        <f t="shared" ref="E77" si="39">E75*E76</f>
        <v>1</v>
      </c>
      <c r="F77" s="9">
        <f>SUM(B77:E77)</f>
        <v>13</v>
      </c>
      <c r="G77" s="1">
        <v>16</v>
      </c>
      <c r="H77" s="1">
        <f>F77/G77</f>
        <v>0.8125</v>
      </c>
      <c r="I77" s="1">
        <f>$L$1</f>
        <v>5</v>
      </c>
      <c r="J77" s="1">
        <f>H77*I77</f>
        <v>4.0625</v>
      </c>
      <c r="K77" s="1">
        <f>16/10</f>
        <v>1.6</v>
      </c>
      <c r="L77" s="10">
        <f>J77*K77</f>
        <v>6.5</v>
      </c>
      <c r="N77" s="9">
        <f>F77</f>
        <v>13</v>
      </c>
      <c r="O77" s="1">
        <f>$L$7</f>
        <v>0.5</v>
      </c>
      <c r="P77" s="10">
        <f>N77*O77</f>
        <v>6.5</v>
      </c>
    </row>
    <row r="79" spans="1:16" x14ac:dyDescent="0.6">
      <c r="B79" s="1" t="s">
        <v>2</v>
      </c>
      <c r="C79" s="1" t="s">
        <v>3</v>
      </c>
      <c r="D79" s="1" t="s">
        <v>4</v>
      </c>
      <c r="E79" s="1" t="s">
        <v>5</v>
      </c>
    </row>
    <row r="80" spans="1:16" x14ac:dyDescent="0.6">
      <c r="B80" s="1">
        <v>1</v>
      </c>
      <c r="C80" s="1">
        <v>1</v>
      </c>
      <c r="D80" s="1">
        <v>1</v>
      </c>
      <c r="E80" s="1">
        <v>0</v>
      </c>
    </row>
    <row r="81" spans="1:16" x14ac:dyDescent="0.6">
      <c r="A81" s="1" t="s">
        <v>6</v>
      </c>
      <c r="B81" s="1">
        <v>8</v>
      </c>
      <c r="C81" s="1">
        <v>4</v>
      </c>
      <c r="D81" s="1">
        <v>2</v>
      </c>
      <c r="E81" s="1">
        <v>1</v>
      </c>
      <c r="I81" s="1" t="s">
        <v>10</v>
      </c>
      <c r="J81" s="1" t="s">
        <v>8</v>
      </c>
      <c r="K81" s="1" t="s">
        <v>9</v>
      </c>
      <c r="L81" s="1" t="s">
        <v>11</v>
      </c>
    </row>
    <row r="82" spans="1:16" x14ac:dyDescent="0.6">
      <c r="A82" s="1" t="s">
        <v>7</v>
      </c>
      <c r="B82" s="1">
        <f>B80*B81</f>
        <v>8</v>
      </c>
      <c r="C82" s="1">
        <f t="shared" ref="C82" si="40">C80*C81</f>
        <v>4</v>
      </c>
      <c r="D82" s="1">
        <f t="shared" ref="D82" si="41">D80*D81</f>
        <v>2</v>
      </c>
      <c r="E82" s="1">
        <f t="shared" ref="E82" si="42">E80*E81</f>
        <v>0</v>
      </c>
      <c r="F82" s="9">
        <f>SUM(B82:E82)</f>
        <v>14</v>
      </c>
      <c r="G82" s="1">
        <v>16</v>
      </c>
      <c r="H82" s="1">
        <f>F82/G82</f>
        <v>0.875</v>
      </c>
      <c r="I82" s="1">
        <f>$L$1</f>
        <v>5</v>
      </c>
      <c r="J82" s="1">
        <f>H82*I82</f>
        <v>4.375</v>
      </c>
      <c r="K82" s="1">
        <f>16/10</f>
        <v>1.6</v>
      </c>
      <c r="L82" s="10">
        <f>J82*K82</f>
        <v>7</v>
      </c>
      <c r="N82" s="9">
        <f>F82</f>
        <v>14</v>
      </c>
      <c r="O82" s="1">
        <f>$L$7</f>
        <v>0.5</v>
      </c>
      <c r="P82" s="10">
        <f>N82*O82</f>
        <v>7</v>
      </c>
    </row>
    <row r="84" spans="1:16" x14ac:dyDescent="0.6">
      <c r="B84" s="1" t="s">
        <v>2</v>
      </c>
      <c r="C84" s="1" t="s">
        <v>3</v>
      </c>
      <c r="D84" s="1" t="s">
        <v>4</v>
      </c>
      <c r="E84" s="1" t="s">
        <v>5</v>
      </c>
    </row>
    <row r="85" spans="1:16" x14ac:dyDescent="0.6">
      <c r="B85" s="1">
        <v>1</v>
      </c>
      <c r="C85" s="1">
        <v>1</v>
      </c>
      <c r="D85" s="1">
        <v>1</v>
      </c>
      <c r="E85" s="1">
        <v>1</v>
      </c>
    </row>
    <row r="86" spans="1:16" x14ac:dyDescent="0.6">
      <c r="A86" s="1" t="s">
        <v>6</v>
      </c>
      <c r="B86" s="1">
        <v>8</v>
      </c>
      <c r="C86" s="1">
        <v>4</v>
      </c>
      <c r="D86" s="1">
        <v>2</v>
      </c>
      <c r="E86" s="1">
        <v>1</v>
      </c>
      <c r="I86" s="1" t="s">
        <v>10</v>
      </c>
      <c r="J86" s="1" t="s">
        <v>8</v>
      </c>
      <c r="K86" s="1" t="s">
        <v>9</v>
      </c>
      <c r="L86" s="1" t="s">
        <v>11</v>
      </c>
    </row>
    <row r="87" spans="1:16" x14ac:dyDescent="0.6">
      <c r="A87" s="1" t="s">
        <v>7</v>
      </c>
      <c r="B87" s="1">
        <f>B85*B86</f>
        <v>8</v>
      </c>
      <c r="C87" s="1">
        <f t="shared" ref="C87" si="43">C85*C86</f>
        <v>4</v>
      </c>
      <c r="D87" s="1">
        <f t="shared" ref="D87" si="44">D85*D86</f>
        <v>2</v>
      </c>
      <c r="E87" s="1">
        <f t="shared" ref="E87" si="45">E85*E86</f>
        <v>1</v>
      </c>
      <c r="F87" s="9">
        <f>SUM(B87:E87)</f>
        <v>15</v>
      </c>
      <c r="G87" s="1">
        <v>16</v>
      </c>
      <c r="H87" s="1">
        <f>F87/G87</f>
        <v>0.9375</v>
      </c>
      <c r="I87" s="1">
        <f>$L$1</f>
        <v>5</v>
      </c>
      <c r="J87" s="1">
        <f>H87*I87</f>
        <v>4.6875</v>
      </c>
      <c r="K87" s="1">
        <f>16/10</f>
        <v>1.6</v>
      </c>
      <c r="L87" s="10">
        <f>J87*K87</f>
        <v>7.5</v>
      </c>
      <c r="N87" s="9">
        <f>F87</f>
        <v>15</v>
      </c>
      <c r="O87" s="1">
        <f>$L$7</f>
        <v>0.5</v>
      </c>
      <c r="P87" s="10">
        <f>N87*O87</f>
        <v>7.5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33C6-32F9-4C17-B780-641E93B9225B}">
  <dimension ref="A1:R42"/>
  <sheetViews>
    <sheetView tabSelected="1" workbookViewId="0">
      <selection activeCell="P6" sqref="P6"/>
    </sheetView>
  </sheetViews>
  <sheetFormatPr defaultRowHeight="15.6" x14ac:dyDescent="0.6"/>
  <cols>
    <col min="1" max="1" width="8.19921875" style="1" bestFit="1" customWidth="1"/>
    <col min="2" max="2" width="4.25" style="1" bestFit="1" customWidth="1"/>
    <col min="3" max="8" width="2.69921875" style="1" bestFit="1" customWidth="1"/>
    <col min="9" max="9" width="3.69921875" style="1" bestFit="1" customWidth="1"/>
    <col min="10" max="10" width="4.5" style="1" bestFit="1" customWidth="1"/>
    <col min="11" max="11" width="3.84765625" style="1" bestFit="1" customWidth="1"/>
    <col min="12" max="12" width="8.34765625" style="1" bestFit="1" customWidth="1"/>
    <col min="13" max="13" width="21.046875" style="1" customWidth="1"/>
    <col min="14" max="14" width="18.296875" style="1" bestFit="1" customWidth="1"/>
    <col min="15" max="15" width="15.6484375" style="1" bestFit="1" customWidth="1"/>
    <col min="16" max="16" width="15.546875" style="1" bestFit="1" customWidth="1"/>
    <col min="17" max="17" width="1.69921875" style="1" bestFit="1" customWidth="1"/>
    <col min="18" max="18" width="57.6484375" style="1" bestFit="1" customWidth="1"/>
    <col min="19" max="16384" width="8.796875" style="1"/>
  </cols>
  <sheetData>
    <row r="1" spans="1:17" x14ac:dyDescent="0.6">
      <c r="M1" s="2" t="s">
        <v>10</v>
      </c>
      <c r="P1" s="8">
        <v>3.3</v>
      </c>
      <c r="Q1" s="1" t="s">
        <v>13</v>
      </c>
    </row>
    <row r="2" spans="1:17" x14ac:dyDescent="0.6">
      <c r="M2" s="2" t="s">
        <v>12</v>
      </c>
      <c r="P2" s="8">
        <v>8</v>
      </c>
    </row>
    <row r="3" spans="1:17" x14ac:dyDescent="0.6">
      <c r="M3" s="2" t="s">
        <v>14</v>
      </c>
      <c r="N3" s="2" t="str">
        <f>_xlfn.CONCAT("Vref/power(2,n)")</f>
        <v>Vref/power(2,n)</v>
      </c>
      <c r="O3" s="2" t="str">
        <f>_xlfn.CONCAT(P1,"/power(2,",P2,")")</f>
        <v>3.3/power(2,8)</v>
      </c>
      <c r="P3" s="9">
        <f>P1/POWER(2,P2)</f>
        <v>1.2890624999999999E-2</v>
      </c>
      <c r="Q3" s="1" t="s">
        <v>13</v>
      </c>
    </row>
    <row r="4" spans="1:17" x14ac:dyDescent="0.6">
      <c r="M4" s="3" t="str">
        <f>_xlfn.CONCAT("First Stage Vout = Vref (b7*1/2 + b6*1/4 + b5*1/8 + b4*1/16 + b3*1/32 + b2*1/64 + b1*1/128 + bo*1/256)")</f>
        <v>First Stage Vout = Vref (b7*1/2 + b6*1/4 + b5*1/8 + b4*1/16 + b3*1/32 + b2*1/64 + b1*1/128 + bo*1/256)</v>
      </c>
      <c r="N4" s="3"/>
      <c r="O4" s="3"/>
      <c r="P4" s="3"/>
    </row>
    <row r="5" spans="1:17" x14ac:dyDescent="0.6">
      <c r="M5" s="3" t="str">
        <f>_xlfn.CONCAT("First Stage Vout = Vref (b7*128/256 + b6*64/256 + b5*32/256 + b4*16/256 + b3*8/256 + b2*4/256 + b1*2/256 + bo*1/256)")</f>
        <v>First Stage Vout = Vref (b7*128/256 + b6*64/256 + b5*32/256 + b4*16/256 + b3*8/256 + b2*4/256 + b1*2/256 + bo*1/256)</v>
      </c>
      <c r="N5" s="3"/>
      <c r="O5" s="3"/>
      <c r="P5" s="3"/>
    </row>
    <row r="6" spans="1:17" x14ac:dyDescent="0.6">
      <c r="M6" s="2" t="s">
        <v>18</v>
      </c>
      <c r="N6" s="3"/>
      <c r="O6" s="3"/>
      <c r="P6" s="8">
        <v>5.0999999999999996</v>
      </c>
      <c r="Q6" s="1" t="s">
        <v>13</v>
      </c>
    </row>
    <row r="7" spans="1:17" x14ac:dyDescent="0.6">
      <c r="M7" s="3" t="s">
        <v>19</v>
      </c>
      <c r="N7" s="1" t="str">
        <f>_xlfn.CONCAT("Vrange/(power(2,n)-1)")</f>
        <v>Vrange/(power(2,n)-1)</v>
      </c>
      <c r="O7" s="2" t="str">
        <f>_xlfn.CONCAT(P6,"/(power(2,",P2,")-1)")</f>
        <v>5.1/(power(2,8)-1)</v>
      </c>
      <c r="P7" s="5">
        <f>P6/(POWER(2,P2)-1)</f>
        <v>1.9999999999999997E-2</v>
      </c>
      <c r="Q7" s="1" t="s">
        <v>13</v>
      </c>
    </row>
    <row r="8" spans="1:17" x14ac:dyDescent="0.6">
      <c r="B8" s="1" t="s">
        <v>0</v>
      </c>
      <c r="I8" s="1" t="s">
        <v>1</v>
      </c>
    </row>
    <row r="9" spans="1:17" x14ac:dyDescent="0.6">
      <c r="A9" s="1" t="s">
        <v>27</v>
      </c>
      <c r="B9" s="1" t="s">
        <v>25</v>
      </c>
      <c r="C9" s="1" t="s">
        <v>24</v>
      </c>
      <c r="D9" s="1" t="s">
        <v>23</v>
      </c>
      <c r="E9" s="1" t="s">
        <v>22</v>
      </c>
      <c r="F9" s="1" t="s">
        <v>2</v>
      </c>
      <c r="G9" s="1" t="s">
        <v>3</v>
      </c>
      <c r="H9" s="1" t="s">
        <v>4</v>
      </c>
      <c r="I9" s="1" t="s">
        <v>5</v>
      </c>
    </row>
    <row r="10" spans="1:17" x14ac:dyDescent="0.6">
      <c r="A10" s="1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17" x14ac:dyDescent="0.6">
      <c r="A11" s="1" t="s">
        <v>6</v>
      </c>
      <c r="B11" s="1">
        <v>128</v>
      </c>
      <c r="C11" s="1">
        <v>64</v>
      </c>
      <c r="D11" s="1">
        <v>32</v>
      </c>
      <c r="E11" s="1">
        <v>16</v>
      </c>
      <c r="F11" s="1">
        <v>8</v>
      </c>
      <c r="G11" s="1">
        <v>4</v>
      </c>
      <c r="H11" s="1">
        <v>2</v>
      </c>
      <c r="I11" s="1">
        <v>1</v>
      </c>
      <c r="J11" s="1" t="s">
        <v>20</v>
      </c>
      <c r="K11" s="1" t="s">
        <v>21</v>
      </c>
      <c r="L11" s="1" t="s">
        <v>17</v>
      </c>
      <c r="M11" s="1" t="s">
        <v>10</v>
      </c>
      <c r="N11" s="1" t="s">
        <v>8</v>
      </c>
      <c r="O11" s="1" t="s">
        <v>9</v>
      </c>
      <c r="P11" s="1" t="s">
        <v>11</v>
      </c>
    </row>
    <row r="12" spans="1:17" x14ac:dyDescent="0.6">
      <c r="A12" s="1" t="s">
        <v>7</v>
      </c>
      <c r="B12" s="1">
        <f>B10*B11</f>
        <v>0</v>
      </c>
      <c r="C12" s="1">
        <f t="shared" ref="C12:E12" si="0">C10*C11</f>
        <v>0</v>
      </c>
      <c r="D12" s="1">
        <f t="shared" si="0"/>
        <v>0</v>
      </c>
      <c r="E12" s="1">
        <f t="shared" si="0"/>
        <v>0</v>
      </c>
      <c r="F12" s="1">
        <f>F10*F11</f>
        <v>0</v>
      </c>
      <c r="G12" s="1">
        <f t="shared" ref="G12:I12" si="1">G10*G11</f>
        <v>0</v>
      </c>
      <c r="H12" s="1">
        <f t="shared" si="1"/>
        <v>0</v>
      </c>
      <c r="I12" s="1">
        <f t="shared" si="1"/>
        <v>0</v>
      </c>
      <c r="J12" s="1">
        <f>SUM(B12:I12)</f>
        <v>0</v>
      </c>
      <c r="K12" s="1">
        <v>256</v>
      </c>
      <c r="L12" s="1">
        <f>J12/K12</f>
        <v>0</v>
      </c>
      <c r="M12" s="1">
        <f>$P$1</f>
        <v>3.3</v>
      </c>
      <c r="N12" s="1">
        <f>L12*M12</f>
        <v>0</v>
      </c>
      <c r="P12" s="1">
        <f>N12*O12</f>
        <v>0</v>
      </c>
    </row>
    <row r="14" spans="1:17" x14ac:dyDescent="0.6">
      <c r="B14" s="1" t="s">
        <v>0</v>
      </c>
      <c r="I14" s="1" t="s">
        <v>1</v>
      </c>
    </row>
    <row r="15" spans="1:17" x14ac:dyDescent="0.6">
      <c r="A15" s="1" t="s">
        <v>27</v>
      </c>
      <c r="B15" s="1" t="s">
        <v>25</v>
      </c>
      <c r="C15" s="1" t="s">
        <v>24</v>
      </c>
      <c r="D15" s="1" t="s">
        <v>23</v>
      </c>
      <c r="E15" s="1" t="s">
        <v>22</v>
      </c>
      <c r="F15" s="1" t="s">
        <v>2</v>
      </c>
      <c r="G15" s="1" t="s">
        <v>3</v>
      </c>
      <c r="H15" s="1" t="s">
        <v>4</v>
      </c>
      <c r="I15" s="1" t="s">
        <v>5</v>
      </c>
    </row>
    <row r="16" spans="1:17" x14ac:dyDescent="0.6">
      <c r="A16" s="4">
        <v>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</row>
    <row r="17" spans="1:18" x14ac:dyDescent="0.6">
      <c r="A17" s="1" t="s">
        <v>6</v>
      </c>
      <c r="B17" s="1">
        <v>128</v>
      </c>
      <c r="C17" s="1">
        <v>64</v>
      </c>
      <c r="D17" s="1">
        <v>32</v>
      </c>
      <c r="E17" s="1">
        <v>16</v>
      </c>
      <c r="F17" s="1">
        <v>8</v>
      </c>
      <c r="G17" s="1">
        <v>4</v>
      </c>
      <c r="H17" s="1">
        <v>2</v>
      </c>
      <c r="I17" s="1">
        <v>1</v>
      </c>
      <c r="J17" s="1" t="s">
        <v>20</v>
      </c>
      <c r="K17" s="1" t="s">
        <v>21</v>
      </c>
      <c r="L17" s="1" t="s">
        <v>17</v>
      </c>
      <c r="M17" s="1" t="s">
        <v>10</v>
      </c>
      <c r="N17" s="1" t="s">
        <v>8</v>
      </c>
      <c r="O17" s="1" t="s">
        <v>9</v>
      </c>
      <c r="P17" s="1" t="s">
        <v>11</v>
      </c>
      <c r="R17" s="13" t="s">
        <v>34</v>
      </c>
    </row>
    <row r="18" spans="1:18" x14ac:dyDescent="0.6">
      <c r="A18" s="1" t="s">
        <v>7</v>
      </c>
      <c r="B18" s="1">
        <f>B16*B17</f>
        <v>0</v>
      </c>
      <c r="C18" s="1">
        <f t="shared" ref="C18:E18" si="2">C16*C17</f>
        <v>0</v>
      </c>
      <c r="D18" s="1">
        <f t="shared" si="2"/>
        <v>0</v>
      </c>
      <c r="E18" s="1">
        <f t="shared" si="2"/>
        <v>0</v>
      </c>
      <c r="F18" s="1">
        <f>F16*F17</f>
        <v>0</v>
      </c>
      <c r="G18" s="1">
        <f t="shared" ref="G18:I18" si="3">G16*G17</f>
        <v>0</v>
      </c>
      <c r="H18" s="1">
        <f t="shared" si="3"/>
        <v>0</v>
      </c>
      <c r="I18" s="1">
        <f t="shared" si="3"/>
        <v>1</v>
      </c>
      <c r="J18" s="1">
        <f>SUM(B18:I18)</f>
        <v>1</v>
      </c>
      <c r="K18" s="1">
        <v>256</v>
      </c>
      <c r="L18" s="1">
        <f>J18/K18</f>
        <v>3.90625E-3</v>
      </c>
      <c r="M18" s="1">
        <f>$P$1</f>
        <v>3.3</v>
      </c>
      <c r="N18" s="9">
        <f>L18*M18</f>
        <v>1.2890624999999999E-2</v>
      </c>
      <c r="O18" s="11">
        <v>1.552</v>
      </c>
      <c r="P18" s="6">
        <f>N18*O18</f>
        <v>2.000625E-2</v>
      </c>
      <c r="R18" s="10" t="s">
        <v>29</v>
      </c>
    </row>
    <row r="20" spans="1:18" x14ac:dyDescent="0.6">
      <c r="B20" s="1" t="s">
        <v>0</v>
      </c>
      <c r="I20" s="1" t="s">
        <v>1</v>
      </c>
    </row>
    <row r="21" spans="1:18" x14ac:dyDescent="0.6">
      <c r="A21" s="1" t="s">
        <v>27</v>
      </c>
      <c r="B21" s="1" t="s">
        <v>25</v>
      </c>
      <c r="C21" s="1" t="s">
        <v>24</v>
      </c>
      <c r="D21" s="1" t="s">
        <v>23</v>
      </c>
      <c r="E21" s="1" t="s">
        <v>22</v>
      </c>
      <c r="F21" s="1" t="s">
        <v>2</v>
      </c>
      <c r="G21" s="1" t="s">
        <v>3</v>
      </c>
      <c r="H21" s="1" t="s">
        <v>4</v>
      </c>
      <c r="I21" s="1" t="s">
        <v>5</v>
      </c>
    </row>
    <row r="22" spans="1:18" x14ac:dyDescent="0.6">
      <c r="A22" s="1" t="s">
        <v>26</v>
      </c>
      <c r="B22" s="8">
        <v>0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</row>
    <row r="23" spans="1:18" x14ac:dyDescent="0.6">
      <c r="A23" s="1" t="s">
        <v>6</v>
      </c>
      <c r="B23" s="1">
        <v>128</v>
      </c>
      <c r="C23" s="1">
        <v>64</v>
      </c>
      <c r="D23" s="1">
        <v>32</v>
      </c>
      <c r="E23" s="1">
        <v>16</v>
      </c>
      <c r="F23" s="1">
        <v>8</v>
      </c>
      <c r="G23" s="1">
        <v>4</v>
      </c>
      <c r="H23" s="1">
        <v>2</v>
      </c>
      <c r="I23" s="1">
        <v>1</v>
      </c>
      <c r="J23" s="1" t="s">
        <v>20</v>
      </c>
      <c r="K23" s="1" t="s">
        <v>21</v>
      </c>
      <c r="L23" s="1" t="s">
        <v>17</v>
      </c>
      <c r="M23" s="1" t="s">
        <v>10</v>
      </c>
      <c r="N23" s="1" t="s">
        <v>8</v>
      </c>
      <c r="O23" s="1" t="s">
        <v>9</v>
      </c>
      <c r="P23" s="1" t="s">
        <v>11</v>
      </c>
    </row>
    <row r="24" spans="1:18" x14ac:dyDescent="0.6">
      <c r="A24" s="1" t="s">
        <v>7</v>
      </c>
      <c r="B24" s="1">
        <f>B22*B23</f>
        <v>0</v>
      </c>
      <c r="C24" s="1">
        <f t="shared" ref="C24:E24" si="4">C22*C23</f>
        <v>0</v>
      </c>
      <c r="D24" s="1">
        <f t="shared" si="4"/>
        <v>0</v>
      </c>
      <c r="E24" s="1">
        <f t="shared" si="4"/>
        <v>16</v>
      </c>
      <c r="F24" s="1">
        <f>F22*F23</f>
        <v>8</v>
      </c>
      <c r="G24" s="1">
        <f t="shared" ref="G24:I24" si="5">G22*G23</f>
        <v>4</v>
      </c>
      <c r="H24" s="1">
        <f t="shared" si="5"/>
        <v>2</v>
      </c>
      <c r="I24" s="1">
        <f t="shared" si="5"/>
        <v>1</v>
      </c>
      <c r="J24" s="1">
        <f>SUM(B24:I24)</f>
        <v>31</v>
      </c>
      <c r="K24" s="1">
        <v>256</v>
      </c>
      <c r="L24" s="1">
        <f>J24/K24</f>
        <v>0.12109375</v>
      </c>
      <c r="M24" s="1">
        <f>$P$1</f>
        <v>3.3</v>
      </c>
      <c r="N24" s="1">
        <f>L24*M24</f>
        <v>0.39960937499999999</v>
      </c>
      <c r="O24" s="11">
        <f>O18</f>
        <v>1.552</v>
      </c>
      <c r="P24" s="7">
        <f>N24*O24</f>
        <v>0.62019374999999999</v>
      </c>
    </row>
    <row r="26" spans="1:18" x14ac:dyDescent="0.6">
      <c r="B26" s="1" t="s">
        <v>0</v>
      </c>
      <c r="I26" s="1" t="s">
        <v>1</v>
      </c>
    </row>
    <row r="27" spans="1:18" x14ac:dyDescent="0.6">
      <c r="A27" s="1" t="s">
        <v>27</v>
      </c>
      <c r="B27" s="1" t="s">
        <v>25</v>
      </c>
      <c r="C27" s="1" t="s">
        <v>24</v>
      </c>
      <c r="D27" s="1" t="s">
        <v>23</v>
      </c>
      <c r="E27" s="1" t="s">
        <v>22</v>
      </c>
      <c r="F27" s="1" t="s">
        <v>2</v>
      </c>
      <c r="G27" s="1" t="s">
        <v>3</v>
      </c>
      <c r="H27" s="1" t="s">
        <v>4</v>
      </c>
      <c r="I27" s="1" t="s">
        <v>5</v>
      </c>
    </row>
    <row r="28" spans="1:18" x14ac:dyDescent="0.6">
      <c r="A28" s="1">
        <v>80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18" x14ac:dyDescent="0.6">
      <c r="A29" s="1" t="s">
        <v>6</v>
      </c>
      <c r="B29" s="1">
        <v>128</v>
      </c>
      <c r="C29" s="1">
        <v>64</v>
      </c>
      <c r="D29" s="1">
        <v>32</v>
      </c>
      <c r="E29" s="1">
        <v>16</v>
      </c>
      <c r="F29" s="1">
        <v>8</v>
      </c>
      <c r="G29" s="1">
        <v>4</v>
      </c>
      <c r="H29" s="1">
        <v>2</v>
      </c>
      <c r="I29" s="1">
        <v>1</v>
      </c>
      <c r="J29" s="1" t="s">
        <v>20</v>
      </c>
      <c r="K29" s="1" t="s">
        <v>21</v>
      </c>
      <c r="L29" s="1" t="s">
        <v>17</v>
      </c>
      <c r="M29" s="1" t="s">
        <v>10</v>
      </c>
      <c r="N29" s="1" t="s">
        <v>8</v>
      </c>
      <c r="O29" s="1" t="s">
        <v>9</v>
      </c>
      <c r="P29" s="1" t="s">
        <v>11</v>
      </c>
      <c r="R29" s="13" t="s">
        <v>33</v>
      </c>
    </row>
    <row r="30" spans="1:18" x14ac:dyDescent="0.6">
      <c r="A30" s="1" t="s">
        <v>7</v>
      </c>
      <c r="B30" s="1">
        <f>B28*B29</f>
        <v>128</v>
      </c>
      <c r="C30" s="1">
        <f t="shared" ref="C30:E30" si="6">C28*C29</f>
        <v>0</v>
      </c>
      <c r="D30" s="1">
        <f t="shared" si="6"/>
        <v>0</v>
      </c>
      <c r="E30" s="1">
        <f t="shared" si="6"/>
        <v>0</v>
      </c>
      <c r="F30" s="1">
        <f>F28*F29</f>
        <v>0</v>
      </c>
      <c r="G30" s="1">
        <f t="shared" ref="G30:I30" si="7">G28*G29</f>
        <v>0</v>
      </c>
      <c r="H30" s="1">
        <f t="shared" si="7"/>
        <v>0</v>
      </c>
      <c r="I30" s="1">
        <f t="shared" si="7"/>
        <v>0</v>
      </c>
      <c r="J30" s="1">
        <f>SUM(B30:I30)</f>
        <v>128</v>
      </c>
      <c r="K30" s="1">
        <v>256</v>
      </c>
      <c r="L30" s="12">
        <f>J30/K30</f>
        <v>0.5</v>
      </c>
      <c r="M30" s="7">
        <f>$P$1</f>
        <v>3.3</v>
      </c>
      <c r="N30" s="1">
        <f>L30*M30</f>
        <v>1.65</v>
      </c>
      <c r="O30" s="11">
        <f>O24</f>
        <v>1.552</v>
      </c>
      <c r="P30" s="7">
        <f>N30*O30</f>
        <v>2.5608</v>
      </c>
      <c r="R30" s="12" t="s">
        <v>32</v>
      </c>
    </row>
    <row r="31" spans="1:18" x14ac:dyDescent="0.6">
      <c r="R31" s="7" t="s">
        <v>31</v>
      </c>
    </row>
    <row r="32" spans="1:18" x14ac:dyDescent="0.6">
      <c r="B32" s="1" t="s">
        <v>0</v>
      </c>
      <c r="I32" s="1" t="s">
        <v>1</v>
      </c>
      <c r="R32" s="10" t="s">
        <v>30</v>
      </c>
    </row>
    <row r="33" spans="1:16" x14ac:dyDescent="0.6">
      <c r="A33" s="1" t="s">
        <v>27</v>
      </c>
      <c r="B33" s="1" t="s">
        <v>25</v>
      </c>
      <c r="C33" s="1" t="s">
        <v>24</v>
      </c>
      <c r="D33" s="1" t="s">
        <v>23</v>
      </c>
      <c r="E33" s="1" t="s">
        <v>22</v>
      </c>
      <c r="F33" s="1" t="s">
        <v>2</v>
      </c>
      <c r="G33" s="1" t="s">
        <v>3</v>
      </c>
      <c r="H33" s="1" t="s">
        <v>4</v>
      </c>
      <c r="I33" s="1" t="s">
        <v>5</v>
      </c>
    </row>
    <row r="34" spans="1:16" x14ac:dyDescent="0.6">
      <c r="A34" s="1" t="s">
        <v>28</v>
      </c>
      <c r="B34" s="8">
        <v>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0</v>
      </c>
      <c r="I34" s="8">
        <v>0</v>
      </c>
    </row>
    <row r="35" spans="1:16" x14ac:dyDescent="0.6">
      <c r="A35" s="1" t="s">
        <v>6</v>
      </c>
      <c r="B35" s="1">
        <v>128</v>
      </c>
      <c r="C35" s="1">
        <v>64</v>
      </c>
      <c r="D35" s="1">
        <v>32</v>
      </c>
      <c r="E35" s="1">
        <v>16</v>
      </c>
      <c r="F35" s="1">
        <v>8</v>
      </c>
      <c r="G35" s="1">
        <v>4</v>
      </c>
      <c r="H35" s="1">
        <v>2</v>
      </c>
      <c r="I35" s="1">
        <v>1</v>
      </c>
      <c r="J35" s="1" t="s">
        <v>20</v>
      </c>
      <c r="K35" s="1" t="s">
        <v>21</v>
      </c>
      <c r="L35" s="1" t="s">
        <v>17</v>
      </c>
      <c r="M35" s="1" t="s">
        <v>10</v>
      </c>
      <c r="N35" s="1" t="s">
        <v>8</v>
      </c>
      <c r="O35" s="1" t="s">
        <v>9</v>
      </c>
      <c r="P35" s="1" t="s">
        <v>11</v>
      </c>
    </row>
    <row r="36" spans="1:16" x14ac:dyDescent="0.6">
      <c r="A36" s="1" t="s">
        <v>7</v>
      </c>
      <c r="B36" s="1">
        <f>B34*B35</f>
        <v>128</v>
      </c>
      <c r="C36" s="1">
        <f t="shared" ref="C36:E36" si="8">C34*C35</f>
        <v>0</v>
      </c>
      <c r="D36" s="1">
        <f t="shared" si="8"/>
        <v>0</v>
      </c>
      <c r="E36" s="1">
        <f t="shared" si="8"/>
        <v>16</v>
      </c>
      <c r="F36" s="1">
        <f>F34*F35</f>
        <v>8</v>
      </c>
      <c r="G36" s="1">
        <f t="shared" ref="G36:I36" si="9">G34*G35</f>
        <v>4</v>
      </c>
      <c r="H36" s="1">
        <f t="shared" si="9"/>
        <v>0</v>
      </c>
      <c r="I36" s="1">
        <f t="shared" si="9"/>
        <v>0</v>
      </c>
      <c r="J36" s="1">
        <f>SUM(B36:I36)</f>
        <v>156</v>
      </c>
      <c r="K36" s="1">
        <v>256</v>
      </c>
      <c r="L36" s="1">
        <f>J36/K36</f>
        <v>0.609375</v>
      </c>
      <c r="M36" s="1">
        <f>$P$1</f>
        <v>3.3</v>
      </c>
      <c r="N36" s="1">
        <f>L36*M36</f>
        <v>2.0109374999999998</v>
      </c>
      <c r="O36" s="11">
        <f>O30</f>
        <v>1.552</v>
      </c>
      <c r="P36" s="7">
        <f>N36*O36</f>
        <v>3.1209749999999996</v>
      </c>
    </row>
    <row r="38" spans="1:16" x14ac:dyDescent="0.6">
      <c r="B38" s="1" t="s">
        <v>0</v>
      </c>
      <c r="I38" s="1" t="s">
        <v>1</v>
      </c>
    </row>
    <row r="39" spans="1:16" x14ac:dyDescent="0.6">
      <c r="A39" s="1" t="s">
        <v>27</v>
      </c>
      <c r="B39" s="1" t="s">
        <v>25</v>
      </c>
      <c r="C39" s="1" t="s">
        <v>24</v>
      </c>
      <c r="D39" s="1" t="s">
        <v>23</v>
      </c>
      <c r="E39" s="1" t="s">
        <v>22</v>
      </c>
      <c r="F39" s="1" t="s">
        <v>2</v>
      </c>
      <c r="G39" s="1" t="s">
        <v>3</v>
      </c>
      <c r="H39" s="1" t="s">
        <v>4</v>
      </c>
      <c r="I39" s="1" t="s">
        <v>5</v>
      </c>
    </row>
    <row r="40" spans="1:16" x14ac:dyDescent="0.6">
      <c r="A40" s="1" t="s">
        <v>28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</row>
    <row r="41" spans="1:16" x14ac:dyDescent="0.6">
      <c r="A41" s="1" t="s">
        <v>6</v>
      </c>
      <c r="B41" s="1">
        <v>128</v>
      </c>
      <c r="C41" s="1">
        <v>64</v>
      </c>
      <c r="D41" s="1">
        <v>32</v>
      </c>
      <c r="E41" s="1">
        <v>16</v>
      </c>
      <c r="F41" s="1">
        <v>8</v>
      </c>
      <c r="G41" s="1">
        <v>4</v>
      </c>
      <c r="H41" s="1">
        <v>2</v>
      </c>
      <c r="I41" s="1">
        <v>1</v>
      </c>
      <c r="J41" s="1" t="s">
        <v>20</v>
      </c>
      <c r="K41" s="1" t="s">
        <v>21</v>
      </c>
      <c r="L41" s="1" t="s">
        <v>17</v>
      </c>
      <c r="M41" s="1" t="s">
        <v>10</v>
      </c>
      <c r="N41" s="1" t="s">
        <v>8</v>
      </c>
      <c r="O41" s="1" t="s">
        <v>9</v>
      </c>
      <c r="P41" s="1" t="s">
        <v>11</v>
      </c>
    </row>
    <row r="42" spans="1:16" x14ac:dyDescent="0.6">
      <c r="A42" s="1" t="s">
        <v>7</v>
      </c>
      <c r="B42" s="1">
        <f>B40*B41</f>
        <v>128</v>
      </c>
      <c r="C42" s="1">
        <f t="shared" ref="C42:E42" si="10">C40*C41</f>
        <v>64</v>
      </c>
      <c r="D42" s="1">
        <f t="shared" si="10"/>
        <v>32</v>
      </c>
      <c r="E42" s="1">
        <f t="shared" si="10"/>
        <v>16</v>
      </c>
      <c r="F42" s="1">
        <f>F40*F41</f>
        <v>8</v>
      </c>
      <c r="G42" s="1">
        <f t="shared" ref="G42:I42" si="11">G40*G41</f>
        <v>4</v>
      </c>
      <c r="H42" s="1">
        <f t="shared" si="11"/>
        <v>2</v>
      </c>
      <c r="I42" s="1">
        <f t="shared" si="11"/>
        <v>1</v>
      </c>
      <c r="J42" s="1">
        <f>SUM(B42:I42)</f>
        <v>255</v>
      </c>
      <c r="K42" s="1">
        <v>256</v>
      </c>
      <c r="L42" s="1">
        <f>J42/K42</f>
        <v>0.99609375</v>
      </c>
      <c r="M42" s="1">
        <f>$P$1</f>
        <v>3.3</v>
      </c>
      <c r="N42" s="1">
        <f>L42*M42</f>
        <v>3.287109375</v>
      </c>
      <c r="O42" s="11">
        <f>O36</f>
        <v>1.552</v>
      </c>
      <c r="P42" s="7">
        <f>N42*O42</f>
        <v>5.1015937500000001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1bit</vt:lpstr>
      <vt:lpstr>2bit</vt:lpstr>
      <vt:lpstr>3bit</vt:lpstr>
      <vt:lpstr>4bit Lab7</vt:lpstr>
      <vt:lpstr>8bit Project7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2025-03-16T23:19:50Z</dcterms:modified>
</cp:coreProperties>
</file>