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robert/Library/Mobile Documents/com~apple~CloudDocs/2 LEHRE/3 FU Berlin/LNDW/LNDW 2025 Coffein/"/>
    </mc:Choice>
  </mc:AlternateContent>
  <xr:revisionPtr revIDLastSave="0" documentId="13_ncr:1_{8232A336-EDA8-7047-82C8-555B14430928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INGABE" sheetId="7" r:id="rId1"/>
    <sheet name="PLOT" sheetId="3" r:id="rId2"/>
    <sheet name="Eingabetabellen" sheetId="9" r:id="rId3"/>
    <sheet name="Parameter" sheetId="2" r:id="rId4"/>
    <sheet name="Simulation" sheetId="1" r:id="rId5"/>
    <sheet name="Simulation2" sheetId="8" r:id="rId6"/>
  </sheets>
  <definedNames>
    <definedName name="_xlnm.Print_Area" localSheetId="1">PLOT!$A$1:$J$36</definedName>
    <definedName name="Z_69350532_C92A_1445_8F76_6C02DEF8B423_.wvu.PrintArea" localSheetId="1" hidden="1">PLOT!$A$1:$J$36</definedName>
  </definedNames>
  <calcPr calcId="191029"/>
  <customWorkbookViews>
    <customWorkbookView name="std" guid="{69350532-C92A-1445-8F76-6C02DEF8B423}" maximized="1" windowWidth="2240" windowHeight="1260" activeSheetId="7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7" l="1"/>
  <c r="O5" i="2" s="1"/>
  <c r="D6" i="7"/>
  <c r="D5" i="2" s="1"/>
  <c r="G6" i="7"/>
  <c r="G5" i="2" s="1"/>
  <c r="D9" i="3"/>
  <c r="E6" i="7"/>
  <c r="E5" i="2" s="1"/>
  <c r="F6" i="7"/>
  <c r="F5" i="2" s="1"/>
  <c r="H6" i="7"/>
  <c r="H5" i="2" s="1"/>
  <c r="I6" i="7"/>
  <c r="I5" i="2" s="1"/>
  <c r="J6" i="7"/>
  <c r="J5" i="2" s="1"/>
  <c r="K6" i="7"/>
  <c r="K5" i="2" s="1"/>
  <c r="L6" i="7"/>
  <c r="L5" i="2" s="1"/>
  <c r="M6" i="7"/>
  <c r="M5" i="2" s="1"/>
  <c r="N6" i="7"/>
  <c r="N5" i="2" s="1"/>
  <c r="B2" i="2"/>
  <c r="C6" i="3" s="1"/>
  <c r="B3" i="2"/>
  <c r="B25" i="8" s="1"/>
  <c r="B1" i="2"/>
  <c r="C5" i="3"/>
  <c r="C3" i="3"/>
  <c r="C4" i="3"/>
  <c r="D6" i="2"/>
  <c r="E6" i="2"/>
  <c r="F6" i="2"/>
  <c r="G6" i="2"/>
  <c r="H6" i="2"/>
  <c r="I6" i="2"/>
  <c r="J6" i="2"/>
  <c r="K6" i="2"/>
  <c r="L6" i="2"/>
  <c r="M6" i="2"/>
  <c r="N6" i="2"/>
  <c r="O6" i="2"/>
  <c r="P6" i="7" l="1"/>
  <c r="C9" i="3" s="1"/>
  <c r="C7" i="3"/>
  <c r="B5" i="8"/>
  <c r="B6" i="8"/>
  <c r="B9" i="8"/>
  <c r="B10" i="8"/>
  <c r="B12" i="8"/>
  <c r="B13" i="8"/>
  <c r="B27" i="1"/>
  <c r="B7" i="1"/>
  <c r="B26" i="1"/>
  <c r="B19" i="8"/>
  <c r="B25" i="1"/>
  <c r="B20" i="8"/>
  <c r="B24" i="1"/>
  <c r="B23" i="8"/>
  <c r="B22" i="1"/>
  <c r="B24" i="8"/>
  <c r="B19" i="1"/>
  <c r="B4" i="8"/>
  <c r="B18" i="1"/>
  <c r="B13" i="1"/>
  <c r="B12" i="1"/>
  <c r="B11" i="1"/>
  <c r="B10" i="1"/>
  <c r="B8" i="1"/>
  <c r="B18" i="8"/>
  <c r="B6" i="1"/>
  <c r="B5" i="1"/>
  <c r="B21" i="1"/>
  <c r="B26" i="8"/>
  <c r="B20" i="1"/>
  <c r="B27" i="8"/>
  <c r="B15" i="8"/>
  <c r="B14" i="8"/>
  <c r="B3" i="1"/>
  <c r="B15" i="1"/>
  <c r="B16" i="8"/>
  <c r="B17" i="1"/>
  <c r="B16" i="1"/>
  <c r="B4" i="1"/>
  <c r="B14" i="1"/>
  <c r="B3" i="8"/>
  <c r="B17" i="8"/>
  <c r="B7" i="8"/>
  <c r="B21" i="8"/>
  <c r="B23" i="1"/>
  <c r="B9" i="1"/>
  <c r="B8" i="8"/>
  <c r="B22" i="8"/>
  <c r="B11" i="8"/>
  <c r="C8" i="8" a="1"/>
  <c r="C8" i="8" s="1"/>
  <c r="C51" i="8" a="1"/>
  <c r="C51" i="8" s="1"/>
  <c r="D51" i="8" s="1"/>
  <c r="C20" i="8" a="1"/>
  <c r="C20" i="8" s="1"/>
  <c r="C100" i="8" a="1"/>
  <c r="C100" i="8" s="1"/>
  <c r="D100" i="8" s="1"/>
  <c r="C9" i="8" a="1"/>
  <c r="C9" i="8" s="1"/>
  <c r="C161" i="8" a="1"/>
  <c r="C161" i="8" s="1"/>
  <c r="D161" i="8" s="1"/>
  <c r="C26" i="8" a="1"/>
  <c r="C26" i="8" s="1"/>
  <c r="C136" i="8" a="1"/>
  <c r="C136" i="8" s="1"/>
  <c r="D136" i="8" s="1"/>
  <c r="C44" i="8" a="1"/>
  <c r="C44" i="8" s="1"/>
  <c r="D44" i="8" s="1"/>
  <c r="C38" i="8" a="1"/>
  <c r="C38" i="8" s="1"/>
  <c r="D38" i="8" s="1"/>
  <c r="C128" i="8" a="1"/>
  <c r="C128" i="8" s="1"/>
  <c r="D128" i="8" s="1"/>
  <c r="C28" i="8" a="1"/>
  <c r="C28" i="8" s="1"/>
  <c r="D28" i="8" s="1"/>
  <c r="C127" i="8" a="1"/>
  <c r="C127" i="8" s="1"/>
  <c r="D127" i="8" s="1"/>
  <c r="C180" i="8" a="1"/>
  <c r="C180" i="8" s="1"/>
  <c r="D180" i="8" s="1"/>
  <c r="C67" i="8" a="1"/>
  <c r="C67" i="8" s="1"/>
  <c r="D67" i="8" s="1"/>
  <c r="C162" i="8" a="1"/>
  <c r="C162" i="8" s="1"/>
  <c r="D162" i="8" s="1"/>
  <c r="C52" i="8" a="1"/>
  <c r="C52" i="8" s="1"/>
  <c r="D52" i="8" s="1"/>
  <c r="C68" i="8" a="1"/>
  <c r="C68" i="8" s="1"/>
  <c r="D68" i="8" s="1"/>
  <c r="C129" i="8" a="1"/>
  <c r="C129" i="8" s="1"/>
  <c r="D129" i="8" s="1"/>
  <c r="C7" i="8" a="1"/>
  <c r="C7" i="8" s="1"/>
  <c r="C182" i="8" a="1"/>
  <c r="C182" i="8" s="1"/>
  <c r="D182" i="8" s="1"/>
  <c r="C126" i="8" a="1"/>
  <c r="C126" i="8" s="1"/>
  <c r="D126" i="8" s="1"/>
  <c r="C181" i="8" a="1"/>
  <c r="C181" i="8" s="1"/>
  <c r="D181" i="8" s="1"/>
  <c r="C101" i="8" a="1"/>
  <c r="C101" i="8" s="1"/>
  <c r="D101" i="8" s="1"/>
  <c r="C179" i="8" a="1"/>
  <c r="C179" i="8" s="1"/>
  <c r="D179" i="8" s="1"/>
  <c r="C15" i="8" a="1"/>
  <c r="C15" i="8" s="1"/>
  <c r="C154" i="8" a="1"/>
  <c r="C154" i="8" s="1"/>
  <c r="D154" i="8" s="1"/>
  <c r="C75" i="8" a="1"/>
  <c r="C75" i="8" s="1"/>
  <c r="D75" i="8" s="1"/>
  <c r="C27" i="8" a="1"/>
  <c r="C27" i="8" s="1"/>
  <c r="C69" i="8" a="1"/>
  <c r="C69" i="8" s="1"/>
  <c r="D69" i="8" s="1"/>
  <c r="C153" i="8" a="1"/>
  <c r="C153" i="8" s="1"/>
  <c r="D153" i="8" s="1"/>
  <c r="C21" i="8" a="1"/>
  <c r="C21" i="8" s="1"/>
  <c r="C37" i="8" a="1"/>
  <c r="C37" i="8" s="1"/>
  <c r="D37" i="8" s="1"/>
  <c r="C117" i="8" a="1"/>
  <c r="C117" i="8" s="1"/>
  <c r="D117" i="8" s="1"/>
  <c r="C174" i="8" a="1"/>
  <c r="C174" i="8" s="1"/>
  <c r="D174" i="8" s="1"/>
  <c r="C13" i="8" a="1"/>
  <c r="C13" i="8" s="1"/>
  <c r="C60" i="8" a="1"/>
  <c r="C60" i="8" s="1"/>
  <c r="D60" i="8" s="1"/>
  <c r="C31" i="8" a="1"/>
  <c r="C31" i="8" s="1"/>
  <c r="D31" i="8" s="1"/>
  <c r="C45" i="8" a="1"/>
  <c r="C45" i="8" s="1"/>
  <c r="D45" i="8" s="1"/>
  <c r="C61" i="8" a="1"/>
  <c r="C61" i="8" s="1"/>
  <c r="D61" i="8" s="1"/>
  <c r="C76" i="8" a="1"/>
  <c r="C76" i="8" s="1"/>
  <c r="D76" i="8" s="1"/>
  <c r="C86" i="8" a="1"/>
  <c r="C86" i="8" s="1"/>
  <c r="D86" i="8" s="1"/>
  <c r="C93" i="8" a="1"/>
  <c r="C93" i="8" s="1"/>
  <c r="D93" i="8" s="1"/>
  <c r="C137" i="8" a="1"/>
  <c r="C137" i="8" s="1"/>
  <c r="D137" i="8" s="1"/>
  <c r="C155" i="8" a="1"/>
  <c r="C155" i="8" s="1"/>
  <c r="D155" i="8" s="1"/>
  <c r="C163" i="8" a="1"/>
  <c r="C163" i="8" s="1"/>
  <c r="D163" i="8" s="1"/>
  <c r="C173" i="8" a="1"/>
  <c r="C173" i="8" s="1"/>
  <c r="D173" i="8" s="1"/>
  <c r="C30" i="8" a="1"/>
  <c r="C30" i="8" s="1"/>
  <c r="D30" i="8" s="1"/>
  <c r="C46" i="8" a="1"/>
  <c r="C46" i="8" s="1"/>
  <c r="D46" i="8" s="1"/>
  <c r="C87" i="8" a="1"/>
  <c r="C87" i="8" s="1"/>
  <c r="D87" i="8" s="1"/>
  <c r="C109" i="8" a="1"/>
  <c r="C109" i="8" s="1"/>
  <c r="D109" i="8" s="1"/>
  <c r="C118" i="8" a="1"/>
  <c r="C118" i="8" s="1"/>
  <c r="D118" i="8" s="1"/>
  <c r="C130" i="8" a="1"/>
  <c r="C130" i="8" s="1"/>
  <c r="D130" i="8" s="1"/>
  <c r="C138" i="8" a="1"/>
  <c r="C138" i="8" s="1"/>
  <c r="D138" i="8" s="1"/>
  <c r="C47" i="8" a="1"/>
  <c r="C47" i="8" s="1"/>
  <c r="D47" i="8" s="1"/>
  <c r="C53" i="8" a="1"/>
  <c r="C53" i="8" s="1"/>
  <c r="D53" i="8" s="1"/>
  <c r="C62" i="8" a="1"/>
  <c r="C62" i="8" s="1"/>
  <c r="D62" i="8" s="1"/>
  <c r="C70" i="8" a="1"/>
  <c r="C70" i="8" s="1"/>
  <c r="D70" i="8" s="1"/>
  <c r="C77" i="8" a="1"/>
  <c r="C77" i="8" s="1"/>
  <c r="D77" i="8" s="1"/>
  <c r="C94" i="8" a="1"/>
  <c r="C94" i="8" s="1"/>
  <c r="D94" i="8" s="1"/>
  <c r="C102" i="8" a="1"/>
  <c r="C102" i="8" s="1"/>
  <c r="D102" i="8" s="1"/>
  <c r="C110" i="8" a="1"/>
  <c r="C110" i="8" s="1"/>
  <c r="D110" i="8" s="1"/>
  <c r="C119" i="8" a="1"/>
  <c r="C119" i="8" s="1"/>
  <c r="D119" i="8" s="1"/>
  <c r="C139" i="8" a="1"/>
  <c r="C139" i="8" s="1"/>
  <c r="D139" i="8" s="1"/>
  <c r="C164" i="8" a="1"/>
  <c r="C164" i="8" s="1"/>
  <c r="D164" i="8" s="1"/>
  <c r="C183" i="8" a="1"/>
  <c r="C183" i="8" s="1"/>
  <c r="D183" i="8" s="1"/>
  <c r="C39" i="8" a="1"/>
  <c r="C39" i="8" s="1"/>
  <c r="D39" i="8" s="1"/>
  <c r="C19" i="8" a="1"/>
  <c r="C19" i="8" s="1"/>
  <c r="C12" i="8" a="1"/>
  <c r="C12" i="8" s="1"/>
  <c r="C55" i="8" a="1"/>
  <c r="C55" i="8" s="1"/>
  <c r="D55" i="8" s="1"/>
  <c r="C79" i="8" a="1"/>
  <c r="C79" i="8" s="1"/>
  <c r="D79" i="8" s="1"/>
  <c r="C95" i="8" a="1"/>
  <c r="C95" i="8" s="1"/>
  <c r="D95" i="8" s="1"/>
  <c r="C120" i="8" a="1"/>
  <c r="C120" i="8" s="1"/>
  <c r="D120" i="8" s="1"/>
  <c r="C140" i="8" a="1"/>
  <c r="C140" i="8" s="1"/>
  <c r="D140" i="8" s="1"/>
  <c r="C157" i="8" a="1"/>
  <c r="C157" i="8" s="1"/>
  <c r="D157" i="8" s="1"/>
  <c r="C176" i="8" a="1"/>
  <c r="C176" i="8" s="1"/>
  <c r="D176" i="8" s="1"/>
  <c r="C25" i="8" a="1"/>
  <c r="C25" i="8" s="1"/>
  <c r="D25" i="8" s="1"/>
  <c r="C48" i="8" a="1"/>
  <c r="C48" i="8" s="1"/>
  <c r="D48" i="8" s="1"/>
  <c r="C72" i="8" a="1"/>
  <c r="C72" i="8" s="1"/>
  <c r="D72" i="8" s="1"/>
  <c r="C96" i="8" a="1"/>
  <c r="C96" i="8" s="1"/>
  <c r="D96" i="8" s="1"/>
  <c r="C121" i="8" a="1"/>
  <c r="C121" i="8" s="1"/>
  <c r="D121" i="8" s="1"/>
  <c r="C141" i="8" a="1"/>
  <c r="C141" i="8" s="1"/>
  <c r="D141" i="8" s="1"/>
  <c r="C158" i="8" a="1"/>
  <c r="C158" i="8" s="1"/>
  <c r="D158" i="8" s="1"/>
  <c r="C184" i="8" a="1"/>
  <c r="C184" i="8" s="1"/>
  <c r="D184" i="8" s="1"/>
  <c r="C18" i="8" a="1"/>
  <c r="C18" i="8" s="1"/>
  <c r="C5" i="8" a="1"/>
  <c r="C5" i="8" s="1"/>
  <c r="C24" i="8" a="1"/>
  <c r="C24" i="8" s="1"/>
  <c r="C57" i="8" a="1"/>
  <c r="C57" i="8" s="1"/>
  <c r="D57" i="8" s="1"/>
  <c r="C81" i="8" a="1"/>
  <c r="C81" i="8" s="1"/>
  <c r="D81" i="8" s="1"/>
  <c r="C105" i="8" a="1"/>
  <c r="C105" i="8" s="1"/>
  <c r="D105" i="8" s="1"/>
  <c r="C113" i="8" a="1"/>
  <c r="C113" i="8" s="1"/>
  <c r="D113" i="8" s="1"/>
  <c r="C133" i="8" a="1"/>
  <c r="C133" i="8" s="1"/>
  <c r="D133" i="8" s="1"/>
  <c r="C143" i="8" a="1"/>
  <c r="C143" i="8" s="1"/>
  <c r="D143" i="8" s="1"/>
  <c r="C169" i="8" a="1"/>
  <c r="C169" i="8" s="1"/>
  <c r="D169" i="8" s="1"/>
  <c r="C34" i="8" a="1"/>
  <c r="C34" i="8" s="1"/>
  <c r="D34" i="8" s="1"/>
  <c r="C42" i="8" a="1"/>
  <c r="C42" i="8" s="1"/>
  <c r="D42" i="8" s="1"/>
  <c r="C10" i="8" a="1"/>
  <c r="C10" i="8" s="1"/>
  <c r="C4" i="8" a="1"/>
  <c r="C4" i="8" s="1"/>
  <c r="C82" i="8" a="1"/>
  <c r="C82" i="8" s="1"/>
  <c r="D82" i="8" s="1"/>
  <c r="C98" i="8" a="1"/>
  <c r="C98" i="8" s="1"/>
  <c r="D98" i="8" s="1"/>
  <c r="C134" i="8" a="1"/>
  <c r="C134" i="8" s="1"/>
  <c r="D134" i="8" s="1"/>
  <c r="C50" i="8" a="1"/>
  <c r="C50" i="8" s="1"/>
  <c r="D50" i="8" s="1"/>
  <c r="C58" i="8" a="1"/>
  <c r="C58" i="8" s="1"/>
  <c r="D58" i="8" s="1"/>
  <c r="C91" i="8" a="1"/>
  <c r="C91" i="8" s="1"/>
  <c r="D91" i="8" s="1"/>
  <c r="C99" i="8" a="1"/>
  <c r="C99" i="8" s="1"/>
  <c r="D99" i="8" s="1"/>
  <c r="C125" i="8" a="1"/>
  <c r="C125" i="8" s="1"/>
  <c r="D125" i="8" s="1"/>
  <c r="C151" i="8" a="1"/>
  <c r="C151" i="8" s="1"/>
  <c r="D151" i="8" s="1"/>
  <c r="C170" i="8" a="1"/>
  <c r="C170" i="8" s="1"/>
  <c r="D170" i="8" s="1"/>
  <c r="C35" i="8" a="1"/>
  <c r="C35" i="8" s="1"/>
  <c r="D35" i="8" s="1"/>
  <c r="C23" i="8" a="1"/>
  <c r="C23" i="8" s="1"/>
  <c r="C54" i="8" a="1"/>
  <c r="C54" i="8" s="1"/>
  <c r="D54" i="8" s="1"/>
  <c r="C71" i="8" a="1"/>
  <c r="C71" i="8" s="1"/>
  <c r="D71" i="8" s="1"/>
  <c r="C78" i="8" a="1"/>
  <c r="C78" i="8" s="1"/>
  <c r="D78" i="8" s="1"/>
  <c r="C88" i="8" a="1"/>
  <c r="C88" i="8" s="1"/>
  <c r="D88" i="8" s="1"/>
  <c r="C103" i="8" a="1"/>
  <c r="C103" i="8" s="1"/>
  <c r="D103" i="8" s="1"/>
  <c r="C111" i="8" a="1"/>
  <c r="C111" i="8" s="1"/>
  <c r="D111" i="8" s="1"/>
  <c r="C148" i="8" a="1"/>
  <c r="C148" i="8" s="1"/>
  <c r="D148" i="8" s="1"/>
  <c r="C156" i="8" a="1"/>
  <c r="C156" i="8" s="1"/>
  <c r="D156" i="8" s="1"/>
  <c r="C165" i="8" a="1"/>
  <c r="C165" i="8" s="1"/>
  <c r="D165" i="8" s="1"/>
  <c r="C175" i="8" a="1"/>
  <c r="C175" i="8" s="1"/>
  <c r="D175" i="8" s="1"/>
  <c r="C40" i="8" a="1"/>
  <c r="C40" i="8" s="1"/>
  <c r="D40" i="8" s="1"/>
  <c r="C6" i="8" a="1"/>
  <c r="C6" i="8" s="1"/>
  <c r="C63" i="8" a="1"/>
  <c r="C63" i="8" s="1"/>
  <c r="D63" i="8" s="1"/>
  <c r="C131" i="8" a="1"/>
  <c r="C131" i="8" s="1"/>
  <c r="D131" i="8" s="1"/>
  <c r="C166" i="8" a="1"/>
  <c r="C166" i="8" s="1"/>
  <c r="D166" i="8" s="1"/>
  <c r="C32" i="8" a="1"/>
  <c r="C32" i="8" s="1"/>
  <c r="D32" i="8" s="1"/>
  <c r="C64" i="8" a="1"/>
  <c r="C64" i="8" s="1"/>
  <c r="D64" i="8" s="1"/>
  <c r="C104" i="8" a="1"/>
  <c r="C104" i="8" s="1"/>
  <c r="D104" i="8" s="1"/>
  <c r="C132" i="8" a="1"/>
  <c r="C132" i="8" s="1"/>
  <c r="D132" i="8" s="1"/>
  <c r="C167" i="8" a="1"/>
  <c r="C167" i="8" s="1"/>
  <c r="D167" i="8" s="1"/>
  <c r="C11" i="8" a="1"/>
  <c r="C11" i="8" s="1"/>
  <c r="C41" i="8" a="1"/>
  <c r="C41" i="8" s="1"/>
  <c r="D41" i="8" s="1"/>
  <c r="C65" i="8" a="1"/>
  <c r="C65" i="8" s="1"/>
  <c r="D65" i="8" s="1"/>
  <c r="C90" i="8" a="1"/>
  <c r="C90" i="8" s="1"/>
  <c r="D90" i="8" s="1"/>
  <c r="C123" i="8" a="1"/>
  <c r="C123" i="8" s="1"/>
  <c r="D123" i="8" s="1"/>
  <c r="C159" i="8" a="1"/>
  <c r="C159" i="8" s="1"/>
  <c r="D159" i="8" s="1"/>
  <c r="C177" i="8" a="1"/>
  <c r="C177" i="8" s="1"/>
  <c r="D177" i="8" s="1"/>
  <c r="C17" i="8" a="1"/>
  <c r="C17" i="8" s="1"/>
  <c r="C66" i="8" a="1"/>
  <c r="C66" i="8" s="1"/>
  <c r="D66" i="8" s="1"/>
  <c r="C114" i="8" a="1"/>
  <c r="C114" i="8" s="1"/>
  <c r="D114" i="8" s="1"/>
  <c r="C150" i="8" a="1"/>
  <c r="C150" i="8" s="1"/>
  <c r="D150" i="8" s="1"/>
  <c r="C83" i="8" a="1"/>
  <c r="C83" i="8" s="1"/>
  <c r="D83" i="8" s="1"/>
  <c r="C115" i="8" a="1"/>
  <c r="C115" i="8" s="1"/>
  <c r="D115" i="8" s="1"/>
  <c r="C135" i="8" a="1"/>
  <c r="C135" i="8" s="1"/>
  <c r="D135" i="8" s="1"/>
  <c r="C178" i="8" a="1"/>
  <c r="C178" i="8" s="1"/>
  <c r="D178" i="8" s="1"/>
  <c r="C43" i="8" a="1"/>
  <c r="C43" i="8" s="1"/>
  <c r="D43" i="8" s="1"/>
  <c r="C56" i="8" a="1"/>
  <c r="C56" i="8" s="1"/>
  <c r="D56" i="8" s="1"/>
  <c r="C73" i="8" a="1"/>
  <c r="C73" i="8" s="1"/>
  <c r="D73" i="8" s="1"/>
  <c r="C80" i="8" a="1"/>
  <c r="C80" i="8" s="1"/>
  <c r="D80" i="8" s="1"/>
  <c r="C89" i="8" a="1"/>
  <c r="C89" i="8" s="1"/>
  <c r="D89" i="8" s="1"/>
  <c r="C97" i="8" a="1"/>
  <c r="C97" i="8" s="1"/>
  <c r="D97" i="8" s="1"/>
  <c r="C112" i="8" a="1"/>
  <c r="C112" i="8" s="1"/>
  <c r="D112" i="8" s="1"/>
  <c r="C122" i="8" a="1"/>
  <c r="C122" i="8" s="1"/>
  <c r="D122" i="8" s="1"/>
  <c r="C142" i="8" a="1"/>
  <c r="C142" i="8" s="1"/>
  <c r="D142" i="8" s="1"/>
  <c r="C149" i="8" a="1"/>
  <c r="C149" i="8" s="1"/>
  <c r="D149" i="8" s="1"/>
  <c r="C168" i="8" a="1"/>
  <c r="C168" i="8" s="1"/>
  <c r="D168" i="8" s="1"/>
  <c r="C185" i="8" a="1"/>
  <c r="C185" i="8" s="1"/>
  <c r="D185" i="8" s="1"/>
  <c r="C33" i="8" a="1"/>
  <c r="C33" i="8" s="1"/>
  <c r="D33" i="8" s="1"/>
  <c r="C49" i="8" a="1"/>
  <c r="C49" i="8" s="1"/>
  <c r="D49" i="8" s="1"/>
  <c r="C124" i="8" a="1"/>
  <c r="C124" i="8" s="1"/>
  <c r="D124" i="8" s="1"/>
  <c r="C186" i="8" a="1"/>
  <c r="C186" i="8" s="1"/>
  <c r="D186" i="8" s="1"/>
  <c r="C74" i="8" a="1"/>
  <c r="C74" i="8" s="1"/>
  <c r="D74" i="8" s="1"/>
  <c r="C106" i="8" a="1"/>
  <c r="C106" i="8" s="1"/>
  <c r="D106" i="8" s="1"/>
  <c r="C160" i="8" a="1"/>
  <c r="C160" i="8" s="1"/>
  <c r="D160" i="8" s="1"/>
  <c r="C187" i="8" a="1"/>
  <c r="C187" i="8" s="1"/>
  <c r="D187" i="8" s="1"/>
  <c r="C16" i="8" a="1"/>
  <c r="C16" i="8" s="1"/>
  <c r="C152" i="8" a="1"/>
  <c r="C152" i="8" s="1"/>
  <c r="D152" i="8" s="1"/>
  <c r="C92" i="8" a="1"/>
  <c r="C92" i="8" s="1"/>
  <c r="D92" i="8" s="1"/>
  <c r="C3" i="8" a="1"/>
  <c r="C3" i="8" s="1"/>
  <c r="C147" i="8" a="1"/>
  <c r="C147" i="8" s="1"/>
  <c r="D147" i="8" s="1"/>
  <c r="C22" i="8" a="1"/>
  <c r="C22" i="8" s="1"/>
  <c r="C172" i="8" a="1"/>
  <c r="C172" i="8" s="1"/>
  <c r="D172" i="8" s="1"/>
  <c r="C146" i="8" a="1"/>
  <c r="C146" i="8" s="1"/>
  <c r="D146" i="8" s="1"/>
  <c r="C85" i="8" a="1"/>
  <c r="C85" i="8" s="1"/>
  <c r="D85" i="8" s="1"/>
  <c r="C36" i="8" a="1"/>
  <c r="C36" i="8" s="1"/>
  <c r="D36" i="8" s="1"/>
  <c r="C116" i="8" a="1"/>
  <c r="C116" i="8" s="1"/>
  <c r="D116" i="8" s="1"/>
  <c r="C84" i="8" a="1"/>
  <c r="C84" i="8" s="1"/>
  <c r="D84" i="8" s="1"/>
  <c r="C59" i="8" a="1"/>
  <c r="C59" i="8" s="1"/>
  <c r="D59" i="8" s="1"/>
  <c r="C14" i="8" a="1"/>
  <c r="C14" i="8" s="1"/>
  <c r="C171" i="8" a="1"/>
  <c r="C171" i="8" s="1"/>
  <c r="D171" i="8" s="1"/>
  <c r="C145" i="8" a="1"/>
  <c r="C145" i="8" s="1"/>
  <c r="D145" i="8" s="1"/>
  <c r="C108" i="8" a="1"/>
  <c r="C108" i="8" s="1"/>
  <c r="D108" i="8" s="1"/>
  <c r="C29" i="8" a="1"/>
  <c r="C29" i="8" s="1"/>
  <c r="D29" i="8" s="1"/>
  <c r="C144" i="8" a="1"/>
  <c r="C144" i="8" s="1"/>
  <c r="D144" i="8" s="1"/>
  <c r="C107" i="8" a="1"/>
  <c r="C107" i="8" s="1"/>
  <c r="D107" i="8" s="1"/>
  <c r="C3" i="1" a="1"/>
  <c r="C3" i="1" s="1"/>
  <c r="C178" i="1" s="1"/>
  <c r="C19" i="1" a="1"/>
  <c r="C19" i="1" s="1"/>
  <c r="C18" i="1" a="1"/>
  <c r="C18" i="1" s="1"/>
  <c r="C8" i="1" a="1"/>
  <c r="C8" i="1" s="1"/>
  <c r="C183" i="1" s="1"/>
  <c r="C9" i="1" a="1"/>
  <c r="C9" i="1" s="1"/>
  <c r="C184" i="1" s="1"/>
  <c r="C21" i="1" a="1"/>
  <c r="C21" i="1" s="1"/>
  <c r="C7" i="1" a="1"/>
  <c r="C7" i="1" s="1"/>
  <c r="C182" i="1" s="1"/>
  <c r="C20" i="1" a="1"/>
  <c r="C20" i="1" s="1"/>
  <c r="C6" i="1" a="1"/>
  <c r="C6" i="1" s="1"/>
  <c r="C181" i="1" s="1"/>
  <c r="C5" i="1" a="1"/>
  <c r="C5" i="1" s="1"/>
  <c r="C180" i="1" s="1"/>
  <c r="C4" i="1" a="1"/>
  <c r="C4" i="1" s="1"/>
  <c r="C17" i="1" a="1"/>
  <c r="C17" i="1" s="1"/>
  <c r="C16" i="1" a="1"/>
  <c r="C16" i="1" s="1"/>
  <c r="C14" i="1" a="1"/>
  <c r="C14" i="1" s="1"/>
  <c r="C13" i="1" a="1"/>
  <c r="C13" i="1" s="1"/>
  <c r="C26" i="1" a="1"/>
  <c r="C26" i="1" s="1"/>
  <c r="C12" i="1" a="1"/>
  <c r="C12" i="1" s="1"/>
  <c r="C187" i="1" s="1"/>
  <c r="C27" i="1" a="1"/>
  <c r="C27" i="1" s="1"/>
  <c r="C25" i="1" a="1"/>
  <c r="C25" i="1" s="1"/>
  <c r="C11" i="1" a="1"/>
  <c r="C11" i="1" s="1"/>
  <c r="C186" i="1" s="1"/>
  <c r="C15" i="1" a="1"/>
  <c r="C15" i="1" s="1"/>
  <c r="C24" i="1" a="1"/>
  <c r="C24" i="1" s="1"/>
  <c r="C10" i="1" a="1"/>
  <c r="C10" i="1" s="1"/>
  <c r="C185" i="1" s="1"/>
  <c r="C23" i="1" a="1"/>
  <c r="C23" i="1" s="1"/>
  <c r="C22" i="1" a="1"/>
  <c r="C22" i="1" s="1"/>
  <c r="D5" i="8" l="1"/>
  <c r="D24" i="8"/>
  <c r="D26" i="8"/>
  <c r="D6" i="8"/>
  <c r="D4" i="8"/>
  <c r="D12" i="8"/>
  <c r="D10" i="8"/>
  <c r="D15" i="8"/>
  <c r="D20" i="8"/>
  <c r="D18" i="8"/>
  <c r="D9" i="8"/>
  <c r="D27" i="8"/>
  <c r="D17" i="8"/>
  <c r="D23" i="8"/>
  <c r="D19" i="8"/>
  <c r="D13" i="8"/>
  <c r="D7" i="8"/>
  <c r="D22" i="8"/>
  <c r="D8" i="8"/>
  <c r="D11" i="8"/>
  <c r="D16" i="8"/>
  <c r="D14" i="8"/>
  <c r="D21" i="8"/>
  <c r="D3" i="8"/>
  <c r="C28" i="1"/>
  <c r="C128" i="1"/>
  <c r="C103" i="1"/>
  <c r="C153" i="1"/>
  <c r="D3" i="1"/>
  <c r="C53" i="1"/>
  <c r="C78" i="1"/>
  <c r="C154" i="1"/>
  <c r="C179" i="1"/>
  <c r="C132" i="1"/>
  <c r="C157" i="1"/>
  <c r="C133" i="1"/>
  <c r="C158" i="1"/>
  <c r="C137" i="1"/>
  <c r="C162" i="1"/>
  <c r="C143" i="1"/>
  <c r="C168" i="1"/>
  <c r="C151" i="1"/>
  <c r="C176" i="1"/>
  <c r="C144" i="1"/>
  <c r="C169" i="1"/>
  <c r="C145" i="1"/>
  <c r="C170" i="1"/>
  <c r="C150" i="1"/>
  <c r="C175" i="1"/>
  <c r="C138" i="1"/>
  <c r="C163" i="1"/>
  <c r="C141" i="1"/>
  <c r="C166" i="1"/>
  <c r="C142" i="1"/>
  <c r="C167" i="1"/>
  <c r="C140" i="1"/>
  <c r="C165" i="1"/>
  <c r="C134" i="1"/>
  <c r="C159" i="1"/>
  <c r="C139" i="1"/>
  <c r="C164" i="1"/>
  <c r="C147" i="1"/>
  <c r="C172" i="1"/>
  <c r="C136" i="1"/>
  <c r="C161" i="1"/>
  <c r="C148" i="1"/>
  <c r="C173" i="1"/>
  <c r="C130" i="1"/>
  <c r="C155" i="1"/>
  <c r="C149" i="1"/>
  <c r="C174" i="1"/>
  <c r="C146" i="1"/>
  <c r="C171" i="1"/>
  <c r="C152" i="1"/>
  <c r="C77" i="1"/>
  <c r="C177" i="1"/>
  <c r="C135" i="1"/>
  <c r="C160" i="1"/>
  <c r="C131" i="1"/>
  <c r="C156" i="1"/>
  <c r="C79" i="1"/>
  <c r="C129" i="1"/>
  <c r="C115" i="1"/>
  <c r="C90" i="1"/>
  <c r="C98" i="1"/>
  <c r="C123" i="1"/>
  <c r="C81" i="1"/>
  <c r="C106" i="1"/>
  <c r="C82" i="1"/>
  <c r="C107" i="1"/>
  <c r="C125" i="1"/>
  <c r="C100" i="1"/>
  <c r="C84" i="1"/>
  <c r="C109" i="1"/>
  <c r="C127" i="1"/>
  <c r="C102" i="1"/>
  <c r="C108" i="1"/>
  <c r="C83" i="1"/>
  <c r="C122" i="1"/>
  <c r="C97" i="1"/>
  <c r="C80" i="1"/>
  <c r="C105" i="1"/>
  <c r="C124" i="1"/>
  <c r="C99" i="1"/>
  <c r="C111" i="1"/>
  <c r="C86" i="1"/>
  <c r="C93" i="1"/>
  <c r="C118" i="1"/>
  <c r="C94" i="1"/>
  <c r="C119" i="1"/>
  <c r="C113" i="1"/>
  <c r="C88" i="1"/>
  <c r="C110" i="1"/>
  <c r="C85" i="1"/>
  <c r="C95" i="1"/>
  <c r="C120" i="1"/>
  <c r="C96" i="1"/>
  <c r="C121" i="1"/>
  <c r="C112" i="1"/>
  <c r="C87" i="1"/>
  <c r="C126" i="1"/>
  <c r="C101" i="1"/>
  <c r="C89" i="1"/>
  <c r="C114" i="1"/>
  <c r="C116" i="1"/>
  <c r="C91" i="1"/>
  <c r="C117" i="1"/>
  <c r="C92" i="1"/>
  <c r="C62" i="1"/>
  <c r="C76" i="1"/>
  <c r="C74" i="1"/>
  <c r="C68" i="1"/>
  <c r="C66" i="1"/>
  <c r="C38" i="1"/>
  <c r="C63" i="1"/>
  <c r="C47" i="1"/>
  <c r="C72" i="1"/>
  <c r="C29" i="1"/>
  <c r="C54" i="1"/>
  <c r="C48" i="1"/>
  <c r="C73" i="1"/>
  <c r="C30" i="1"/>
  <c r="C55" i="1"/>
  <c r="C52" i="1"/>
  <c r="C44" i="1"/>
  <c r="C69" i="1"/>
  <c r="C39" i="1"/>
  <c r="C64" i="1"/>
  <c r="C42" i="1"/>
  <c r="C67" i="1"/>
  <c r="C35" i="1"/>
  <c r="C60" i="1"/>
  <c r="C31" i="1"/>
  <c r="C56" i="1"/>
  <c r="C45" i="1"/>
  <c r="C70" i="1"/>
  <c r="C33" i="1"/>
  <c r="C58" i="1"/>
  <c r="C40" i="1"/>
  <c r="C65" i="1"/>
  <c r="C32" i="1"/>
  <c r="C57" i="1"/>
  <c r="C36" i="1"/>
  <c r="C61" i="1"/>
  <c r="C46" i="1"/>
  <c r="C71" i="1"/>
  <c r="C50" i="1"/>
  <c r="C75" i="1"/>
  <c r="C34" i="1"/>
  <c r="C59" i="1"/>
  <c r="D26" i="1"/>
  <c r="C51" i="1"/>
  <c r="D13" i="1"/>
  <c r="D8" i="1"/>
  <c r="D12" i="1"/>
  <c r="C37" i="1"/>
  <c r="D16" i="1"/>
  <c r="C41" i="1"/>
  <c r="D27" i="1"/>
  <c r="D19" i="1"/>
  <c r="D18" i="1"/>
  <c r="C43" i="1"/>
  <c r="D15" i="1"/>
  <c r="D24" i="1"/>
  <c r="C49" i="1"/>
  <c r="D6" i="1"/>
  <c r="D7" i="1"/>
  <c r="C104" i="1"/>
  <c r="D4" i="1"/>
  <c r="D21" i="1"/>
  <c r="D10" i="1"/>
  <c r="D17" i="1"/>
  <c r="D9" i="1"/>
  <c r="D23" i="1"/>
  <c r="D14" i="1"/>
  <c r="D20" i="1"/>
  <c r="D11" i="1"/>
  <c r="D22" i="1"/>
  <c r="D25" i="1"/>
  <c r="D5" i="1"/>
  <c r="G3" i="8" l="1"/>
  <c r="F3" i="8"/>
  <c r="F3" i="1"/>
  <c r="G3" i="1"/>
  <c r="B42" i="1"/>
  <c r="D42" i="1" s="1"/>
  <c r="B29" i="1"/>
  <c r="D29" i="1" s="1"/>
  <c r="B43" i="1"/>
  <c r="D43" i="1" s="1"/>
  <c r="B30" i="1"/>
  <c r="D30" i="1" s="1"/>
  <c r="B44" i="1"/>
  <c r="D44" i="1" s="1"/>
  <c r="B31" i="1"/>
  <c r="D31" i="1" s="1"/>
  <c r="B45" i="1"/>
  <c r="D45" i="1" s="1"/>
  <c r="B32" i="1"/>
  <c r="D32" i="1" s="1"/>
  <c r="B46" i="1"/>
  <c r="D46" i="1" s="1"/>
  <c r="B33" i="1"/>
  <c r="D33" i="1" s="1"/>
  <c r="B47" i="1"/>
  <c r="D47" i="1" s="1"/>
  <c r="B28" i="1"/>
  <c r="D28" i="1" s="1"/>
  <c r="B41" i="1"/>
  <c r="D41" i="1" s="1"/>
  <c r="B39" i="1"/>
  <c r="D39" i="1" s="1"/>
  <c r="B34" i="1"/>
  <c r="D34" i="1" s="1"/>
  <c r="B48" i="1"/>
  <c r="D48" i="1" s="1"/>
  <c r="B35" i="1"/>
  <c r="D35" i="1" s="1"/>
  <c r="B49" i="1"/>
  <c r="D49" i="1" s="1"/>
  <c r="B36" i="1"/>
  <c r="D36" i="1" s="1"/>
  <c r="B50" i="1"/>
  <c r="D50" i="1" s="1"/>
  <c r="B37" i="1"/>
  <c r="D37" i="1" s="1"/>
  <c r="B51" i="1"/>
  <c r="D51" i="1" s="1"/>
  <c r="B38" i="1"/>
  <c r="D38" i="1" s="1"/>
  <c r="B52" i="1"/>
  <c r="D52" i="1" s="1"/>
  <c r="B77" i="1" s="1"/>
  <c r="B40" i="1"/>
  <c r="D40" i="1" s="1"/>
  <c r="H3" i="8" l="1"/>
  <c r="F28" i="1"/>
  <c r="G28" i="1"/>
  <c r="H3" i="1"/>
  <c r="K3" i="1" s="1"/>
  <c r="B61" i="1"/>
  <c r="D61" i="1" s="1"/>
  <c r="B56" i="1"/>
  <c r="D56" i="1" s="1"/>
  <c r="B75" i="1"/>
  <c r="D75" i="1" s="1"/>
  <c r="B59" i="1"/>
  <c r="D59" i="1" s="1"/>
  <c r="B62" i="1"/>
  <c r="D62" i="1" s="1"/>
  <c r="B73" i="1"/>
  <c r="D73" i="1" s="1"/>
  <c r="B74" i="1"/>
  <c r="D74" i="1" s="1"/>
  <c r="B76" i="1"/>
  <c r="D76" i="1" s="1"/>
  <c r="B63" i="1"/>
  <c r="D63" i="1" s="1"/>
  <c r="B65" i="1"/>
  <c r="D65" i="1" s="1"/>
  <c r="B55" i="1"/>
  <c r="D55" i="1" s="1"/>
  <c r="B67" i="1"/>
  <c r="D67" i="1" s="1"/>
  <c r="B70" i="1"/>
  <c r="D70" i="1" s="1"/>
  <c r="B71" i="1"/>
  <c r="D71" i="1" s="1"/>
  <c r="B60" i="1"/>
  <c r="D60" i="1" s="1"/>
  <c r="B58" i="1"/>
  <c r="D58" i="1" s="1"/>
  <c r="B72" i="1"/>
  <c r="D72" i="1" s="1"/>
  <c r="B66" i="1"/>
  <c r="D66" i="1" s="1"/>
  <c r="B64" i="1"/>
  <c r="D64" i="1" s="1"/>
  <c r="B54" i="1"/>
  <c r="D54" i="1" s="1"/>
  <c r="B53" i="1"/>
  <c r="D53" i="1" s="1"/>
  <c r="B69" i="1"/>
  <c r="D69" i="1" s="1"/>
  <c r="B68" i="1"/>
  <c r="D68" i="1" s="1"/>
  <c r="B57" i="1"/>
  <c r="D57" i="1" s="1"/>
  <c r="H28" i="1" l="1"/>
  <c r="K4" i="1" s="1"/>
  <c r="D77" i="1"/>
  <c r="B86" i="1" l="1"/>
  <c r="D86" i="1" s="1"/>
  <c r="B100" i="1"/>
  <c r="D100" i="1" s="1"/>
  <c r="B87" i="1"/>
  <c r="D87" i="1" s="1"/>
  <c r="B101" i="1"/>
  <c r="D101" i="1" s="1"/>
  <c r="B88" i="1"/>
  <c r="D88" i="1" s="1"/>
  <c r="B102" i="1"/>
  <c r="D102" i="1" s="1"/>
  <c r="B103" i="1" s="1"/>
  <c r="D103" i="1" s="1"/>
  <c r="B89" i="1"/>
  <c r="D89" i="1" s="1"/>
  <c r="B90" i="1"/>
  <c r="D90" i="1" s="1"/>
  <c r="B83" i="1"/>
  <c r="D83" i="1" s="1"/>
  <c r="B84" i="1"/>
  <c r="D84" i="1" s="1"/>
  <c r="B85" i="1"/>
  <c r="D85" i="1" s="1"/>
  <c r="B91" i="1"/>
  <c r="D91" i="1" s="1"/>
  <c r="B79" i="1"/>
  <c r="D79" i="1" s="1"/>
  <c r="B98" i="1"/>
  <c r="D98" i="1" s="1"/>
  <c r="B99" i="1"/>
  <c r="D99" i="1" s="1"/>
  <c r="B92" i="1"/>
  <c r="D92" i="1" s="1"/>
  <c r="B93" i="1"/>
  <c r="D93" i="1" s="1"/>
  <c r="B78" i="1"/>
  <c r="D78" i="1" s="1"/>
  <c r="B80" i="1"/>
  <c r="D80" i="1" s="1"/>
  <c r="B94" i="1"/>
  <c r="D94" i="1" s="1"/>
  <c r="B81" i="1"/>
  <c r="D81" i="1" s="1"/>
  <c r="B95" i="1"/>
  <c r="D95" i="1" s="1"/>
  <c r="B82" i="1"/>
  <c r="D82" i="1" s="1"/>
  <c r="B96" i="1"/>
  <c r="D96" i="1" s="1"/>
  <c r="B97" i="1"/>
  <c r="D97" i="1" s="1"/>
  <c r="G53" i="1"/>
  <c r="F53" i="1"/>
  <c r="H53" i="1" l="1"/>
  <c r="K5" i="1" s="1"/>
  <c r="B105" i="1"/>
  <c r="D105" i="1" s="1"/>
  <c r="B114" i="1"/>
  <c r="D114" i="1" s="1"/>
  <c r="B126" i="1"/>
  <c r="D126" i="1" s="1"/>
  <c r="B122" i="1"/>
  <c r="D122" i="1" s="1"/>
  <c r="B120" i="1"/>
  <c r="D120" i="1" s="1"/>
  <c r="B118" i="1"/>
  <c r="D118" i="1" s="1"/>
  <c r="B116" i="1"/>
  <c r="D116" i="1" s="1"/>
  <c r="B113" i="1"/>
  <c r="D113" i="1" s="1"/>
  <c r="B123" i="1"/>
  <c r="D123" i="1" s="1"/>
  <c r="B127" i="1"/>
  <c r="D127" i="1" s="1"/>
  <c r="B138" i="1" s="1"/>
  <c r="D138" i="1" s="1"/>
  <c r="B106" i="1"/>
  <c r="D106" i="1" s="1"/>
  <c r="B111" i="1"/>
  <c r="D111" i="1" s="1"/>
  <c r="B119" i="1"/>
  <c r="D119" i="1" s="1"/>
  <c r="B124" i="1"/>
  <c r="D124" i="1" s="1"/>
  <c r="B107" i="1"/>
  <c r="D107" i="1" s="1"/>
  <c r="B125" i="1"/>
  <c r="D125" i="1" s="1"/>
  <c r="B117" i="1"/>
  <c r="D117" i="1" s="1"/>
  <c r="B110" i="1"/>
  <c r="D110" i="1" s="1"/>
  <c r="B104" i="1"/>
  <c r="D104" i="1" s="1"/>
  <c r="B108" i="1"/>
  <c r="D108" i="1" s="1"/>
  <c r="B115" i="1"/>
  <c r="D115" i="1" s="1"/>
  <c r="B121" i="1"/>
  <c r="D121" i="1" s="1"/>
  <c r="B112" i="1"/>
  <c r="D112" i="1" s="1"/>
  <c r="B109" i="1"/>
  <c r="D109" i="1" s="1"/>
  <c r="F78" i="1"/>
  <c r="G78" i="1"/>
  <c r="B137" i="1" l="1"/>
  <c r="D137" i="1" s="1"/>
  <c r="B151" i="1"/>
  <c r="D151" i="1" s="1"/>
  <c r="B147" i="1"/>
  <c r="D147" i="1" s="1"/>
  <c r="B145" i="1"/>
  <c r="D145" i="1" s="1"/>
  <c r="B144" i="1"/>
  <c r="D144" i="1" s="1"/>
  <c r="B129" i="1"/>
  <c r="D129" i="1" s="1"/>
  <c r="B139" i="1"/>
  <c r="D139" i="1" s="1"/>
  <c r="B149" i="1"/>
  <c r="D149" i="1" s="1"/>
  <c r="B146" i="1"/>
  <c r="D146" i="1" s="1"/>
  <c r="B133" i="1"/>
  <c r="D133" i="1" s="1"/>
  <c r="B132" i="1"/>
  <c r="D132" i="1" s="1"/>
  <c r="B140" i="1"/>
  <c r="D140" i="1" s="1"/>
  <c r="B143" i="1"/>
  <c r="D143" i="1" s="1"/>
  <c r="B150" i="1"/>
  <c r="D150" i="1" s="1"/>
  <c r="B152" i="1"/>
  <c r="D152" i="1" s="1"/>
  <c r="B158" i="1" s="1"/>
  <c r="D158" i="1" s="1"/>
  <c r="F103" i="1"/>
  <c r="B131" i="1"/>
  <c r="D131" i="1" s="1"/>
  <c r="B142" i="1"/>
  <c r="D142" i="1" s="1"/>
  <c r="B128" i="1"/>
  <c r="D128" i="1" s="1"/>
  <c r="B141" i="1"/>
  <c r="D141" i="1" s="1"/>
  <c r="B136" i="1"/>
  <c r="D136" i="1" s="1"/>
  <c r="B135" i="1"/>
  <c r="D135" i="1" s="1"/>
  <c r="B148" i="1"/>
  <c r="D148" i="1" s="1"/>
  <c r="B134" i="1"/>
  <c r="D134" i="1" s="1"/>
  <c r="G103" i="1"/>
  <c r="B130" i="1"/>
  <c r="D130" i="1" s="1"/>
  <c r="H78" i="1"/>
  <c r="K6" i="1" s="1"/>
  <c r="B155" i="1" l="1"/>
  <c r="D155" i="1" s="1"/>
  <c r="B168" i="1"/>
  <c r="D168" i="1" s="1"/>
  <c r="B167" i="1"/>
  <c r="D167" i="1" s="1"/>
  <c r="B165" i="1"/>
  <c r="D165" i="1" s="1"/>
  <c r="B164" i="1"/>
  <c r="D164" i="1" s="1"/>
  <c r="B177" i="1"/>
  <c r="D177" i="1" s="1"/>
  <c r="B187" i="1" s="1"/>
  <c r="D187" i="1" s="1"/>
  <c r="B163" i="1"/>
  <c r="D163" i="1" s="1"/>
  <c r="B176" i="1"/>
  <c r="D176" i="1" s="1"/>
  <c r="B162" i="1"/>
  <c r="D162" i="1" s="1"/>
  <c r="B171" i="1"/>
  <c r="D171" i="1" s="1"/>
  <c r="F128" i="1"/>
  <c r="B157" i="1"/>
  <c r="D157" i="1" s="1"/>
  <c r="B169" i="1"/>
  <c r="D169" i="1" s="1"/>
  <c r="B173" i="1"/>
  <c r="D173" i="1" s="1"/>
  <c r="B175" i="1"/>
  <c r="D175" i="1" s="1"/>
  <c r="B161" i="1"/>
  <c r="D161" i="1" s="1"/>
  <c r="G128" i="1"/>
  <c r="B174" i="1"/>
  <c r="D174" i="1" s="1"/>
  <c r="B153" i="1"/>
  <c r="D153" i="1" s="1"/>
  <c r="B160" i="1"/>
  <c r="D160" i="1" s="1"/>
  <c r="B154" i="1"/>
  <c r="D154" i="1" s="1"/>
  <c r="H103" i="1"/>
  <c r="K7" i="1" s="1"/>
  <c r="B170" i="1"/>
  <c r="D170" i="1" s="1"/>
  <c r="B159" i="1"/>
  <c r="D159" i="1" s="1"/>
  <c r="B156" i="1"/>
  <c r="D156" i="1" s="1"/>
  <c r="B172" i="1"/>
  <c r="D172" i="1" s="1"/>
  <c r="B166" i="1"/>
  <c r="D166" i="1" s="1"/>
  <c r="B185" i="1" l="1"/>
  <c r="D185" i="1" s="1"/>
  <c r="B186" i="1"/>
  <c r="D186" i="1" s="1"/>
  <c r="B178" i="1"/>
  <c r="D178" i="1" s="1"/>
  <c r="B179" i="1"/>
  <c r="D179" i="1" s="1"/>
  <c r="B183" i="1"/>
  <c r="D183" i="1" s="1"/>
  <c r="B182" i="1"/>
  <c r="D182" i="1" s="1"/>
  <c r="B180" i="1"/>
  <c r="D180" i="1" s="1"/>
  <c r="F153" i="1"/>
  <c r="B184" i="1"/>
  <c r="D184" i="1" s="1"/>
  <c r="B181" i="1"/>
  <c r="D181" i="1" s="1"/>
  <c r="H128" i="1"/>
  <c r="K8" i="1" s="1"/>
  <c r="G153" i="1"/>
  <c r="H153" i="1" l="1"/>
  <c r="K9" i="1" s="1"/>
  <c r="K10" i="1" s="1"/>
  <c r="G178" i="1"/>
  <c r="C10" i="3" s="1"/>
  <c r="F178" i="1"/>
  <c r="C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<sst xmlns="http://schemas.openxmlformats.org/spreadsheetml/2006/main" count="113" uniqueCount="84">
  <si>
    <t>Körpermasse (kg)</t>
  </si>
  <si>
    <t>Verteilungsvolumen (L/kg)</t>
  </si>
  <si>
    <t>Halbwertzeit (Stunden)</t>
  </si>
  <si>
    <t>Dosis (mg)</t>
  </si>
  <si>
    <t>Zeit der Dosierung (Stunden)</t>
  </si>
  <si>
    <t>Zeit (Stunden)</t>
  </si>
  <si>
    <t>Konzentration (mg/L)</t>
  </si>
  <si>
    <t>Geschlecht</t>
  </si>
  <si>
    <t>m</t>
  </si>
  <si>
    <t>Status</t>
  </si>
  <si>
    <t>Raucher</t>
  </si>
  <si>
    <t>Konzentration (mg/L) via dosing</t>
  </si>
  <si>
    <t>Konzentration (mg/L) from previous</t>
  </si>
  <si>
    <t>MITTEL</t>
  </si>
  <si>
    <t>GRENZE</t>
  </si>
  <si>
    <t>orale Kontrazeptiva</t>
  </si>
  <si>
    <t>w</t>
  </si>
  <si>
    <t>d</t>
  </si>
  <si>
    <t>Koffeinquellen</t>
  </si>
  <si>
    <t>Espresso</t>
  </si>
  <si>
    <t>Analgetikum</t>
  </si>
  <si>
    <t>Koffeinmenge</t>
  </si>
  <si>
    <t>Energy Drink (250 mL)</t>
  </si>
  <si>
    <t>schwarzer Tee (Tasse)</t>
  </si>
  <si>
    <t>grüner Tee (Tasse)</t>
  </si>
  <si>
    <t>schwanger</t>
  </si>
  <si>
    <t>Orangensafttrinker</t>
  </si>
  <si>
    <t>Säugling</t>
  </si>
  <si>
    <t>Vd</t>
  </si>
  <si>
    <t>Halbwertzeit</t>
  </si>
  <si>
    <t>-</t>
  </si>
  <si>
    <t>Anzahl</t>
  </si>
  <si>
    <t>Schokolade (Stück, 4,2 g)</t>
  </si>
  <si>
    <t>Kakaogetränk (Tasse)</t>
  </si>
  <si>
    <t>Kakao (dunkel, Tasse)</t>
  </si>
  <si>
    <t>Vollmilchschokolade (Stück)</t>
  </si>
  <si>
    <t>SUMME</t>
  </si>
  <si>
    <t>empfohlen</t>
  </si>
  <si>
    <r>
      <t xml:space="preserve">Verteilungsvolumen </t>
    </r>
    <r>
      <rPr>
        <sz val="11"/>
        <color theme="1"/>
        <rFont val="Calibri"/>
        <family val="2"/>
        <scheme val="minor"/>
      </rPr>
      <t>(L)</t>
    </r>
  </si>
  <si>
    <r>
      <t xml:space="preserve">Halbwertzeit </t>
    </r>
    <r>
      <rPr>
        <sz val="11"/>
        <color theme="1"/>
        <rFont val="Calibri"/>
        <family val="2"/>
        <scheme val="minor"/>
      </rPr>
      <t>(Stunden)</t>
    </r>
  </si>
  <si>
    <r>
      <t xml:space="preserve">Körpermasse </t>
    </r>
    <r>
      <rPr>
        <sz val="11"/>
        <color theme="1"/>
        <rFont val="Calibri"/>
        <family val="2"/>
        <scheme val="minor"/>
      </rPr>
      <t>(kg)</t>
    </r>
  </si>
  <si>
    <r>
      <t>Koffein pro Tag</t>
    </r>
    <r>
      <rPr>
        <sz val="11"/>
        <color theme="1"/>
        <rFont val="Calibri"/>
        <family val="2"/>
        <scheme val="minor"/>
      </rPr>
      <t xml:space="preserve"> (mg)</t>
    </r>
  </si>
  <si>
    <r>
      <t xml:space="preserve">Körpermasse </t>
    </r>
    <r>
      <rPr>
        <sz val="14"/>
        <color theme="1"/>
        <rFont val="Calibri"/>
        <family val="2"/>
        <scheme val="minor"/>
      </rPr>
      <t>(kg)</t>
    </r>
  </si>
  <si>
    <t>log P</t>
  </si>
  <si>
    <t>0.85</t>
  </si>
  <si>
    <t>absorption k</t>
  </si>
  <si>
    <t>0.33</t>
  </si>
  <si>
    <t>min-1</t>
  </si>
  <si>
    <t>GI to plasma time</t>
  </si>
  <si>
    <t>15 - 100</t>
  </si>
  <si>
    <t>min</t>
  </si>
  <si>
    <t>bioavailibility</t>
  </si>
  <si>
    <t>20% Magen 80% Intestine</t>
  </si>
  <si>
    <t>ppb</t>
  </si>
  <si>
    <t>10 -30%</t>
  </si>
  <si>
    <t>bbb</t>
  </si>
  <si>
    <t>freely</t>
  </si>
  <si>
    <t>CL</t>
  </si>
  <si>
    <t>1 -3</t>
  </si>
  <si>
    <t>mg/kg/min</t>
  </si>
  <si>
    <t>Kel</t>
  </si>
  <si>
    <t>0.09 - 0.33</t>
  </si>
  <si>
    <t>hour-1</t>
  </si>
  <si>
    <t>linear kinetics</t>
  </si>
  <si>
    <t>&lt; 7mg/kg</t>
  </si>
  <si>
    <t>t1/2 Standard</t>
  </si>
  <si>
    <t>Stunde</t>
  </si>
  <si>
    <t>2 -8</t>
  </si>
  <si>
    <t>t1/2 schneller Metabolisierer</t>
  </si>
  <si>
    <t>t1/2 langsamer Metabolisierer</t>
  </si>
  <si>
    <t>bis zu 16 hours</t>
  </si>
  <si>
    <t>t1/2 schwanger</t>
  </si>
  <si>
    <t>t1/2 Raucher</t>
  </si>
  <si>
    <t>normal</t>
  </si>
  <si>
    <t>schnell</t>
  </si>
  <si>
    <t>langsam</t>
  </si>
  <si>
    <t>sehr langsam</t>
  </si>
  <si>
    <t>Kaffee (Tasse)</t>
  </si>
  <si>
    <t>Koffeinquelle</t>
  </si>
  <si>
    <t>Cmax (mg/L)</t>
  </si>
  <si>
    <t>Cmin (mg/L)</t>
  </si>
  <si>
    <t>Cola (200 mL)</t>
  </si>
  <si>
    <t>Mate Tee (Tasse)</t>
  </si>
  <si>
    <t>Robert Landsiedel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</si>
</sst>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 tint="0.499984740745262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/>
    <xf numFmtId="0" fontId="3" fillId="4" borderId="1">
      <alignment horizontal="center" vertical="center"/>
    </xf>
  </cellStyleXfs>
  <cellXfs count="6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7" borderId="0" xfId="0" applyFill="1"/>
    <xf numFmtId="0" fontId="1" fillId="7" borderId="0" xfId="0" applyFont="1" applyFill="1"/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0" fillId="2" borderId="0" xfId="0" applyNumberFormat="1" applyFill="1"/>
    <xf numFmtId="2" fontId="0" fillId="0" borderId="0" xfId="0" applyNumberFormat="1"/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vertical="top" wrapText="1"/>
    </xf>
    <xf numFmtId="1" fontId="0" fillId="2" borderId="0" xfId="0" applyNumberFormat="1" applyFill="1" applyAlignment="1">
      <alignment horizontal="center"/>
    </xf>
    <xf numFmtId="1" fontId="2" fillId="0" borderId="0" xfId="0" applyNumberFormat="1" applyFont="1" applyAlignment="1">
      <alignment horizontal="center" vertical="top" wrapText="1"/>
    </xf>
    <xf numFmtId="1" fontId="5" fillId="10" borderId="1" xfId="0" applyNumberFormat="1" applyFont="1" applyFill="1" applyBorder="1" applyAlignment="1">
      <alignment horizontal="center" vertical="top" wrapText="1"/>
    </xf>
    <xf numFmtId="2" fontId="5" fillId="10" borderId="1" xfId="0" applyNumberFormat="1" applyFont="1" applyFill="1" applyBorder="1" applyAlignment="1">
      <alignment horizontal="center" vertical="top" wrapText="1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/>
    <xf numFmtId="0" fontId="6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/>
    <xf numFmtId="2" fontId="4" fillId="9" borderId="1" xfId="0" applyNumberFormat="1" applyFont="1" applyFill="1" applyBorder="1" applyAlignment="1">
      <alignment horizontal="center" vertical="center" wrapText="1"/>
    </xf>
    <xf numFmtId="2" fontId="4" fillId="8" borderId="0" xfId="0" applyNumberFormat="1" applyFont="1" applyFill="1" applyAlignment="1">
      <alignment horizontal="center" vertical="top" wrapText="1"/>
    </xf>
    <xf numFmtId="2" fontId="0" fillId="11" borderId="0" xfId="0" applyNumberFormat="1" applyFill="1"/>
    <xf numFmtId="2" fontId="0" fillId="12" borderId="0" xfId="0" applyNumberFormat="1" applyFill="1"/>
    <xf numFmtId="0" fontId="7" fillId="4" borderId="0" xfId="0" applyFont="1" applyFill="1"/>
    <xf numFmtId="0" fontId="8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6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right" vertical="center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9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7" fillId="4" borderId="0" xfId="0" applyFont="1" applyFill="1" applyAlignment="1">
      <alignment vertical="center"/>
    </xf>
    <xf numFmtId="0" fontId="6" fillId="5" borderId="2" xfId="0" applyFont="1" applyFill="1" applyBorder="1" applyAlignment="1">
      <alignment horizontal="center"/>
    </xf>
    <xf numFmtId="49" fontId="0" fillId="0" borderId="3" xfId="0" applyNumberFormat="1" applyBorder="1"/>
    <xf numFmtId="0" fontId="0" fillId="0" borderId="3" xfId="0" applyBorder="1"/>
    <xf numFmtId="9" fontId="0" fillId="0" borderId="3" xfId="0" applyNumberFormat="1" applyBorder="1"/>
    <xf numFmtId="0" fontId="6" fillId="4" borderId="0" xfId="0" applyFont="1" applyFill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 vertical="top"/>
    </xf>
    <xf numFmtId="0" fontId="12" fillId="0" borderId="0" xfId="0" applyFont="1"/>
    <xf numFmtId="0" fontId="13" fillId="0" borderId="0" xfId="0" applyFont="1"/>
  </cellXfs>
  <cellStyles count="2">
    <cellStyle name="Standard" xfId="0" builtinId="0"/>
    <cellStyle name="Stil 1" xfId="1" xr:uid="{E3C0E4C4-1488-4501-A44E-C55ED497C00E}"/>
  </cellStyles>
  <dxfs count="16">
    <dxf>
      <font>
        <color rgb="FF9C0006"/>
      </font>
    </dxf>
    <dxf>
      <font>
        <b/>
        <i val="0"/>
        <color rgb="FFFF0000"/>
      </font>
      <fill>
        <patternFill>
          <fgColor auto="1"/>
          <bgColor theme="1"/>
        </patternFill>
      </fill>
    </dxf>
    <dxf>
      <font>
        <b val="0"/>
        <i val="0"/>
        <color rgb="FFFF0000"/>
      </font>
      <fill>
        <patternFill>
          <bgColor theme="1" tint="0.34998626667073579"/>
        </patternFill>
      </fill>
    </dxf>
    <dxf>
      <font>
        <color rgb="FF92D050"/>
      </font>
      <fill>
        <patternFill>
          <bgColor theme="1" tint="0.499984740745262"/>
        </patternFill>
      </fill>
    </dxf>
    <dxf>
      <font>
        <color theme="0" tint="-4.9989318521683403E-2"/>
      </font>
      <fill>
        <patternFill>
          <bgColor theme="9" tint="-0.24994659260841701"/>
        </patternFill>
      </fill>
    </dxf>
    <dxf>
      <font>
        <color theme="1" tint="0.34998626667073579"/>
      </font>
      <fill>
        <patternFill>
          <bgColor theme="6" tint="0.39994506668294322"/>
        </patternFill>
      </fill>
    </dxf>
    <dxf>
      <font>
        <color rgb="FFFFC000"/>
      </font>
      <fill>
        <patternFill>
          <bgColor rgb="FFFFFF00"/>
        </patternFill>
      </fill>
    </dxf>
    <dxf>
      <font>
        <color rgb="FFFF9900"/>
      </font>
      <fill>
        <patternFill>
          <bgColor rgb="FFFFFF99"/>
        </patternFill>
      </fill>
    </dxf>
    <dxf>
      <font>
        <b/>
        <i val="0"/>
        <color theme="3" tint="0.39994506668294322"/>
      </font>
      <fill>
        <patternFill>
          <bgColor theme="0"/>
        </patternFill>
      </fill>
    </dxf>
    <dxf>
      <fill>
        <patternFill>
          <bgColor theme="3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  <color rgb="FFFF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Simulation2!$C$1</c:f>
              <c:strCache>
                <c:ptCount val="1"/>
                <c:pt idx="0">
                  <c:v>Konzentration (mg/L) via dosing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Simulation2!$A$3:$A$129</c:f>
              <c:numCache>
                <c:formatCode>0</c:formatCode>
                <c:ptCount val="1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69</c:v>
                </c:pt>
                <c:pt idx="72">
                  <c:v>70</c:v>
                </c:pt>
                <c:pt idx="73">
                  <c:v>71</c:v>
                </c:pt>
                <c:pt idx="74">
                  <c:v>72</c:v>
                </c:pt>
                <c:pt idx="75">
                  <c:v>72</c:v>
                </c:pt>
                <c:pt idx="76">
                  <c:v>73</c:v>
                </c:pt>
                <c:pt idx="77">
                  <c:v>74</c:v>
                </c:pt>
                <c:pt idx="78">
                  <c:v>75</c:v>
                </c:pt>
                <c:pt idx="79">
                  <c:v>76</c:v>
                </c:pt>
                <c:pt idx="80">
                  <c:v>77</c:v>
                </c:pt>
                <c:pt idx="81">
                  <c:v>78</c:v>
                </c:pt>
                <c:pt idx="82">
                  <c:v>79</c:v>
                </c:pt>
                <c:pt idx="83">
                  <c:v>80</c:v>
                </c:pt>
                <c:pt idx="84">
                  <c:v>81</c:v>
                </c:pt>
                <c:pt idx="85">
                  <c:v>82</c:v>
                </c:pt>
                <c:pt idx="86">
                  <c:v>83</c:v>
                </c:pt>
                <c:pt idx="87">
                  <c:v>84</c:v>
                </c:pt>
                <c:pt idx="88">
                  <c:v>85</c:v>
                </c:pt>
                <c:pt idx="89">
                  <c:v>86</c:v>
                </c:pt>
                <c:pt idx="90">
                  <c:v>87</c:v>
                </c:pt>
                <c:pt idx="91">
                  <c:v>88</c:v>
                </c:pt>
                <c:pt idx="92">
                  <c:v>89</c:v>
                </c:pt>
                <c:pt idx="93">
                  <c:v>90</c:v>
                </c:pt>
                <c:pt idx="94">
                  <c:v>91</c:v>
                </c:pt>
                <c:pt idx="95">
                  <c:v>92</c:v>
                </c:pt>
                <c:pt idx="96">
                  <c:v>93</c:v>
                </c:pt>
                <c:pt idx="97">
                  <c:v>94</c:v>
                </c:pt>
                <c:pt idx="98">
                  <c:v>95</c:v>
                </c:pt>
                <c:pt idx="99">
                  <c:v>96</c:v>
                </c:pt>
                <c:pt idx="100">
                  <c:v>96</c:v>
                </c:pt>
                <c:pt idx="101">
                  <c:v>97</c:v>
                </c:pt>
                <c:pt idx="102">
                  <c:v>98</c:v>
                </c:pt>
                <c:pt idx="103">
                  <c:v>99</c:v>
                </c:pt>
                <c:pt idx="104">
                  <c:v>100</c:v>
                </c:pt>
                <c:pt idx="105">
                  <c:v>101</c:v>
                </c:pt>
                <c:pt idx="106">
                  <c:v>102</c:v>
                </c:pt>
                <c:pt idx="107">
                  <c:v>103</c:v>
                </c:pt>
                <c:pt idx="108">
                  <c:v>104</c:v>
                </c:pt>
                <c:pt idx="109">
                  <c:v>105</c:v>
                </c:pt>
                <c:pt idx="110">
                  <c:v>106</c:v>
                </c:pt>
                <c:pt idx="111">
                  <c:v>107</c:v>
                </c:pt>
                <c:pt idx="112">
                  <c:v>108</c:v>
                </c:pt>
                <c:pt idx="113">
                  <c:v>109</c:v>
                </c:pt>
                <c:pt idx="114">
                  <c:v>110</c:v>
                </c:pt>
                <c:pt idx="115">
                  <c:v>111</c:v>
                </c:pt>
                <c:pt idx="116">
                  <c:v>112</c:v>
                </c:pt>
                <c:pt idx="117">
                  <c:v>113</c:v>
                </c:pt>
                <c:pt idx="118">
                  <c:v>114</c:v>
                </c:pt>
                <c:pt idx="119">
                  <c:v>115</c:v>
                </c:pt>
                <c:pt idx="120">
                  <c:v>116</c:v>
                </c:pt>
                <c:pt idx="121">
                  <c:v>117</c:v>
                </c:pt>
                <c:pt idx="122">
                  <c:v>118</c:v>
                </c:pt>
                <c:pt idx="123">
                  <c:v>119</c:v>
                </c:pt>
                <c:pt idx="124">
                  <c:v>120</c:v>
                </c:pt>
                <c:pt idx="125">
                  <c:v>120</c:v>
                </c:pt>
                <c:pt idx="126">
                  <c:v>121</c:v>
                </c:pt>
              </c:numCache>
            </c:numRef>
          </c:xVal>
          <c:yVal>
            <c:numRef>
              <c:f>Simulation2!$D$3:$D$129</c:f>
              <c:numCache>
                <c:formatCode>0.00</c:formatCode>
                <c:ptCount val="1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2.4488645972111702</c:v>
                </c:pt>
                <c:pt idx="8">
                  <c:v>2.1588976135707214</c:v>
                </c:pt>
                <c:pt idx="9">
                  <c:v>6.8009944509780684</c:v>
                </c:pt>
                <c:pt idx="10">
                  <c:v>5.9956972332587313</c:v>
                </c:pt>
                <c:pt idx="11">
                  <c:v>5.2857542484447375</c:v>
                </c:pt>
                <c:pt idx="12">
                  <c:v>4.659874721486946</c:v>
                </c:pt>
                <c:pt idx="13">
                  <c:v>4.1081048038399119</c:v>
                </c:pt>
                <c:pt idx="14">
                  <c:v>3.6216692696724113</c:v>
                </c:pt>
                <c:pt idx="15">
                  <c:v>3.192831956631025</c:v>
                </c:pt>
                <c:pt idx="16">
                  <c:v>2.8147727316377464</c:v>
                </c:pt>
                <c:pt idx="17">
                  <c:v>4.9303436222242709</c:v>
                </c:pt>
                <c:pt idx="18">
                  <c:v>4.3465478214783229</c:v>
                </c:pt>
                <c:pt idx="19">
                  <c:v>5.5460837668851157</c:v>
                </c:pt>
                <c:pt idx="20">
                  <c:v>4.8893789483613102</c:v>
                </c:pt>
                <c:pt idx="21">
                  <c:v>4.310433723236974</c:v>
                </c:pt>
                <c:pt idx="22">
                  <c:v>3.800040675645656</c:v>
                </c:pt>
                <c:pt idx="23">
                  <c:v>3.3500826282783827</c:v>
                </c:pt>
                <c:pt idx="24">
                  <c:v>2.953403548604308</c:v>
                </c:pt>
                <c:pt idx="25">
                  <c:v>2.953403548604308</c:v>
                </c:pt>
                <c:pt idx="26">
                  <c:v>2.6036947409237747</c:v>
                </c:pt>
                <c:pt idx="27">
                  <c:v>2.2953945142775303</c:v>
                </c:pt>
                <c:pt idx="28">
                  <c:v>2.023599730552911</c:v>
                </c:pt>
                <c:pt idx="29">
                  <c:v>1.7839878260677509</c:v>
                </c:pt>
                <c:pt idx="30">
                  <c:v>1.5727480664806921</c:v>
                </c:pt>
                <c:pt idx="31">
                  <c:v>1.3865209417212792</c:v>
                </c:pt>
                <c:pt idx="32">
                  <c:v>1.2223447370903275</c:v>
                </c:pt>
                <c:pt idx="33">
                  <c:v>1.0776084308092435</c:v>
                </c:pt>
                <c:pt idx="34">
                  <c:v>0.95001016891141388</c:v>
                </c:pt>
                <c:pt idx="35">
                  <c:v>0.83752065706959566</c:v>
                </c:pt>
                <c:pt idx="36">
                  <c:v>0.738350887151077</c:v>
                </c:pt>
                <c:pt idx="37">
                  <c:v>0.65092368523094368</c:v>
                </c:pt>
                <c:pt idx="38">
                  <c:v>0.57384862856938268</c:v>
                </c:pt>
                <c:pt idx="39">
                  <c:v>0.50589993263822763</c:v>
                </c:pt>
                <c:pt idx="40">
                  <c:v>0.44599695651693771</c:v>
                </c:pt>
                <c:pt idx="41">
                  <c:v>0.39318701662017302</c:v>
                </c:pt>
                <c:pt idx="42">
                  <c:v>0.34663023543031979</c:v>
                </c:pt>
                <c:pt idx="43">
                  <c:v>0.30558618427258188</c:v>
                </c:pt>
                <c:pt idx="44">
                  <c:v>0.26940210770231088</c:v>
                </c:pt>
                <c:pt idx="45">
                  <c:v>0.23750254222785352</c:v>
                </c:pt>
                <c:pt idx="46">
                  <c:v>0.20938016426739892</c:v>
                </c:pt>
                <c:pt idx="47">
                  <c:v>0.1845877217877693</c:v>
                </c:pt>
                <c:pt idx="48">
                  <c:v>0.16273092130773589</c:v>
                </c:pt>
                <c:pt idx="49">
                  <c:v>0.14346215714234564</c:v>
                </c:pt>
                <c:pt idx="50">
                  <c:v>0.14346215714234564</c:v>
                </c:pt>
                <c:pt idx="51">
                  <c:v>0.12647498315955694</c:v>
                </c:pt>
                <c:pt idx="52">
                  <c:v>0.11149923912923443</c:v>
                </c:pt>
                <c:pt idx="53">
                  <c:v>9.8296754155043298E-2</c:v>
                </c:pt>
                <c:pt idx="54">
                  <c:v>8.6657558857579947E-2</c:v>
                </c:pt>
                <c:pt idx="55">
                  <c:v>7.6396546068145499E-2</c:v>
                </c:pt>
                <c:pt idx="56">
                  <c:v>6.7350526925577719E-2</c:v>
                </c:pt>
                <c:pt idx="57">
                  <c:v>5.9375635556963381E-2</c:v>
                </c:pt>
                <c:pt idx="58">
                  <c:v>5.2345041066849736E-2</c:v>
                </c:pt>
                <c:pt idx="59">
                  <c:v>4.6146930446942319E-2</c:v>
                </c:pt>
                <c:pt idx="60">
                  <c:v>4.0682730326933973E-2</c:v>
                </c:pt>
                <c:pt idx="61">
                  <c:v>3.5865539285586424E-2</c:v>
                </c:pt>
                <c:pt idx="62">
                  <c:v>3.1618745789889227E-2</c:v>
                </c:pt>
                <c:pt idx="63">
                  <c:v>2.7874809782308607E-2</c:v>
                </c:pt>
                <c:pt idx="64">
                  <c:v>2.4574188538760807E-2</c:v>
                </c:pt>
                <c:pt idx="65">
                  <c:v>2.1664389714394983E-2</c:v>
                </c:pt>
                <c:pt idx="66">
                  <c:v>1.9099136517036371E-2</c:v>
                </c:pt>
                <c:pt idx="67">
                  <c:v>1.6837631731394426E-2</c:v>
                </c:pt>
                <c:pt idx="68">
                  <c:v>1.4843908889240844E-2</c:v>
                </c:pt>
                <c:pt idx="69">
                  <c:v>1.3086260266712436E-2</c:v>
                </c:pt>
                <c:pt idx="70">
                  <c:v>1.1536732611735578E-2</c:v>
                </c:pt>
                <c:pt idx="71">
                  <c:v>1.0170682581733495E-2</c:v>
                </c:pt>
                <c:pt idx="72">
                  <c:v>8.9663848213966009E-3</c:v>
                </c:pt>
                <c:pt idx="73">
                  <c:v>7.9046864474723103E-3</c:v>
                </c:pt>
                <c:pt idx="74">
                  <c:v>6.9687024455771509E-3</c:v>
                </c:pt>
                <c:pt idx="75">
                  <c:v>6.9687024455771509E-3</c:v>
                </c:pt>
                <c:pt idx="76">
                  <c:v>6.1435471346902044E-3</c:v>
                </c:pt>
                <c:pt idx="77">
                  <c:v>5.4160974285987476E-3</c:v>
                </c:pt>
                <c:pt idx="78">
                  <c:v>4.7747841292590928E-3</c:v>
                </c:pt>
                <c:pt idx="79">
                  <c:v>4.2094079328486075E-3</c:v>
                </c:pt>
                <c:pt idx="80">
                  <c:v>3.7109772223102109E-3</c:v>
                </c:pt>
                <c:pt idx="81">
                  <c:v>3.2715650666781081E-3</c:v>
                </c:pt>
                <c:pt idx="82">
                  <c:v>2.8841831529338958E-3</c:v>
                </c:pt>
                <c:pt idx="83">
                  <c:v>2.5426706454333733E-3</c:v>
                </c:pt>
                <c:pt idx="84">
                  <c:v>2.2415962053491511E-3</c:v>
                </c:pt>
                <c:pt idx="85">
                  <c:v>1.9761716118680776E-3</c:v>
                </c:pt>
                <c:pt idx="86">
                  <c:v>1.7421756113942884E-3</c:v>
                </c:pt>
                <c:pt idx="87">
                  <c:v>1.5358867836725513E-3</c:v>
                </c:pt>
                <c:pt idx="88">
                  <c:v>1.3540243571496867E-3</c:v>
                </c:pt>
                <c:pt idx="89">
                  <c:v>1.1936960323147734E-3</c:v>
                </c:pt>
                <c:pt idx="90">
                  <c:v>1.0523519832121521E-3</c:v>
                </c:pt>
                <c:pt idx="91">
                  <c:v>9.2774430557755316E-4</c:v>
                </c:pt>
                <c:pt idx="92">
                  <c:v>8.1789126666952745E-4</c:v>
                </c:pt>
                <c:pt idx="93">
                  <c:v>7.2104578823347417E-4</c:v>
                </c:pt>
                <c:pt idx="94">
                  <c:v>6.3566766135834366E-4</c:v>
                </c:pt>
                <c:pt idx="95">
                  <c:v>5.6039905133728821E-4</c:v>
                </c:pt>
                <c:pt idx="96">
                  <c:v>4.9404290296701961E-4</c:v>
                </c:pt>
                <c:pt idx="97">
                  <c:v>4.355439028485722E-4</c:v>
                </c:pt>
                <c:pt idx="98">
                  <c:v>3.8397169591813783E-4</c:v>
                </c:pt>
                <c:pt idx="99">
                  <c:v>3.3850608928742161E-4</c:v>
                </c:pt>
                <c:pt idx="100">
                  <c:v>3.3850608928742161E-4</c:v>
                </c:pt>
                <c:pt idx="101">
                  <c:v>2.984240080786933E-4</c:v>
                </c:pt>
                <c:pt idx="102">
                  <c:v>2.6308799580303791E-4</c:v>
                </c:pt>
                <c:pt idx="103">
                  <c:v>2.3193607639438818E-4</c:v>
                </c:pt>
                <c:pt idx="104">
                  <c:v>2.044728166673817E-4</c:v>
                </c:pt>
                <c:pt idx="105">
                  <c:v>1.8026144705836849E-4</c:v>
                </c:pt>
                <c:pt idx="106">
                  <c:v>1.5891691533958583E-4</c:v>
                </c:pt>
                <c:pt idx="107">
                  <c:v>1.4009976283432208E-4</c:v>
                </c:pt>
                <c:pt idx="108">
                  <c:v>1.235107257417549E-4</c:v>
                </c:pt>
                <c:pt idx="109">
                  <c:v>1.0888597571214304E-4</c:v>
                </c:pt>
                <c:pt idx="110">
                  <c:v>9.5992923979534443E-5</c:v>
                </c:pt>
                <c:pt idx="111">
                  <c:v>8.462652232185539E-5</c:v>
                </c:pt>
                <c:pt idx="112">
                  <c:v>7.4606002019673271E-5</c:v>
                </c:pt>
                <c:pt idx="113">
                  <c:v>6.5771998950759437E-5</c:v>
                </c:pt>
                <c:pt idx="114">
                  <c:v>5.7984019098597005E-5</c:v>
                </c:pt>
                <c:pt idx="115">
                  <c:v>5.1118204166845445E-5</c:v>
                </c:pt>
                <c:pt idx="116">
                  <c:v>4.5065361764592095E-5</c:v>
                </c:pt>
                <c:pt idx="117">
                  <c:v>3.9729228834896485E-5</c:v>
                </c:pt>
                <c:pt idx="118">
                  <c:v>3.5024940708580493E-5</c:v>
                </c:pt>
                <c:pt idx="119">
                  <c:v>3.0877681435438698E-5</c:v>
                </c:pt>
                <c:pt idx="120">
                  <c:v>2.7221493928035749E-5</c:v>
                </c:pt>
                <c:pt idx="121">
                  <c:v>2.3998230994883597E-5</c:v>
                </c:pt>
                <c:pt idx="122">
                  <c:v>2.1156630580463868E-5</c:v>
                </c:pt>
                <c:pt idx="123">
                  <c:v>1.8651500504918335E-5</c:v>
                </c:pt>
                <c:pt idx="124">
                  <c:v>1.6442999737689883E-5</c:v>
                </c:pt>
                <c:pt idx="125">
                  <c:v>1.6442999737689883E-5</c:v>
                </c:pt>
                <c:pt idx="126">
                  <c:v>1.4496004774649265E-5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5-4CA5-804F-02A99587A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655791"/>
        <c:axId val="322661071"/>
      </c:scatterChart>
      <c:valAx>
        <c:axId val="322655791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661071"/>
        <c:crosses val="autoZero"/>
        <c:crossBetween val="midCat"/>
        <c:majorUnit val="24"/>
      </c:valAx>
      <c:valAx>
        <c:axId val="32266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2655791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938888888888891E-2"/>
          <c:y val="8.4666666666666668E-2"/>
          <c:w val="0.89049444444444448"/>
          <c:h val="0.7587122222222222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Simulation!$D$1</c:f>
              <c:strCache>
                <c:ptCount val="1"/>
                <c:pt idx="0">
                  <c:v>Konzentration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Simulation!$A$3:$A$187</c:f>
              <c:numCache>
                <c:formatCode>0</c:formatCode>
                <c:ptCount val="18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69</c:v>
                </c:pt>
                <c:pt idx="72">
                  <c:v>70</c:v>
                </c:pt>
                <c:pt idx="73">
                  <c:v>71</c:v>
                </c:pt>
                <c:pt idx="74">
                  <c:v>72</c:v>
                </c:pt>
                <c:pt idx="75">
                  <c:v>72</c:v>
                </c:pt>
                <c:pt idx="76">
                  <c:v>73</c:v>
                </c:pt>
                <c:pt idx="77">
                  <c:v>74</c:v>
                </c:pt>
                <c:pt idx="78">
                  <c:v>75</c:v>
                </c:pt>
                <c:pt idx="79">
                  <c:v>76</c:v>
                </c:pt>
                <c:pt idx="80">
                  <c:v>77</c:v>
                </c:pt>
                <c:pt idx="81">
                  <c:v>78</c:v>
                </c:pt>
                <c:pt idx="82">
                  <c:v>79</c:v>
                </c:pt>
                <c:pt idx="83">
                  <c:v>80</c:v>
                </c:pt>
                <c:pt idx="84">
                  <c:v>81</c:v>
                </c:pt>
                <c:pt idx="85">
                  <c:v>82</c:v>
                </c:pt>
                <c:pt idx="86">
                  <c:v>83</c:v>
                </c:pt>
                <c:pt idx="87">
                  <c:v>84</c:v>
                </c:pt>
                <c:pt idx="88">
                  <c:v>85</c:v>
                </c:pt>
                <c:pt idx="89">
                  <c:v>86</c:v>
                </c:pt>
                <c:pt idx="90">
                  <c:v>87</c:v>
                </c:pt>
                <c:pt idx="91">
                  <c:v>88</c:v>
                </c:pt>
                <c:pt idx="92">
                  <c:v>89</c:v>
                </c:pt>
                <c:pt idx="93">
                  <c:v>90</c:v>
                </c:pt>
                <c:pt idx="94">
                  <c:v>91</c:v>
                </c:pt>
                <c:pt idx="95">
                  <c:v>92</c:v>
                </c:pt>
                <c:pt idx="96">
                  <c:v>93</c:v>
                </c:pt>
                <c:pt idx="97">
                  <c:v>94</c:v>
                </c:pt>
                <c:pt idx="98">
                  <c:v>95</c:v>
                </c:pt>
                <c:pt idx="99">
                  <c:v>96</c:v>
                </c:pt>
                <c:pt idx="100">
                  <c:v>96</c:v>
                </c:pt>
                <c:pt idx="101">
                  <c:v>97</c:v>
                </c:pt>
                <c:pt idx="102">
                  <c:v>98</c:v>
                </c:pt>
                <c:pt idx="103">
                  <c:v>99</c:v>
                </c:pt>
                <c:pt idx="104">
                  <c:v>100</c:v>
                </c:pt>
                <c:pt idx="105">
                  <c:v>101</c:v>
                </c:pt>
                <c:pt idx="106">
                  <c:v>102</c:v>
                </c:pt>
                <c:pt idx="107">
                  <c:v>103</c:v>
                </c:pt>
                <c:pt idx="108">
                  <c:v>104</c:v>
                </c:pt>
                <c:pt idx="109">
                  <c:v>105</c:v>
                </c:pt>
                <c:pt idx="110">
                  <c:v>106</c:v>
                </c:pt>
                <c:pt idx="111">
                  <c:v>107</c:v>
                </c:pt>
                <c:pt idx="112">
                  <c:v>108</c:v>
                </c:pt>
                <c:pt idx="113">
                  <c:v>109</c:v>
                </c:pt>
                <c:pt idx="114">
                  <c:v>110</c:v>
                </c:pt>
                <c:pt idx="115">
                  <c:v>111</c:v>
                </c:pt>
                <c:pt idx="116">
                  <c:v>112</c:v>
                </c:pt>
                <c:pt idx="117">
                  <c:v>113</c:v>
                </c:pt>
                <c:pt idx="118">
                  <c:v>114</c:v>
                </c:pt>
                <c:pt idx="119">
                  <c:v>115</c:v>
                </c:pt>
                <c:pt idx="120">
                  <c:v>116</c:v>
                </c:pt>
                <c:pt idx="121">
                  <c:v>117</c:v>
                </c:pt>
                <c:pt idx="122">
                  <c:v>118</c:v>
                </c:pt>
                <c:pt idx="123">
                  <c:v>119</c:v>
                </c:pt>
                <c:pt idx="124">
                  <c:v>120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  <c:pt idx="130">
                  <c:v>125</c:v>
                </c:pt>
                <c:pt idx="131">
                  <c:v>126</c:v>
                </c:pt>
                <c:pt idx="132">
                  <c:v>127</c:v>
                </c:pt>
                <c:pt idx="133">
                  <c:v>128</c:v>
                </c:pt>
                <c:pt idx="134">
                  <c:v>129</c:v>
                </c:pt>
                <c:pt idx="135">
                  <c:v>130</c:v>
                </c:pt>
                <c:pt idx="136">
                  <c:v>131</c:v>
                </c:pt>
                <c:pt idx="137">
                  <c:v>132</c:v>
                </c:pt>
                <c:pt idx="138">
                  <c:v>133</c:v>
                </c:pt>
                <c:pt idx="139">
                  <c:v>134</c:v>
                </c:pt>
                <c:pt idx="140">
                  <c:v>135</c:v>
                </c:pt>
                <c:pt idx="141">
                  <c:v>136</c:v>
                </c:pt>
                <c:pt idx="142">
                  <c:v>137</c:v>
                </c:pt>
                <c:pt idx="143">
                  <c:v>138</c:v>
                </c:pt>
                <c:pt idx="144">
                  <c:v>139</c:v>
                </c:pt>
                <c:pt idx="145">
                  <c:v>140</c:v>
                </c:pt>
                <c:pt idx="146">
                  <c:v>141</c:v>
                </c:pt>
                <c:pt idx="147">
                  <c:v>142</c:v>
                </c:pt>
                <c:pt idx="148">
                  <c:v>143</c:v>
                </c:pt>
                <c:pt idx="149">
                  <c:v>144</c:v>
                </c:pt>
                <c:pt idx="150">
                  <c:v>144</c:v>
                </c:pt>
                <c:pt idx="151">
                  <c:v>145</c:v>
                </c:pt>
                <c:pt idx="152">
                  <c:v>146</c:v>
                </c:pt>
                <c:pt idx="153">
                  <c:v>147</c:v>
                </c:pt>
                <c:pt idx="154">
                  <c:v>148</c:v>
                </c:pt>
                <c:pt idx="155">
                  <c:v>149</c:v>
                </c:pt>
                <c:pt idx="156">
                  <c:v>150</c:v>
                </c:pt>
                <c:pt idx="157">
                  <c:v>151</c:v>
                </c:pt>
                <c:pt idx="158">
                  <c:v>152</c:v>
                </c:pt>
                <c:pt idx="159">
                  <c:v>153</c:v>
                </c:pt>
                <c:pt idx="160">
                  <c:v>154</c:v>
                </c:pt>
                <c:pt idx="161">
                  <c:v>155</c:v>
                </c:pt>
                <c:pt idx="162">
                  <c:v>156</c:v>
                </c:pt>
                <c:pt idx="163">
                  <c:v>157</c:v>
                </c:pt>
                <c:pt idx="164">
                  <c:v>158</c:v>
                </c:pt>
                <c:pt idx="165">
                  <c:v>159</c:v>
                </c:pt>
                <c:pt idx="166">
                  <c:v>160</c:v>
                </c:pt>
                <c:pt idx="167">
                  <c:v>161</c:v>
                </c:pt>
                <c:pt idx="168">
                  <c:v>162</c:v>
                </c:pt>
                <c:pt idx="169">
                  <c:v>163</c:v>
                </c:pt>
                <c:pt idx="170">
                  <c:v>164</c:v>
                </c:pt>
                <c:pt idx="171">
                  <c:v>165</c:v>
                </c:pt>
                <c:pt idx="172">
                  <c:v>166</c:v>
                </c:pt>
                <c:pt idx="173">
                  <c:v>167</c:v>
                </c:pt>
                <c:pt idx="174">
                  <c:v>168</c:v>
                </c:pt>
                <c:pt idx="175">
                  <c:v>168</c:v>
                </c:pt>
                <c:pt idx="176">
                  <c:v>169</c:v>
                </c:pt>
                <c:pt idx="177">
                  <c:v>170</c:v>
                </c:pt>
                <c:pt idx="178">
                  <c:v>171</c:v>
                </c:pt>
                <c:pt idx="179">
                  <c:v>172</c:v>
                </c:pt>
                <c:pt idx="180">
                  <c:v>173</c:v>
                </c:pt>
                <c:pt idx="181">
                  <c:v>174</c:v>
                </c:pt>
                <c:pt idx="182">
                  <c:v>175</c:v>
                </c:pt>
                <c:pt idx="183">
                  <c:v>176</c:v>
                </c:pt>
                <c:pt idx="184">
                  <c:v>177</c:v>
                </c:pt>
              </c:numCache>
            </c:numRef>
          </c:xVal>
          <c:yVal>
            <c:numRef>
              <c:f>Simulation!$D$3:$D$187</c:f>
              <c:numCache>
                <c:formatCode>0.00</c:formatCode>
                <c:ptCount val="1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2.4488645972111702</c:v>
                </c:pt>
                <c:pt idx="8">
                  <c:v>2.1588976135707214</c:v>
                </c:pt>
                <c:pt idx="9">
                  <c:v>6.8009944509780684</c:v>
                </c:pt>
                <c:pt idx="10">
                  <c:v>5.9956972332587313</c:v>
                </c:pt>
                <c:pt idx="11">
                  <c:v>5.2857542484447375</c:v>
                </c:pt>
                <c:pt idx="12">
                  <c:v>4.659874721486946</c:v>
                </c:pt>
                <c:pt idx="13">
                  <c:v>4.1081048038399119</c:v>
                </c:pt>
                <c:pt idx="14">
                  <c:v>3.6216692696724113</c:v>
                </c:pt>
                <c:pt idx="15">
                  <c:v>3.192831956631025</c:v>
                </c:pt>
                <c:pt idx="16">
                  <c:v>2.8147727316377464</c:v>
                </c:pt>
                <c:pt idx="17">
                  <c:v>4.9303436222242709</c:v>
                </c:pt>
                <c:pt idx="18">
                  <c:v>4.3465478214783229</c:v>
                </c:pt>
                <c:pt idx="19">
                  <c:v>5.5460837668851157</c:v>
                </c:pt>
                <c:pt idx="20">
                  <c:v>4.8893789483613102</c:v>
                </c:pt>
                <c:pt idx="21">
                  <c:v>4.310433723236974</c:v>
                </c:pt>
                <c:pt idx="22">
                  <c:v>3.800040675645656</c:v>
                </c:pt>
                <c:pt idx="23">
                  <c:v>3.3500826282783827</c:v>
                </c:pt>
                <c:pt idx="24">
                  <c:v>2.953403548604308</c:v>
                </c:pt>
                <c:pt idx="25">
                  <c:v>2.953403548604308</c:v>
                </c:pt>
                <c:pt idx="26">
                  <c:v>2.6036947409237743</c:v>
                </c:pt>
                <c:pt idx="27">
                  <c:v>2.2953945142775307</c:v>
                </c:pt>
                <c:pt idx="28">
                  <c:v>2.0235997305529105</c:v>
                </c:pt>
                <c:pt idx="29">
                  <c:v>1.7839878260677509</c:v>
                </c:pt>
                <c:pt idx="30">
                  <c:v>1.5727480664806921</c:v>
                </c:pt>
                <c:pt idx="31">
                  <c:v>1.3865209417212789</c:v>
                </c:pt>
                <c:pt idx="32">
                  <c:v>3.6712093343014978</c:v>
                </c:pt>
                <c:pt idx="33">
                  <c:v>3.2365060443799649</c:v>
                </c:pt>
                <c:pt idx="34">
                  <c:v>7.751004619889482</c:v>
                </c:pt>
                <c:pt idx="35">
                  <c:v>6.8332178903283269</c:v>
                </c:pt>
                <c:pt idx="36">
                  <c:v>6.0241051355958142</c:v>
                </c:pt>
                <c:pt idx="37">
                  <c:v>5.3107984067178897</c:v>
                </c:pt>
                <c:pt idx="38">
                  <c:v>4.6819534324092942</c:v>
                </c:pt>
                <c:pt idx="39">
                  <c:v>4.1275692023106387</c:v>
                </c:pt>
                <c:pt idx="40">
                  <c:v>3.6388289131479628</c:v>
                </c:pt>
                <c:pt idx="41">
                  <c:v>3.2079597482579194</c:v>
                </c:pt>
                <c:pt idx="42">
                  <c:v>5.2769738576545908</c:v>
                </c:pt>
                <c:pt idx="43">
                  <c:v>4.6521340057509049</c:v>
                </c:pt>
                <c:pt idx="44">
                  <c:v>5.8154858745874263</c:v>
                </c:pt>
                <c:pt idx="45">
                  <c:v>5.126881490589164</c:v>
                </c:pt>
                <c:pt idx="46">
                  <c:v>4.5198138875043732</c:v>
                </c:pt>
                <c:pt idx="47">
                  <c:v>3.9846283974334251</c:v>
                </c:pt>
                <c:pt idx="48">
                  <c:v>3.5128135495861184</c:v>
                </c:pt>
                <c:pt idx="49">
                  <c:v>3.0968657057466538</c:v>
                </c:pt>
                <c:pt idx="50">
                  <c:v>3.0968657057466538</c:v>
                </c:pt>
                <c:pt idx="51">
                  <c:v>2.7301697240833311</c:v>
                </c:pt>
                <c:pt idx="52">
                  <c:v>2.4068937534067651</c:v>
                </c:pt>
                <c:pt idx="53">
                  <c:v>2.1218964847079538</c:v>
                </c:pt>
                <c:pt idx="54">
                  <c:v>1.8706453849253308</c:v>
                </c:pt>
                <c:pt idx="55">
                  <c:v>1.6491446125488376</c:v>
                </c:pt>
                <c:pt idx="56">
                  <c:v>1.4538714686468568</c:v>
                </c:pt>
                <c:pt idx="57">
                  <c:v>3.7305849698584614</c:v>
                </c:pt>
                <c:pt idx="58">
                  <c:v>3.2888510854468143</c:v>
                </c:pt>
                <c:pt idx="59">
                  <c:v>7.7971515503364248</c:v>
                </c:pt>
                <c:pt idx="60">
                  <c:v>6.8739006206552613</c:v>
                </c:pt>
                <c:pt idx="61">
                  <c:v>6.0599706748814013</c:v>
                </c:pt>
                <c:pt idx="62">
                  <c:v>5.342417152507779</c:v>
                </c:pt>
                <c:pt idx="63">
                  <c:v>4.7098282421916036</c:v>
                </c:pt>
                <c:pt idx="64">
                  <c:v>4.1521433908493997</c:v>
                </c:pt>
                <c:pt idx="65">
                  <c:v>3.6604933028623581</c:v>
                </c:pt>
                <c:pt idx="66">
                  <c:v>3.2270588847749559</c:v>
                </c:pt>
                <c:pt idx="67">
                  <c:v>5.2938114893859849</c:v>
                </c:pt>
                <c:pt idx="68">
                  <c:v>4.666977914640146</c:v>
                </c:pt>
                <c:pt idx="69">
                  <c:v>5.8285721348541388</c:v>
                </c:pt>
                <c:pt idx="70">
                  <c:v>5.1384182232008992</c:v>
                </c:pt>
                <c:pt idx="71">
                  <c:v>4.5299845700861061</c:v>
                </c:pt>
                <c:pt idx="72">
                  <c:v>3.9935947822548217</c:v>
                </c:pt>
                <c:pt idx="73">
                  <c:v>3.5207182360335909</c:v>
                </c:pt>
                <c:pt idx="74">
                  <c:v>3.1038344081922307</c:v>
                </c:pt>
                <c:pt idx="75">
                  <c:v>3.1038344081922307</c:v>
                </c:pt>
                <c:pt idx="76">
                  <c:v>2.7363132712180214</c:v>
                </c:pt>
                <c:pt idx="77">
                  <c:v>2.4123098508353635</c:v>
                </c:pt>
                <c:pt idx="78">
                  <c:v>2.1266712688372129</c:v>
                </c:pt>
                <c:pt idx="79">
                  <c:v>1.8748547928581794</c:v>
                </c:pt>
                <c:pt idx="80">
                  <c:v>1.6528555897711477</c:v>
                </c:pt>
                <c:pt idx="81">
                  <c:v>1.4571430337135347</c:v>
                </c:pt>
                <c:pt idx="82">
                  <c:v>3.733469153011395</c:v>
                </c:pt>
                <c:pt idx="83">
                  <c:v>3.2913937560922477</c:v>
                </c:pt>
                <c:pt idx="84">
                  <c:v>7.7993931465417736</c:v>
                </c:pt>
                <c:pt idx="85">
                  <c:v>6.8758767922671291</c:v>
                </c:pt>
                <c:pt idx="86">
                  <c:v>6.0617128504927953</c:v>
                </c:pt>
                <c:pt idx="87">
                  <c:v>5.3439530392914518</c:v>
                </c:pt>
                <c:pt idx="88">
                  <c:v>4.7111822665487528</c:v>
                </c:pt>
                <c:pt idx="89">
                  <c:v>4.1533370868817148</c:v>
                </c:pt>
                <c:pt idx="90">
                  <c:v>3.66154565484557</c:v>
                </c:pt>
                <c:pt idx="91">
                  <c:v>3.2279866290805335</c:v>
                </c:pt>
                <c:pt idx="92">
                  <c:v>5.2946293806526548</c:v>
                </c:pt>
                <c:pt idx="93">
                  <c:v>4.6676989604283792</c:v>
                </c:pt>
                <c:pt idx="94">
                  <c:v>5.8292078025154979</c:v>
                </c:pt>
                <c:pt idx="95">
                  <c:v>5.1389786222522362</c:v>
                </c:pt>
                <c:pt idx="96">
                  <c:v>4.5304786129890733</c:v>
                </c:pt>
                <c:pt idx="97">
                  <c:v>3.9940303261576702</c:v>
                </c:pt>
                <c:pt idx="98">
                  <c:v>3.5211022077295091</c:v>
                </c:pt>
                <c:pt idx="99">
                  <c:v>3.1041729142815182</c:v>
                </c:pt>
                <c:pt idx="100">
                  <c:v>3.1041729142815182</c:v>
                </c:pt>
                <c:pt idx="101">
                  <c:v>2.7366116952261001</c:v>
                </c:pt>
                <c:pt idx="102">
                  <c:v>2.412572938831167</c:v>
                </c:pt>
                <c:pt idx="103">
                  <c:v>2.1269032049136074</c:v>
                </c:pt>
                <c:pt idx="104">
                  <c:v>1.8750592656748468</c:v>
                </c:pt>
                <c:pt idx="105">
                  <c:v>1.6530358512182062</c:v>
                </c:pt>
                <c:pt idx="106">
                  <c:v>1.4573019506288745</c:v>
                </c:pt>
                <c:pt idx="107">
                  <c:v>3.7336092527742295</c:v>
                </c:pt>
                <c:pt idx="108">
                  <c:v>3.2915172668179897</c:v>
                </c:pt>
                <c:pt idx="109">
                  <c:v>7.799502032517486</c:v>
                </c:pt>
                <c:pt idx="110">
                  <c:v>6.8759727851911085</c:v>
                </c:pt>
                <c:pt idx="111">
                  <c:v>6.0617974770151175</c:v>
                </c:pt>
                <c:pt idx="112">
                  <c:v>5.3440276452934707</c:v>
                </c:pt>
                <c:pt idx="113">
                  <c:v>4.711248038547704</c:v>
                </c:pt>
                <c:pt idx="114">
                  <c:v>4.1533950709008129</c:v>
                </c:pt>
                <c:pt idx="115">
                  <c:v>3.661596773049737</c:v>
                </c:pt>
                <c:pt idx="116">
                  <c:v>3.228031694442298</c:v>
                </c:pt>
                <c:pt idx="117">
                  <c:v>5.2946691098814895</c:v>
                </c:pt>
                <c:pt idx="118">
                  <c:v>4.6677339853690878</c:v>
                </c:pt>
                <c:pt idx="119">
                  <c:v>5.8292386801969327</c:v>
                </c:pt>
                <c:pt idx="120">
                  <c:v>5.1390058437461645</c:v>
                </c:pt>
                <c:pt idx="121">
                  <c:v>4.5305026112200686</c:v>
                </c:pt>
                <c:pt idx="122">
                  <c:v>3.994051482788251</c:v>
                </c:pt>
                <c:pt idx="123">
                  <c:v>3.5211208592300141</c:v>
                </c:pt>
                <c:pt idx="124">
                  <c:v>3.104189357281256</c:v>
                </c:pt>
                <c:pt idx="125">
                  <c:v>3.104189357281256</c:v>
                </c:pt>
                <c:pt idx="126">
                  <c:v>2.7366261912308749</c:v>
                </c:pt>
                <c:pt idx="127">
                  <c:v>2.4125857183822084</c:v>
                </c:pt>
                <c:pt idx="128">
                  <c:v>2.1269144712540484</c:v>
                </c:pt>
                <c:pt idx="129">
                  <c:v>1.8750691979820555</c:v>
                </c:pt>
                <c:pt idx="130">
                  <c:v>1.6530446074533833</c:v>
                </c:pt>
                <c:pt idx="131">
                  <c:v>1.4573096700492334</c:v>
                </c:pt>
                <c:pt idx="132">
                  <c:v>3.7336160581477116</c:v>
                </c:pt>
                <c:pt idx="133">
                  <c:v>3.2915232663757381</c:v>
                </c:pt>
                <c:pt idx="134">
                  <c:v>7.7995073216751312</c:v>
                </c:pt>
                <c:pt idx="135">
                  <c:v>6.8759774480662346</c:v>
                </c:pt>
                <c:pt idx="136">
                  <c:v>6.0618015877650517</c:v>
                </c:pt>
                <c:pt idx="137">
                  <c:v>5.344031269294665</c:v>
                </c:pt>
                <c:pt idx="138">
                  <c:v>4.7112512334354637</c:v>
                </c:pt>
                <c:pt idx="139">
                  <c:v>4.1533978874859239</c:v>
                </c:pt>
                <c:pt idx="140">
                  <c:v>3.6615992561265389</c:v>
                </c:pt>
                <c:pt idx="141">
                  <c:v>3.2280338835010922</c:v>
                </c:pt>
                <c:pt idx="142">
                  <c:v>5.2946710397365795</c:v>
                </c:pt>
                <c:pt idx="143">
                  <c:v>4.667735686712458</c:v>
                </c:pt>
                <c:pt idx="144">
                  <c:v>5.8292401800863702</c:v>
                </c:pt>
                <c:pt idx="145">
                  <c:v>5.1390071660355758</c:v>
                </c:pt>
                <c:pt idx="146">
                  <c:v>4.5305037769388496</c:v>
                </c:pt>
                <c:pt idx="147">
                  <c:v>3.9940525104757345</c:v>
                </c:pt>
                <c:pt idx="148">
                  <c:v>3.5211217652303124</c:v>
                </c:pt>
                <c:pt idx="149">
                  <c:v>3.1041901560031961</c:v>
                </c:pt>
                <c:pt idx="150">
                  <c:v>3.1041901560031961</c:v>
                </c:pt>
                <c:pt idx="151">
                  <c:v>2.7366268953771522</c:v>
                </c:pt>
                <c:pt idx="152">
                  <c:v>2.4125863391514093</c:v>
                </c:pt>
                <c:pt idx="153">
                  <c:v>2.1269150185187473</c:v>
                </c:pt>
                <c:pt idx="154">
                  <c:v>1.875069680445828</c:v>
                </c:pt>
                <c:pt idx="155">
                  <c:v>1.6530450327892259</c:v>
                </c:pt>
                <c:pt idx="156">
                  <c:v>1.4573100450215926</c:v>
                </c:pt>
                <c:pt idx="157">
                  <c:v>3.7336163887200646</c:v>
                </c:pt>
                <c:pt idx="158">
                  <c:v>3.2915235578054336</c:v>
                </c:pt>
                <c:pt idx="159">
                  <c:v>7.7995075785970025</c:v>
                </c:pt>
                <c:pt idx="160">
                  <c:v>6.8759776745663093</c:v>
                </c:pt>
                <c:pt idx="161">
                  <c:v>6.0618017874455363</c:v>
                </c:pt>
                <c:pt idx="162">
                  <c:v>5.3440314453312343</c:v>
                </c:pt>
                <c:pt idx="163">
                  <c:v>4.7112513886277645</c:v>
                </c:pt>
                <c:pt idx="164">
                  <c:v>4.1533980243020983</c:v>
                </c:pt>
                <c:pt idx="165">
                  <c:v>3.6615993767424824</c:v>
                </c:pt>
                <c:pt idx="166">
                  <c:v>3.228033989835053</c:v>
                </c:pt>
                <c:pt idx="167">
                  <c:v>5.2946711334796692</c:v>
                </c:pt>
                <c:pt idx="168">
                  <c:v>4.6677357693555468</c:v>
                </c:pt>
                <c:pt idx="169">
                  <c:v>5.8292402529437943</c:v>
                </c:pt>
                <c:pt idx="170">
                  <c:v>5.1390072302660439</c:v>
                </c:pt>
                <c:pt idx="171">
                  <c:v>4.5305038335638681</c:v>
                </c:pt>
                <c:pt idx="172">
                  <c:v>3.9940525603958559</c:v>
                </c:pt>
                <c:pt idx="173">
                  <c:v>3.5211218092394549</c:v>
                </c:pt>
                <c:pt idx="174">
                  <c:v>3.1041901948012711</c:v>
                </c:pt>
                <c:pt idx="175">
                  <c:v>3.1041901948012711</c:v>
                </c:pt>
                <c:pt idx="176">
                  <c:v>2.7366269295811958</c:v>
                </c:pt>
                <c:pt idx="177">
                  <c:v>2.4125863693053948</c:v>
                </c:pt>
                <c:pt idx="178">
                  <c:v>2.1269150451022374</c:v>
                </c:pt>
                <c:pt idx="179">
                  <c:v>1.8750697038816004</c:v>
                </c:pt>
                <c:pt idx="180">
                  <c:v>1.6530450534499979</c:v>
                </c:pt>
                <c:pt idx="181">
                  <c:v>1.4573100632359486</c:v>
                </c:pt>
                <c:pt idx="182">
                  <c:v>3.7336164047776812</c:v>
                </c:pt>
                <c:pt idx="183">
                  <c:v>3.2915235719616884</c:v>
                </c:pt>
                <c:pt idx="184">
                  <c:v>7.7995075910770328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50-4F54-A9B0-F8A2FEFC5C83}"/>
            </c:ext>
          </c:extLst>
        </c:ser>
        <c:ser>
          <c:idx val="1"/>
          <c:order val="1"/>
          <c:tx>
            <c:strRef>
              <c:f>Simulation!$M$1</c:f>
              <c:strCache>
                <c:ptCount val="1"/>
                <c:pt idx="0">
                  <c:v>GRENZE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Simulation!$J$2:$J$10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60</c:v>
                </c:pt>
                <c:pt idx="4">
                  <c:v>84</c:v>
                </c:pt>
                <c:pt idx="5">
                  <c:v>108</c:v>
                </c:pt>
                <c:pt idx="6">
                  <c:v>122</c:v>
                </c:pt>
                <c:pt idx="7">
                  <c:v>146</c:v>
                </c:pt>
                <c:pt idx="8">
                  <c:v>170</c:v>
                </c:pt>
              </c:numCache>
            </c:numRef>
          </c:xVal>
          <c:yVal>
            <c:numRef>
              <c:f>Simulation!$M$2:$M$10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B2-4B98-8837-C2B348284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543808"/>
        <c:axId val="905542848"/>
      </c:scatterChart>
      <c:valAx>
        <c:axId val="905543808"/>
        <c:scaling>
          <c:orientation val="minMax"/>
          <c:max val="17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5542848"/>
        <c:crossesAt val="0"/>
        <c:crossBetween val="midCat"/>
        <c:majorUnit val="24"/>
        <c:minorUnit val="8"/>
      </c:valAx>
      <c:valAx>
        <c:axId val="90554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554380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91898092548445E-2"/>
          <c:y val="2.3386275619304064E-2"/>
          <c:w val="0.89013181290127308"/>
          <c:h val="0.85718355855123429"/>
        </c:manualLayout>
      </c:layout>
      <c:scatterChart>
        <c:scatterStyle val="lineMarker"/>
        <c:varyColors val="0"/>
        <c:ser>
          <c:idx val="0"/>
          <c:order val="0"/>
          <c:tx>
            <c:strRef>
              <c:f> </c:f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Simulation!$A$3:$A$187</c:f>
              <c:numCache>
                <c:formatCode>0</c:formatCode>
                <c:ptCount val="18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61</c:v>
                </c:pt>
                <c:pt idx="64">
                  <c:v>62</c:v>
                </c:pt>
                <c:pt idx="65">
                  <c:v>63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0">
                  <c:v>68</c:v>
                </c:pt>
                <c:pt idx="71">
                  <c:v>69</c:v>
                </c:pt>
                <c:pt idx="72">
                  <c:v>70</c:v>
                </c:pt>
                <c:pt idx="73">
                  <c:v>71</c:v>
                </c:pt>
                <c:pt idx="74">
                  <c:v>72</c:v>
                </c:pt>
                <c:pt idx="75">
                  <c:v>72</c:v>
                </c:pt>
                <c:pt idx="76">
                  <c:v>73</c:v>
                </c:pt>
                <c:pt idx="77">
                  <c:v>74</c:v>
                </c:pt>
                <c:pt idx="78">
                  <c:v>75</c:v>
                </c:pt>
                <c:pt idx="79">
                  <c:v>76</c:v>
                </c:pt>
                <c:pt idx="80">
                  <c:v>77</c:v>
                </c:pt>
                <c:pt idx="81">
                  <c:v>78</c:v>
                </c:pt>
                <c:pt idx="82">
                  <c:v>79</c:v>
                </c:pt>
                <c:pt idx="83">
                  <c:v>80</c:v>
                </c:pt>
                <c:pt idx="84">
                  <c:v>81</c:v>
                </c:pt>
                <c:pt idx="85">
                  <c:v>82</c:v>
                </c:pt>
                <c:pt idx="86">
                  <c:v>83</c:v>
                </c:pt>
                <c:pt idx="87">
                  <c:v>84</c:v>
                </c:pt>
                <c:pt idx="88">
                  <c:v>85</c:v>
                </c:pt>
                <c:pt idx="89">
                  <c:v>86</c:v>
                </c:pt>
                <c:pt idx="90">
                  <c:v>87</c:v>
                </c:pt>
                <c:pt idx="91">
                  <c:v>88</c:v>
                </c:pt>
                <c:pt idx="92">
                  <c:v>89</c:v>
                </c:pt>
                <c:pt idx="93">
                  <c:v>90</c:v>
                </c:pt>
                <c:pt idx="94">
                  <c:v>91</c:v>
                </c:pt>
                <c:pt idx="95">
                  <c:v>92</c:v>
                </c:pt>
                <c:pt idx="96">
                  <c:v>93</c:v>
                </c:pt>
                <c:pt idx="97">
                  <c:v>94</c:v>
                </c:pt>
                <c:pt idx="98">
                  <c:v>95</c:v>
                </c:pt>
                <c:pt idx="99">
                  <c:v>96</c:v>
                </c:pt>
                <c:pt idx="100">
                  <c:v>96</c:v>
                </c:pt>
                <c:pt idx="101">
                  <c:v>97</c:v>
                </c:pt>
                <c:pt idx="102">
                  <c:v>98</c:v>
                </c:pt>
                <c:pt idx="103">
                  <c:v>99</c:v>
                </c:pt>
                <c:pt idx="104">
                  <c:v>100</c:v>
                </c:pt>
                <c:pt idx="105">
                  <c:v>101</c:v>
                </c:pt>
                <c:pt idx="106">
                  <c:v>102</c:v>
                </c:pt>
                <c:pt idx="107">
                  <c:v>103</c:v>
                </c:pt>
                <c:pt idx="108">
                  <c:v>104</c:v>
                </c:pt>
                <c:pt idx="109">
                  <c:v>105</c:v>
                </c:pt>
                <c:pt idx="110">
                  <c:v>106</c:v>
                </c:pt>
                <c:pt idx="111">
                  <c:v>107</c:v>
                </c:pt>
                <c:pt idx="112">
                  <c:v>108</c:v>
                </c:pt>
                <c:pt idx="113">
                  <c:v>109</c:v>
                </c:pt>
                <c:pt idx="114">
                  <c:v>110</c:v>
                </c:pt>
                <c:pt idx="115">
                  <c:v>111</c:v>
                </c:pt>
                <c:pt idx="116">
                  <c:v>112</c:v>
                </c:pt>
                <c:pt idx="117">
                  <c:v>113</c:v>
                </c:pt>
                <c:pt idx="118">
                  <c:v>114</c:v>
                </c:pt>
                <c:pt idx="119">
                  <c:v>115</c:v>
                </c:pt>
                <c:pt idx="120">
                  <c:v>116</c:v>
                </c:pt>
                <c:pt idx="121">
                  <c:v>117</c:v>
                </c:pt>
                <c:pt idx="122">
                  <c:v>118</c:v>
                </c:pt>
                <c:pt idx="123">
                  <c:v>119</c:v>
                </c:pt>
                <c:pt idx="124">
                  <c:v>120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  <c:pt idx="130">
                  <c:v>125</c:v>
                </c:pt>
                <c:pt idx="131">
                  <c:v>126</c:v>
                </c:pt>
                <c:pt idx="132">
                  <c:v>127</c:v>
                </c:pt>
                <c:pt idx="133">
                  <c:v>128</c:v>
                </c:pt>
                <c:pt idx="134">
                  <c:v>129</c:v>
                </c:pt>
                <c:pt idx="135">
                  <c:v>130</c:v>
                </c:pt>
                <c:pt idx="136">
                  <c:v>131</c:v>
                </c:pt>
                <c:pt idx="137">
                  <c:v>132</c:v>
                </c:pt>
                <c:pt idx="138">
                  <c:v>133</c:v>
                </c:pt>
                <c:pt idx="139">
                  <c:v>134</c:v>
                </c:pt>
                <c:pt idx="140">
                  <c:v>135</c:v>
                </c:pt>
                <c:pt idx="141">
                  <c:v>136</c:v>
                </c:pt>
                <c:pt idx="142">
                  <c:v>137</c:v>
                </c:pt>
                <c:pt idx="143">
                  <c:v>138</c:v>
                </c:pt>
                <c:pt idx="144">
                  <c:v>139</c:v>
                </c:pt>
                <c:pt idx="145">
                  <c:v>140</c:v>
                </c:pt>
                <c:pt idx="146">
                  <c:v>141</c:v>
                </c:pt>
                <c:pt idx="147">
                  <c:v>142</c:v>
                </c:pt>
                <c:pt idx="148">
                  <c:v>143</c:v>
                </c:pt>
                <c:pt idx="149">
                  <c:v>144</c:v>
                </c:pt>
                <c:pt idx="150">
                  <c:v>144</c:v>
                </c:pt>
                <c:pt idx="151">
                  <c:v>145</c:v>
                </c:pt>
                <c:pt idx="152">
                  <c:v>146</c:v>
                </c:pt>
                <c:pt idx="153">
                  <c:v>147</c:v>
                </c:pt>
                <c:pt idx="154">
                  <c:v>148</c:v>
                </c:pt>
                <c:pt idx="155">
                  <c:v>149</c:v>
                </c:pt>
                <c:pt idx="156">
                  <c:v>150</c:v>
                </c:pt>
                <c:pt idx="157">
                  <c:v>151</c:v>
                </c:pt>
                <c:pt idx="158">
                  <c:v>152</c:v>
                </c:pt>
                <c:pt idx="159">
                  <c:v>153</c:v>
                </c:pt>
                <c:pt idx="160">
                  <c:v>154</c:v>
                </c:pt>
                <c:pt idx="161">
                  <c:v>155</c:v>
                </c:pt>
                <c:pt idx="162">
                  <c:v>156</c:v>
                </c:pt>
                <c:pt idx="163">
                  <c:v>157</c:v>
                </c:pt>
                <c:pt idx="164">
                  <c:v>158</c:v>
                </c:pt>
                <c:pt idx="165">
                  <c:v>159</c:v>
                </c:pt>
                <c:pt idx="166">
                  <c:v>160</c:v>
                </c:pt>
                <c:pt idx="167">
                  <c:v>161</c:v>
                </c:pt>
                <c:pt idx="168">
                  <c:v>162</c:v>
                </c:pt>
                <c:pt idx="169">
                  <c:v>163</c:v>
                </c:pt>
                <c:pt idx="170">
                  <c:v>164</c:v>
                </c:pt>
                <c:pt idx="171">
                  <c:v>165</c:v>
                </c:pt>
                <c:pt idx="172">
                  <c:v>166</c:v>
                </c:pt>
                <c:pt idx="173">
                  <c:v>167</c:v>
                </c:pt>
                <c:pt idx="174">
                  <c:v>168</c:v>
                </c:pt>
                <c:pt idx="175">
                  <c:v>168</c:v>
                </c:pt>
                <c:pt idx="176">
                  <c:v>169</c:v>
                </c:pt>
                <c:pt idx="177">
                  <c:v>170</c:v>
                </c:pt>
                <c:pt idx="178">
                  <c:v>171</c:v>
                </c:pt>
                <c:pt idx="179">
                  <c:v>172</c:v>
                </c:pt>
                <c:pt idx="180">
                  <c:v>173</c:v>
                </c:pt>
                <c:pt idx="181">
                  <c:v>174</c:v>
                </c:pt>
                <c:pt idx="182">
                  <c:v>175</c:v>
                </c:pt>
                <c:pt idx="183">
                  <c:v>176</c:v>
                </c:pt>
                <c:pt idx="184">
                  <c:v>177</c:v>
                </c:pt>
              </c:numCache>
            </c:numRef>
          </c:xVal>
          <c:yVal>
            <c:numRef>
              <c:f>Simulation!$D$3:$D$187</c:f>
              <c:numCache>
                <c:formatCode>0.00</c:formatCode>
                <c:ptCount val="1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2.4488645972111702</c:v>
                </c:pt>
                <c:pt idx="8">
                  <c:v>2.1588976135707214</c:v>
                </c:pt>
                <c:pt idx="9">
                  <c:v>6.8009944509780684</c:v>
                </c:pt>
                <c:pt idx="10">
                  <c:v>5.9956972332587313</c:v>
                </c:pt>
                <c:pt idx="11">
                  <c:v>5.2857542484447375</c:v>
                </c:pt>
                <c:pt idx="12">
                  <c:v>4.659874721486946</c:v>
                </c:pt>
                <c:pt idx="13">
                  <c:v>4.1081048038399119</c:v>
                </c:pt>
                <c:pt idx="14">
                  <c:v>3.6216692696724113</c:v>
                </c:pt>
                <c:pt idx="15">
                  <c:v>3.192831956631025</c:v>
                </c:pt>
                <c:pt idx="16">
                  <c:v>2.8147727316377464</c:v>
                </c:pt>
                <c:pt idx="17">
                  <c:v>4.9303436222242709</c:v>
                </c:pt>
                <c:pt idx="18">
                  <c:v>4.3465478214783229</c:v>
                </c:pt>
                <c:pt idx="19">
                  <c:v>5.5460837668851157</c:v>
                </c:pt>
                <c:pt idx="20">
                  <c:v>4.8893789483613102</c:v>
                </c:pt>
                <c:pt idx="21">
                  <c:v>4.310433723236974</c:v>
                </c:pt>
                <c:pt idx="22">
                  <c:v>3.800040675645656</c:v>
                </c:pt>
                <c:pt idx="23">
                  <c:v>3.3500826282783827</c:v>
                </c:pt>
                <c:pt idx="24">
                  <c:v>2.953403548604308</c:v>
                </c:pt>
                <c:pt idx="25">
                  <c:v>2.953403548604308</c:v>
                </c:pt>
                <c:pt idx="26">
                  <c:v>2.6036947409237743</c:v>
                </c:pt>
                <c:pt idx="27">
                  <c:v>2.2953945142775307</c:v>
                </c:pt>
                <c:pt idx="28">
                  <c:v>2.0235997305529105</c:v>
                </c:pt>
                <c:pt idx="29">
                  <c:v>1.7839878260677509</c:v>
                </c:pt>
                <c:pt idx="30">
                  <c:v>1.5727480664806921</c:v>
                </c:pt>
                <c:pt idx="31">
                  <c:v>1.3865209417212789</c:v>
                </c:pt>
                <c:pt idx="32">
                  <c:v>3.6712093343014978</c:v>
                </c:pt>
                <c:pt idx="33">
                  <c:v>3.2365060443799649</c:v>
                </c:pt>
                <c:pt idx="34">
                  <c:v>7.751004619889482</c:v>
                </c:pt>
                <c:pt idx="35">
                  <c:v>6.8332178903283269</c:v>
                </c:pt>
                <c:pt idx="36">
                  <c:v>6.0241051355958142</c:v>
                </c:pt>
                <c:pt idx="37">
                  <c:v>5.3107984067178897</c:v>
                </c:pt>
                <c:pt idx="38">
                  <c:v>4.6819534324092942</c:v>
                </c:pt>
                <c:pt idx="39">
                  <c:v>4.1275692023106387</c:v>
                </c:pt>
                <c:pt idx="40">
                  <c:v>3.6388289131479628</c:v>
                </c:pt>
                <c:pt idx="41">
                  <c:v>3.2079597482579194</c:v>
                </c:pt>
                <c:pt idx="42">
                  <c:v>5.2769738576545908</c:v>
                </c:pt>
                <c:pt idx="43">
                  <c:v>4.6521340057509049</c:v>
                </c:pt>
                <c:pt idx="44">
                  <c:v>5.8154858745874263</c:v>
                </c:pt>
                <c:pt idx="45">
                  <c:v>5.126881490589164</c:v>
                </c:pt>
                <c:pt idx="46">
                  <c:v>4.5198138875043732</c:v>
                </c:pt>
                <c:pt idx="47">
                  <c:v>3.9846283974334251</c:v>
                </c:pt>
                <c:pt idx="48">
                  <c:v>3.5128135495861184</c:v>
                </c:pt>
                <c:pt idx="49">
                  <c:v>3.0968657057466538</c:v>
                </c:pt>
                <c:pt idx="50">
                  <c:v>3.0968657057466538</c:v>
                </c:pt>
                <c:pt idx="51">
                  <c:v>2.7301697240833311</c:v>
                </c:pt>
                <c:pt idx="52">
                  <c:v>2.4068937534067651</c:v>
                </c:pt>
                <c:pt idx="53">
                  <c:v>2.1218964847079538</c:v>
                </c:pt>
                <c:pt idx="54">
                  <c:v>1.8706453849253308</c:v>
                </c:pt>
                <c:pt idx="55">
                  <c:v>1.6491446125488376</c:v>
                </c:pt>
                <c:pt idx="56">
                  <c:v>1.4538714686468568</c:v>
                </c:pt>
                <c:pt idx="57">
                  <c:v>3.7305849698584614</c:v>
                </c:pt>
                <c:pt idx="58">
                  <c:v>3.2888510854468143</c:v>
                </c:pt>
                <c:pt idx="59">
                  <c:v>7.7971515503364248</c:v>
                </c:pt>
                <c:pt idx="60">
                  <c:v>6.8739006206552613</c:v>
                </c:pt>
                <c:pt idx="61">
                  <c:v>6.0599706748814013</c:v>
                </c:pt>
                <c:pt idx="62">
                  <c:v>5.342417152507779</c:v>
                </c:pt>
                <c:pt idx="63">
                  <c:v>4.7098282421916036</c:v>
                </c:pt>
                <c:pt idx="64">
                  <c:v>4.1521433908493997</c:v>
                </c:pt>
                <c:pt idx="65">
                  <c:v>3.6604933028623581</c:v>
                </c:pt>
                <c:pt idx="66">
                  <c:v>3.2270588847749559</c:v>
                </c:pt>
                <c:pt idx="67">
                  <c:v>5.2938114893859849</c:v>
                </c:pt>
                <c:pt idx="68">
                  <c:v>4.666977914640146</c:v>
                </c:pt>
                <c:pt idx="69">
                  <c:v>5.8285721348541388</c:v>
                </c:pt>
                <c:pt idx="70">
                  <c:v>5.1384182232008992</c:v>
                </c:pt>
                <c:pt idx="71">
                  <c:v>4.5299845700861061</c:v>
                </c:pt>
                <c:pt idx="72">
                  <c:v>3.9935947822548217</c:v>
                </c:pt>
                <c:pt idx="73">
                  <c:v>3.5207182360335909</c:v>
                </c:pt>
                <c:pt idx="74">
                  <c:v>3.1038344081922307</c:v>
                </c:pt>
                <c:pt idx="75">
                  <c:v>3.1038344081922307</c:v>
                </c:pt>
                <c:pt idx="76">
                  <c:v>2.7363132712180214</c:v>
                </c:pt>
                <c:pt idx="77">
                  <c:v>2.4123098508353635</c:v>
                </c:pt>
                <c:pt idx="78">
                  <c:v>2.1266712688372129</c:v>
                </c:pt>
                <c:pt idx="79">
                  <c:v>1.8748547928581794</c:v>
                </c:pt>
                <c:pt idx="80">
                  <c:v>1.6528555897711477</c:v>
                </c:pt>
                <c:pt idx="81">
                  <c:v>1.4571430337135347</c:v>
                </c:pt>
                <c:pt idx="82">
                  <c:v>3.733469153011395</c:v>
                </c:pt>
                <c:pt idx="83">
                  <c:v>3.2913937560922477</c:v>
                </c:pt>
                <c:pt idx="84">
                  <c:v>7.7993931465417736</c:v>
                </c:pt>
                <c:pt idx="85">
                  <c:v>6.8758767922671291</c:v>
                </c:pt>
                <c:pt idx="86">
                  <c:v>6.0617128504927953</c:v>
                </c:pt>
                <c:pt idx="87">
                  <c:v>5.3439530392914518</c:v>
                </c:pt>
                <c:pt idx="88">
                  <c:v>4.7111822665487528</c:v>
                </c:pt>
                <c:pt idx="89">
                  <c:v>4.1533370868817148</c:v>
                </c:pt>
                <c:pt idx="90">
                  <c:v>3.66154565484557</c:v>
                </c:pt>
                <c:pt idx="91">
                  <c:v>3.2279866290805335</c:v>
                </c:pt>
                <c:pt idx="92">
                  <c:v>5.2946293806526548</c:v>
                </c:pt>
                <c:pt idx="93">
                  <c:v>4.6676989604283792</c:v>
                </c:pt>
                <c:pt idx="94">
                  <c:v>5.8292078025154979</c:v>
                </c:pt>
                <c:pt idx="95">
                  <c:v>5.1389786222522362</c:v>
                </c:pt>
                <c:pt idx="96">
                  <c:v>4.5304786129890733</c:v>
                </c:pt>
                <c:pt idx="97">
                  <c:v>3.9940303261576702</c:v>
                </c:pt>
                <c:pt idx="98">
                  <c:v>3.5211022077295091</c:v>
                </c:pt>
                <c:pt idx="99">
                  <c:v>3.1041729142815182</c:v>
                </c:pt>
                <c:pt idx="100">
                  <c:v>3.1041729142815182</c:v>
                </c:pt>
                <c:pt idx="101">
                  <c:v>2.7366116952261001</c:v>
                </c:pt>
                <c:pt idx="102">
                  <c:v>2.412572938831167</c:v>
                </c:pt>
                <c:pt idx="103">
                  <c:v>2.1269032049136074</c:v>
                </c:pt>
                <c:pt idx="104">
                  <c:v>1.8750592656748468</c:v>
                </c:pt>
                <c:pt idx="105">
                  <c:v>1.6530358512182062</c:v>
                </c:pt>
                <c:pt idx="106">
                  <c:v>1.4573019506288745</c:v>
                </c:pt>
                <c:pt idx="107">
                  <c:v>3.7336092527742295</c:v>
                </c:pt>
                <c:pt idx="108">
                  <c:v>3.2915172668179897</c:v>
                </c:pt>
                <c:pt idx="109">
                  <c:v>7.799502032517486</c:v>
                </c:pt>
                <c:pt idx="110">
                  <c:v>6.8759727851911085</c:v>
                </c:pt>
                <c:pt idx="111">
                  <c:v>6.0617974770151175</c:v>
                </c:pt>
                <c:pt idx="112">
                  <c:v>5.3440276452934707</c:v>
                </c:pt>
                <c:pt idx="113">
                  <c:v>4.711248038547704</c:v>
                </c:pt>
                <c:pt idx="114">
                  <c:v>4.1533950709008129</c:v>
                </c:pt>
                <c:pt idx="115">
                  <c:v>3.661596773049737</c:v>
                </c:pt>
                <c:pt idx="116">
                  <c:v>3.228031694442298</c:v>
                </c:pt>
                <c:pt idx="117">
                  <c:v>5.2946691098814895</c:v>
                </c:pt>
                <c:pt idx="118">
                  <c:v>4.6677339853690878</c:v>
                </c:pt>
                <c:pt idx="119">
                  <c:v>5.8292386801969327</c:v>
                </c:pt>
                <c:pt idx="120">
                  <c:v>5.1390058437461645</c:v>
                </c:pt>
                <c:pt idx="121">
                  <c:v>4.5305026112200686</c:v>
                </c:pt>
                <c:pt idx="122">
                  <c:v>3.994051482788251</c:v>
                </c:pt>
                <c:pt idx="123">
                  <c:v>3.5211208592300141</c:v>
                </c:pt>
                <c:pt idx="124">
                  <c:v>3.104189357281256</c:v>
                </c:pt>
                <c:pt idx="125">
                  <c:v>3.104189357281256</c:v>
                </c:pt>
                <c:pt idx="126">
                  <c:v>2.7366261912308749</c:v>
                </c:pt>
                <c:pt idx="127">
                  <c:v>2.4125857183822084</c:v>
                </c:pt>
                <c:pt idx="128">
                  <c:v>2.1269144712540484</c:v>
                </c:pt>
                <c:pt idx="129">
                  <c:v>1.8750691979820555</c:v>
                </c:pt>
                <c:pt idx="130">
                  <c:v>1.6530446074533833</c:v>
                </c:pt>
                <c:pt idx="131">
                  <c:v>1.4573096700492334</c:v>
                </c:pt>
                <c:pt idx="132">
                  <c:v>3.7336160581477116</c:v>
                </c:pt>
                <c:pt idx="133">
                  <c:v>3.2915232663757381</c:v>
                </c:pt>
                <c:pt idx="134">
                  <c:v>7.7995073216751312</c:v>
                </c:pt>
                <c:pt idx="135">
                  <c:v>6.8759774480662346</c:v>
                </c:pt>
                <c:pt idx="136">
                  <c:v>6.0618015877650517</c:v>
                </c:pt>
                <c:pt idx="137">
                  <c:v>5.344031269294665</c:v>
                </c:pt>
                <c:pt idx="138">
                  <c:v>4.7112512334354637</c:v>
                </c:pt>
                <c:pt idx="139">
                  <c:v>4.1533978874859239</c:v>
                </c:pt>
                <c:pt idx="140">
                  <c:v>3.6615992561265389</c:v>
                </c:pt>
                <c:pt idx="141">
                  <c:v>3.2280338835010922</c:v>
                </c:pt>
                <c:pt idx="142">
                  <c:v>5.2946710397365795</c:v>
                </c:pt>
                <c:pt idx="143">
                  <c:v>4.667735686712458</c:v>
                </c:pt>
                <c:pt idx="144">
                  <c:v>5.8292401800863702</c:v>
                </c:pt>
                <c:pt idx="145">
                  <c:v>5.1390071660355758</c:v>
                </c:pt>
                <c:pt idx="146">
                  <c:v>4.5305037769388496</c:v>
                </c:pt>
                <c:pt idx="147">
                  <c:v>3.9940525104757345</c:v>
                </c:pt>
                <c:pt idx="148">
                  <c:v>3.5211217652303124</c:v>
                </c:pt>
                <c:pt idx="149">
                  <c:v>3.1041901560031961</c:v>
                </c:pt>
                <c:pt idx="150">
                  <c:v>3.1041901560031961</c:v>
                </c:pt>
                <c:pt idx="151">
                  <c:v>2.7366268953771522</c:v>
                </c:pt>
                <c:pt idx="152">
                  <c:v>2.4125863391514093</c:v>
                </c:pt>
                <c:pt idx="153">
                  <c:v>2.1269150185187473</c:v>
                </c:pt>
                <c:pt idx="154">
                  <c:v>1.875069680445828</c:v>
                </c:pt>
                <c:pt idx="155">
                  <c:v>1.6530450327892259</c:v>
                </c:pt>
                <c:pt idx="156">
                  <c:v>1.4573100450215926</c:v>
                </c:pt>
                <c:pt idx="157">
                  <c:v>3.7336163887200646</c:v>
                </c:pt>
                <c:pt idx="158">
                  <c:v>3.2915235578054336</c:v>
                </c:pt>
                <c:pt idx="159">
                  <c:v>7.7995075785970025</c:v>
                </c:pt>
                <c:pt idx="160">
                  <c:v>6.8759776745663093</c:v>
                </c:pt>
                <c:pt idx="161">
                  <c:v>6.0618017874455363</c:v>
                </c:pt>
                <c:pt idx="162">
                  <c:v>5.3440314453312343</c:v>
                </c:pt>
                <c:pt idx="163">
                  <c:v>4.7112513886277645</c:v>
                </c:pt>
                <c:pt idx="164">
                  <c:v>4.1533980243020983</c:v>
                </c:pt>
                <c:pt idx="165">
                  <c:v>3.6615993767424824</c:v>
                </c:pt>
                <c:pt idx="166">
                  <c:v>3.228033989835053</c:v>
                </c:pt>
                <c:pt idx="167">
                  <c:v>5.2946711334796692</c:v>
                </c:pt>
                <c:pt idx="168">
                  <c:v>4.6677357693555468</c:v>
                </c:pt>
                <c:pt idx="169">
                  <c:v>5.8292402529437943</c:v>
                </c:pt>
                <c:pt idx="170">
                  <c:v>5.1390072302660439</c:v>
                </c:pt>
                <c:pt idx="171">
                  <c:v>4.5305038335638681</c:v>
                </c:pt>
                <c:pt idx="172">
                  <c:v>3.9940525603958559</c:v>
                </c:pt>
                <c:pt idx="173">
                  <c:v>3.5211218092394549</c:v>
                </c:pt>
                <c:pt idx="174">
                  <c:v>3.1041901948012711</c:v>
                </c:pt>
                <c:pt idx="175">
                  <c:v>3.1041901948012711</c:v>
                </c:pt>
                <c:pt idx="176">
                  <c:v>2.7366269295811958</c:v>
                </c:pt>
                <c:pt idx="177">
                  <c:v>2.4125863693053948</c:v>
                </c:pt>
                <c:pt idx="178">
                  <c:v>2.1269150451022374</c:v>
                </c:pt>
                <c:pt idx="179">
                  <c:v>1.8750697038816004</c:v>
                </c:pt>
                <c:pt idx="180">
                  <c:v>1.6530450534499979</c:v>
                </c:pt>
                <c:pt idx="181">
                  <c:v>1.4573100632359486</c:v>
                </c:pt>
                <c:pt idx="182">
                  <c:v>3.7336164047776812</c:v>
                </c:pt>
                <c:pt idx="183">
                  <c:v>3.2915235719616884</c:v>
                </c:pt>
                <c:pt idx="184">
                  <c:v>7.7995075910770328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6-4606-A79F-5DD9158C8E63}"/>
            </c:ext>
          </c:extLst>
        </c:ser>
        <c:ser>
          <c:idx val="1"/>
          <c:order val="1"/>
          <c:tx>
            <c:strRef>
              <c:f>Simulation!$J$1</c:f>
              <c:strCache>
                <c:ptCount val="1"/>
                <c:pt idx="0">
                  <c:v>MITTEL</c:v>
                </c:pt>
              </c:strCache>
            </c:strRef>
          </c:tx>
          <c:spPr>
            <a:ln w="31750" cap="rnd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Simulation!$J$2:$J$10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60</c:v>
                </c:pt>
                <c:pt idx="4">
                  <c:v>84</c:v>
                </c:pt>
                <c:pt idx="5">
                  <c:v>108</c:v>
                </c:pt>
                <c:pt idx="6">
                  <c:v>122</c:v>
                </c:pt>
                <c:pt idx="7">
                  <c:v>146</c:v>
                </c:pt>
                <c:pt idx="8">
                  <c:v>170</c:v>
                </c:pt>
              </c:numCache>
            </c:numRef>
          </c:xVal>
          <c:yVal>
            <c:numRef>
              <c:f>Simulation!$K$2:$K$10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3.4004972254890342</c:v>
                </c:pt>
                <c:pt idx="2">
                  <c:v>4.5687627808053808</c:v>
                </c:pt>
                <c:pt idx="3">
                  <c:v>4.6255115094916412</c:v>
                </c:pt>
                <c:pt idx="4">
                  <c:v>4.6282680901276541</c:v>
                </c:pt>
                <c:pt idx="5">
                  <c:v>4.6284019915731802</c:v>
                </c:pt>
                <c:pt idx="6">
                  <c:v>4.6284084958621818</c:v>
                </c:pt>
                <c:pt idx="7">
                  <c:v>4.6284088118092974</c:v>
                </c:pt>
                <c:pt idx="8">
                  <c:v>4.6284088118092974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52F-4CC1-B9AB-C6E66F4DC9BB}"/>
            </c:ext>
          </c:extLst>
        </c:ser>
        <c:ser>
          <c:idx val="2"/>
          <c:order val="2"/>
          <c:tx>
            <c:strRef>
              <c:f>Simulation!$M$1</c:f>
              <c:strCache>
                <c:ptCount val="1"/>
                <c:pt idx="0">
                  <c:v>GRENZE</c:v>
                </c:pt>
              </c:strCache>
            </c:strRef>
          </c:tx>
          <c:spPr>
            <a:ln w="127000" cap="rnd">
              <a:solidFill>
                <a:srgbClr val="C00000"/>
              </a:solidFill>
              <a:round/>
            </a:ln>
            <a:effectLst>
              <a:softEdge rad="50800"/>
            </a:effectLst>
          </c:spPr>
          <c:marker>
            <c:symbol val="none"/>
          </c:marker>
          <c:xVal>
            <c:numRef>
              <c:f>Simulation!$J$2:$J$10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60</c:v>
                </c:pt>
                <c:pt idx="4">
                  <c:v>84</c:v>
                </c:pt>
                <c:pt idx="5">
                  <c:v>108</c:v>
                </c:pt>
                <c:pt idx="6">
                  <c:v>122</c:v>
                </c:pt>
                <c:pt idx="7">
                  <c:v>146</c:v>
                </c:pt>
                <c:pt idx="8">
                  <c:v>170</c:v>
                </c:pt>
              </c:numCache>
            </c:numRef>
          </c:xVal>
          <c:yVal>
            <c:numRef>
              <c:f>Simulation!$M$2:$M$10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52F-4CC1-B9AB-C6E66F4D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543808"/>
        <c:axId val="905542848"/>
      </c:scatterChart>
      <c:valAx>
        <c:axId val="905543808"/>
        <c:scaling>
          <c:orientation val="minMax"/>
          <c:max val="17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Stunden</a:t>
                </a:r>
              </a:p>
            </c:rich>
          </c:tx>
          <c:layout>
            <c:manualLayout>
              <c:xMode val="edge"/>
              <c:yMode val="edge"/>
              <c:x val="0.93540136819724928"/>
              <c:y val="0.92916733721094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5542848"/>
        <c:crosses val="autoZero"/>
        <c:crossBetween val="midCat"/>
        <c:majorUnit val="12"/>
        <c:minorUnit val="12"/>
      </c:valAx>
      <c:valAx>
        <c:axId val="905542848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1.1290558407962378E-2"/>
              <c:y val="1.9445553967105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5543808"/>
        <c:crossesAt val="0"/>
        <c:crossBetween val="midCat"/>
        <c:minorUnit val="0.5"/>
      </c:valAx>
      <c:spPr>
        <a:noFill/>
        <a:ln>
          <a:solidFill>
            <a:schemeClr val="tx1">
              <a:lumMod val="25000"/>
              <a:lumOff val="75000"/>
            </a:schemeClr>
          </a:solidFill>
          <a:prstDash val="sysDash"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>
      <c:oddHeader>&amp;L&amp;"-,Fett"LNdW2025&amp;ZSimulation der Koffeinplasmakonzentration</c:oddHeader>
    </c:headerFooter>
    <c:pageMargins b="0.75" l="0.25" r="0.25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Simulation2!$D$1</c:f>
              <c:strCache>
                <c:ptCount val="1"/>
                <c:pt idx="0">
                  <c:v>Konzentration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Simulation2!$A$2:$A$187</c:f>
              <c:numCache>
                <c:formatCode>0</c:formatCode>
                <c:ptCount val="18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48</c:v>
                </c:pt>
                <c:pt idx="52">
                  <c:v>49</c:v>
                </c:pt>
                <c:pt idx="53">
                  <c:v>50</c:v>
                </c:pt>
                <c:pt idx="54">
                  <c:v>51</c:v>
                </c:pt>
                <c:pt idx="55">
                  <c:v>52</c:v>
                </c:pt>
                <c:pt idx="56">
                  <c:v>53</c:v>
                </c:pt>
                <c:pt idx="57">
                  <c:v>54</c:v>
                </c:pt>
                <c:pt idx="58">
                  <c:v>55</c:v>
                </c:pt>
                <c:pt idx="59">
                  <c:v>56</c:v>
                </c:pt>
                <c:pt idx="60">
                  <c:v>57</c:v>
                </c:pt>
                <c:pt idx="61">
                  <c:v>58</c:v>
                </c:pt>
                <c:pt idx="62">
                  <c:v>59</c:v>
                </c:pt>
                <c:pt idx="63">
                  <c:v>60</c:v>
                </c:pt>
                <c:pt idx="64">
                  <c:v>61</c:v>
                </c:pt>
                <c:pt idx="65">
                  <c:v>62</c:v>
                </c:pt>
                <c:pt idx="66">
                  <c:v>63</c:v>
                </c:pt>
                <c:pt idx="67">
                  <c:v>64</c:v>
                </c:pt>
                <c:pt idx="68">
                  <c:v>65</c:v>
                </c:pt>
                <c:pt idx="69">
                  <c:v>66</c:v>
                </c:pt>
                <c:pt idx="70">
                  <c:v>67</c:v>
                </c:pt>
                <c:pt idx="71">
                  <c:v>68</c:v>
                </c:pt>
                <c:pt idx="72">
                  <c:v>69</c:v>
                </c:pt>
                <c:pt idx="73">
                  <c:v>70</c:v>
                </c:pt>
                <c:pt idx="74">
                  <c:v>71</c:v>
                </c:pt>
                <c:pt idx="75">
                  <c:v>72</c:v>
                </c:pt>
                <c:pt idx="76">
                  <c:v>72</c:v>
                </c:pt>
                <c:pt idx="77">
                  <c:v>73</c:v>
                </c:pt>
                <c:pt idx="78">
                  <c:v>74</c:v>
                </c:pt>
                <c:pt idx="79">
                  <c:v>75</c:v>
                </c:pt>
                <c:pt idx="80">
                  <c:v>76</c:v>
                </c:pt>
                <c:pt idx="81">
                  <c:v>77</c:v>
                </c:pt>
                <c:pt idx="82">
                  <c:v>78</c:v>
                </c:pt>
                <c:pt idx="83">
                  <c:v>79</c:v>
                </c:pt>
                <c:pt idx="84">
                  <c:v>80</c:v>
                </c:pt>
                <c:pt idx="85">
                  <c:v>81</c:v>
                </c:pt>
                <c:pt idx="86">
                  <c:v>82</c:v>
                </c:pt>
                <c:pt idx="87">
                  <c:v>83</c:v>
                </c:pt>
                <c:pt idx="88">
                  <c:v>84</c:v>
                </c:pt>
                <c:pt idx="89">
                  <c:v>85</c:v>
                </c:pt>
                <c:pt idx="90">
                  <c:v>86</c:v>
                </c:pt>
                <c:pt idx="91">
                  <c:v>87</c:v>
                </c:pt>
                <c:pt idx="92">
                  <c:v>88</c:v>
                </c:pt>
                <c:pt idx="93">
                  <c:v>89</c:v>
                </c:pt>
                <c:pt idx="94">
                  <c:v>90</c:v>
                </c:pt>
                <c:pt idx="95">
                  <c:v>91</c:v>
                </c:pt>
                <c:pt idx="96">
                  <c:v>92</c:v>
                </c:pt>
                <c:pt idx="97">
                  <c:v>93</c:v>
                </c:pt>
                <c:pt idx="98">
                  <c:v>94</c:v>
                </c:pt>
                <c:pt idx="99">
                  <c:v>95</c:v>
                </c:pt>
                <c:pt idx="100">
                  <c:v>96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120</c:v>
                </c:pt>
                <c:pt idx="127">
                  <c:v>121</c:v>
                </c:pt>
                <c:pt idx="128">
                  <c:v>122</c:v>
                </c:pt>
                <c:pt idx="129">
                  <c:v>123</c:v>
                </c:pt>
                <c:pt idx="130">
                  <c:v>124</c:v>
                </c:pt>
                <c:pt idx="131">
                  <c:v>125</c:v>
                </c:pt>
                <c:pt idx="132">
                  <c:v>126</c:v>
                </c:pt>
                <c:pt idx="133">
                  <c:v>127</c:v>
                </c:pt>
                <c:pt idx="134">
                  <c:v>128</c:v>
                </c:pt>
                <c:pt idx="135">
                  <c:v>129</c:v>
                </c:pt>
                <c:pt idx="136">
                  <c:v>130</c:v>
                </c:pt>
                <c:pt idx="137">
                  <c:v>131</c:v>
                </c:pt>
                <c:pt idx="138">
                  <c:v>132</c:v>
                </c:pt>
                <c:pt idx="139">
                  <c:v>133</c:v>
                </c:pt>
                <c:pt idx="140">
                  <c:v>134</c:v>
                </c:pt>
                <c:pt idx="141">
                  <c:v>135</c:v>
                </c:pt>
                <c:pt idx="142">
                  <c:v>136</c:v>
                </c:pt>
                <c:pt idx="143">
                  <c:v>137</c:v>
                </c:pt>
                <c:pt idx="144">
                  <c:v>138</c:v>
                </c:pt>
                <c:pt idx="145">
                  <c:v>139</c:v>
                </c:pt>
                <c:pt idx="146">
                  <c:v>140</c:v>
                </c:pt>
                <c:pt idx="147">
                  <c:v>141</c:v>
                </c:pt>
                <c:pt idx="148">
                  <c:v>142</c:v>
                </c:pt>
                <c:pt idx="149">
                  <c:v>143</c:v>
                </c:pt>
                <c:pt idx="150">
                  <c:v>144</c:v>
                </c:pt>
                <c:pt idx="151">
                  <c:v>144</c:v>
                </c:pt>
                <c:pt idx="152">
                  <c:v>145</c:v>
                </c:pt>
                <c:pt idx="153">
                  <c:v>146</c:v>
                </c:pt>
                <c:pt idx="154">
                  <c:v>147</c:v>
                </c:pt>
                <c:pt idx="155">
                  <c:v>148</c:v>
                </c:pt>
                <c:pt idx="156">
                  <c:v>149</c:v>
                </c:pt>
                <c:pt idx="157">
                  <c:v>150</c:v>
                </c:pt>
                <c:pt idx="158">
                  <c:v>151</c:v>
                </c:pt>
                <c:pt idx="159">
                  <c:v>152</c:v>
                </c:pt>
                <c:pt idx="160">
                  <c:v>153</c:v>
                </c:pt>
                <c:pt idx="161">
                  <c:v>154</c:v>
                </c:pt>
                <c:pt idx="162">
                  <c:v>155</c:v>
                </c:pt>
                <c:pt idx="163">
                  <c:v>156</c:v>
                </c:pt>
                <c:pt idx="164">
                  <c:v>157</c:v>
                </c:pt>
                <c:pt idx="165">
                  <c:v>158</c:v>
                </c:pt>
                <c:pt idx="166">
                  <c:v>159</c:v>
                </c:pt>
                <c:pt idx="167">
                  <c:v>160</c:v>
                </c:pt>
                <c:pt idx="168">
                  <c:v>161</c:v>
                </c:pt>
                <c:pt idx="169">
                  <c:v>162</c:v>
                </c:pt>
                <c:pt idx="170">
                  <c:v>163</c:v>
                </c:pt>
                <c:pt idx="171">
                  <c:v>164</c:v>
                </c:pt>
                <c:pt idx="172">
                  <c:v>165</c:v>
                </c:pt>
                <c:pt idx="173">
                  <c:v>166</c:v>
                </c:pt>
                <c:pt idx="174">
                  <c:v>167</c:v>
                </c:pt>
                <c:pt idx="175">
                  <c:v>168</c:v>
                </c:pt>
                <c:pt idx="176">
                  <c:v>168</c:v>
                </c:pt>
                <c:pt idx="177">
                  <c:v>169</c:v>
                </c:pt>
                <c:pt idx="178">
                  <c:v>170</c:v>
                </c:pt>
                <c:pt idx="179">
                  <c:v>171</c:v>
                </c:pt>
                <c:pt idx="180">
                  <c:v>172</c:v>
                </c:pt>
                <c:pt idx="181">
                  <c:v>173</c:v>
                </c:pt>
                <c:pt idx="182">
                  <c:v>174</c:v>
                </c:pt>
                <c:pt idx="183">
                  <c:v>175</c:v>
                </c:pt>
                <c:pt idx="184">
                  <c:v>176</c:v>
                </c:pt>
                <c:pt idx="185">
                  <c:v>177</c:v>
                </c:pt>
              </c:numCache>
            </c:numRef>
          </c:xVal>
          <c:yVal>
            <c:numRef>
              <c:f>Simulation2!$D$2:$D$187</c:f>
              <c:numCache>
                <c:formatCode>0.00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2.4488645972111702</c:v>
                </c:pt>
                <c:pt idx="9">
                  <c:v>2.1588976135707214</c:v>
                </c:pt>
                <c:pt idx="10">
                  <c:v>6.8009944509780684</c:v>
                </c:pt>
                <c:pt idx="11">
                  <c:v>5.9956972332587313</c:v>
                </c:pt>
                <c:pt idx="12">
                  <c:v>5.2857542484447375</c:v>
                </c:pt>
                <c:pt idx="13">
                  <c:v>4.659874721486946</c:v>
                </c:pt>
                <c:pt idx="14">
                  <c:v>4.1081048038399119</c:v>
                </c:pt>
                <c:pt idx="15">
                  <c:v>3.6216692696724113</c:v>
                </c:pt>
                <c:pt idx="16">
                  <c:v>3.192831956631025</c:v>
                </c:pt>
                <c:pt idx="17">
                  <c:v>2.8147727316377464</c:v>
                </c:pt>
                <c:pt idx="18">
                  <c:v>4.9303436222242709</c:v>
                </c:pt>
                <c:pt idx="19">
                  <c:v>4.3465478214783229</c:v>
                </c:pt>
                <c:pt idx="20">
                  <c:v>5.5460837668851157</c:v>
                </c:pt>
                <c:pt idx="21">
                  <c:v>4.8893789483613102</c:v>
                </c:pt>
                <c:pt idx="22">
                  <c:v>4.310433723236974</c:v>
                </c:pt>
                <c:pt idx="23">
                  <c:v>3.800040675645656</c:v>
                </c:pt>
                <c:pt idx="24">
                  <c:v>3.3500826282783827</c:v>
                </c:pt>
                <c:pt idx="25">
                  <c:v>2.953403548604308</c:v>
                </c:pt>
                <c:pt idx="26">
                  <c:v>2.953403548604308</c:v>
                </c:pt>
                <c:pt idx="27">
                  <c:v>2.6036947409237747</c:v>
                </c:pt>
                <c:pt idx="28">
                  <c:v>2.2953945142775303</c:v>
                </c:pt>
                <c:pt idx="29">
                  <c:v>2.023599730552911</c:v>
                </c:pt>
                <c:pt idx="30">
                  <c:v>1.7839878260677509</c:v>
                </c:pt>
                <c:pt idx="31">
                  <c:v>1.5727480664806921</c:v>
                </c:pt>
                <c:pt idx="32">
                  <c:v>1.3865209417212792</c:v>
                </c:pt>
                <c:pt idx="33">
                  <c:v>1.2223447370903275</c:v>
                </c:pt>
                <c:pt idx="34">
                  <c:v>1.0776084308092435</c:v>
                </c:pt>
                <c:pt idx="35">
                  <c:v>0.95001016891141388</c:v>
                </c:pt>
                <c:pt idx="36">
                  <c:v>0.83752065706959566</c:v>
                </c:pt>
                <c:pt idx="37">
                  <c:v>0.738350887151077</c:v>
                </c:pt>
                <c:pt idx="38">
                  <c:v>0.65092368523094368</c:v>
                </c:pt>
                <c:pt idx="39">
                  <c:v>0.57384862856938268</c:v>
                </c:pt>
                <c:pt idx="40">
                  <c:v>0.50589993263822763</c:v>
                </c:pt>
                <c:pt idx="41">
                  <c:v>0.44599695651693771</c:v>
                </c:pt>
                <c:pt idx="42">
                  <c:v>0.39318701662017302</c:v>
                </c:pt>
                <c:pt idx="43">
                  <c:v>0.34663023543031979</c:v>
                </c:pt>
                <c:pt idx="44">
                  <c:v>0.30558618427258188</c:v>
                </c:pt>
                <c:pt idx="45">
                  <c:v>0.26940210770231088</c:v>
                </c:pt>
                <c:pt idx="46">
                  <c:v>0.23750254222785352</c:v>
                </c:pt>
                <c:pt idx="47">
                  <c:v>0.20938016426739892</c:v>
                </c:pt>
                <c:pt idx="48">
                  <c:v>0.1845877217877693</c:v>
                </c:pt>
                <c:pt idx="49">
                  <c:v>0.16273092130773589</c:v>
                </c:pt>
                <c:pt idx="50">
                  <c:v>0.14346215714234564</c:v>
                </c:pt>
                <c:pt idx="51">
                  <c:v>0.14346215714234564</c:v>
                </c:pt>
                <c:pt idx="52">
                  <c:v>0.12647498315955694</c:v>
                </c:pt>
                <c:pt idx="53">
                  <c:v>0.11149923912923443</c:v>
                </c:pt>
                <c:pt idx="54">
                  <c:v>9.8296754155043298E-2</c:v>
                </c:pt>
                <c:pt idx="55">
                  <c:v>8.6657558857579947E-2</c:v>
                </c:pt>
                <c:pt idx="56">
                  <c:v>7.6396546068145499E-2</c:v>
                </c:pt>
                <c:pt idx="57">
                  <c:v>6.7350526925577719E-2</c:v>
                </c:pt>
                <c:pt idx="58">
                  <c:v>5.9375635556963381E-2</c:v>
                </c:pt>
                <c:pt idx="59">
                  <c:v>5.2345041066849736E-2</c:v>
                </c:pt>
                <c:pt idx="60">
                  <c:v>4.6146930446942319E-2</c:v>
                </c:pt>
                <c:pt idx="61">
                  <c:v>4.0682730326933973E-2</c:v>
                </c:pt>
                <c:pt idx="62">
                  <c:v>3.5865539285586424E-2</c:v>
                </c:pt>
                <c:pt idx="63">
                  <c:v>3.1618745789889227E-2</c:v>
                </c:pt>
                <c:pt idx="64">
                  <c:v>2.7874809782308607E-2</c:v>
                </c:pt>
                <c:pt idx="65">
                  <c:v>2.4574188538760807E-2</c:v>
                </c:pt>
                <c:pt idx="66">
                  <c:v>2.1664389714394983E-2</c:v>
                </c:pt>
                <c:pt idx="67">
                  <c:v>1.9099136517036371E-2</c:v>
                </c:pt>
                <c:pt idx="68">
                  <c:v>1.6837631731394426E-2</c:v>
                </c:pt>
                <c:pt idx="69">
                  <c:v>1.4843908889240844E-2</c:v>
                </c:pt>
                <c:pt idx="70">
                  <c:v>1.3086260266712436E-2</c:v>
                </c:pt>
                <c:pt idx="71">
                  <c:v>1.1536732611735578E-2</c:v>
                </c:pt>
                <c:pt idx="72">
                  <c:v>1.0170682581733495E-2</c:v>
                </c:pt>
                <c:pt idx="73">
                  <c:v>8.9663848213966009E-3</c:v>
                </c:pt>
                <c:pt idx="74">
                  <c:v>7.9046864474723103E-3</c:v>
                </c:pt>
                <c:pt idx="75">
                  <c:v>6.9687024455771509E-3</c:v>
                </c:pt>
                <c:pt idx="76">
                  <c:v>6.9687024455771509E-3</c:v>
                </c:pt>
                <c:pt idx="77">
                  <c:v>6.1435471346902044E-3</c:v>
                </c:pt>
                <c:pt idx="78">
                  <c:v>5.4160974285987476E-3</c:v>
                </c:pt>
                <c:pt idx="79">
                  <c:v>4.7747841292590928E-3</c:v>
                </c:pt>
                <c:pt idx="80">
                  <c:v>4.2094079328486075E-3</c:v>
                </c:pt>
                <c:pt idx="81">
                  <c:v>3.7109772223102109E-3</c:v>
                </c:pt>
                <c:pt idx="82">
                  <c:v>3.2715650666781081E-3</c:v>
                </c:pt>
                <c:pt idx="83">
                  <c:v>2.8841831529338958E-3</c:v>
                </c:pt>
                <c:pt idx="84">
                  <c:v>2.5426706454333733E-3</c:v>
                </c:pt>
                <c:pt idx="85">
                  <c:v>2.2415962053491511E-3</c:v>
                </c:pt>
                <c:pt idx="86">
                  <c:v>1.9761716118680776E-3</c:v>
                </c:pt>
                <c:pt idx="87">
                  <c:v>1.7421756113942884E-3</c:v>
                </c:pt>
                <c:pt idx="88">
                  <c:v>1.5358867836725513E-3</c:v>
                </c:pt>
                <c:pt idx="89">
                  <c:v>1.3540243571496867E-3</c:v>
                </c:pt>
                <c:pt idx="90">
                  <c:v>1.1936960323147734E-3</c:v>
                </c:pt>
                <c:pt idx="91">
                  <c:v>1.0523519832121521E-3</c:v>
                </c:pt>
                <c:pt idx="92">
                  <c:v>9.2774430557755316E-4</c:v>
                </c:pt>
                <c:pt idx="93">
                  <c:v>8.1789126666952745E-4</c:v>
                </c:pt>
                <c:pt idx="94">
                  <c:v>7.2104578823347417E-4</c:v>
                </c:pt>
                <c:pt idx="95">
                  <c:v>6.3566766135834366E-4</c:v>
                </c:pt>
                <c:pt idx="96">
                  <c:v>5.6039905133728821E-4</c:v>
                </c:pt>
                <c:pt idx="97">
                  <c:v>4.9404290296701961E-4</c:v>
                </c:pt>
                <c:pt idx="98">
                  <c:v>4.355439028485722E-4</c:v>
                </c:pt>
                <c:pt idx="99">
                  <c:v>3.8397169591813783E-4</c:v>
                </c:pt>
                <c:pt idx="100">
                  <c:v>3.3850608928742161E-4</c:v>
                </c:pt>
                <c:pt idx="101">
                  <c:v>3.3850608928742161E-4</c:v>
                </c:pt>
                <c:pt idx="102">
                  <c:v>2.984240080786933E-4</c:v>
                </c:pt>
                <c:pt idx="103">
                  <c:v>2.6308799580303791E-4</c:v>
                </c:pt>
                <c:pt idx="104">
                  <c:v>2.3193607639438818E-4</c:v>
                </c:pt>
                <c:pt idx="105">
                  <c:v>2.044728166673817E-4</c:v>
                </c:pt>
                <c:pt idx="106">
                  <c:v>1.8026144705836849E-4</c:v>
                </c:pt>
                <c:pt idx="107">
                  <c:v>1.5891691533958583E-4</c:v>
                </c:pt>
                <c:pt idx="108">
                  <c:v>1.4009976283432208E-4</c:v>
                </c:pt>
                <c:pt idx="109">
                  <c:v>1.235107257417549E-4</c:v>
                </c:pt>
                <c:pt idx="110">
                  <c:v>1.0888597571214304E-4</c:v>
                </c:pt>
                <c:pt idx="111">
                  <c:v>9.5992923979534443E-5</c:v>
                </c:pt>
                <c:pt idx="112">
                  <c:v>8.462652232185539E-5</c:v>
                </c:pt>
                <c:pt idx="113">
                  <c:v>7.4606002019673271E-5</c:v>
                </c:pt>
                <c:pt idx="114">
                  <c:v>6.5771998950759437E-5</c:v>
                </c:pt>
                <c:pt idx="115">
                  <c:v>5.7984019098597005E-5</c:v>
                </c:pt>
                <c:pt idx="116">
                  <c:v>5.1118204166845445E-5</c:v>
                </c:pt>
                <c:pt idx="117">
                  <c:v>4.5065361764592095E-5</c:v>
                </c:pt>
                <c:pt idx="118">
                  <c:v>3.9729228834896485E-5</c:v>
                </c:pt>
                <c:pt idx="119">
                  <c:v>3.5024940708580493E-5</c:v>
                </c:pt>
                <c:pt idx="120">
                  <c:v>3.0877681435438698E-5</c:v>
                </c:pt>
                <c:pt idx="121">
                  <c:v>2.7221493928035749E-5</c:v>
                </c:pt>
                <c:pt idx="122">
                  <c:v>2.3998230994883597E-5</c:v>
                </c:pt>
                <c:pt idx="123">
                  <c:v>2.1156630580463868E-5</c:v>
                </c:pt>
                <c:pt idx="124">
                  <c:v>1.8651500504918335E-5</c:v>
                </c:pt>
                <c:pt idx="125">
                  <c:v>1.6442999737689883E-5</c:v>
                </c:pt>
                <c:pt idx="126">
                  <c:v>1.6442999737689883E-5</c:v>
                </c:pt>
                <c:pt idx="127">
                  <c:v>1.4496004774649265E-5</c:v>
                </c:pt>
                <c:pt idx="128">
                  <c:v>1.2779551041711356E-5</c:v>
                </c:pt>
                <c:pt idx="129">
                  <c:v>1.1266340441148024E-5</c:v>
                </c:pt>
                <c:pt idx="130">
                  <c:v>9.9323072087241095E-6</c:v>
                </c:pt>
                <c:pt idx="131">
                  <c:v>8.7562351771451181E-6</c:v>
                </c:pt>
                <c:pt idx="132">
                  <c:v>7.719420358859678E-6</c:v>
                </c:pt>
                <c:pt idx="133">
                  <c:v>6.8053734820089381E-6</c:v>
                </c:pt>
                <c:pt idx="134">
                  <c:v>5.9995577487209078E-6</c:v>
                </c:pt>
                <c:pt idx="135">
                  <c:v>5.2891576451159661E-6</c:v>
                </c:pt>
                <c:pt idx="136">
                  <c:v>4.6628751262295828E-6</c:v>
                </c:pt>
                <c:pt idx="137">
                  <c:v>4.1107499344224699E-6</c:v>
                </c:pt>
                <c:pt idx="138">
                  <c:v>3.6240011936623149E-6</c:v>
                </c:pt>
                <c:pt idx="139">
                  <c:v>3.1948877604278424E-6</c:v>
                </c:pt>
                <c:pt idx="140">
                  <c:v>2.8165851102870076E-6</c:v>
                </c:pt>
                <c:pt idx="141">
                  <c:v>2.4830768021810295E-6</c:v>
                </c:pt>
                <c:pt idx="142">
                  <c:v>2.1890587942862799E-6</c:v>
                </c:pt>
                <c:pt idx="143">
                  <c:v>1.9298550897149178E-6</c:v>
                </c:pt>
                <c:pt idx="144">
                  <c:v>1.7013433705022337E-6</c:v>
                </c:pt>
                <c:pt idx="145">
                  <c:v>1.4998894371802244E-6</c:v>
                </c:pt>
                <c:pt idx="146">
                  <c:v>1.3222894112789907E-6</c:v>
                </c:pt>
                <c:pt idx="147">
                  <c:v>1.1657187815573963E-6</c:v>
                </c:pt>
                <c:pt idx="148">
                  <c:v>1.0276874836056175E-6</c:v>
                </c:pt>
                <c:pt idx="149">
                  <c:v>9.0600029841557925E-7</c:v>
                </c:pt>
                <c:pt idx="150">
                  <c:v>7.9872194010695998E-7</c:v>
                </c:pt>
                <c:pt idx="151">
                  <c:v>7.9872194010695998E-7</c:v>
                </c:pt>
                <c:pt idx="152">
                  <c:v>7.0414627757175106E-7</c:v>
                </c:pt>
                <c:pt idx="153">
                  <c:v>6.2076920054525684E-7</c:v>
                </c:pt>
                <c:pt idx="154">
                  <c:v>5.4726469857156946E-7</c:v>
                </c:pt>
                <c:pt idx="155">
                  <c:v>4.8246377242873009E-7</c:v>
                </c:pt>
                <c:pt idx="156">
                  <c:v>4.2533584262555879E-7</c:v>
                </c:pt>
                <c:pt idx="157">
                  <c:v>3.7497235929505679E-7</c:v>
                </c:pt>
                <c:pt idx="158">
                  <c:v>3.3057235281974793E-7</c:v>
                </c:pt>
                <c:pt idx="159">
                  <c:v>2.9142969538934903E-7</c:v>
                </c:pt>
                <c:pt idx="160">
                  <c:v>2.5692187090140437E-7</c:v>
                </c:pt>
                <c:pt idx="161">
                  <c:v>2.2650007460389473E-7</c:v>
                </c:pt>
                <c:pt idx="162">
                  <c:v>1.996804850267401E-7</c:v>
                </c:pt>
                <c:pt idx="163">
                  <c:v>1.7603656939293819E-7</c:v>
                </c:pt>
                <c:pt idx="164">
                  <c:v>1.551923001363145E-7</c:v>
                </c:pt>
                <c:pt idx="165">
                  <c:v>1.3681617464289279E-7</c:v>
                </c:pt>
                <c:pt idx="166">
                  <c:v>1.2061594310718263E-7</c:v>
                </c:pt>
                <c:pt idx="167">
                  <c:v>1.0633396065638978E-7</c:v>
                </c:pt>
                <c:pt idx="168">
                  <c:v>9.3743089823764184E-8</c:v>
                </c:pt>
                <c:pt idx="169">
                  <c:v>8.2643088204936984E-8</c:v>
                </c:pt>
                <c:pt idx="170">
                  <c:v>7.2857423847337324E-8</c:v>
                </c:pt>
                <c:pt idx="171">
                  <c:v>6.4230467725351132E-8</c:v>
                </c:pt>
                <c:pt idx="172">
                  <c:v>5.6625018650973783E-8</c:v>
                </c:pt>
                <c:pt idx="173">
                  <c:v>4.9920121256685071E-8</c:v>
                </c:pt>
                <c:pt idx="174">
                  <c:v>4.4009142348234534E-8</c:v>
                </c:pt>
                <c:pt idx="175">
                  <c:v>3.8798075034078619E-8</c:v>
                </c:pt>
                <c:pt idx="176">
                  <c:v>3.8798075034078619E-8</c:v>
                </c:pt>
                <c:pt idx="177">
                  <c:v>3.4204043660723164E-8</c:v>
                </c:pt>
                <c:pt idx="178">
                  <c:v>3.015398577679565E-8</c:v>
                </c:pt>
                <c:pt idx="179">
                  <c:v>2.6583490164097441E-8</c:v>
                </c:pt>
                <c:pt idx="180">
                  <c:v>2.3435772455941039E-8</c:v>
                </c:pt>
                <c:pt idx="181">
                  <c:v>2.0660772051234243E-8</c:v>
                </c:pt>
                <c:pt idx="182">
                  <c:v>1.8214355961834311E-8</c:v>
                </c:pt>
                <c:pt idx="183">
                  <c:v>1.605761693133776E-8</c:v>
                </c:pt>
                <c:pt idx="184">
                  <c:v>1.4156254662743416E-8</c:v>
                </c:pt>
                <c:pt idx="185">
                  <c:v>1.248003031417124E-8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4-4FDA-AF5F-394C79E1E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365727"/>
        <c:axId val="1414373407"/>
      </c:scatterChart>
      <c:valAx>
        <c:axId val="1414365727"/>
        <c:scaling>
          <c:orientation val="minMax"/>
          <c:max val="17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73407"/>
        <c:crosses val="autoZero"/>
        <c:crossBetween val="midCat"/>
        <c:majorUnit val="24"/>
        <c:minorUnit val="8"/>
      </c:valAx>
      <c:valAx>
        <c:axId val="1414373407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6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Simulation!$D$1</c:f>
              <c:strCache>
                <c:ptCount val="1"/>
                <c:pt idx="0">
                  <c:v>Konzentration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Simulation!$A$2:$A$187</c:f>
              <c:numCache>
                <c:formatCode>0</c:formatCode>
                <c:ptCount val="18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48</c:v>
                </c:pt>
                <c:pt idx="52">
                  <c:v>49</c:v>
                </c:pt>
                <c:pt idx="53">
                  <c:v>50</c:v>
                </c:pt>
                <c:pt idx="54">
                  <c:v>51</c:v>
                </c:pt>
                <c:pt idx="55">
                  <c:v>52</c:v>
                </c:pt>
                <c:pt idx="56">
                  <c:v>53</c:v>
                </c:pt>
                <c:pt idx="57">
                  <c:v>54</c:v>
                </c:pt>
                <c:pt idx="58">
                  <c:v>55</c:v>
                </c:pt>
                <c:pt idx="59">
                  <c:v>56</c:v>
                </c:pt>
                <c:pt idx="60">
                  <c:v>57</c:v>
                </c:pt>
                <c:pt idx="61">
                  <c:v>58</c:v>
                </c:pt>
                <c:pt idx="62">
                  <c:v>59</c:v>
                </c:pt>
                <c:pt idx="63">
                  <c:v>60</c:v>
                </c:pt>
                <c:pt idx="64">
                  <c:v>61</c:v>
                </c:pt>
                <c:pt idx="65">
                  <c:v>62</c:v>
                </c:pt>
                <c:pt idx="66">
                  <c:v>63</c:v>
                </c:pt>
                <c:pt idx="67">
                  <c:v>64</c:v>
                </c:pt>
                <c:pt idx="68">
                  <c:v>65</c:v>
                </c:pt>
                <c:pt idx="69">
                  <c:v>66</c:v>
                </c:pt>
                <c:pt idx="70">
                  <c:v>67</c:v>
                </c:pt>
                <c:pt idx="71">
                  <c:v>68</c:v>
                </c:pt>
                <c:pt idx="72">
                  <c:v>69</c:v>
                </c:pt>
                <c:pt idx="73">
                  <c:v>70</c:v>
                </c:pt>
                <c:pt idx="74">
                  <c:v>71</c:v>
                </c:pt>
                <c:pt idx="75">
                  <c:v>72</c:v>
                </c:pt>
                <c:pt idx="76">
                  <c:v>72</c:v>
                </c:pt>
                <c:pt idx="77">
                  <c:v>73</c:v>
                </c:pt>
                <c:pt idx="78">
                  <c:v>74</c:v>
                </c:pt>
                <c:pt idx="79">
                  <c:v>75</c:v>
                </c:pt>
                <c:pt idx="80">
                  <c:v>76</c:v>
                </c:pt>
                <c:pt idx="81">
                  <c:v>77</c:v>
                </c:pt>
                <c:pt idx="82">
                  <c:v>78</c:v>
                </c:pt>
                <c:pt idx="83">
                  <c:v>79</c:v>
                </c:pt>
                <c:pt idx="84">
                  <c:v>80</c:v>
                </c:pt>
                <c:pt idx="85">
                  <c:v>81</c:v>
                </c:pt>
                <c:pt idx="86">
                  <c:v>82</c:v>
                </c:pt>
                <c:pt idx="87">
                  <c:v>83</c:v>
                </c:pt>
                <c:pt idx="88">
                  <c:v>84</c:v>
                </c:pt>
                <c:pt idx="89">
                  <c:v>85</c:v>
                </c:pt>
                <c:pt idx="90">
                  <c:v>86</c:v>
                </c:pt>
                <c:pt idx="91">
                  <c:v>87</c:v>
                </c:pt>
                <c:pt idx="92">
                  <c:v>88</c:v>
                </c:pt>
                <c:pt idx="93">
                  <c:v>89</c:v>
                </c:pt>
                <c:pt idx="94">
                  <c:v>90</c:v>
                </c:pt>
                <c:pt idx="95">
                  <c:v>91</c:v>
                </c:pt>
                <c:pt idx="96">
                  <c:v>92</c:v>
                </c:pt>
                <c:pt idx="97">
                  <c:v>93</c:v>
                </c:pt>
                <c:pt idx="98">
                  <c:v>94</c:v>
                </c:pt>
                <c:pt idx="99">
                  <c:v>95</c:v>
                </c:pt>
                <c:pt idx="100">
                  <c:v>96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120</c:v>
                </c:pt>
                <c:pt idx="127">
                  <c:v>121</c:v>
                </c:pt>
                <c:pt idx="128">
                  <c:v>122</c:v>
                </c:pt>
                <c:pt idx="129">
                  <c:v>123</c:v>
                </c:pt>
                <c:pt idx="130">
                  <c:v>124</c:v>
                </c:pt>
                <c:pt idx="131">
                  <c:v>125</c:v>
                </c:pt>
                <c:pt idx="132">
                  <c:v>126</c:v>
                </c:pt>
                <c:pt idx="133">
                  <c:v>127</c:v>
                </c:pt>
                <c:pt idx="134">
                  <c:v>128</c:v>
                </c:pt>
                <c:pt idx="135">
                  <c:v>129</c:v>
                </c:pt>
                <c:pt idx="136">
                  <c:v>130</c:v>
                </c:pt>
                <c:pt idx="137">
                  <c:v>131</c:v>
                </c:pt>
                <c:pt idx="138">
                  <c:v>132</c:v>
                </c:pt>
                <c:pt idx="139">
                  <c:v>133</c:v>
                </c:pt>
                <c:pt idx="140">
                  <c:v>134</c:v>
                </c:pt>
                <c:pt idx="141">
                  <c:v>135</c:v>
                </c:pt>
                <c:pt idx="142">
                  <c:v>136</c:v>
                </c:pt>
                <c:pt idx="143">
                  <c:v>137</c:v>
                </c:pt>
                <c:pt idx="144">
                  <c:v>138</c:v>
                </c:pt>
                <c:pt idx="145">
                  <c:v>139</c:v>
                </c:pt>
                <c:pt idx="146">
                  <c:v>140</c:v>
                </c:pt>
                <c:pt idx="147">
                  <c:v>141</c:v>
                </c:pt>
                <c:pt idx="148">
                  <c:v>142</c:v>
                </c:pt>
                <c:pt idx="149">
                  <c:v>143</c:v>
                </c:pt>
                <c:pt idx="150">
                  <c:v>144</c:v>
                </c:pt>
                <c:pt idx="151">
                  <c:v>144</c:v>
                </c:pt>
                <c:pt idx="152">
                  <c:v>145</c:v>
                </c:pt>
                <c:pt idx="153">
                  <c:v>146</c:v>
                </c:pt>
                <c:pt idx="154">
                  <c:v>147</c:v>
                </c:pt>
                <c:pt idx="155">
                  <c:v>148</c:v>
                </c:pt>
                <c:pt idx="156">
                  <c:v>149</c:v>
                </c:pt>
                <c:pt idx="157">
                  <c:v>150</c:v>
                </c:pt>
                <c:pt idx="158">
                  <c:v>151</c:v>
                </c:pt>
                <c:pt idx="159">
                  <c:v>152</c:v>
                </c:pt>
                <c:pt idx="160">
                  <c:v>153</c:v>
                </c:pt>
                <c:pt idx="161">
                  <c:v>154</c:v>
                </c:pt>
                <c:pt idx="162">
                  <c:v>155</c:v>
                </c:pt>
                <c:pt idx="163">
                  <c:v>156</c:v>
                </c:pt>
                <c:pt idx="164">
                  <c:v>157</c:v>
                </c:pt>
                <c:pt idx="165">
                  <c:v>158</c:v>
                </c:pt>
                <c:pt idx="166">
                  <c:v>159</c:v>
                </c:pt>
                <c:pt idx="167">
                  <c:v>160</c:v>
                </c:pt>
                <c:pt idx="168">
                  <c:v>161</c:v>
                </c:pt>
                <c:pt idx="169">
                  <c:v>162</c:v>
                </c:pt>
                <c:pt idx="170">
                  <c:v>163</c:v>
                </c:pt>
                <c:pt idx="171">
                  <c:v>164</c:v>
                </c:pt>
                <c:pt idx="172">
                  <c:v>165</c:v>
                </c:pt>
                <c:pt idx="173">
                  <c:v>166</c:v>
                </c:pt>
                <c:pt idx="174">
                  <c:v>167</c:v>
                </c:pt>
                <c:pt idx="175">
                  <c:v>168</c:v>
                </c:pt>
                <c:pt idx="176">
                  <c:v>168</c:v>
                </c:pt>
                <c:pt idx="177">
                  <c:v>169</c:v>
                </c:pt>
                <c:pt idx="178">
                  <c:v>170</c:v>
                </c:pt>
                <c:pt idx="179">
                  <c:v>171</c:v>
                </c:pt>
                <c:pt idx="180">
                  <c:v>172</c:v>
                </c:pt>
                <c:pt idx="181">
                  <c:v>173</c:v>
                </c:pt>
                <c:pt idx="182">
                  <c:v>174</c:v>
                </c:pt>
                <c:pt idx="183">
                  <c:v>175</c:v>
                </c:pt>
                <c:pt idx="184">
                  <c:v>176</c:v>
                </c:pt>
                <c:pt idx="185">
                  <c:v>177</c:v>
                </c:pt>
              </c:numCache>
            </c:numRef>
          </c:xVal>
          <c:yVal>
            <c:numRef>
              <c:f>Simulation!$D$2:$D$187</c:f>
              <c:numCache>
                <c:formatCode>0.00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2.4488645972111702</c:v>
                </c:pt>
                <c:pt idx="9">
                  <c:v>2.1588976135707214</c:v>
                </c:pt>
                <c:pt idx="10">
                  <c:v>6.8009944509780684</c:v>
                </c:pt>
                <c:pt idx="11">
                  <c:v>5.9956972332587313</c:v>
                </c:pt>
                <c:pt idx="12">
                  <c:v>5.2857542484447375</c:v>
                </c:pt>
                <c:pt idx="13">
                  <c:v>4.659874721486946</c:v>
                </c:pt>
                <c:pt idx="14">
                  <c:v>4.1081048038399119</c:v>
                </c:pt>
                <c:pt idx="15">
                  <c:v>3.6216692696724113</c:v>
                </c:pt>
                <c:pt idx="16">
                  <c:v>3.192831956631025</c:v>
                </c:pt>
                <c:pt idx="17">
                  <c:v>2.8147727316377464</c:v>
                </c:pt>
                <c:pt idx="18">
                  <c:v>4.9303436222242709</c:v>
                </c:pt>
                <c:pt idx="19">
                  <c:v>4.3465478214783229</c:v>
                </c:pt>
                <c:pt idx="20">
                  <c:v>5.5460837668851157</c:v>
                </c:pt>
                <c:pt idx="21">
                  <c:v>4.8893789483613102</c:v>
                </c:pt>
                <c:pt idx="22">
                  <c:v>4.310433723236974</c:v>
                </c:pt>
                <c:pt idx="23">
                  <c:v>3.800040675645656</c:v>
                </c:pt>
                <c:pt idx="24">
                  <c:v>3.3500826282783827</c:v>
                </c:pt>
                <c:pt idx="25">
                  <c:v>2.953403548604308</c:v>
                </c:pt>
                <c:pt idx="26">
                  <c:v>2.953403548604308</c:v>
                </c:pt>
                <c:pt idx="27">
                  <c:v>2.6036947409237743</c:v>
                </c:pt>
                <c:pt idx="28">
                  <c:v>2.2953945142775307</c:v>
                </c:pt>
                <c:pt idx="29">
                  <c:v>2.0235997305529105</c:v>
                </c:pt>
                <c:pt idx="30">
                  <c:v>1.7839878260677509</c:v>
                </c:pt>
                <c:pt idx="31">
                  <c:v>1.5727480664806921</c:v>
                </c:pt>
                <c:pt idx="32">
                  <c:v>1.3865209417212789</c:v>
                </c:pt>
                <c:pt idx="33">
                  <c:v>3.6712093343014978</c:v>
                </c:pt>
                <c:pt idx="34">
                  <c:v>3.2365060443799649</c:v>
                </c:pt>
                <c:pt idx="35">
                  <c:v>7.751004619889482</c:v>
                </c:pt>
                <c:pt idx="36">
                  <c:v>6.8332178903283269</c:v>
                </c:pt>
                <c:pt idx="37">
                  <c:v>6.0241051355958142</c:v>
                </c:pt>
                <c:pt idx="38">
                  <c:v>5.3107984067178897</c:v>
                </c:pt>
                <c:pt idx="39">
                  <c:v>4.6819534324092942</c:v>
                </c:pt>
                <c:pt idx="40">
                  <c:v>4.1275692023106387</c:v>
                </c:pt>
                <c:pt idx="41">
                  <c:v>3.6388289131479628</c:v>
                </c:pt>
                <c:pt idx="42">
                  <c:v>3.2079597482579194</c:v>
                </c:pt>
                <c:pt idx="43">
                  <c:v>5.2769738576545908</c:v>
                </c:pt>
                <c:pt idx="44">
                  <c:v>4.6521340057509049</c:v>
                </c:pt>
                <c:pt idx="45">
                  <c:v>5.8154858745874263</c:v>
                </c:pt>
                <c:pt idx="46">
                  <c:v>5.126881490589164</c:v>
                </c:pt>
                <c:pt idx="47">
                  <c:v>4.5198138875043732</c:v>
                </c:pt>
                <c:pt idx="48">
                  <c:v>3.9846283974334251</c:v>
                </c:pt>
                <c:pt idx="49">
                  <c:v>3.5128135495861184</c:v>
                </c:pt>
                <c:pt idx="50">
                  <c:v>3.0968657057466538</c:v>
                </c:pt>
                <c:pt idx="51">
                  <c:v>3.0968657057466538</c:v>
                </c:pt>
                <c:pt idx="52">
                  <c:v>2.7301697240833311</c:v>
                </c:pt>
                <c:pt idx="53">
                  <c:v>2.4068937534067651</c:v>
                </c:pt>
                <c:pt idx="54">
                  <c:v>2.1218964847079538</c:v>
                </c:pt>
                <c:pt idx="55">
                  <c:v>1.8706453849253308</c:v>
                </c:pt>
                <c:pt idx="56">
                  <c:v>1.6491446125488376</c:v>
                </c:pt>
                <c:pt idx="57">
                  <c:v>1.4538714686468568</c:v>
                </c:pt>
                <c:pt idx="58">
                  <c:v>3.7305849698584614</c:v>
                </c:pt>
                <c:pt idx="59">
                  <c:v>3.2888510854468143</c:v>
                </c:pt>
                <c:pt idx="60">
                  <c:v>7.7971515503364248</c:v>
                </c:pt>
                <c:pt idx="61">
                  <c:v>6.8739006206552613</c:v>
                </c:pt>
                <c:pt idx="62">
                  <c:v>6.0599706748814013</c:v>
                </c:pt>
                <c:pt idx="63">
                  <c:v>5.342417152507779</c:v>
                </c:pt>
                <c:pt idx="64">
                  <c:v>4.7098282421916036</c:v>
                </c:pt>
                <c:pt idx="65">
                  <c:v>4.1521433908493997</c:v>
                </c:pt>
                <c:pt idx="66">
                  <c:v>3.6604933028623581</c:v>
                </c:pt>
                <c:pt idx="67">
                  <c:v>3.2270588847749559</c:v>
                </c:pt>
                <c:pt idx="68">
                  <c:v>5.2938114893859849</c:v>
                </c:pt>
                <c:pt idx="69">
                  <c:v>4.666977914640146</c:v>
                </c:pt>
                <c:pt idx="70">
                  <c:v>5.8285721348541388</c:v>
                </c:pt>
                <c:pt idx="71">
                  <c:v>5.1384182232008992</c:v>
                </c:pt>
                <c:pt idx="72">
                  <c:v>4.5299845700861061</c:v>
                </c:pt>
                <c:pt idx="73">
                  <c:v>3.9935947822548217</c:v>
                </c:pt>
                <c:pt idx="74">
                  <c:v>3.5207182360335909</c:v>
                </c:pt>
                <c:pt idx="75">
                  <c:v>3.1038344081922307</c:v>
                </c:pt>
                <c:pt idx="76">
                  <c:v>3.1038344081922307</c:v>
                </c:pt>
                <c:pt idx="77">
                  <c:v>2.7363132712180214</c:v>
                </c:pt>
                <c:pt idx="78">
                  <c:v>2.4123098508353635</c:v>
                </c:pt>
                <c:pt idx="79">
                  <c:v>2.1266712688372129</c:v>
                </c:pt>
                <c:pt idx="80">
                  <c:v>1.8748547928581794</c:v>
                </c:pt>
                <c:pt idx="81">
                  <c:v>1.6528555897711477</c:v>
                </c:pt>
                <c:pt idx="82">
                  <c:v>1.4571430337135347</c:v>
                </c:pt>
                <c:pt idx="83">
                  <c:v>3.733469153011395</c:v>
                </c:pt>
                <c:pt idx="84">
                  <c:v>3.2913937560922477</c:v>
                </c:pt>
                <c:pt idx="85">
                  <c:v>7.7993931465417736</c:v>
                </c:pt>
                <c:pt idx="86">
                  <c:v>6.8758767922671291</c:v>
                </c:pt>
                <c:pt idx="87">
                  <c:v>6.0617128504927953</c:v>
                </c:pt>
                <c:pt idx="88">
                  <c:v>5.3439530392914518</c:v>
                </c:pt>
                <c:pt idx="89">
                  <c:v>4.7111822665487528</c:v>
                </c:pt>
                <c:pt idx="90">
                  <c:v>4.1533370868817148</c:v>
                </c:pt>
                <c:pt idx="91">
                  <c:v>3.66154565484557</c:v>
                </c:pt>
                <c:pt idx="92">
                  <c:v>3.2279866290805335</c:v>
                </c:pt>
                <c:pt idx="93">
                  <c:v>5.2946293806526548</c:v>
                </c:pt>
                <c:pt idx="94">
                  <c:v>4.6676989604283792</c:v>
                </c:pt>
                <c:pt idx="95">
                  <c:v>5.8292078025154979</c:v>
                </c:pt>
                <c:pt idx="96">
                  <c:v>5.1389786222522362</c:v>
                </c:pt>
                <c:pt idx="97">
                  <c:v>4.5304786129890733</c:v>
                </c:pt>
                <c:pt idx="98">
                  <c:v>3.9940303261576702</c:v>
                </c:pt>
                <c:pt idx="99">
                  <c:v>3.5211022077295091</c:v>
                </c:pt>
                <c:pt idx="100">
                  <c:v>3.1041729142815182</c:v>
                </c:pt>
                <c:pt idx="101">
                  <c:v>3.1041729142815182</c:v>
                </c:pt>
                <c:pt idx="102">
                  <c:v>2.7366116952261001</c:v>
                </c:pt>
                <c:pt idx="103">
                  <c:v>2.412572938831167</c:v>
                </c:pt>
                <c:pt idx="104">
                  <c:v>2.1269032049136074</c:v>
                </c:pt>
                <c:pt idx="105">
                  <c:v>1.8750592656748468</c:v>
                </c:pt>
                <c:pt idx="106">
                  <c:v>1.6530358512182062</c:v>
                </c:pt>
                <c:pt idx="107">
                  <c:v>1.4573019506288745</c:v>
                </c:pt>
                <c:pt idx="108">
                  <c:v>3.7336092527742295</c:v>
                </c:pt>
                <c:pt idx="109">
                  <c:v>3.2915172668179897</c:v>
                </c:pt>
                <c:pt idx="110">
                  <c:v>7.799502032517486</c:v>
                </c:pt>
                <c:pt idx="111">
                  <c:v>6.8759727851911085</c:v>
                </c:pt>
                <c:pt idx="112">
                  <c:v>6.0617974770151175</c:v>
                </c:pt>
                <c:pt idx="113">
                  <c:v>5.3440276452934707</c:v>
                </c:pt>
                <c:pt idx="114">
                  <c:v>4.711248038547704</c:v>
                </c:pt>
                <c:pt idx="115">
                  <c:v>4.1533950709008129</c:v>
                </c:pt>
                <c:pt idx="116">
                  <c:v>3.661596773049737</c:v>
                </c:pt>
                <c:pt idx="117">
                  <c:v>3.228031694442298</c:v>
                </c:pt>
                <c:pt idx="118">
                  <c:v>5.2946691098814895</c:v>
                </c:pt>
                <c:pt idx="119">
                  <c:v>4.6677339853690878</c:v>
                </c:pt>
                <c:pt idx="120">
                  <c:v>5.8292386801969327</c:v>
                </c:pt>
                <c:pt idx="121">
                  <c:v>5.1390058437461645</c:v>
                </c:pt>
                <c:pt idx="122">
                  <c:v>4.5305026112200686</c:v>
                </c:pt>
                <c:pt idx="123">
                  <c:v>3.994051482788251</c:v>
                </c:pt>
                <c:pt idx="124">
                  <c:v>3.5211208592300141</c:v>
                </c:pt>
                <c:pt idx="125">
                  <c:v>3.104189357281256</c:v>
                </c:pt>
                <c:pt idx="126">
                  <c:v>3.104189357281256</c:v>
                </c:pt>
                <c:pt idx="127">
                  <c:v>2.7366261912308749</c:v>
                </c:pt>
                <c:pt idx="128">
                  <c:v>2.4125857183822084</c:v>
                </c:pt>
                <c:pt idx="129">
                  <c:v>2.1269144712540484</c:v>
                </c:pt>
                <c:pt idx="130">
                  <c:v>1.8750691979820555</c:v>
                </c:pt>
                <c:pt idx="131">
                  <c:v>1.6530446074533833</c:v>
                </c:pt>
                <c:pt idx="132">
                  <c:v>1.4573096700492334</c:v>
                </c:pt>
                <c:pt idx="133">
                  <c:v>3.7336160581477116</c:v>
                </c:pt>
                <c:pt idx="134">
                  <c:v>3.2915232663757381</c:v>
                </c:pt>
                <c:pt idx="135">
                  <c:v>7.7995073216751312</c:v>
                </c:pt>
                <c:pt idx="136">
                  <c:v>6.8759774480662346</c:v>
                </c:pt>
                <c:pt idx="137">
                  <c:v>6.0618015877650517</c:v>
                </c:pt>
                <c:pt idx="138">
                  <c:v>5.344031269294665</c:v>
                </c:pt>
                <c:pt idx="139">
                  <c:v>4.7112512334354637</c:v>
                </c:pt>
                <c:pt idx="140">
                  <c:v>4.1533978874859239</c:v>
                </c:pt>
                <c:pt idx="141">
                  <c:v>3.6615992561265389</c:v>
                </c:pt>
                <c:pt idx="142">
                  <c:v>3.2280338835010922</c:v>
                </c:pt>
                <c:pt idx="143">
                  <c:v>5.2946710397365795</c:v>
                </c:pt>
                <c:pt idx="144">
                  <c:v>4.667735686712458</c:v>
                </c:pt>
                <c:pt idx="145">
                  <c:v>5.8292401800863702</c:v>
                </c:pt>
                <c:pt idx="146">
                  <c:v>5.1390071660355758</c:v>
                </c:pt>
                <c:pt idx="147">
                  <c:v>4.5305037769388496</c:v>
                </c:pt>
                <c:pt idx="148">
                  <c:v>3.9940525104757345</c:v>
                </c:pt>
                <c:pt idx="149">
                  <c:v>3.5211217652303124</c:v>
                </c:pt>
                <c:pt idx="150">
                  <c:v>3.1041901560031961</c:v>
                </c:pt>
                <c:pt idx="151">
                  <c:v>3.1041901560031961</c:v>
                </c:pt>
                <c:pt idx="152">
                  <c:v>2.7366268953771522</c:v>
                </c:pt>
                <c:pt idx="153">
                  <c:v>2.4125863391514093</c:v>
                </c:pt>
                <c:pt idx="154">
                  <c:v>2.1269150185187473</c:v>
                </c:pt>
                <c:pt idx="155">
                  <c:v>1.875069680445828</c:v>
                </c:pt>
                <c:pt idx="156">
                  <c:v>1.6530450327892259</c:v>
                </c:pt>
                <c:pt idx="157">
                  <c:v>1.4573100450215926</c:v>
                </c:pt>
                <c:pt idx="158">
                  <c:v>3.7336163887200646</c:v>
                </c:pt>
                <c:pt idx="159">
                  <c:v>3.2915235578054336</c:v>
                </c:pt>
                <c:pt idx="160">
                  <c:v>7.7995075785970025</c:v>
                </c:pt>
                <c:pt idx="161">
                  <c:v>6.8759776745663093</c:v>
                </c:pt>
                <c:pt idx="162">
                  <c:v>6.0618017874455363</c:v>
                </c:pt>
                <c:pt idx="163">
                  <c:v>5.3440314453312343</c:v>
                </c:pt>
                <c:pt idx="164">
                  <c:v>4.7112513886277645</c:v>
                </c:pt>
                <c:pt idx="165">
                  <c:v>4.1533980243020983</c:v>
                </c:pt>
                <c:pt idx="166">
                  <c:v>3.6615993767424824</c:v>
                </c:pt>
                <c:pt idx="167">
                  <c:v>3.228033989835053</c:v>
                </c:pt>
                <c:pt idx="168">
                  <c:v>5.2946711334796692</c:v>
                </c:pt>
                <c:pt idx="169">
                  <c:v>4.6677357693555468</c:v>
                </c:pt>
                <c:pt idx="170">
                  <c:v>5.8292402529437943</c:v>
                </c:pt>
                <c:pt idx="171">
                  <c:v>5.1390072302660439</c:v>
                </c:pt>
                <c:pt idx="172">
                  <c:v>4.5305038335638681</c:v>
                </c:pt>
                <c:pt idx="173">
                  <c:v>3.9940525603958559</c:v>
                </c:pt>
                <c:pt idx="174">
                  <c:v>3.5211218092394549</c:v>
                </c:pt>
                <c:pt idx="175">
                  <c:v>3.1041901948012711</c:v>
                </c:pt>
                <c:pt idx="176">
                  <c:v>3.1041901948012711</c:v>
                </c:pt>
                <c:pt idx="177">
                  <c:v>2.7366269295811958</c:v>
                </c:pt>
                <c:pt idx="178">
                  <c:v>2.4125863693053948</c:v>
                </c:pt>
                <c:pt idx="179">
                  <c:v>2.1269150451022374</c:v>
                </c:pt>
                <c:pt idx="180">
                  <c:v>1.8750697038816004</c:v>
                </c:pt>
                <c:pt idx="181">
                  <c:v>1.6530450534499979</c:v>
                </c:pt>
                <c:pt idx="182">
                  <c:v>1.4573100632359486</c:v>
                </c:pt>
                <c:pt idx="183">
                  <c:v>3.7336164047776812</c:v>
                </c:pt>
                <c:pt idx="184">
                  <c:v>3.2915235719616884</c:v>
                </c:pt>
                <c:pt idx="185">
                  <c:v>7.7995075910770328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66-4084-AAC5-D864DC60D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365727"/>
        <c:axId val="1414373407"/>
      </c:scatterChart>
      <c:valAx>
        <c:axId val="1414365727"/>
        <c:scaling>
          <c:orientation val="minMax"/>
          <c:max val="1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73407"/>
        <c:crosses val="autoZero"/>
        <c:crossBetween val="midCat"/>
      </c:valAx>
      <c:valAx>
        <c:axId val="141437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6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Simulation2!$D$1</c:f>
              <c:strCache>
                <c:ptCount val="1"/>
                <c:pt idx="0">
                  <c:v>Konzentration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Simulation2!$A$2:$A$187</c:f>
              <c:numCache>
                <c:formatCode>0</c:formatCode>
                <c:ptCount val="186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48</c:v>
                </c:pt>
                <c:pt idx="52">
                  <c:v>49</c:v>
                </c:pt>
                <c:pt idx="53">
                  <c:v>50</c:v>
                </c:pt>
                <c:pt idx="54">
                  <c:v>51</c:v>
                </c:pt>
                <c:pt idx="55">
                  <c:v>52</c:v>
                </c:pt>
                <c:pt idx="56">
                  <c:v>53</c:v>
                </c:pt>
                <c:pt idx="57">
                  <c:v>54</c:v>
                </c:pt>
                <c:pt idx="58">
                  <c:v>55</c:v>
                </c:pt>
                <c:pt idx="59">
                  <c:v>56</c:v>
                </c:pt>
                <c:pt idx="60">
                  <c:v>57</c:v>
                </c:pt>
                <c:pt idx="61">
                  <c:v>58</c:v>
                </c:pt>
                <c:pt idx="62">
                  <c:v>59</c:v>
                </c:pt>
                <c:pt idx="63">
                  <c:v>60</c:v>
                </c:pt>
                <c:pt idx="64">
                  <c:v>61</c:v>
                </c:pt>
                <c:pt idx="65">
                  <c:v>62</c:v>
                </c:pt>
                <c:pt idx="66">
                  <c:v>63</c:v>
                </c:pt>
                <c:pt idx="67">
                  <c:v>64</c:v>
                </c:pt>
                <c:pt idx="68">
                  <c:v>65</c:v>
                </c:pt>
                <c:pt idx="69">
                  <c:v>66</c:v>
                </c:pt>
                <c:pt idx="70">
                  <c:v>67</c:v>
                </c:pt>
                <c:pt idx="71">
                  <c:v>68</c:v>
                </c:pt>
                <c:pt idx="72">
                  <c:v>69</c:v>
                </c:pt>
                <c:pt idx="73">
                  <c:v>70</c:v>
                </c:pt>
                <c:pt idx="74">
                  <c:v>71</c:v>
                </c:pt>
                <c:pt idx="75">
                  <c:v>72</c:v>
                </c:pt>
                <c:pt idx="76">
                  <c:v>72</c:v>
                </c:pt>
                <c:pt idx="77">
                  <c:v>73</c:v>
                </c:pt>
                <c:pt idx="78">
                  <c:v>74</c:v>
                </c:pt>
                <c:pt idx="79">
                  <c:v>75</c:v>
                </c:pt>
                <c:pt idx="80">
                  <c:v>76</c:v>
                </c:pt>
                <c:pt idx="81">
                  <c:v>77</c:v>
                </c:pt>
                <c:pt idx="82">
                  <c:v>78</c:v>
                </c:pt>
                <c:pt idx="83">
                  <c:v>79</c:v>
                </c:pt>
                <c:pt idx="84">
                  <c:v>80</c:v>
                </c:pt>
                <c:pt idx="85">
                  <c:v>81</c:v>
                </c:pt>
                <c:pt idx="86">
                  <c:v>82</c:v>
                </c:pt>
                <c:pt idx="87">
                  <c:v>83</c:v>
                </c:pt>
                <c:pt idx="88">
                  <c:v>84</c:v>
                </c:pt>
                <c:pt idx="89">
                  <c:v>85</c:v>
                </c:pt>
                <c:pt idx="90">
                  <c:v>86</c:v>
                </c:pt>
                <c:pt idx="91">
                  <c:v>87</c:v>
                </c:pt>
                <c:pt idx="92">
                  <c:v>88</c:v>
                </c:pt>
                <c:pt idx="93">
                  <c:v>89</c:v>
                </c:pt>
                <c:pt idx="94">
                  <c:v>90</c:v>
                </c:pt>
                <c:pt idx="95">
                  <c:v>91</c:v>
                </c:pt>
                <c:pt idx="96">
                  <c:v>92</c:v>
                </c:pt>
                <c:pt idx="97">
                  <c:v>93</c:v>
                </c:pt>
                <c:pt idx="98">
                  <c:v>94</c:v>
                </c:pt>
                <c:pt idx="99">
                  <c:v>95</c:v>
                </c:pt>
                <c:pt idx="100">
                  <c:v>96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120</c:v>
                </c:pt>
                <c:pt idx="127">
                  <c:v>121</c:v>
                </c:pt>
                <c:pt idx="128">
                  <c:v>122</c:v>
                </c:pt>
                <c:pt idx="129">
                  <c:v>123</c:v>
                </c:pt>
                <c:pt idx="130">
                  <c:v>124</c:v>
                </c:pt>
                <c:pt idx="131">
                  <c:v>125</c:v>
                </c:pt>
                <c:pt idx="132">
                  <c:v>126</c:v>
                </c:pt>
                <c:pt idx="133">
                  <c:v>127</c:v>
                </c:pt>
                <c:pt idx="134">
                  <c:v>128</c:v>
                </c:pt>
                <c:pt idx="135">
                  <c:v>129</c:v>
                </c:pt>
                <c:pt idx="136">
                  <c:v>130</c:v>
                </c:pt>
                <c:pt idx="137">
                  <c:v>131</c:v>
                </c:pt>
                <c:pt idx="138">
                  <c:v>132</c:v>
                </c:pt>
                <c:pt idx="139">
                  <c:v>133</c:v>
                </c:pt>
                <c:pt idx="140">
                  <c:v>134</c:v>
                </c:pt>
                <c:pt idx="141">
                  <c:v>135</c:v>
                </c:pt>
                <c:pt idx="142">
                  <c:v>136</c:v>
                </c:pt>
                <c:pt idx="143">
                  <c:v>137</c:v>
                </c:pt>
                <c:pt idx="144">
                  <c:v>138</c:v>
                </c:pt>
                <c:pt idx="145">
                  <c:v>139</c:v>
                </c:pt>
                <c:pt idx="146">
                  <c:v>140</c:v>
                </c:pt>
                <c:pt idx="147">
                  <c:v>141</c:v>
                </c:pt>
                <c:pt idx="148">
                  <c:v>142</c:v>
                </c:pt>
                <c:pt idx="149">
                  <c:v>143</c:v>
                </c:pt>
                <c:pt idx="150">
                  <c:v>144</c:v>
                </c:pt>
                <c:pt idx="151">
                  <c:v>144</c:v>
                </c:pt>
                <c:pt idx="152">
                  <c:v>145</c:v>
                </c:pt>
                <c:pt idx="153">
                  <c:v>146</c:v>
                </c:pt>
                <c:pt idx="154">
                  <c:v>147</c:v>
                </c:pt>
                <c:pt idx="155">
                  <c:v>148</c:v>
                </c:pt>
                <c:pt idx="156">
                  <c:v>149</c:v>
                </c:pt>
                <c:pt idx="157">
                  <c:v>150</c:v>
                </c:pt>
                <c:pt idx="158">
                  <c:v>151</c:v>
                </c:pt>
                <c:pt idx="159">
                  <c:v>152</c:v>
                </c:pt>
                <c:pt idx="160">
                  <c:v>153</c:v>
                </c:pt>
                <c:pt idx="161">
                  <c:v>154</c:v>
                </c:pt>
                <c:pt idx="162">
                  <c:v>155</c:v>
                </c:pt>
                <c:pt idx="163">
                  <c:v>156</c:v>
                </c:pt>
                <c:pt idx="164">
                  <c:v>157</c:v>
                </c:pt>
                <c:pt idx="165">
                  <c:v>158</c:v>
                </c:pt>
                <c:pt idx="166">
                  <c:v>159</c:v>
                </c:pt>
                <c:pt idx="167">
                  <c:v>160</c:v>
                </c:pt>
                <c:pt idx="168">
                  <c:v>161</c:v>
                </c:pt>
                <c:pt idx="169">
                  <c:v>162</c:v>
                </c:pt>
                <c:pt idx="170">
                  <c:v>163</c:v>
                </c:pt>
                <c:pt idx="171">
                  <c:v>164</c:v>
                </c:pt>
                <c:pt idx="172">
                  <c:v>165</c:v>
                </c:pt>
                <c:pt idx="173">
                  <c:v>166</c:v>
                </c:pt>
                <c:pt idx="174">
                  <c:v>167</c:v>
                </c:pt>
                <c:pt idx="175">
                  <c:v>168</c:v>
                </c:pt>
                <c:pt idx="176">
                  <c:v>168</c:v>
                </c:pt>
                <c:pt idx="177">
                  <c:v>169</c:v>
                </c:pt>
                <c:pt idx="178">
                  <c:v>170</c:v>
                </c:pt>
                <c:pt idx="179">
                  <c:v>171</c:v>
                </c:pt>
                <c:pt idx="180">
                  <c:v>172</c:v>
                </c:pt>
                <c:pt idx="181">
                  <c:v>173</c:v>
                </c:pt>
                <c:pt idx="182">
                  <c:v>174</c:v>
                </c:pt>
                <c:pt idx="183">
                  <c:v>175</c:v>
                </c:pt>
                <c:pt idx="184">
                  <c:v>176</c:v>
                </c:pt>
                <c:pt idx="185">
                  <c:v>177</c:v>
                </c:pt>
              </c:numCache>
            </c:numRef>
          </c:xVal>
          <c:yVal>
            <c:numRef>
              <c:f>Simulation2!$D$2:$D$187</c:f>
              <c:numCache>
                <c:formatCode>0.00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2.4488645972111702</c:v>
                </c:pt>
                <c:pt idx="9">
                  <c:v>2.1588976135707214</c:v>
                </c:pt>
                <c:pt idx="10">
                  <c:v>6.8009944509780684</c:v>
                </c:pt>
                <c:pt idx="11">
                  <c:v>5.9956972332587313</c:v>
                </c:pt>
                <c:pt idx="12">
                  <c:v>5.2857542484447375</c:v>
                </c:pt>
                <c:pt idx="13">
                  <c:v>4.659874721486946</c:v>
                </c:pt>
                <c:pt idx="14">
                  <c:v>4.1081048038399119</c:v>
                </c:pt>
                <c:pt idx="15">
                  <c:v>3.6216692696724113</c:v>
                </c:pt>
                <c:pt idx="16">
                  <c:v>3.192831956631025</c:v>
                </c:pt>
                <c:pt idx="17">
                  <c:v>2.8147727316377464</c:v>
                </c:pt>
                <c:pt idx="18">
                  <c:v>4.9303436222242709</c:v>
                </c:pt>
                <c:pt idx="19">
                  <c:v>4.3465478214783229</c:v>
                </c:pt>
                <c:pt idx="20">
                  <c:v>5.5460837668851157</c:v>
                </c:pt>
                <c:pt idx="21">
                  <c:v>4.8893789483613102</c:v>
                </c:pt>
                <c:pt idx="22">
                  <c:v>4.310433723236974</c:v>
                </c:pt>
                <c:pt idx="23">
                  <c:v>3.800040675645656</c:v>
                </c:pt>
                <c:pt idx="24">
                  <c:v>3.3500826282783827</c:v>
                </c:pt>
                <c:pt idx="25">
                  <c:v>2.953403548604308</c:v>
                </c:pt>
                <c:pt idx="26">
                  <c:v>2.953403548604308</c:v>
                </c:pt>
                <c:pt idx="27">
                  <c:v>2.6036947409237747</c:v>
                </c:pt>
                <c:pt idx="28">
                  <c:v>2.2953945142775303</c:v>
                </c:pt>
                <c:pt idx="29">
                  <c:v>2.023599730552911</c:v>
                </c:pt>
                <c:pt idx="30">
                  <c:v>1.7839878260677509</c:v>
                </c:pt>
                <c:pt idx="31">
                  <c:v>1.5727480664806921</c:v>
                </c:pt>
                <c:pt idx="32">
                  <c:v>1.3865209417212792</c:v>
                </c:pt>
                <c:pt idx="33">
                  <c:v>1.2223447370903275</c:v>
                </c:pt>
                <c:pt idx="34">
                  <c:v>1.0776084308092435</c:v>
                </c:pt>
                <c:pt idx="35">
                  <c:v>0.95001016891141388</c:v>
                </c:pt>
                <c:pt idx="36">
                  <c:v>0.83752065706959566</c:v>
                </c:pt>
                <c:pt idx="37">
                  <c:v>0.738350887151077</c:v>
                </c:pt>
                <c:pt idx="38">
                  <c:v>0.65092368523094368</c:v>
                </c:pt>
                <c:pt idx="39">
                  <c:v>0.57384862856938268</c:v>
                </c:pt>
                <c:pt idx="40">
                  <c:v>0.50589993263822763</c:v>
                </c:pt>
                <c:pt idx="41">
                  <c:v>0.44599695651693771</c:v>
                </c:pt>
                <c:pt idx="42">
                  <c:v>0.39318701662017302</c:v>
                </c:pt>
                <c:pt idx="43">
                  <c:v>0.34663023543031979</c:v>
                </c:pt>
                <c:pt idx="44">
                  <c:v>0.30558618427258188</c:v>
                </c:pt>
                <c:pt idx="45">
                  <c:v>0.26940210770231088</c:v>
                </c:pt>
                <c:pt idx="46">
                  <c:v>0.23750254222785352</c:v>
                </c:pt>
                <c:pt idx="47">
                  <c:v>0.20938016426739892</c:v>
                </c:pt>
                <c:pt idx="48">
                  <c:v>0.1845877217877693</c:v>
                </c:pt>
                <c:pt idx="49">
                  <c:v>0.16273092130773589</c:v>
                </c:pt>
                <c:pt idx="50">
                  <c:v>0.14346215714234564</c:v>
                </c:pt>
                <c:pt idx="51">
                  <c:v>0.14346215714234564</c:v>
                </c:pt>
                <c:pt idx="52">
                  <c:v>0.12647498315955694</c:v>
                </c:pt>
                <c:pt idx="53">
                  <c:v>0.11149923912923443</c:v>
                </c:pt>
                <c:pt idx="54">
                  <c:v>9.8296754155043298E-2</c:v>
                </c:pt>
                <c:pt idx="55">
                  <c:v>8.6657558857579947E-2</c:v>
                </c:pt>
                <c:pt idx="56">
                  <c:v>7.6396546068145499E-2</c:v>
                </c:pt>
                <c:pt idx="57">
                  <c:v>6.7350526925577719E-2</c:v>
                </c:pt>
                <c:pt idx="58">
                  <c:v>5.9375635556963381E-2</c:v>
                </c:pt>
                <c:pt idx="59">
                  <c:v>5.2345041066849736E-2</c:v>
                </c:pt>
                <c:pt idx="60">
                  <c:v>4.6146930446942319E-2</c:v>
                </c:pt>
                <c:pt idx="61">
                  <c:v>4.0682730326933973E-2</c:v>
                </c:pt>
                <c:pt idx="62">
                  <c:v>3.5865539285586424E-2</c:v>
                </c:pt>
                <c:pt idx="63">
                  <c:v>3.1618745789889227E-2</c:v>
                </c:pt>
                <c:pt idx="64">
                  <c:v>2.7874809782308607E-2</c:v>
                </c:pt>
                <c:pt idx="65">
                  <c:v>2.4574188538760807E-2</c:v>
                </c:pt>
                <c:pt idx="66">
                  <c:v>2.1664389714394983E-2</c:v>
                </c:pt>
                <c:pt idx="67">
                  <c:v>1.9099136517036371E-2</c:v>
                </c:pt>
                <c:pt idx="68">
                  <c:v>1.6837631731394426E-2</c:v>
                </c:pt>
                <c:pt idx="69">
                  <c:v>1.4843908889240844E-2</c:v>
                </c:pt>
                <c:pt idx="70">
                  <c:v>1.3086260266712436E-2</c:v>
                </c:pt>
                <c:pt idx="71">
                  <c:v>1.1536732611735578E-2</c:v>
                </c:pt>
                <c:pt idx="72">
                  <c:v>1.0170682581733495E-2</c:v>
                </c:pt>
                <c:pt idx="73">
                  <c:v>8.9663848213966009E-3</c:v>
                </c:pt>
                <c:pt idx="74">
                  <c:v>7.9046864474723103E-3</c:v>
                </c:pt>
                <c:pt idx="75">
                  <c:v>6.9687024455771509E-3</c:v>
                </c:pt>
                <c:pt idx="76">
                  <c:v>6.9687024455771509E-3</c:v>
                </c:pt>
                <c:pt idx="77">
                  <c:v>6.1435471346902044E-3</c:v>
                </c:pt>
                <c:pt idx="78">
                  <c:v>5.4160974285987476E-3</c:v>
                </c:pt>
                <c:pt idx="79">
                  <c:v>4.7747841292590928E-3</c:v>
                </c:pt>
                <c:pt idx="80">
                  <c:v>4.2094079328486075E-3</c:v>
                </c:pt>
                <c:pt idx="81">
                  <c:v>3.7109772223102109E-3</c:v>
                </c:pt>
                <c:pt idx="82">
                  <c:v>3.2715650666781081E-3</c:v>
                </c:pt>
                <c:pt idx="83">
                  <c:v>2.8841831529338958E-3</c:v>
                </c:pt>
                <c:pt idx="84">
                  <c:v>2.5426706454333733E-3</c:v>
                </c:pt>
                <c:pt idx="85">
                  <c:v>2.2415962053491511E-3</c:v>
                </c:pt>
                <c:pt idx="86">
                  <c:v>1.9761716118680776E-3</c:v>
                </c:pt>
                <c:pt idx="87">
                  <c:v>1.7421756113942884E-3</c:v>
                </c:pt>
                <c:pt idx="88">
                  <c:v>1.5358867836725513E-3</c:v>
                </c:pt>
                <c:pt idx="89">
                  <c:v>1.3540243571496867E-3</c:v>
                </c:pt>
                <c:pt idx="90">
                  <c:v>1.1936960323147734E-3</c:v>
                </c:pt>
                <c:pt idx="91">
                  <c:v>1.0523519832121521E-3</c:v>
                </c:pt>
                <c:pt idx="92">
                  <c:v>9.2774430557755316E-4</c:v>
                </c:pt>
                <c:pt idx="93">
                  <c:v>8.1789126666952745E-4</c:v>
                </c:pt>
                <c:pt idx="94">
                  <c:v>7.2104578823347417E-4</c:v>
                </c:pt>
                <c:pt idx="95">
                  <c:v>6.3566766135834366E-4</c:v>
                </c:pt>
                <c:pt idx="96">
                  <c:v>5.6039905133728821E-4</c:v>
                </c:pt>
                <c:pt idx="97">
                  <c:v>4.9404290296701961E-4</c:v>
                </c:pt>
                <c:pt idx="98">
                  <c:v>4.355439028485722E-4</c:v>
                </c:pt>
                <c:pt idx="99">
                  <c:v>3.8397169591813783E-4</c:v>
                </c:pt>
                <c:pt idx="100">
                  <c:v>3.3850608928742161E-4</c:v>
                </c:pt>
                <c:pt idx="101">
                  <c:v>3.3850608928742161E-4</c:v>
                </c:pt>
                <c:pt idx="102">
                  <c:v>2.984240080786933E-4</c:v>
                </c:pt>
                <c:pt idx="103">
                  <c:v>2.6308799580303791E-4</c:v>
                </c:pt>
                <c:pt idx="104">
                  <c:v>2.3193607639438818E-4</c:v>
                </c:pt>
                <c:pt idx="105">
                  <c:v>2.044728166673817E-4</c:v>
                </c:pt>
                <c:pt idx="106">
                  <c:v>1.8026144705836849E-4</c:v>
                </c:pt>
                <c:pt idx="107">
                  <c:v>1.5891691533958583E-4</c:v>
                </c:pt>
                <c:pt idx="108">
                  <c:v>1.4009976283432208E-4</c:v>
                </c:pt>
                <c:pt idx="109">
                  <c:v>1.235107257417549E-4</c:v>
                </c:pt>
                <c:pt idx="110">
                  <c:v>1.0888597571214304E-4</c:v>
                </c:pt>
                <c:pt idx="111">
                  <c:v>9.5992923979534443E-5</c:v>
                </c:pt>
                <c:pt idx="112">
                  <c:v>8.462652232185539E-5</c:v>
                </c:pt>
                <c:pt idx="113">
                  <c:v>7.4606002019673271E-5</c:v>
                </c:pt>
                <c:pt idx="114">
                  <c:v>6.5771998950759437E-5</c:v>
                </c:pt>
                <c:pt idx="115">
                  <c:v>5.7984019098597005E-5</c:v>
                </c:pt>
                <c:pt idx="116">
                  <c:v>5.1118204166845445E-5</c:v>
                </c:pt>
                <c:pt idx="117">
                  <c:v>4.5065361764592095E-5</c:v>
                </c:pt>
                <c:pt idx="118">
                  <c:v>3.9729228834896485E-5</c:v>
                </c:pt>
                <c:pt idx="119">
                  <c:v>3.5024940708580493E-5</c:v>
                </c:pt>
                <c:pt idx="120">
                  <c:v>3.0877681435438698E-5</c:v>
                </c:pt>
                <c:pt idx="121">
                  <c:v>2.7221493928035749E-5</c:v>
                </c:pt>
                <c:pt idx="122">
                  <c:v>2.3998230994883597E-5</c:v>
                </c:pt>
                <c:pt idx="123">
                  <c:v>2.1156630580463868E-5</c:v>
                </c:pt>
                <c:pt idx="124">
                  <c:v>1.8651500504918335E-5</c:v>
                </c:pt>
                <c:pt idx="125">
                  <c:v>1.6442999737689883E-5</c:v>
                </c:pt>
                <c:pt idx="126">
                  <c:v>1.6442999737689883E-5</c:v>
                </c:pt>
                <c:pt idx="127">
                  <c:v>1.4496004774649265E-5</c:v>
                </c:pt>
                <c:pt idx="128">
                  <c:v>1.2779551041711356E-5</c:v>
                </c:pt>
                <c:pt idx="129">
                  <c:v>1.1266340441148024E-5</c:v>
                </c:pt>
                <c:pt idx="130">
                  <c:v>9.9323072087241095E-6</c:v>
                </c:pt>
                <c:pt idx="131">
                  <c:v>8.7562351771451181E-6</c:v>
                </c:pt>
                <c:pt idx="132">
                  <c:v>7.719420358859678E-6</c:v>
                </c:pt>
                <c:pt idx="133">
                  <c:v>6.8053734820089381E-6</c:v>
                </c:pt>
                <c:pt idx="134">
                  <c:v>5.9995577487209078E-6</c:v>
                </c:pt>
                <c:pt idx="135">
                  <c:v>5.2891576451159661E-6</c:v>
                </c:pt>
                <c:pt idx="136">
                  <c:v>4.6628751262295828E-6</c:v>
                </c:pt>
                <c:pt idx="137">
                  <c:v>4.1107499344224699E-6</c:v>
                </c:pt>
                <c:pt idx="138">
                  <c:v>3.6240011936623149E-6</c:v>
                </c:pt>
                <c:pt idx="139">
                  <c:v>3.1948877604278424E-6</c:v>
                </c:pt>
                <c:pt idx="140">
                  <c:v>2.8165851102870076E-6</c:v>
                </c:pt>
                <c:pt idx="141">
                  <c:v>2.4830768021810295E-6</c:v>
                </c:pt>
                <c:pt idx="142">
                  <c:v>2.1890587942862799E-6</c:v>
                </c:pt>
                <c:pt idx="143">
                  <c:v>1.9298550897149178E-6</c:v>
                </c:pt>
                <c:pt idx="144">
                  <c:v>1.7013433705022337E-6</c:v>
                </c:pt>
                <c:pt idx="145">
                  <c:v>1.4998894371802244E-6</c:v>
                </c:pt>
                <c:pt idx="146">
                  <c:v>1.3222894112789907E-6</c:v>
                </c:pt>
                <c:pt idx="147">
                  <c:v>1.1657187815573963E-6</c:v>
                </c:pt>
                <c:pt idx="148">
                  <c:v>1.0276874836056175E-6</c:v>
                </c:pt>
                <c:pt idx="149">
                  <c:v>9.0600029841557925E-7</c:v>
                </c:pt>
                <c:pt idx="150">
                  <c:v>7.9872194010695998E-7</c:v>
                </c:pt>
                <c:pt idx="151">
                  <c:v>7.9872194010695998E-7</c:v>
                </c:pt>
                <c:pt idx="152">
                  <c:v>7.0414627757175106E-7</c:v>
                </c:pt>
                <c:pt idx="153">
                  <c:v>6.2076920054525684E-7</c:v>
                </c:pt>
                <c:pt idx="154">
                  <c:v>5.4726469857156946E-7</c:v>
                </c:pt>
                <c:pt idx="155">
                  <c:v>4.8246377242873009E-7</c:v>
                </c:pt>
                <c:pt idx="156">
                  <c:v>4.2533584262555879E-7</c:v>
                </c:pt>
                <c:pt idx="157">
                  <c:v>3.7497235929505679E-7</c:v>
                </c:pt>
                <c:pt idx="158">
                  <c:v>3.3057235281974793E-7</c:v>
                </c:pt>
                <c:pt idx="159">
                  <c:v>2.9142969538934903E-7</c:v>
                </c:pt>
                <c:pt idx="160">
                  <c:v>2.5692187090140437E-7</c:v>
                </c:pt>
                <c:pt idx="161">
                  <c:v>2.2650007460389473E-7</c:v>
                </c:pt>
                <c:pt idx="162">
                  <c:v>1.996804850267401E-7</c:v>
                </c:pt>
                <c:pt idx="163">
                  <c:v>1.7603656939293819E-7</c:v>
                </c:pt>
                <c:pt idx="164">
                  <c:v>1.551923001363145E-7</c:v>
                </c:pt>
                <c:pt idx="165">
                  <c:v>1.3681617464289279E-7</c:v>
                </c:pt>
                <c:pt idx="166">
                  <c:v>1.2061594310718263E-7</c:v>
                </c:pt>
                <c:pt idx="167">
                  <c:v>1.0633396065638978E-7</c:v>
                </c:pt>
                <c:pt idx="168">
                  <c:v>9.3743089823764184E-8</c:v>
                </c:pt>
                <c:pt idx="169">
                  <c:v>8.2643088204936984E-8</c:v>
                </c:pt>
                <c:pt idx="170">
                  <c:v>7.2857423847337324E-8</c:v>
                </c:pt>
                <c:pt idx="171">
                  <c:v>6.4230467725351132E-8</c:v>
                </c:pt>
                <c:pt idx="172">
                  <c:v>5.6625018650973783E-8</c:v>
                </c:pt>
                <c:pt idx="173">
                  <c:v>4.9920121256685071E-8</c:v>
                </c:pt>
                <c:pt idx="174">
                  <c:v>4.4009142348234534E-8</c:v>
                </c:pt>
                <c:pt idx="175">
                  <c:v>3.8798075034078619E-8</c:v>
                </c:pt>
                <c:pt idx="176">
                  <c:v>3.8798075034078619E-8</c:v>
                </c:pt>
                <c:pt idx="177">
                  <c:v>3.4204043660723164E-8</c:v>
                </c:pt>
                <c:pt idx="178">
                  <c:v>3.015398577679565E-8</c:v>
                </c:pt>
                <c:pt idx="179">
                  <c:v>2.6583490164097441E-8</c:v>
                </c:pt>
                <c:pt idx="180">
                  <c:v>2.3435772455941039E-8</c:v>
                </c:pt>
                <c:pt idx="181">
                  <c:v>2.0660772051234243E-8</c:v>
                </c:pt>
                <c:pt idx="182">
                  <c:v>1.8214355961834311E-8</c:v>
                </c:pt>
                <c:pt idx="183">
                  <c:v>1.605761693133776E-8</c:v>
                </c:pt>
                <c:pt idx="184">
                  <c:v>1.4156254662743416E-8</c:v>
                </c:pt>
                <c:pt idx="185">
                  <c:v>1.248003031417124E-8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8-403F-B3F9-FF7226826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365727"/>
        <c:axId val="1414373407"/>
      </c:scatterChart>
      <c:valAx>
        <c:axId val="1414365727"/>
        <c:scaling>
          <c:orientation val="minMax"/>
          <c:max val="1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73407"/>
        <c:crosses val="autoZero"/>
        <c:crossBetween val="midCat"/>
      </c:valAx>
      <c:valAx>
        <c:axId val="141437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436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46870</xdr:colOff>
      <xdr:row>11</xdr:row>
      <xdr:rowOff>184906</xdr:rowOff>
    </xdr:from>
    <xdr:to>
      <xdr:col>5</xdr:col>
      <xdr:colOff>556308</xdr:colOff>
      <xdr:row>21</xdr:row>
      <xdr:rowOff>134032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08F1D37-110B-42B4-AA01-16D55F5F1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686102</xdr:colOff>
      <xdr:row>11</xdr:row>
      <xdr:rowOff>188080</xdr:rowOff>
    </xdr:from>
    <xdr:to>
      <xdr:col>12</xdr:col>
      <xdr:colOff>390862</xdr:colOff>
      <xdr:row>21</xdr:row>
      <xdr:rowOff>137206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7EA29C5-2587-4668-89DA-4F7739C84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264584</xdr:colOff>
      <xdr:row>13</xdr:row>
      <xdr:rowOff>126998</xdr:rowOff>
    </xdr:from>
    <xdr:to>
      <xdr:col>9</xdr:col>
      <xdr:colOff>787400</xdr:colOff>
      <xdr:row>35</xdr:row>
      <xdr:rowOff>25400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DE4835C-FCA8-477D-8DD4-F55AF6B1B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577851</xdr:colOff>
      <xdr:row>1</xdr:row>
      <xdr:rowOff>129117</xdr:rowOff>
    </xdr:from>
    <xdr:to>
      <xdr:col>9</xdr:col>
      <xdr:colOff>770468</xdr:colOff>
      <xdr:row>12</xdr:row>
      <xdr:rowOff>64938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A64BB7A-97E4-4E15-9A37-4BCC30DFF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357909</xdr:colOff>
      <xdr:row>13</xdr:row>
      <xdr:rowOff>75045</xdr:rowOff>
    </xdr:from>
    <xdr:to>
      <xdr:col>15</xdr:col>
      <xdr:colOff>607784</xdr:colOff>
      <xdr:row>25</xdr:row>
      <xdr:rowOff>142420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C1F82DF-EB37-421E-51BE-EFA739268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357909</xdr:colOff>
      <xdr:row>13</xdr:row>
      <xdr:rowOff>75045</xdr:rowOff>
    </xdr:from>
    <xdr:to>
      <xdr:col>15</xdr:col>
      <xdr:colOff>607784</xdr:colOff>
      <xdr:row>25</xdr:row>
      <xdr:rowOff>142420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8169CC-4859-4189-8ED3-C1F126101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2E62-19B3-4560-B258-CA39DD66ED7A}">
  <sheetPr>
    <tabColor theme="8" tint="0.79998168889431442"/>
  </sheetPr>
  <dimension ref="B2:P9"/>
  <sheetViews>
    <sheetView showGridLines="0" showRowColHeaders="0" tabSelected="1" zoomScale="140" zoomScaleNormal="140" zoomScalePageLayoutView="50" workbookViewId="0">
      <selection activeCell="H39" sqref="H3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RowHeight="15" x14ac:dyDescent="0.2"/>
  <cols>
    <col min="1" max="1" width="3.83203125" customWidth="1"/>
    <col min="2" max="2" width="29.33203125" customWidth="1"/>
    <col min="3" max="3" width="11.1640625" customWidth="1"/>
    <col min="4" max="15" width="10.1640625" customWidth="1"/>
    <col min="16" max="16" width="7.6640625" customWidth="1"/>
  </cols>
  <sheetData>
    <row r="2" spans="2:16" ht="19" x14ac:dyDescent="0.2">
      <c r="B2" s="35" t="s">
        <v>42</v>
      </c>
      <c r="C2" s="12">
        <v>60</v>
      </c>
      <c r="O2" s="60" t="s">
        <v>83</v>
      </c>
    </row>
    <row r="3" spans="2:16" ht="19" x14ac:dyDescent="0.2">
      <c r="B3" s="36" t="s">
        <v>7</v>
      </c>
      <c r="C3" s="11" t="s">
        <v>16</v>
      </c>
    </row>
    <row r="4" spans="2:16" ht="33" customHeight="1" x14ac:dyDescent="0.2">
      <c r="B4" s="37" t="s">
        <v>9</v>
      </c>
      <c r="C4" s="34" t="s">
        <v>73</v>
      </c>
      <c r="F4" s="25"/>
    </row>
    <row r="5" spans="2:16" s="8" customFormat="1" ht="19" x14ac:dyDescent="0.25">
      <c r="B5" s="7"/>
      <c r="C5" s="7"/>
      <c r="P5" s="53" t="s">
        <v>36</v>
      </c>
    </row>
    <row r="6" spans="2:16" ht="19" x14ac:dyDescent="0.25">
      <c r="B6" s="6" t="s">
        <v>3</v>
      </c>
      <c r="C6" s="32"/>
      <c r="D6" s="57">
        <f>D8*(INDEX(Eingabetabellen!$G$2:$G$16,MATCH(D9,Eingabetabellen!$F$2:$F$16,0)))</f>
        <v>0</v>
      </c>
      <c r="E6" s="57">
        <f>E8*(INDEX(Eingabetabellen!$G$2:$G$16,MATCH(E9,Eingabetabellen!$F$2:$F$16,0)))</f>
        <v>0</v>
      </c>
      <c r="F6" s="57">
        <f>F8*(INDEX(Eingabetabellen!$G$2:$G$16,MATCH(F9,Eingabetabellen!$F$2:$F$16,0)))</f>
        <v>100</v>
      </c>
      <c r="G6" s="57">
        <f>G8*(INDEX(Eingabetabellen!$G$2:$G$16,MATCH(G9,Eingabetabellen!$F$2:$F$16,0)))</f>
        <v>200</v>
      </c>
      <c r="H6" s="57">
        <f>H8*(INDEX(Eingabetabellen!$G$2:$G$16,MATCH(H9,Eingabetabellen!$F$2:$F$16,0)))</f>
        <v>0</v>
      </c>
      <c r="I6" s="57">
        <f>I8*(INDEX(Eingabetabellen!$G$2:$G$16,MATCH(I9,Eingabetabellen!$F$2:$F$16,0)))</f>
        <v>0</v>
      </c>
      <c r="J6" s="57">
        <f>J8*(INDEX(Eingabetabellen!$G$2:$G$16,MATCH(J9,Eingabetabellen!$F$2:$F$16,0)))</f>
        <v>0</v>
      </c>
      <c r="K6" s="57">
        <f>K8*(INDEX(Eingabetabellen!$G$2:$G$16,MATCH(K9,Eingabetabellen!$F$2:$F$16,0)))</f>
        <v>100</v>
      </c>
      <c r="L6" s="57">
        <f>L8*(INDEX(Eingabetabellen!$G$2:$G$16,MATCH(L9,Eingabetabellen!$F$2:$F$16,0)))</f>
        <v>70</v>
      </c>
      <c r="M6" s="57">
        <f>M8*(INDEX(Eingabetabellen!$G$2:$G$16,MATCH(M9,Eingabetabellen!$F$2:$F$16,0)))</f>
        <v>0</v>
      </c>
      <c r="N6" s="57">
        <f>N8*(INDEX(Eingabetabellen!$G$2:$G$16,MATCH(N9,Eingabetabellen!$F$2:$F$16,0)))</f>
        <v>0</v>
      </c>
      <c r="O6" s="57">
        <f>O8*(INDEX(Eingabetabellen!$G$2:$G$16,MATCH(O9,Eingabetabellen!$F$2:$F$16,0)))</f>
        <v>0</v>
      </c>
      <c r="P6" s="57">
        <f>SUM(D6:O6)</f>
        <v>470</v>
      </c>
    </row>
    <row r="7" spans="2:16" ht="19" x14ac:dyDescent="0.25">
      <c r="B7" s="32" t="s">
        <v>4</v>
      </c>
      <c r="C7" s="6"/>
      <c r="D7" s="33">
        <v>2</v>
      </c>
      <c r="E7" s="33">
        <v>4</v>
      </c>
      <c r="F7" s="33">
        <v>6</v>
      </c>
      <c r="G7" s="33">
        <v>8</v>
      </c>
      <c r="H7" s="33">
        <v>10</v>
      </c>
      <c r="I7" s="33">
        <v>12</v>
      </c>
      <c r="J7" s="33">
        <v>14</v>
      </c>
      <c r="K7" s="33">
        <v>16</v>
      </c>
      <c r="L7" s="33">
        <v>18</v>
      </c>
      <c r="M7" s="33">
        <v>20</v>
      </c>
      <c r="N7" s="33">
        <v>22</v>
      </c>
      <c r="O7" s="33">
        <v>23</v>
      </c>
    </row>
    <row r="8" spans="2:16" ht="19" x14ac:dyDescent="0.25">
      <c r="B8" s="32" t="s">
        <v>31</v>
      </c>
      <c r="C8" s="6"/>
      <c r="D8" s="48"/>
      <c r="E8" s="48"/>
      <c r="F8" s="48">
        <v>1</v>
      </c>
      <c r="G8" s="48">
        <v>2</v>
      </c>
      <c r="H8" s="48"/>
      <c r="I8" s="48"/>
      <c r="J8" s="48"/>
      <c r="K8" s="48">
        <v>1</v>
      </c>
      <c r="L8" s="48">
        <v>1</v>
      </c>
      <c r="M8" s="48"/>
      <c r="N8" s="48"/>
      <c r="O8" s="48"/>
    </row>
    <row r="9" spans="2:16" ht="40" customHeight="1" x14ac:dyDescent="0.25">
      <c r="B9" s="52" t="s">
        <v>78</v>
      </c>
      <c r="C9" s="6"/>
      <c r="D9" s="48" t="s">
        <v>30</v>
      </c>
      <c r="E9" s="48" t="s">
        <v>30</v>
      </c>
      <c r="F9" s="48" t="s">
        <v>77</v>
      </c>
      <c r="G9" s="48" t="s">
        <v>77</v>
      </c>
      <c r="H9" s="48" t="s">
        <v>30</v>
      </c>
      <c r="I9" s="48" t="s">
        <v>30</v>
      </c>
      <c r="J9" s="48" t="s">
        <v>30</v>
      </c>
      <c r="K9" s="48" t="s">
        <v>77</v>
      </c>
      <c r="L9" s="48" t="s">
        <v>82</v>
      </c>
      <c r="M9" s="48" t="s">
        <v>30</v>
      </c>
      <c r="N9" s="48" t="s">
        <v>30</v>
      </c>
      <c r="O9" s="48" t="s">
        <v>30</v>
      </c>
    </row>
  </sheetData>
  <customSheetViews>
    <customSheetView guid="{69350532-C92A-1445-8F76-6C02DEF8B423}" showGridLines="0" showRowCol="0" view="pageLayout">
      <selection activeCell="F2" sqref="F2"/>
      <pageMargins left="0.7" right="0.7" top="0.78740157499999996" bottom="0.78740157499999996" header="0.3" footer="0.3"/>
      <pageSetup paperSize="9" orientation="portrait" r:id="rId1"/>
      <headerFooter>
        <oddHeader>&amp;C&amp;"System Font,Standard"&amp;10&amp;K000000Berechnung der Koffeinkonzentration im Körper</oddHeader>
        <oddFooter>&amp;L06. Juni 2025&amp;CRobert Landsiedel&amp;R&amp;"System Font,Standard"&amp;10&amp;K000000N8 Berlin</oddFooter>
      </headerFooter>
      <extLst>
        <ext xmlns:xlsdti="http://schemas.microsoft.com/office/spreadsheetml/2023/showDataTypeIcons" uri="{a3c15fd4-4149-4032-8f15-062bd4999b60}">
          <xlsdti:showDataTypeIconsCustomSheetView visible="0"/>
        </ext>
      </extLst>
    </customSheetView>
  </customSheetViews>
  <conditionalFormatting sqref="B3:C3">
    <cfRule type="cellIs" dxfId="15" priority="16" operator="equal">
      <formula>"f"</formula>
    </cfRule>
  </conditionalFormatting>
  <conditionalFormatting sqref="C2">
    <cfRule type="cellIs" dxfId="14" priority="7" operator="greaterThan">
      <formula>120</formula>
    </cfRule>
    <cfRule type="cellIs" dxfId="13" priority="8" operator="greaterThan">
      <formula>130</formula>
    </cfRule>
    <cfRule type="cellIs" dxfId="12" priority="9" operator="greaterThan">
      <formula>"12o"</formula>
    </cfRule>
  </conditionalFormatting>
  <conditionalFormatting sqref="C3">
    <cfRule type="cellIs" dxfId="11" priority="6" operator="equal">
      <formula>"w"</formula>
    </cfRule>
    <cfRule type="cellIs" dxfId="10" priority="14" operator="equal">
      <formula>"d"</formula>
    </cfRule>
    <cfRule type="cellIs" dxfId="9" priority="15" operator="equal">
      <formula>"m"</formula>
    </cfRule>
  </conditionalFormatting>
  <conditionalFormatting sqref="C4">
    <cfRule type="containsText" dxfId="8" priority="1" operator="containsText" text="Säugling">
      <formula>NOT(ISERROR(SEARCH("Säugling",C4)))</formula>
    </cfRule>
    <cfRule type="containsText" dxfId="7" priority="2" operator="containsText" text="Orangensafttrinker">
      <formula>NOT(ISERROR(SEARCH("Orangensafttrinker",C4)))</formula>
    </cfRule>
    <cfRule type="containsText" dxfId="6" priority="3" operator="containsText" text="Orangensafttrinker">
      <formula>NOT(ISERROR(SEARCH("Orangensafttrinker",C4)))</formula>
    </cfRule>
    <cfRule type="containsText" dxfId="5" priority="4" operator="containsText" text="orale Kontrazeptiva">
      <formula>NOT(ISERROR(SEARCH("orale Kontrazeptiva",C4)))</formula>
    </cfRule>
    <cfRule type="containsText" dxfId="4" priority="5" operator="containsText" text="schwanger">
      <formula>NOT(ISERROR(SEARCH("schwanger",C4)))</formula>
    </cfRule>
    <cfRule type="containsText" dxfId="3" priority="10" operator="containsText" text="Nichtraucher">
      <formula>NOT(ISERROR(SEARCH("Nichtraucher",C4)))</formula>
    </cfRule>
    <cfRule type="containsText" dxfId="2" priority="11" operator="containsText" text="Raucher">
      <formula>NOT(ISERROR(SEARCH("Raucher",C4)))</formula>
    </cfRule>
    <cfRule type="containsText" dxfId="1" priority="12" operator="containsText" text="Raucher">
      <formula>NOT(ISERROR(SEARCH("Raucher",C4)))</formula>
    </cfRule>
    <cfRule type="containsText" dxfId="0" priority="13" operator="containsText" text="Raucher">
      <formula>NOT(ISERROR(SEARCH("Raucher",C4)))</formula>
    </cfRule>
  </conditionalFormatting>
  <pageMargins left="0.7" right="0.7" top="0.78740157499999996" bottom="0.78740157499999996" header="0.3" footer="0.3"/>
  <pageSetup paperSize="9" orientation="portrait" r:id="rId2"/>
  <headerFooter>
    <oddHeader>&amp;C&amp;"System Font,Standard"&amp;10&amp;K000000Berechnung der Koffeinkonzentration im Körper</oddHeader>
    <oddFooter>&amp;L06. Juni 2025&amp;CRobert Landsiedel&amp;R&amp;"System Font,Standard"&amp;10&amp;K000000N8 Berlin</oddFooter>
  </headerFooter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FB4321F6-BF08-400C-BBE8-1779D23C88EF}">
          <x14:formula1>
            <xm:f>Eingabetabellen!$B$4:$B$6</xm:f>
          </x14:formula1>
          <xm:sqref>C3</xm:sqref>
        </x14:dataValidation>
        <x14:dataValidation type="list" allowBlank="1" showInputMessage="1" showErrorMessage="1" xr:uid="{BDA679BD-864E-417E-8112-67FB2F28DF21}">
          <x14:formula1>
            <xm:f>Eingabetabellen!$D$3:$D$11</xm:f>
          </x14:formula1>
          <xm:sqref>C4</xm:sqref>
        </x14:dataValidation>
        <x14:dataValidation type="list" allowBlank="1" showInputMessage="1" showErrorMessage="1" xr:uid="{9E3FB32D-89A7-400F-93A9-50FC2F7D3EA0}">
          <x14:formula1>
            <xm:f>Eingabetabellen!$F$3:$F$16</xm:f>
          </x14:formula1>
          <xm:sqref>D9:O9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654F-28F4-4F7F-AB82-484AE2ABEF0D}">
  <sheetPr>
    <tabColor theme="6" tint="0.79998168889431442"/>
  </sheetPr>
  <dimension ref="B1:J11"/>
  <sheetViews>
    <sheetView showGridLines="0" topLeftCell="D1" zoomScale="264" zoomScaleNormal="150" zoomScaleSheetLayoutView="90" zoomScalePageLayoutView="50" workbookViewId="0">
      <selection activeCell="I1" sqref="I1"/>
    </sheetView>
  </sheetViews>
  <sheetFormatPr baseColWidth="10" defaultRowHeight="15" x14ac:dyDescent="0.2"/>
  <cols>
    <col min="1" max="1" width="3.6640625" customWidth="1"/>
    <col min="2" max="2" width="24" customWidth="1"/>
    <col min="3" max="3" width="18.83203125" customWidth="1"/>
  </cols>
  <sheetData>
    <row r="1" spans="2:10" x14ac:dyDescent="0.2">
      <c r="I1" s="61"/>
      <c r="J1" s="61" t="s">
        <v>83</v>
      </c>
    </row>
    <row r="3" spans="2:10" x14ac:dyDescent="0.2">
      <c r="B3" s="25" t="s">
        <v>7</v>
      </c>
      <c r="C3" s="49" t="str">
        <f>EINGABE!C3</f>
        <v>w</v>
      </c>
    </row>
    <row r="4" spans="2:10" x14ac:dyDescent="0.2">
      <c r="B4" s="25" t="s">
        <v>40</v>
      </c>
      <c r="C4" s="50">
        <f>EINGABE!C$2</f>
        <v>60</v>
      </c>
    </row>
    <row r="5" spans="2:10" x14ac:dyDescent="0.2">
      <c r="B5" s="25" t="s">
        <v>9</v>
      </c>
      <c r="C5" s="50" t="str">
        <f>EINGABE!C4</f>
        <v>normal</v>
      </c>
    </row>
    <row r="6" spans="2:10" x14ac:dyDescent="0.2">
      <c r="B6" s="25" t="s">
        <v>38</v>
      </c>
      <c r="C6" s="50">
        <f>EINGABE!C2*Parameter!B2</f>
        <v>36</v>
      </c>
    </row>
    <row r="7" spans="2:10" x14ac:dyDescent="0.2">
      <c r="B7" s="25" t="s">
        <v>39</v>
      </c>
      <c r="C7" s="50">
        <f>Parameter!B3</f>
        <v>5.5</v>
      </c>
    </row>
    <row r="8" spans="2:10" x14ac:dyDescent="0.2">
      <c r="C8" s="51"/>
      <c r="D8" s="58" t="s">
        <v>37</v>
      </c>
    </row>
    <row r="9" spans="2:10" x14ac:dyDescent="0.2">
      <c r="B9" s="25" t="s">
        <v>41</v>
      </c>
      <c r="C9" s="50">
        <f>EINGABE!$P$6</f>
        <v>470</v>
      </c>
      <c r="D9" s="59">
        <f>IF(EINGABE!C4="schwanger",200,400)</f>
        <v>400</v>
      </c>
    </row>
    <row r="10" spans="2:10" x14ac:dyDescent="0.2">
      <c r="B10" t="s">
        <v>79</v>
      </c>
      <c r="C10" s="14">
        <f>MAX(Simulation!G3:G187)</f>
        <v>7.7995075910770328</v>
      </c>
      <c r="D10" s="59">
        <v>10</v>
      </c>
    </row>
    <row r="11" spans="2:10" x14ac:dyDescent="0.2">
      <c r="B11" t="s">
        <v>80</v>
      </c>
      <c r="C11" s="14">
        <f>MIN(Simulation!F4:F188)</f>
        <v>1.3865209417212789</v>
      </c>
    </row>
  </sheetData>
  <sheetProtection sheet="1" objects="1" scenarios="1"/>
  <customSheetViews>
    <customSheetView guid="{69350532-C92A-1445-8F76-6C02DEF8B423}" scale="264" showGridLines="0" topLeftCell="D7">
      <selection activeCell="C11" sqref="C11"/>
      <pageMargins left="0.70866141732283472" right="0.70866141732283472" top="0.78740157480314965" bottom="0.78740157480314965" header="0.31496062992125984" footer="0.31496062992125984"/>
      <pageSetup paperSize="9" orientation="landscape" blackAndWhite="1" r:id="rId1"/>
      <headerFooter>
        <oddHeader>&amp;CSimulation der Koffeinkonzentration im Plasma&amp;R&amp;"-,Fett"&amp;26&amp;K01+048LNdW2025</oddHeader>
      </headerFooter>
    </customSheetView>
  </customSheetViews>
  <pageMargins left="0.70866141732283472" right="0.70866141732283472" top="0.78740157480314965" bottom="0.78740157480314965" header="0.31496062992125984" footer="0.31496062992125984"/>
  <pageSetup paperSize="9" orientation="landscape" blackAndWhite="1" r:id="rId2"/>
  <headerFooter>
    <oddHeader>&amp;CSimulation der Koffeinkonzentration im Plasma&amp;R&amp;"-,Fett"&amp;26&amp;K01+048LNdW2025</oddHead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2F5D-1818-4676-A3E4-40B338C467DA}">
  <sheetPr>
    <tabColor theme="0" tint="-0.249977111117893"/>
  </sheetPr>
  <dimension ref="B2:G20"/>
  <sheetViews>
    <sheetView zoomScale="60" zoomScaleNormal="60" workbookViewId="0">
      <selection activeCell="B20" sqref="B20"/>
    </sheetView>
  </sheetViews>
  <sheetFormatPr baseColWidth="10" defaultRowHeight="15" x14ac:dyDescent="0.2"/>
  <cols>
    <col min="2" max="3" width="19.33203125" customWidth="1"/>
    <col min="4" max="5" width="23" customWidth="1"/>
    <col min="6" max="6" width="22.83203125" customWidth="1"/>
    <col min="7" max="7" width="15.33203125" customWidth="1"/>
  </cols>
  <sheetData>
    <row r="2" spans="2:7" x14ac:dyDescent="0.2">
      <c r="B2" s="40" t="s">
        <v>7</v>
      </c>
      <c r="C2" s="40" t="s">
        <v>28</v>
      </c>
      <c r="D2" s="38" t="s">
        <v>9</v>
      </c>
      <c r="E2" s="38" t="s">
        <v>29</v>
      </c>
      <c r="F2" s="43" t="s">
        <v>18</v>
      </c>
      <c r="G2" s="44" t="s">
        <v>21</v>
      </c>
    </row>
    <row r="3" spans="2:7" x14ac:dyDescent="0.2">
      <c r="B3" s="41"/>
      <c r="C3" s="41"/>
      <c r="D3" s="39" t="s">
        <v>73</v>
      </c>
      <c r="E3" s="39">
        <v>5.5</v>
      </c>
      <c r="F3" s="47" t="s">
        <v>30</v>
      </c>
      <c r="G3" s="45">
        <v>0</v>
      </c>
    </row>
    <row r="4" spans="2:7" x14ac:dyDescent="0.2">
      <c r="B4" s="42" t="s">
        <v>8</v>
      </c>
      <c r="C4" s="42">
        <v>0.7</v>
      </c>
      <c r="D4" s="39" t="s">
        <v>74</v>
      </c>
      <c r="E4" s="39">
        <v>3</v>
      </c>
      <c r="F4" s="46" t="s">
        <v>77</v>
      </c>
      <c r="G4" s="45">
        <v>100</v>
      </c>
    </row>
    <row r="5" spans="2:7" x14ac:dyDescent="0.2">
      <c r="B5" s="42" t="s">
        <v>16</v>
      </c>
      <c r="C5" s="42">
        <v>0.6</v>
      </c>
      <c r="D5" s="39" t="s">
        <v>75</v>
      </c>
      <c r="E5" s="39">
        <v>8</v>
      </c>
      <c r="F5" s="46" t="s">
        <v>19</v>
      </c>
      <c r="G5" s="45">
        <v>70</v>
      </c>
    </row>
    <row r="6" spans="2:7" x14ac:dyDescent="0.2">
      <c r="B6" s="42" t="s">
        <v>17</v>
      </c>
      <c r="C6" s="42">
        <v>0.6</v>
      </c>
      <c r="D6" s="39" t="s">
        <v>76</v>
      </c>
      <c r="E6" s="39">
        <v>16</v>
      </c>
      <c r="F6" s="46" t="s">
        <v>23</v>
      </c>
      <c r="G6" s="45">
        <v>40</v>
      </c>
    </row>
    <row r="7" spans="2:7" x14ac:dyDescent="0.2">
      <c r="B7" s="42"/>
      <c r="C7" s="42"/>
      <c r="D7" s="39" t="s">
        <v>10</v>
      </c>
      <c r="E7" s="39">
        <v>2</v>
      </c>
      <c r="F7" s="46" t="s">
        <v>24</v>
      </c>
      <c r="G7" s="45">
        <v>20</v>
      </c>
    </row>
    <row r="8" spans="2:7" x14ac:dyDescent="0.2">
      <c r="B8" s="42"/>
      <c r="C8" s="42"/>
      <c r="D8" s="39" t="s">
        <v>25</v>
      </c>
      <c r="E8" s="39">
        <v>20</v>
      </c>
      <c r="F8" s="46" t="s">
        <v>82</v>
      </c>
      <c r="G8" s="45">
        <v>70</v>
      </c>
    </row>
    <row r="9" spans="2:7" x14ac:dyDescent="0.2">
      <c r="B9" s="42"/>
      <c r="C9" s="42"/>
      <c r="D9" s="39" t="s">
        <v>15</v>
      </c>
      <c r="E9" s="39">
        <v>10</v>
      </c>
      <c r="F9" s="46" t="s">
        <v>34</v>
      </c>
      <c r="G9" s="45">
        <v>25</v>
      </c>
    </row>
    <row r="10" spans="2:7" x14ac:dyDescent="0.2">
      <c r="B10" s="42"/>
      <c r="C10" s="42"/>
      <c r="D10" s="39" t="s">
        <v>26</v>
      </c>
      <c r="E10" s="39">
        <v>10</v>
      </c>
      <c r="F10" s="46" t="s">
        <v>33</v>
      </c>
      <c r="G10" s="45">
        <v>5</v>
      </c>
    </row>
    <row r="11" spans="2:7" x14ac:dyDescent="0.2">
      <c r="B11" s="26"/>
      <c r="C11" s="26"/>
      <c r="D11" s="39" t="s">
        <v>27</v>
      </c>
      <c r="E11" s="39">
        <v>80</v>
      </c>
      <c r="F11" s="46" t="s">
        <v>81</v>
      </c>
      <c r="G11" s="45">
        <v>20</v>
      </c>
    </row>
    <row r="12" spans="2:7" x14ac:dyDescent="0.2">
      <c r="B12" s="26"/>
      <c r="C12" s="26"/>
      <c r="D12" s="39"/>
      <c r="E12" s="39"/>
      <c r="F12" s="46" t="s">
        <v>22</v>
      </c>
      <c r="G12" s="45">
        <v>80</v>
      </c>
    </row>
    <row r="13" spans="2:7" x14ac:dyDescent="0.2">
      <c r="B13" s="26"/>
      <c r="C13" s="26"/>
      <c r="D13" s="26"/>
      <c r="E13" s="26"/>
      <c r="F13" s="46" t="s">
        <v>35</v>
      </c>
      <c r="G13" s="45">
        <v>2</v>
      </c>
    </row>
    <row r="14" spans="2:7" x14ac:dyDescent="0.2">
      <c r="B14" s="26"/>
      <c r="C14" s="26"/>
      <c r="D14" s="26"/>
      <c r="E14" s="26"/>
      <c r="F14" s="46" t="s">
        <v>32</v>
      </c>
      <c r="G14" s="45">
        <v>4</v>
      </c>
    </row>
    <row r="15" spans="2:7" x14ac:dyDescent="0.2">
      <c r="B15" s="26"/>
      <c r="C15" s="26"/>
      <c r="D15" s="26"/>
      <c r="E15" s="26"/>
      <c r="F15" s="46" t="s">
        <v>20</v>
      </c>
      <c r="G15" s="45">
        <v>100</v>
      </c>
    </row>
    <row r="16" spans="2:7" x14ac:dyDescent="0.2">
      <c r="B16" s="26"/>
      <c r="C16" s="26"/>
      <c r="D16" s="26"/>
      <c r="E16" s="26"/>
    </row>
    <row r="17" spans="2:5" x14ac:dyDescent="0.2">
      <c r="B17" s="26"/>
      <c r="C17" s="26"/>
      <c r="D17" s="26"/>
      <c r="E17" s="26"/>
    </row>
    <row r="18" spans="2:5" x14ac:dyDescent="0.2">
      <c r="D18" s="26"/>
      <c r="E18" s="26"/>
    </row>
    <row r="19" spans="2:5" x14ac:dyDescent="0.2">
      <c r="D19" s="26"/>
      <c r="E19" s="26"/>
    </row>
    <row r="20" spans="2:5" x14ac:dyDescent="0.2">
      <c r="B20" s="60" t="s">
        <v>83</v>
      </c>
    </row>
  </sheetData>
  <sheetProtection sheet="1" objects="1" scenarios="1"/>
  <customSheetViews>
    <customSheetView guid="{69350532-C92A-1445-8F76-6C02DEF8B423}" scale="60">
      <selection activeCell="J11" sqref="J11"/>
      <pageMargins left="0.7" right="0.7" top="0.78740157499999996" bottom="0.78740157499999996" header="0.3" footer="0.3"/>
      <pageSetup paperSize="9" orientation="portrait" horizontalDpi="0" verticalDpi="0"/>
    </customSheetView>
  </customSheetView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1FE6-42F4-4D03-BBDA-8C77B903AD1E}">
  <sheetPr>
    <tabColor theme="0" tint="-0.249977111117893"/>
  </sheetPr>
  <dimension ref="A1:O30"/>
  <sheetViews>
    <sheetView workbookViewId="0">
      <selection activeCell="M1" sqref="M1"/>
    </sheetView>
  </sheetViews>
  <sheetFormatPr baseColWidth="10" defaultRowHeight="15" x14ac:dyDescent="0.2"/>
  <cols>
    <col min="1" max="1" width="33.1640625" customWidth="1"/>
  </cols>
  <sheetData>
    <row r="1" spans="1:15" ht="19" x14ac:dyDescent="0.25">
      <c r="A1" s="10" t="s">
        <v>0</v>
      </c>
      <c r="B1" s="9">
        <f>EINGABE!C2</f>
        <v>60</v>
      </c>
      <c r="M1" s="60" t="s">
        <v>83</v>
      </c>
    </row>
    <row r="2" spans="1:15" ht="19" x14ac:dyDescent="0.25">
      <c r="A2" s="1" t="s">
        <v>1</v>
      </c>
      <c r="B2" s="2">
        <f>INDEX(Eingabetabellen!C4:C6,MATCH(EINGABE!C3,Eingabetabellen!B4:B6,0))</f>
        <v>0.6</v>
      </c>
    </row>
    <row r="3" spans="1:15" ht="19" x14ac:dyDescent="0.25">
      <c r="A3" s="3" t="s">
        <v>2</v>
      </c>
      <c r="B3" s="4">
        <f>INDEX(Eingabetabellen!E3:E11,MATCH(EINGABE!C4,Eingabetabellen!D3:D11,0))</f>
        <v>5.5</v>
      </c>
    </row>
    <row r="4" spans="1:15" s="8" customFormat="1" ht="19" x14ac:dyDescent="0.25">
      <c r="A4" s="7"/>
    </row>
    <row r="5" spans="1:15" ht="19" x14ac:dyDescent="0.25">
      <c r="A5" s="6" t="s">
        <v>3</v>
      </c>
      <c r="D5" s="5">
        <f>EINGABE!D6</f>
        <v>0</v>
      </c>
      <c r="E5" s="5">
        <f>EINGABE!E6</f>
        <v>0</v>
      </c>
      <c r="F5" s="5">
        <f>EINGABE!F6</f>
        <v>100</v>
      </c>
      <c r="G5" s="5">
        <f>EINGABE!G6</f>
        <v>200</v>
      </c>
      <c r="H5" s="5">
        <f>EINGABE!H6</f>
        <v>0</v>
      </c>
      <c r="I5" s="5">
        <f>EINGABE!I6</f>
        <v>0</v>
      </c>
      <c r="J5" s="5">
        <f>EINGABE!J6</f>
        <v>0</v>
      </c>
      <c r="K5" s="5">
        <f>EINGABE!K6</f>
        <v>100</v>
      </c>
      <c r="L5" s="5">
        <f>EINGABE!L6</f>
        <v>70</v>
      </c>
      <c r="M5" s="5">
        <f>EINGABE!M6</f>
        <v>0</v>
      </c>
      <c r="N5" s="5">
        <f>EINGABE!N6</f>
        <v>0</v>
      </c>
      <c r="O5" s="5">
        <f>EINGABE!O6</f>
        <v>0</v>
      </c>
    </row>
    <row r="6" spans="1:15" ht="19" x14ac:dyDescent="0.25">
      <c r="A6" s="6" t="s">
        <v>4</v>
      </c>
      <c r="D6" s="5">
        <f>EINGABE!D7</f>
        <v>2</v>
      </c>
      <c r="E6" s="5">
        <f>EINGABE!E7</f>
        <v>4</v>
      </c>
      <c r="F6" s="5">
        <f>EINGABE!F7</f>
        <v>6</v>
      </c>
      <c r="G6" s="5">
        <f>EINGABE!G7</f>
        <v>8</v>
      </c>
      <c r="H6" s="5">
        <f>EINGABE!H7</f>
        <v>10</v>
      </c>
      <c r="I6" s="5">
        <f>EINGABE!I7</f>
        <v>12</v>
      </c>
      <c r="J6" s="5">
        <f>EINGABE!J7</f>
        <v>14</v>
      </c>
      <c r="K6" s="5">
        <f>EINGABE!K7</f>
        <v>16</v>
      </c>
      <c r="L6" s="5">
        <f>EINGABE!L7</f>
        <v>18</v>
      </c>
      <c r="M6" s="5">
        <f>EINGABE!M7</f>
        <v>20</v>
      </c>
      <c r="N6" s="5">
        <f>EINGABE!N7</f>
        <v>22</v>
      </c>
      <c r="O6" s="5">
        <f>EINGABE!O7</f>
        <v>23</v>
      </c>
    </row>
    <row r="13" spans="1:15" x14ac:dyDescent="0.2">
      <c r="A13" s="54" t="s">
        <v>43</v>
      </c>
      <c r="B13" s="54" t="s">
        <v>44</v>
      </c>
      <c r="C13" s="55"/>
      <c r="D13" s="55"/>
    </row>
    <row r="14" spans="1:15" x14ac:dyDescent="0.2">
      <c r="A14" s="54" t="s">
        <v>45</v>
      </c>
      <c r="B14" s="54" t="s">
        <v>46</v>
      </c>
      <c r="C14" s="54" t="s">
        <v>47</v>
      </c>
      <c r="D14" s="55"/>
    </row>
    <row r="15" spans="1:15" x14ac:dyDescent="0.2">
      <c r="A15" s="54" t="s">
        <v>48</v>
      </c>
      <c r="B15" s="54" t="s">
        <v>49</v>
      </c>
      <c r="C15" s="54" t="s">
        <v>50</v>
      </c>
      <c r="D15" s="55"/>
    </row>
    <row r="16" spans="1:15" x14ac:dyDescent="0.2">
      <c r="A16" s="54" t="s">
        <v>51</v>
      </c>
      <c r="B16" s="56">
        <v>0.99</v>
      </c>
      <c r="C16" s="54" t="s">
        <v>52</v>
      </c>
      <c r="D16" s="55"/>
    </row>
    <row r="17" spans="1:4" x14ac:dyDescent="0.2">
      <c r="A17" s="54" t="s">
        <v>53</v>
      </c>
      <c r="B17" s="54" t="s">
        <v>54</v>
      </c>
      <c r="C17" s="55"/>
      <c r="D17" s="55"/>
    </row>
    <row r="18" spans="1:4" x14ac:dyDescent="0.2">
      <c r="A18" s="54" t="s">
        <v>55</v>
      </c>
      <c r="B18" s="54" t="s">
        <v>56</v>
      </c>
      <c r="C18" s="55"/>
      <c r="D18" s="55"/>
    </row>
    <row r="19" spans="1:4" x14ac:dyDescent="0.2">
      <c r="A19" s="54" t="s">
        <v>57</v>
      </c>
      <c r="B19" s="54" t="s">
        <v>58</v>
      </c>
      <c r="C19" s="54" t="s">
        <v>59</v>
      </c>
      <c r="D19" s="55"/>
    </row>
    <row r="20" spans="1:4" x14ac:dyDescent="0.2">
      <c r="A20" s="54" t="s">
        <v>60</v>
      </c>
      <c r="B20" s="54" t="s">
        <v>61</v>
      </c>
      <c r="C20" s="54" t="s">
        <v>62</v>
      </c>
      <c r="D20" s="55"/>
    </row>
    <row r="21" spans="1:4" x14ac:dyDescent="0.2">
      <c r="A21" s="54" t="s">
        <v>63</v>
      </c>
      <c r="B21" s="54" t="s">
        <v>64</v>
      </c>
      <c r="C21" s="55"/>
      <c r="D21" s="55"/>
    </row>
    <row r="22" spans="1:4" x14ac:dyDescent="0.2">
      <c r="A22" s="55"/>
      <c r="B22" s="55"/>
      <c r="C22" s="55"/>
      <c r="D22" s="55"/>
    </row>
    <row r="23" spans="1:4" x14ac:dyDescent="0.2">
      <c r="A23" s="55"/>
      <c r="B23" s="55"/>
      <c r="C23" s="55"/>
      <c r="D23" s="55"/>
    </row>
    <row r="24" spans="1:4" x14ac:dyDescent="0.2">
      <c r="A24" s="55"/>
      <c r="B24" s="55"/>
      <c r="C24" s="55"/>
      <c r="D24" s="55"/>
    </row>
    <row r="25" spans="1:4" x14ac:dyDescent="0.2">
      <c r="A25" s="55" t="s">
        <v>65</v>
      </c>
      <c r="B25" s="55">
        <v>4</v>
      </c>
      <c r="C25" s="54" t="s">
        <v>66</v>
      </c>
      <c r="D25" s="54" t="s">
        <v>67</v>
      </c>
    </row>
    <row r="26" spans="1:4" x14ac:dyDescent="0.2">
      <c r="A26" s="55" t="s">
        <v>68</v>
      </c>
      <c r="B26" s="55">
        <v>3</v>
      </c>
      <c r="C26" s="55"/>
      <c r="D26" s="55"/>
    </row>
    <row r="27" spans="1:4" x14ac:dyDescent="0.2">
      <c r="A27" s="55" t="s">
        <v>69</v>
      </c>
      <c r="B27" s="55">
        <v>6</v>
      </c>
      <c r="C27" s="55"/>
      <c r="D27" s="54" t="s">
        <v>70</v>
      </c>
    </row>
    <row r="28" spans="1:4" x14ac:dyDescent="0.2">
      <c r="A28" s="55" t="s">
        <v>71</v>
      </c>
      <c r="B28" s="55">
        <v>12</v>
      </c>
      <c r="C28" s="55"/>
      <c r="D28" s="55"/>
    </row>
    <row r="29" spans="1:4" x14ac:dyDescent="0.2">
      <c r="A29" s="55" t="s">
        <v>72</v>
      </c>
      <c r="B29" s="55">
        <v>2</v>
      </c>
      <c r="C29" s="55"/>
      <c r="D29" s="55"/>
    </row>
    <row r="30" spans="1:4" x14ac:dyDescent="0.2">
      <c r="A30" s="55"/>
      <c r="B30" s="55"/>
      <c r="C30" s="55"/>
      <c r="D30" s="55"/>
    </row>
  </sheetData>
  <sheetProtection sheet="1" objects="1" scenarios="1"/>
  <customSheetViews>
    <customSheetView guid="{69350532-C92A-1445-8F76-6C02DEF8B423}">
      <selection activeCell="D6" sqref="D6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N187"/>
  <sheetViews>
    <sheetView zoomScaleNormal="100" zoomScalePageLayoutView="70" workbookViewId="0">
      <selection activeCell="N13" sqref="N13"/>
    </sheetView>
  </sheetViews>
  <sheetFormatPr baseColWidth="10" defaultColWidth="8.6640625" defaultRowHeight="15" outlineLevelCol="1" x14ac:dyDescent="0.2"/>
  <cols>
    <col min="1" max="1" width="10.83203125" style="15" customWidth="1" outlineLevel="1"/>
    <col min="2" max="2" width="10.83203125" style="22" customWidth="1" outlineLevel="1"/>
    <col min="3" max="3" width="13.5" style="14" customWidth="1" outlineLevel="1"/>
    <col min="4" max="4" width="14.6640625" style="14" customWidth="1"/>
    <col min="6" max="6" width="8" customWidth="1"/>
  </cols>
  <sheetData>
    <row r="1" spans="1:14" ht="58.5" customHeight="1" x14ac:dyDescent="0.2">
      <c r="A1" s="16" t="s">
        <v>5</v>
      </c>
      <c r="B1" s="20" t="s">
        <v>12</v>
      </c>
      <c r="C1" s="19" t="s">
        <v>11</v>
      </c>
      <c r="D1" s="28" t="s">
        <v>6</v>
      </c>
      <c r="J1" s="25" t="s">
        <v>13</v>
      </c>
      <c r="M1" s="25" t="s">
        <v>14</v>
      </c>
    </row>
    <row r="2" spans="1:14" ht="19" customHeight="1" x14ac:dyDescent="0.2">
      <c r="A2" s="18"/>
      <c r="B2" s="18"/>
      <c r="C2" s="18"/>
      <c r="D2" s="29">
        <v>0</v>
      </c>
      <c r="J2">
        <v>0</v>
      </c>
      <c r="K2">
        <v>0</v>
      </c>
      <c r="M2">
        <v>10</v>
      </c>
    </row>
    <row r="3" spans="1:14" x14ac:dyDescent="0.2">
      <c r="A3" s="17">
        <v>0</v>
      </c>
      <c r="B3" s="21">
        <f>($D$2)/(POWER(2, (A3/Parameter!$B$3)))</f>
        <v>0</v>
      </c>
      <c r="C3" s="24" cm="1">
        <f t="array" ref="C3">SUMPRODUCT((Parameter!$D$5:$O$5/Parameter!$B$2/Parameter!$B$1)*EXP(-LN(2)*(A3-Parameter!$D$6:$O$6)/Parameter!$B$3)*(A3&gt;Parameter!$D$6:$O$6))</f>
        <v>0</v>
      </c>
      <c r="D3" s="13">
        <f>B3+C3</f>
        <v>0</v>
      </c>
      <c r="F3" s="30">
        <f>MIN(D3:D27)</f>
        <v>0</v>
      </c>
      <c r="G3" s="31">
        <f>MAX(D3:D27)</f>
        <v>6.8009944509780684</v>
      </c>
      <c r="H3" s="14">
        <f>AVERAGE(F3:G3)</f>
        <v>3.4004972254890342</v>
      </c>
      <c r="J3">
        <v>15</v>
      </c>
      <c r="K3" s="14">
        <f>H3</f>
        <v>3.4004972254890342</v>
      </c>
      <c r="M3">
        <v>10</v>
      </c>
    </row>
    <row r="4" spans="1:14" x14ac:dyDescent="0.2">
      <c r="A4" s="15">
        <v>1</v>
      </c>
      <c r="B4" s="23">
        <f>($D$2)/(POWER(2, (A4/Parameter!$B$3)))</f>
        <v>0</v>
      </c>
      <c r="C4" s="24" cm="1">
        <f t="array" ref="C4">SUMPRODUCT((Parameter!$D$5:$O$5/Parameter!$B$2/Parameter!$B$1)*EXP(-LN(2)*(A4-Parameter!$D$6:$O$6)/Parameter!$B$3)*(A4&gt;Parameter!$D$6:$O$6))</f>
        <v>0</v>
      </c>
      <c r="D4" s="14">
        <f t="shared" ref="D4:D69" si="0">B4+C4</f>
        <v>0</v>
      </c>
      <c r="J4">
        <v>40</v>
      </c>
      <c r="K4" s="14">
        <f>H28</f>
        <v>4.5687627808053808</v>
      </c>
      <c r="M4">
        <v>10</v>
      </c>
    </row>
    <row r="5" spans="1:14" x14ac:dyDescent="0.2">
      <c r="A5" s="15">
        <v>2</v>
      </c>
      <c r="B5" s="23">
        <f>($D$2)/(POWER(2, (A5/Parameter!$B$3)))</f>
        <v>0</v>
      </c>
      <c r="C5" s="24" cm="1">
        <f t="array" ref="C5">SUMPRODUCT((Parameter!$D$5:$O$5/Parameter!$B$2/Parameter!$B$1)*EXP(-LN(2)*(A5-Parameter!$D$6:$O$6)/Parameter!$B$3)*(A5&gt;Parameter!$D$6:$O$6))</f>
        <v>0</v>
      </c>
      <c r="D5" s="14">
        <f t="shared" si="0"/>
        <v>0</v>
      </c>
      <c r="J5">
        <v>60</v>
      </c>
      <c r="K5" s="14">
        <f>H53</f>
        <v>4.6255115094916412</v>
      </c>
      <c r="M5">
        <v>10</v>
      </c>
    </row>
    <row r="6" spans="1:14" x14ac:dyDescent="0.2">
      <c r="A6" s="15">
        <v>3</v>
      </c>
      <c r="B6" s="23">
        <f>($D$2)/(POWER(2, (A6/Parameter!$B$3)))</f>
        <v>0</v>
      </c>
      <c r="C6" s="24" cm="1">
        <f t="array" ref="C6">SUMPRODUCT((Parameter!$D$5:$O$5/Parameter!$B$2/Parameter!$B$1)*EXP(-LN(2)*(A6-Parameter!$D$6:$O$6)/Parameter!$B$3)*(A6&gt;Parameter!$D$6:$O$6))</f>
        <v>0</v>
      </c>
      <c r="D6" s="14">
        <f t="shared" si="0"/>
        <v>0</v>
      </c>
      <c r="J6">
        <v>84</v>
      </c>
      <c r="K6" s="14">
        <f>H78</f>
        <v>4.6282680901276541</v>
      </c>
      <c r="M6">
        <v>10</v>
      </c>
    </row>
    <row r="7" spans="1:14" x14ac:dyDescent="0.2">
      <c r="A7" s="15">
        <v>4</v>
      </c>
      <c r="B7" s="23">
        <f>($D$2)/(POWER(2, (A7/Parameter!$B$3)))</f>
        <v>0</v>
      </c>
      <c r="C7" s="24" cm="1">
        <f t="array" ref="C7">SUMPRODUCT((Parameter!$D$5:$O$5/Parameter!$B$2/Parameter!$B$1)*EXP(-LN(2)*(A7-Parameter!$D$6:$O$6)/Parameter!$B$3)*(A7&gt;Parameter!$D$6:$O$6))</f>
        <v>0</v>
      </c>
      <c r="D7" s="14">
        <f t="shared" si="0"/>
        <v>0</v>
      </c>
      <c r="J7">
        <v>108</v>
      </c>
      <c r="K7" s="14">
        <f>H103</f>
        <v>4.6284019915731802</v>
      </c>
      <c r="M7">
        <v>10</v>
      </c>
    </row>
    <row r="8" spans="1:14" x14ac:dyDescent="0.2">
      <c r="A8" s="15">
        <v>5</v>
      </c>
      <c r="B8" s="23">
        <f>($D$2)/(POWER(2, (A8/Parameter!$B$3)))</f>
        <v>0</v>
      </c>
      <c r="C8" s="24" cm="1">
        <f t="array" ref="C8">SUMPRODUCT((Parameter!$D$5:$O$5/Parameter!$B$2/Parameter!$B$1)*EXP(-LN(2)*(A8-Parameter!$D$6:$O$6)/Parameter!$B$3)*(A8&gt;Parameter!$D$6:$O$6))</f>
        <v>0</v>
      </c>
      <c r="D8" s="14">
        <f t="shared" si="0"/>
        <v>0</v>
      </c>
      <c r="J8">
        <v>122</v>
      </c>
      <c r="K8" s="14">
        <f>H128</f>
        <v>4.6284084958621818</v>
      </c>
      <c r="M8">
        <v>10</v>
      </c>
    </row>
    <row r="9" spans="1:14" x14ac:dyDescent="0.2">
      <c r="A9" s="15">
        <v>6</v>
      </c>
      <c r="B9" s="23">
        <f>($D$2)/(POWER(2, (A9/Parameter!$B$3)))</f>
        <v>0</v>
      </c>
      <c r="C9" s="24" cm="1">
        <f t="array" ref="C9">SUMPRODUCT((Parameter!$D$5:$O$5/Parameter!$B$2/Parameter!$B$1)*EXP(-LN(2)*(A9-Parameter!$D$6:$O$6)/Parameter!$B$3)*(A9&gt;Parameter!$D$6:$O$6))</f>
        <v>0</v>
      </c>
      <c r="D9" s="14">
        <f t="shared" si="0"/>
        <v>0</v>
      </c>
      <c r="J9">
        <v>146</v>
      </c>
      <c r="K9" s="14">
        <f>H153</f>
        <v>4.6284088118092974</v>
      </c>
      <c r="M9">
        <v>10</v>
      </c>
    </row>
    <row r="10" spans="1:14" x14ac:dyDescent="0.2">
      <c r="A10" s="15">
        <v>7</v>
      </c>
      <c r="B10" s="23">
        <f>($D$2)/(POWER(2, (A10/Parameter!$B$3)))</f>
        <v>0</v>
      </c>
      <c r="C10" s="24" cm="1">
        <f t="array" ref="C10">SUMPRODUCT((Parameter!$D$5:$O$5/Parameter!$B$2/Parameter!$B$1)*EXP(-LN(2)*(A10-Parameter!$D$6:$O$6)/Parameter!$B$3)*(A10&gt;Parameter!$D$6:$O$6))</f>
        <v>2.4488645972111702</v>
      </c>
      <c r="D10" s="14">
        <f t="shared" si="0"/>
        <v>2.4488645972111702</v>
      </c>
      <c r="J10">
        <v>170</v>
      </c>
      <c r="K10" s="14">
        <f>K9</f>
        <v>4.6284088118092974</v>
      </c>
      <c r="M10">
        <v>10</v>
      </c>
    </row>
    <row r="11" spans="1:14" x14ac:dyDescent="0.2">
      <c r="A11" s="15">
        <v>8</v>
      </c>
      <c r="B11" s="23">
        <f>($D$2)/(POWER(2, (A11/Parameter!$B$3)))</f>
        <v>0</v>
      </c>
      <c r="C11" s="24" cm="1">
        <f t="array" ref="C11">SUMPRODUCT((Parameter!$D$5:$O$5/Parameter!$B$2/Parameter!$B$1)*EXP(-LN(2)*(A11-Parameter!$D$6:$O$6)/Parameter!$B$3)*(A11&gt;Parameter!$D$6:$O$6))</f>
        <v>2.1588976135707214</v>
      </c>
      <c r="D11" s="14">
        <f t="shared" si="0"/>
        <v>2.1588976135707214</v>
      </c>
      <c r="E11" s="27"/>
    </row>
    <row r="12" spans="1:14" x14ac:dyDescent="0.2">
      <c r="A12" s="15">
        <v>9</v>
      </c>
      <c r="B12" s="23">
        <f>($D$2)/(POWER(2, (A12/Parameter!$B$3)))</f>
        <v>0</v>
      </c>
      <c r="C12" s="24" cm="1">
        <f t="array" ref="C12">SUMPRODUCT((Parameter!$D$5:$O$5/Parameter!$B$2/Parameter!$B$1)*EXP(-LN(2)*(A12-Parameter!$D$6:$O$6)/Parameter!$B$3)*(A12&gt;Parameter!$D$6:$O$6))</f>
        <v>6.8009944509780684</v>
      </c>
      <c r="D12" s="14">
        <f t="shared" si="0"/>
        <v>6.8009944509780684</v>
      </c>
    </row>
    <row r="13" spans="1:14" x14ac:dyDescent="0.2">
      <c r="A13" s="15">
        <v>10</v>
      </c>
      <c r="B13" s="23">
        <f>($D$2)/(POWER(2, (A13/Parameter!$B$3)))</f>
        <v>0</v>
      </c>
      <c r="C13" s="24" cm="1">
        <f t="array" ref="C13">SUMPRODUCT((Parameter!$D$5:$O$5/Parameter!$B$2/Parameter!$B$1)*EXP(-LN(2)*(A13-Parameter!$D$6:$O$6)/Parameter!$B$3)*(A13&gt;Parameter!$D$6:$O$6))</f>
        <v>5.9956972332587313</v>
      </c>
      <c r="D13" s="14">
        <f t="shared" si="0"/>
        <v>5.9956972332587313</v>
      </c>
      <c r="N13" s="60" t="s">
        <v>83</v>
      </c>
    </row>
    <row r="14" spans="1:14" x14ac:dyDescent="0.2">
      <c r="A14" s="15">
        <v>11</v>
      </c>
      <c r="B14" s="23">
        <f>($D$2)/(POWER(2, (A14/Parameter!$B$3)))</f>
        <v>0</v>
      </c>
      <c r="C14" s="24" cm="1">
        <f t="array" ref="C14">SUMPRODUCT((Parameter!$D$5:$O$5/Parameter!$B$2/Parameter!$B$1)*EXP(-LN(2)*(A14-Parameter!$D$6:$O$6)/Parameter!$B$3)*(A14&gt;Parameter!$D$6:$O$6))</f>
        <v>5.2857542484447375</v>
      </c>
      <c r="D14" s="14">
        <f t="shared" si="0"/>
        <v>5.2857542484447375</v>
      </c>
    </row>
    <row r="15" spans="1:14" x14ac:dyDescent="0.2">
      <c r="A15" s="15">
        <v>12</v>
      </c>
      <c r="B15" s="23">
        <f>($D$2)/(POWER(2, (A15/Parameter!$B$3)))</f>
        <v>0</v>
      </c>
      <c r="C15" s="24" cm="1">
        <f t="array" ref="C15">SUMPRODUCT((Parameter!$D$5:$O$5/Parameter!$B$2/Parameter!$B$1)*EXP(-LN(2)*(A15-Parameter!$D$6:$O$6)/Parameter!$B$3)*(A15&gt;Parameter!$D$6:$O$6))</f>
        <v>4.659874721486946</v>
      </c>
      <c r="D15" s="14">
        <f t="shared" si="0"/>
        <v>4.659874721486946</v>
      </c>
    </row>
    <row r="16" spans="1:14" x14ac:dyDescent="0.2">
      <c r="A16" s="15">
        <v>13</v>
      </c>
      <c r="B16" s="23">
        <f>($D$2)/(POWER(2, (A16/Parameter!$B$3)))</f>
        <v>0</v>
      </c>
      <c r="C16" s="24" cm="1">
        <f t="array" ref="C16">SUMPRODUCT((Parameter!$D$5:$O$5/Parameter!$B$2/Parameter!$B$1)*EXP(-LN(2)*(A16-Parameter!$D$6:$O$6)/Parameter!$B$3)*(A16&gt;Parameter!$D$6:$O$6))</f>
        <v>4.1081048038399119</v>
      </c>
      <c r="D16" s="14">
        <f t="shared" si="0"/>
        <v>4.1081048038399119</v>
      </c>
    </row>
    <row r="17" spans="1:8" x14ac:dyDescent="0.2">
      <c r="A17" s="15">
        <v>14</v>
      </c>
      <c r="B17" s="23">
        <f>($D$2)/(POWER(2, (A17/Parameter!$B$3)))</f>
        <v>0</v>
      </c>
      <c r="C17" s="24" cm="1">
        <f t="array" ref="C17">SUMPRODUCT((Parameter!$D$5:$O$5/Parameter!$B$2/Parameter!$B$1)*EXP(-LN(2)*(A17-Parameter!$D$6:$O$6)/Parameter!$B$3)*(A17&gt;Parameter!$D$6:$O$6))</f>
        <v>3.6216692696724113</v>
      </c>
      <c r="D17" s="14">
        <f t="shared" si="0"/>
        <v>3.6216692696724113</v>
      </c>
    </row>
    <row r="18" spans="1:8" x14ac:dyDescent="0.2">
      <c r="A18" s="15">
        <v>15</v>
      </c>
      <c r="B18" s="23">
        <f>($D$2)/(POWER(2, (A18/Parameter!$B$3)))</f>
        <v>0</v>
      </c>
      <c r="C18" s="24" cm="1">
        <f t="array" ref="C18">SUMPRODUCT((Parameter!$D$5:$O$5/Parameter!$B$2/Parameter!$B$1)*EXP(-LN(2)*(A18-Parameter!$D$6:$O$6)/Parameter!$B$3)*(A18&gt;Parameter!$D$6:$O$6))</f>
        <v>3.192831956631025</v>
      </c>
      <c r="D18" s="14">
        <f t="shared" si="0"/>
        <v>3.192831956631025</v>
      </c>
    </row>
    <row r="19" spans="1:8" x14ac:dyDescent="0.2">
      <c r="A19" s="15">
        <v>16</v>
      </c>
      <c r="B19" s="23">
        <f>($D$2)/(POWER(2, (A19/Parameter!$B$3)))</f>
        <v>0</v>
      </c>
      <c r="C19" s="24" cm="1">
        <f t="array" ref="C19">SUMPRODUCT((Parameter!$D$5:$O$5/Parameter!$B$2/Parameter!$B$1)*EXP(-LN(2)*(A19-Parameter!$D$6:$O$6)/Parameter!$B$3)*(A19&gt;Parameter!$D$6:$O$6))</f>
        <v>2.8147727316377464</v>
      </c>
      <c r="D19" s="14">
        <f t="shared" si="0"/>
        <v>2.8147727316377464</v>
      </c>
    </row>
    <row r="20" spans="1:8" x14ac:dyDescent="0.2">
      <c r="A20" s="15">
        <v>17</v>
      </c>
      <c r="B20" s="23">
        <f>($D$2)/(POWER(2, (A20/Parameter!$B$3)))</f>
        <v>0</v>
      </c>
      <c r="C20" s="24" cm="1">
        <f t="array" ref="C20">SUMPRODUCT((Parameter!$D$5:$O$5/Parameter!$B$2/Parameter!$B$1)*EXP(-LN(2)*(A20-Parameter!$D$6:$O$6)/Parameter!$B$3)*(A20&gt;Parameter!$D$6:$O$6))</f>
        <v>4.9303436222242709</v>
      </c>
      <c r="D20" s="14">
        <f t="shared" si="0"/>
        <v>4.9303436222242709</v>
      </c>
    </row>
    <row r="21" spans="1:8" x14ac:dyDescent="0.2">
      <c r="A21" s="15">
        <v>18</v>
      </c>
      <c r="B21" s="23">
        <f>($D$2)/(POWER(2, (A21/Parameter!$B$3)))</f>
        <v>0</v>
      </c>
      <c r="C21" s="24" cm="1">
        <f t="array" ref="C21">SUMPRODUCT((Parameter!$D$5:$O$5/Parameter!$B$2/Parameter!$B$1)*EXP(-LN(2)*(A21-Parameter!$D$6:$O$6)/Parameter!$B$3)*(A21&gt;Parameter!$D$6:$O$6))</f>
        <v>4.3465478214783229</v>
      </c>
      <c r="D21" s="14">
        <f t="shared" si="0"/>
        <v>4.3465478214783229</v>
      </c>
    </row>
    <row r="22" spans="1:8" x14ac:dyDescent="0.2">
      <c r="A22" s="15">
        <v>19</v>
      </c>
      <c r="B22" s="23">
        <f>($D$2)/(POWER(2, (A22/Parameter!$B$3)))</f>
        <v>0</v>
      </c>
      <c r="C22" s="24" cm="1">
        <f t="array" ref="C22">SUMPRODUCT((Parameter!$D$5:$O$5/Parameter!$B$2/Parameter!$B$1)*EXP(-LN(2)*(A22-Parameter!$D$6:$O$6)/Parameter!$B$3)*(A22&gt;Parameter!$D$6:$O$6))</f>
        <v>5.5460837668851157</v>
      </c>
      <c r="D22" s="14">
        <f t="shared" si="0"/>
        <v>5.5460837668851157</v>
      </c>
    </row>
    <row r="23" spans="1:8" x14ac:dyDescent="0.2">
      <c r="A23" s="15">
        <v>20</v>
      </c>
      <c r="B23" s="23">
        <f>($D$2)/(POWER(2, (A23/Parameter!$B$3)))</f>
        <v>0</v>
      </c>
      <c r="C23" s="24" cm="1">
        <f t="array" ref="C23">SUMPRODUCT((Parameter!$D$5:$O$5/Parameter!$B$2/Parameter!$B$1)*EXP(-LN(2)*(A23-Parameter!$D$6:$O$6)/Parameter!$B$3)*(A23&gt;Parameter!$D$6:$O$6))</f>
        <v>4.8893789483613102</v>
      </c>
      <c r="D23" s="14">
        <f t="shared" si="0"/>
        <v>4.8893789483613102</v>
      </c>
    </row>
    <row r="24" spans="1:8" x14ac:dyDescent="0.2">
      <c r="A24" s="15">
        <v>21</v>
      </c>
      <c r="B24" s="23">
        <f>($D$2)/(POWER(2, (A24/Parameter!$B$3)))</f>
        <v>0</v>
      </c>
      <c r="C24" s="24" cm="1">
        <f t="array" ref="C24">SUMPRODUCT((Parameter!$D$5:$O$5/Parameter!$B$2/Parameter!$B$1)*EXP(-LN(2)*(A24-Parameter!$D$6:$O$6)/Parameter!$B$3)*(A24&gt;Parameter!$D$6:$O$6))</f>
        <v>4.310433723236974</v>
      </c>
      <c r="D24" s="14">
        <f t="shared" si="0"/>
        <v>4.310433723236974</v>
      </c>
    </row>
    <row r="25" spans="1:8" x14ac:dyDescent="0.2">
      <c r="A25" s="15">
        <v>22</v>
      </c>
      <c r="B25" s="23">
        <f>($D$2)/(POWER(2, (A25/Parameter!$B$3)))</f>
        <v>0</v>
      </c>
      <c r="C25" s="24" cm="1">
        <f t="array" ref="C25">SUMPRODUCT((Parameter!$D$5:$O$5/Parameter!$B$2/Parameter!$B$1)*EXP(-LN(2)*(A25-Parameter!$D$6:$O$6)/Parameter!$B$3)*(A25&gt;Parameter!$D$6:$O$6))</f>
        <v>3.800040675645656</v>
      </c>
      <c r="D25" s="14">
        <f t="shared" si="0"/>
        <v>3.800040675645656</v>
      </c>
    </row>
    <row r="26" spans="1:8" x14ac:dyDescent="0.2">
      <c r="A26" s="15">
        <v>23</v>
      </c>
      <c r="B26" s="23">
        <f>($D$2)/(POWER(2, (A26/Parameter!$B$3)))</f>
        <v>0</v>
      </c>
      <c r="C26" s="24" cm="1">
        <f t="array" ref="C26">SUMPRODUCT((Parameter!$D$5:$O$5/Parameter!$B$2/Parameter!$B$1)*EXP(-LN(2)*(A26-Parameter!$D$6:$O$6)/Parameter!$B$3)*(A26&gt;Parameter!$D$6:$O$6))</f>
        <v>3.3500826282783827</v>
      </c>
      <c r="D26" s="14">
        <f t="shared" si="0"/>
        <v>3.3500826282783827</v>
      </c>
    </row>
    <row r="27" spans="1:8" x14ac:dyDescent="0.2">
      <c r="A27" s="15">
        <v>24</v>
      </c>
      <c r="B27" s="23">
        <f>($D$2)/(POWER(2, (A27/Parameter!$B$3)))</f>
        <v>0</v>
      </c>
      <c r="C27" s="24" cm="1">
        <f t="array" ref="C27">SUMPRODUCT((Parameter!$D$5:$O$5/Parameter!$B$2/Parameter!$B$1)*EXP(-LN(2)*(A27-Parameter!$D$6:$O$6)/Parameter!$B$3)*(A27&gt;Parameter!$D$6:$O$6))</f>
        <v>2.953403548604308</v>
      </c>
      <c r="D27" s="14">
        <f t="shared" si="0"/>
        <v>2.953403548604308</v>
      </c>
    </row>
    <row r="28" spans="1:8" x14ac:dyDescent="0.2">
      <c r="A28" s="17">
        <v>24</v>
      </c>
      <c r="B28" s="21">
        <f>($D$27)/(POWER(2, (A3/Parameter!$B$3)))</f>
        <v>2.953403548604308</v>
      </c>
      <c r="C28" s="13">
        <f>$C3</f>
        <v>0</v>
      </c>
      <c r="D28" s="13">
        <f t="shared" si="0"/>
        <v>2.953403548604308</v>
      </c>
      <c r="E28" s="27"/>
      <c r="F28" s="30">
        <f>MIN(D28:D52)</f>
        <v>1.3865209417212789</v>
      </c>
      <c r="G28" s="31">
        <f>MAX(D28:D52)</f>
        <v>7.751004619889482</v>
      </c>
      <c r="H28" s="14">
        <f>AVERAGE(F28:G28)</f>
        <v>4.5687627808053808</v>
      </c>
    </row>
    <row r="29" spans="1:8" x14ac:dyDescent="0.2">
      <c r="A29" s="15">
        <v>25</v>
      </c>
      <c r="B29" s="22">
        <f>($D$27)/(POWER(2, (A4/Parameter!$B$3)))</f>
        <v>2.6036947409237743</v>
      </c>
      <c r="C29" s="14">
        <f>$C4</f>
        <v>0</v>
      </c>
      <c r="D29" s="14">
        <f t="shared" si="0"/>
        <v>2.6036947409237743</v>
      </c>
    </row>
    <row r="30" spans="1:8" x14ac:dyDescent="0.2">
      <c r="A30" s="15">
        <v>26</v>
      </c>
      <c r="B30" s="22">
        <f>($D$27)/(POWER(2, (A5/Parameter!$B$3)))</f>
        <v>2.2953945142775307</v>
      </c>
      <c r="C30" s="14">
        <f t="shared" ref="C30:C52" si="1">$C5</f>
        <v>0</v>
      </c>
      <c r="D30" s="14">
        <f t="shared" si="0"/>
        <v>2.2953945142775307</v>
      </c>
    </row>
    <row r="31" spans="1:8" x14ac:dyDescent="0.2">
      <c r="A31" s="15">
        <v>27</v>
      </c>
      <c r="B31" s="22">
        <f>($D$27)/(POWER(2, (A6/Parameter!$B$3)))</f>
        <v>2.0235997305529105</v>
      </c>
      <c r="C31" s="14">
        <f t="shared" si="1"/>
        <v>0</v>
      </c>
      <c r="D31" s="14">
        <f t="shared" si="0"/>
        <v>2.0235997305529105</v>
      </c>
    </row>
    <row r="32" spans="1:8" x14ac:dyDescent="0.2">
      <c r="A32" s="15">
        <v>28</v>
      </c>
      <c r="B32" s="22">
        <f>($D$27)/(POWER(2, (A7/Parameter!$B$3)))</f>
        <v>1.7839878260677509</v>
      </c>
      <c r="C32" s="14">
        <f t="shared" si="1"/>
        <v>0</v>
      </c>
      <c r="D32" s="14">
        <f t="shared" si="0"/>
        <v>1.7839878260677509</v>
      </c>
    </row>
    <row r="33" spans="1:5" x14ac:dyDescent="0.2">
      <c r="A33" s="15">
        <v>29</v>
      </c>
      <c r="B33" s="22">
        <f>($D$27)/(POWER(2, (A8/Parameter!$B$3)))</f>
        <v>1.5727480664806921</v>
      </c>
      <c r="C33" s="14">
        <f t="shared" si="1"/>
        <v>0</v>
      </c>
      <c r="D33" s="14">
        <f t="shared" si="0"/>
        <v>1.5727480664806921</v>
      </c>
    </row>
    <row r="34" spans="1:5" x14ac:dyDescent="0.2">
      <c r="A34" s="15">
        <v>30</v>
      </c>
      <c r="B34" s="22">
        <f>($D$27)/(POWER(2, (A9/Parameter!$B$3)))</f>
        <v>1.3865209417212789</v>
      </c>
      <c r="C34" s="14">
        <f t="shared" si="1"/>
        <v>0</v>
      </c>
      <c r="D34" s="14">
        <f t="shared" si="0"/>
        <v>1.3865209417212789</v>
      </c>
    </row>
    <row r="35" spans="1:5" x14ac:dyDescent="0.2">
      <c r="A35" s="15">
        <v>31</v>
      </c>
      <c r="B35" s="22">
        <f>($D$27)/(POWER(2, (A10/Parameter!$B$3)))</f>
        <v>1.2223447370903275</v>
      </c>
      <c r="C35" s="14">
        <f t="shared" si="1"/>
        <v>2.4488645972111702</v>
      </c>
      <c r="D35" s="14">
        <f t="shared" si="0"/>
        <v>3.6712093343014978</v>
      </c>
    </row>
    <row r="36" spans="1:5" x14ac:dyDescent="0.2">
      <c r="A36" s="15">
        <v>32</v>
      </c>
      <c r="B36" s="22">
        <f>($D$27)/(POWER(2, (A11/Parameter!$B$3)))</f>
        <v>1.0776084308092433</v>
      </c>
      <c r="C36" s="14">
        <f t="shared" si="1"/>
        <v>2.1588976135707214</v>
      </c>
      <c r="D36" s="14">
        <f t="shared" si="0"/>
        <v>3.2365060443799649</v>
      </c>
      <c r="E36" s="27"/>
    </row>
    <row r="37" spans="1:5" x14ac:dyDescent="0.2">
      <c r="A37" s="15">
        <v>33</v>
      </c>
      <c r="B37" s="22">
        <f>($D$27)/(POWER(2, (A12/Parameter!$B$3)))</f>
        <v>0.95001016891141399</v>
      </c>
      <c r="C37" s="14">
        <f t="shared" si="1"/>
        <v>6.8009944509780684</v>
      </c>
      <c r="D37" s="14">
        <f t="shared" si="0"/>
        <v>7.751004619889482</v>
      </c>
    </row>
    <row r="38" spans="1:5" x14ac:dyDescent="0.2">
      <c r="A38" s="15">
        <v>34</v>
      </c>
      <c r="B38" s="22">
        <f>($D$27)/(POWER(2, (A13/Parameter!$B$3)))</f>
        <v>0.83752065706959555</v>
      </c>
      <c r="C38" s="14">
        <f t="shared" si="1"/>
        <v>5.9956972332587313</v>
      </c>
      <c r="D38" s="14">
        <f t="shared" si="0"/>
        <v>6.8332178903283269</v>
      </c>
    </row>
    <row r="39" spans="1:5" x14ac:dyDescent="0.2">
      <c r="A39" s="15">
        <v>35</v>
      </c>
      <c r="B39" s="22">
        <f>($D$27)/(POWER(2, (A14/Parameter!$B$3)))</f>
        <v>0.738350887151077</v>
      </c>
      <c r="C39" s="14">
        <f t="shared" si="1"/>
        <v>5.2857542484447375</v>
      </c>
      <c r="D39" s="14">
        <f t="shared" si="0"/>
        <v>6.0241051355958142</v>
      </c>
    </row>
    <row r="40" spans="1:5" x14ac:dyDescent="0.2">
      <c r="A40" s="15">
        <v>36</v>
      </c>
      <c r="B40" s="22">
        <f>($D$27)/(POWER(2, (A15/Parameter!$B$3)))</f>
        <v>0.65092368523094368</v>
      </c>
      <c r="C40" s="14">
        <f t="shared" si="1"/>
        <v>4.659874721486946</v>
      </c>
      <c r="D40" s="14">
        <f t="shared" si="0"/>
        <v>5.3107984067178897</v>
      </c>
    </row>
    <row r="41" spans="1:5" x14ac:dyDescent="0.2">
      <c r="A41" s="15">
        <v>37</v>
      </c>
      <c r="B41" s="22">
        <f>($D$27)/(POWER(2, (A16/Parameter!$B$3)))</f>
        <v>0.57384862856938268</v>
      </c>
      <c r="C41" s="14">
        <f t="shared" si="1"/>
        <v>4.1081048038399119</v>
      </c>
      <c r="D41" s="14">
        <f t="shared" si="0"/>
        <v>4.6819534324092942</v>
      </c>
    </row>
    <row r="42" spans="1:5" x14ac:dyDescent="0.2">
      <c r="A42" s="15">
        <v>38</v>
      </c>
      <c r="B42" s="22">
        <f>($D$27)/(POWER(2, (A17/Parameter!$B$3)))</f>
        <v>0.50589993263822775</v>
      </c>
      <c r="C42" s="14">
        <f t="shared" si="1"/>
        <v>3.6216692696724113</v>
      </c>
      <c r="D42" s="14">
        <f t="shared" si="0"/>
        <v>4.1275692023106387</v>
      </c>
    </row>
    <row r="43" spans="1:5" x14ac:dyDescent="0.2">
      <c r="A43" s="15">
        <v>39</v>
      </c>
      <c r="B43" s="22">
        <f>($D$27)/(POWER(2, (A18/Parameter!$B$3)))</f>
        <v>0.44599695651693783</v>
      </c>
      <c r="C43" s="14">
        <f t="shared" si="1"/>
        <v>3.192831956631025</v>
      </c>
      <c r="D43" s="14">
        <f t="shared" si="0"/>
        <v>3.6388289131479628</v>
      </c>
    </row>
    <row r="44" spans="1:5" x14ac:dyDescent="0.2">
      <c r="A44" s="15">
        <v>40</v>
      </c>
      <c r="B44" s="22">
        <f>($D$27)/(POWER(2, (A19/Parameter!$B$3)))</f>
        <v>0.39318701662017297</v>
      </c>
      <c r="C44" s="14">
        <f t="shared" si="1"/>
        <v>2.8147727316377464</v>
      </c>
      <c r="D44" s="14">
        <f t="shared" si="0"/>
        <v>3.2079597482579194</v>
      </c>
    </row>
    <row r="45" spans="1:5" x14ac:dyDescent="0.2">
      <c r="A45" s="15">
        <v>41</v>
      </c>
      <c r="B45" s="22">
        <f>($D$27)/(POWER(2, (A20/Parameter!$B$3)))</f>
        <v>0.34663023543031973</v>
      </c>
      <c r="C45" s="14">
        <f t="shared" si="1"/>
        <v>4.9303436222242709</v>
      </c>
      <c r="D45" s="14">
        <f t="shared" si="0"/>
        <v>5.2769738576545908</v>
      </c>
    </row>
    <row r="46" spans="1:5" x14ac:dyDescent="0.2">
      <c r="A46" s="15">
        <v>42</v>
      </c>
      <c r="B46" s="22">
        <f>($D$27)/(POWER(2, (A21/Parameter!$B$3)))</f>
        <v>0.30558618427258188</v>
      </c>
      <c r="C46" s="14">
        <f t="shared" si="1"/>
        <v>4.3465478214783229</v>
      </c>
      <c r="D46" s="14">
        <f t="shared" si="0"/>
        <v>4.6521340057509049</v>
      </c>
    </row>
    <row r="47" spans="1:5" x14ac:dyDescent="0.2">
      <c r="A47" s="15">
        <v>43</v>
      </c>
      <c r="B47" s="22">
        <f>($D$27)/(POWER(2, (A22/Parameter!$B$3)))</f>
        <v>0.26940210770231093</v>
      </c>
      <c r="C47" s="14">
        <f t="shared" si="1"/>
        <v>5.5460837668851157</v>
      </c>
      <c r="D47" s="14">
        <f t="shared" si="0"/>
        <v>5.8154858745874263</v>
      </c>
    </row>
    <row r="48" spans="1:5" x14ac:dyDescent="0.2">
      <c r="A48" s="15">
        <v>44</v>
      </c>
      <c r="B48" s="22">
        <f>($D$27)/(POWER(2, (A23/Parameter!$B$3)))</f>
        <v>0.23750254222785358</v>
      </c>
      <c r="C48" s="14">
        <f t="shared" si="1"/>
        <v>4.8893789483613102</v>
      </c>
      <c r="D48" s="14">
        <f t="shared" si="0"/>
        <v>5.126881490589164</v>
      </c>
    </row>
    <row r="49" spans="1:8" x14ac:dyDescent="0.2">
      <c r="A49" s="15">
        <v>45</v>
      </c>
      <c r="B49" s="22">
        <f>($D$27)/(POWER(2, (A24/Parameter!$B$3)))</f>
        <v>0.20938016426739889</v>
      </c>
      <c r="C49" s="14">
        <f t="shared" si="1"/>
        <v>4.310433723236974</v>
      </c>
      <c r="D49" s="14">
        <f t="shared" si="0"/>
        <v>4.5198138875043732</v>
      </c>
    </row>
    <row r="50" spans="1:8" x14ac:dyDescent="0.2">
      <c r="A50" s="15">
        <v>46</v>
      </c>
      <c r="B50" s="22">
        <f>($D$27)/(POWER(2, (A25/Parameter!$B$3)))</f>
        <v>0.18458772178776925</v>
      </c>
      <c r="C50" s="14">
        <f t="shared" si="1"/>
        <v>3.800040675645656</v>
      </c>
      <c r="D50" s="14">
        <f t="shared" si="0"/>
        <v>3.9846283974334251</v>
      </c>
    </row>
    <row r="51" spans="1:8" x14ac:dyDescent="0.2">
      <c r="A51" s="15">
        <v>47</v>
      </c>
      <c r="B51" s="22">
        <f>($D$27)/(POWER(2, (A26/Parameter!$B$3)))</f>
        <v>0.16273092130773592</v>
      </c>
      <c r="C51" s="14">
        <f t="shared" si="1"/>
        <v>3.3500826282783827</v>
      </c>
      <c r="D51" s="14">
        <f t="shared" si="0"/>
        <v>3.5128135495861184</v>
      </c>
    </row>
    <row r="52" spans="1:8" x14ac:dyDescent="0.2">
      <c r="A52" s="15">
        <v>48</v>
      </c>
      <c r="B52" s="22">
        <f>($D$27)/(POWER(2, (A27/Parameter!$B$3)))</f>
        <v>0.1434621571423457</v>
      </c>
      <c r="C52" s="14">
        <f t="shared" si="1"/>
        <v>2.953403548604308</v>
      </c>
      <c r="D52" s="14">
        <f t="shared" si="0"/>
        <v>3.0968657057466538</v>
      </c>
    </row>
    <row r="53" spans="1:8" x14ac:dyDescent="0.2">
      <c r="A53" s="17">
        <v>48</v>
      </c>
      <c r="B53" s="21">
        <f>($D$52)/(POWER(2, (A3/Parameter!$B$3)))</f>
        <v>3.0968657057466538</v>
      </c>
      <c r="C53" s="13">
        <f>$C3</f>
        <v>0</v>
      </c>
      <c r="D53" s="13">
        <f t="shared" si="0"/>
        <v>3.0968657057466538</v>
      </c>
      <c r="E53" s="27"/>
      <c r="F53" s="30">
        <f>MIN(D53:D77)</f>
        <v>1.4538714686468568</v>
      </c>
      <c r="G53" s="31">
        <f>MAX(D53:D77)</f>
        <v>7.7971515503364248</v>
      </c>
      <c r="H53" s="14">
        <f>AVERAGE(F53:G53)</f>
        <v>4.6255115094916412</v>
      </c>
    </row>
    <row r="54" spans="1:8" x14ac:dyDescent="0.2">
      <c r="A54" s="15">
        <v>49</v>
      </c>
      <c r="B54" s="23">
        <f>($D$52)/(POWER(2, (A4/Parameter!$B$3)))</f>
        <v>2.7301697240833311</v>
      </c>
      <c r="C54" s="14">
        <f t="shared" ref="C54:C77" si="2">$C4</f>
        <v>0</v>
      </c>
      <c r="D54" s="14">
        <f t="shared" si="0"/>
        <v>2.7301697240833311</v>
      </c>
    </row>
    <row r="55" spans="1:8" x14ac:dyDescent="0.2">
      <c r="A55" s="15">
        <v>50</v>
      </c>
      <c r="B55" s="23">
        <f>($D$52)/(POWER(2, (A5/Parameter!$B$3)))</f>
        <v>2.4068937534067651</v>
      </c>
      <c r="C55" s="14">
        <f t="shared" si="2"/>
        <v>0</v>
      </c>
      <c r="D55" s="14">
        <f t="shared" si="0"/>
        <v>2.4068937534067651</v>
      </c>
    </row>
    <row r="56" spans="1:8" x14ac:dyDescent="0.2">
      <c r="A56" s="15">
        <v>51</v>
      </c>
      <c r="B56" s="23">
        <f>($D$52)/(POWER(2, (A6/Parameter!$B$3)))</f>
        <v>2.1218964847079538</v>
      </c>
      <c r="C56" s="14">
        <f t="shared" si="2"/>
        <v>0</v>
      </c>
      <c r="D56" s="14">
        <f t="shared" si="0"/>
        <v>2.1218964847079538</v>
      </c>
    </row>
    <row r="57" spans="1:8" x14ac:dyDescent="0.2">
      <c r="A57" s="15">
        <v>52</v>
      </c>
      <c r="B57" s="23">
        <f>($D$52)/(POWER(2, (A7/Parameter!$B$3)))</f>
        <v>1.8706453849253308</v>
      </c>
      <c r="C57" s="14">
        <f t="shared" si="2"/>
        <v>0</v>
      </c>
      <c r="D57" s="14">
        <f t="shared" si="0"/>
        <v>1.8706453849253308</v>
      </c>
    </row>
    <row r="58" spans="1:8" x14ac:dyDescent="0.2">
      <c r="A58" s="15">
        <v>53</v>
      </c>
      <c r="B58" s="23">
        <f>($D$52)/(POWER(2, (A8/Parameter!$B$3)))</f>
        <v>1.6491446125488376</v>
      </c>
      <c r="C58" s="14">
        <f t="shared" si="2"/>
        <v>0</v>
      </c>
      <c r="D58" s="14">
        <f t="shared" si="0"/>
        <v>1.6491446125488376</v>
      </c>
    </row>
    <row r="59" spans="1:8" x14ac:dyDescent="0.2">
      <c r="A59" s="15">
        <v>54</v>
      </c>
      <c r="B59" s="23">
        <f>($D$52)/(POWER(2, (A9/Parameter!$B$3)))</f>
        <v>1.4538714686468568</v>
      </c>
      <c r="C59" s="14">
        <f t="shared" si="2"/>
        <v>0</v>
      </c>
      <c r="D59" s="14">
        <f t="shared" si="0"/>
        <v>1.4538714686468568</v>
      </c>
    </row>
    <row r="60" spans="1:8" x14ac:dyDescent="0.2">
      <c r="A60" s="15">
        <v>55</v>
      </c>
      <c r="B60" s="23">
        <f>($D$52)/(POWER(2, (A10/Parameter!$B$3)))</f>
        <v>1.281720372647291</v>
      </c>
      <c r="C60" s="14">
        <f t="shared" si="2"/>
        <v>2.4488645972111702</v>
      </c>
      <c r="D60" s="14">
        <f t="shared" si="0"/>
        <v>3.7305849698584614</v>
      </c>
    </row>
    <row r="61" spans="1:8" x14ac:dyDescent="0.2">
      <c r="A61" s="15">
        <v>56</v>
      </c>
      <c r="B61" s="23">
        <f>($D$52)/(POWER(2, (A11/Parameter!$B$3)))</f>
        <v>1.1299534718760931</v>
      </c>
      <c r="C61" s="14">
        <f t="shared" si="2"/>
        <v>2.1588976135707214</v>
      </c>
      <c r="D61" s="14">
        <f t="shared" si="0"/>
        <v>3.2888510854468143</v>
      </c>
      <c r="E61" s="27"/>
    </row>
    <row r="62" spans="1:8" x14ac:dyDescent="0.2">
      <c r="A62" s="15">
        <v>57</v>
      </c>
      <c r="B62" s="23">
        <f>($D$52)/(POWER(2, (A12/Parameter!$B$3)))</f>
        <v>0.99615709935835639</v>
      </c>
      <c r="C62" s="14">
        <f t="shared" si="2"/>
        <v>6.8009944509780684</v>
      </c>
      <c r="D62" s="14">
        <f t="shared" si="0"/>
        <v>7.7971515503364248</v>
      </c>
    </row>
    <row r="63" spans="1:8" x14ac:dyDescent="0.2">
      <c r="A63" s="15">
        <v>58</v>
      </c>
      <c r="B63" s="23">
        <f>($D$52)/(POWER(2, (A13/Parameter!$B$3)))</f>
        <v>0.87820338739652959</v>
      </c>
      <c r="C63" s="14">
        <f t="shared" si="2"/>
        <v>5.9956972332587313</v>
      </c>
      <c r="D63" s="14">
        <f t="shared" si="0"/>
        <v>6.8739006206552613</v>
      </c>
    </row>
    <row r="64" spans="1:8" x14ac:dyDescent="0.2">
      <c r="A64" s="15">
        <v>59</v>
      </c>
      <c r="B64" s="23">
        <f>($D$52)/(POWER(2, (A14/Parameter!$B$3)))</f>
        <v>0.77421642643666344</v>
      </c>
      <c r="C64" s="14">
        <f t="shared" si="2"/>
        <v>5.2857542484447375</v>
      </c>
      <c r="D64" s="14">
        <f t="shared" si="0"/>
        <v>6.0599706748814013</v>
      </c>
    </row>
    <row r="65" spans="1:8" x14ac:dyDescent="0.2">
      <c r="A65" s="15">
        <v>60</v>
      </c>
      <c r="B65" s="23">
        <f>($D$52)/(POWER(2, (A15/Parameter!$B$3)))</f>
        <v>0.6825424310208329</v>
      </c>
      <c r="C65" s="14">
        <f t="shared" si="2"/>
        <v>4.659874721486946</v>
      </c>
      <c r="D65" s="14">
        <f t="shared" si="0"/>
        <v>5.342417152507779</v>
      </c>
    </row>
    <row r="66" spans="1:8" x14ac:dyDescent="0.2">
      <c r="A66" s="15">
        <v>61</v>
      </c>
      <c r="B66" s="23">
        <f>($D$52)/(POWER(2, (A16/Parameter!$B$3)))</f>
        <v>0.60172343835169129</v>
      </c>
      <c r="C66" s="14">
        <f t="shared" si="2"/>
        <v>4.1081048038399119</v>
      </c>
      <c r="D66" s="14">
        <f t="shared" si="0"/>
        <v>4.7098282421916036</v>
      </c>
    </row>
    <row r="67" spans="1:8" x14ac:dyDescent="0.2">
      <c r="A67" s="15">
        <v>62</v>
      </c>
      <c r="B67" s="23">
        <f>($D$52)/(POWER(2, (A17/Parameter!$B$3)))</f>
        <v>0.53047412117698856</v>
      </c>
      <c r="C67" s="14">
        <f t="shared" si="2"/>
        <v>3.6216692696724113</v>
      </c>
      <c r="D67" s="14">
        <f t="shared" si="0"/>
        <v>4.1521433908493997</v>
      </c>
    </row>
    <row r="68" spans="1:8" x14ac:dyDescent="0.2">
      <c r="A68" s="15">
        <v>63</v>
      </c>
      <c r="B68" s="23">
        <f>($D$52)/(POWER(2, (A18/Parameter!$B$3)))</f>
        <v>0.46766134623133282</v>
      </c>
      <c r="C68" s="14">
        <f t="shared" si="2"/>
        <v>3.192831956631025</v>
      </c>
      <c r="D68" s="14">
        <f t="shared" si="0"/>
        <v>3.6604933028623581</v>
      </c>
    </row>
    <row r="69" spans="1:8" x14ac:dyDescent="0.2">
      <c r="A69" s="15">
        <v>64</v>
      </c>
      <c r="B69" s="23">
        <f>($D$52)/(POWER(2, (A19/Parameter!$B$3)))</f>
        <v>0.41228615313720934</v>
      </c>
      <c r="C69" s="14">
        <f t="shared" si="2"/>
        <v>2.8147727316377464</v>
      </c>
      <c r="D69" s="14">
        <f t="shared" si="0"/>
        <v>3.2270588847749559</v>
      </c>
    </row>
    <row r="70" spans="1:8" x14ac:dyDescent="0.2">
      <c r="A70" s="15">
        <v>65</v>
      </c>
      <c r="B70" s="23">
        <f>($D$52)/(POWER(2, (A20/Parameter!$B$3)))</f>
        <v>0.3634678671617142</v>
      </c>
      <c r="C70" s="14">
        <f t="shared" si="2"/>
        <v>4.9303436222242709</v>
      </c>
      <c r="D70" s="14">
        <f t="shared" ref="D70:D134" si="3">B70+C70</f>
        <v>5.2938114893859849</v>
      </c>
    </row>
    <row r="71" spans="1:8" x14ac:dyDescent="0.2">
      <c r="A71" s="15">
        <v>66</v>
      </c>
      <c r="B71" s="23">
        <f>($D$52)/(POWER(2, (A21/Parameter!$B$3)))</f>
        <v>0.32043009316182275</v>
      </c>
      <c r="C71" s="14">
        <f t="shared" si="2"/>
        <v>4.3465478214783229</v>
      </c>
      <c r="D71" s="14">
        <f t="shared" si="3"/>
        <v>4.666977914640146</v>
      </c>
    </row>
    <row r="72" spans="1:8" x14ac:dyDescent="0.2">
      <c r="A72" s="15">
        <v>67</v>
      </c>
      <c r="B72" s="23">
        <f>($D$52)/(POWER(2, (A22/Parameter!$B$3)))</f>
        <v>0.28248836796902338</v>
      </c>
      <c r="C72" s="14">
        <f t="shared" si="2"/>
        <v>5.5460837668851157</v>
      </c>
      <c r="D72" s="14">
        <f t="shared" si="3"/>
        <v>5.8285721348541388</v>
      </c>
    </row>
    <row r="73" spans="1:8" x14ac:dyDescent="0.2">
      <c r="A73" s="15">
        <v>68</v>
      </c>
      <c r="B73" s="23">
        <f>($D$52)/(POWER(2, (A23/Parameter!$B$3)))</f>
        <v>0.24903927483958915</v>
      </c>
      <c r="C73" s="14">
        <f t="shared" si="2"/>
        <v>4.8893789483613102</v>
      </c>
      <c r="D73" s="14">
        <f t="shared" si="3"/>
        <v>5.1384182232008992</v>
      </c>
    </row>
    <row r="74" spans="1:8" x14ac:dyDescent="0.2">
      <c r="A74" s="15">
        <v>69</v>
      </c>
      <c r="B74" s="23">
        <f>($D$52)/(POWER(2, (A24/Parameter!$B$3)))</f>
        <v>0.21955084684913237</v>
      </c>
      <c r="C74" s="14">
        <f t="shared" si="2"/>
        <v>4.310433723236974</v>
      </c>
      <c r="D74" s="14">
        <f t="shared" si="3"/>
        <v>4.5299845700861061</v>
      </c>
    </row>
    <row r="75" spans="1:8" x14ac:dyDescent="0.2">
      <c r="A75" s="15">
        <v>70</v>
      </c>
      <c r="B75" s="23">
        <f>($D$52)/(POWER(2, (A25/Parameter!$B$3)))</f>
        <v>0.19355410660916586</v>
      </c>
      <c r="C75" s="14">
        <f t="shared" si="2"/>
        <v>3.800040675645656</v>
      </c>
      <c r="D75" s="14">
        <f t="shared" si="3"/>
        <v>3.9935947822548217</v>
      </c>
    </row>
    <row r="76" spans="1:8" x14ac:dyDescent="0.2">
      <c r="A76" s="15">
        <v>71</v>
      </c>
      <c r="B76" s="23">
        <f>($D$52)/(POWER(2, (A26/Parameter!$B$3)))</f>
        <v>0.17063560775520822</v>
      </c>
      <c r="C76" s="14">
        <f t="shared" si="2"/>
        <v>3.3500826282783827</v>
      </c>
      <c r="D76" s="14">
        <f t="shared" si="3"/>
        <v>3.5207182360335909</v>
      </c>
    </row>
    <row r="77" spans="1:8" x14ac:dyDescent="0.2">
      <c r="A77" s="15">
        <v>72</v>
      </c>
      <c r="B77" s="23">
        <f>($D$52)/(POWER(2, (A27/Parameter!$B$3)))</f>
        <v>0.15043085958792288</v>
      </c>
      <c r="C77" s="14">
        <f t="shared" si="2"/>
        <v>2.953403548604308</v>
      </c>
      <c r="D77" s="14">
        <f t="shared" si="3"/>
        <v>3.1038344081922307</v>
      </c>
    </row>
    <row r="78" spans="1:8" x14ac:dyDescent="0.2">
      <c r="A78" s="17">
        <v>72</v>
      </c>
      <c r="B78" s="21">
        <f>($D$77)/(POWER(2, (A3/Parameter!$B$3)))</f>
        <v>3.1038344081922307</v>
      </c>
      <c r="C78" s="13">
        <f>$C3</f>
        <v>0</v>
      </c>
      <c r="D78" s="13">
        <f t="shared" si="3"/>
        <v>3.1038344081922307</v>
      </c>
      <c r="E78" s="27"/>
      <c r="F78" s="30">
        <f>MIN(D78:D102)</f>
        <v>1.4571430337135347</v>
      </c>
      <c r="G78" s="31">
        <f>MAX(D78:D102)</f>
        <v>7.7993931465417736</v>
      </c>
      <c r="H78" s="14">
        <f>AVERAGE(F78:G78)</f>
        <v>4.6282680901276541</v>
      </c>
    </row>
    <row r="79" spans="1:8" x14ac:dyDescent="0.2">
      <c r="A79" s="15">
        <v>73</v>
      </c>
      <c r="B79" s="22">
        <f>($D$77)/(POWER(2, (A4/Parameter!$B$3)))</f>
        <v>2.7363132712180214</v>
      </c>
      <c r="C79" s="14">
        <f t="shared" ref="C79:C102" si="4">$C4</f>
        <v>0</v>
      </c>
      <c r="D79" s="14">
        <f>B79+C79</f>
        <v>2.7363132712180214</v>
      </c>
    </row>
    <row r="80" spans="1:8" x14ac:dyDescent="0.2">
      <c r="A80" s="15">
        <v>74</v>
      </c>
      <c r="B80" s="22">
        <f>($D$77)/(POWER(2, (A5/Parameter!$B$3)))</f>
        <v>2.4123098508353635</v>
      </c>
      <c r="C80" s="14">
        <f t="shared" si="4"/>
        <v>0</v>
      </c>
      <c r="D80" s="14">
        <f t="shared" si="3"/>
        <v>2.4123098508353635</v>
      </c>
    </row>
    <row r="81" spans="1:5" x14ac:dyDescent="0.2">
      <c r="A81" s="15">
        <v>75</v>
      </c>
      <c r="B81" s="22">
        <f>($D$77)/(POWER(2, (A6/Parameter!$B$3)))</f>
        <v>2.1266712688372129</v>
      </c>
      <c r="C81" s="14">
        <f t="shared" si="4"/>
        <v>0</v>
      </c>
      <c r="D81" s="14">
        <f t="shared" si="3"/>
        <v>2.1266712688372129</v>
      </c>
    </row>
    <row r="82" spans="1:5" x14ac:dyDescent="0.2">
      <c r="A82" s="15">
        <v>76</v>
      </c>
      <c r="B82" s="22">
        <f>($D$77)/(POWER(2, (A7/Parameter!$B$3)))</f>
        <v>1.8748547928581794</v>
      </c>
      <c r="C82" s="14">
        <f t="shared" si="4"/>
        <v>0</v>
      </c>
      <c r="D82" s="14">
        <f t="shared" si="3"/>
        <v>1.8748547928581794</v>
      </c>
    </row>
    <row r="83" spans="1:5" x14ac:dyDescent="0.2">
      <c r="A83" s="15">
        <v>77</v>
      </c>
      <c r="B83" s="22">
        <f>($D$77)/(POWER(2, (A8/Parameter!$B$3)))</f>
        <v>1.6528555897711477</v>
      </c>
      <c r="C83" s="14">
        <f t="shared" si="4"/>
        <v>0</v>
      </c>
      <c r="D83" s="14">
        <f t="shared" si="3"/>
        <v>1.6528555897711477</v>
      </c>
    </row>
    <row r="84" spans="1:5" x14ac:dyDescent="0.2">
      <c r="A84" s="15">
        <v>78</v>
      </c>
      <c r="B84" s="22">
        <f>($D$77)/(POWER(2, (A9/Parameter!$B$3)))</f>
        <v>1.4571430337135347</v>
      </c>
      <c r="C84" s="14">
        <f t="shared" si="4"/>
        <v>0</v>
      </c>
      <c r="D84" s="14">
        <f t="shared" si="3"/>
        <v>1.4571430337135347</v>
      </c>
    </row>
    <row r="85" spans="1:5" x14ac:dyDescent="0.2">
      <c r="A85" s="15">
        <v>79</v>
      </c>
      <c r="B85" s="22">
        <f>($D$77)/(POWER(2, (A10/Parameter!$B$3)))</f>
        <v>1.2846045558002248</v>
      </c>
      <c r="C85" s="14">
        <f t="shared" si="4"/>
        <v>2.4488645972111702</v>
      </c>
      <c r="D85" s="14">
        <f t="shared" si="3"/>
        <v>3.733469153011395</v>
      </c>
    </row>
    <row r="86" spans="1:5" x14ac:dyDescent="0.2">
      <c r="A86" s="15">
        <v>80</v>
      </c>
      <c r="B86" s="22">
        <f>($D$77)/(POWER(2, (A11/Parameter!$B$3)))</f>
        <v>1.1324961425215263</v>
      </c>
      <c r="C86" s="14">
        <f t="shared" si="4"/>
        <v>2.1588976135707214</v>
      </c>
      <c r="D86" s="14">
        <f t="shared" si="3"/>
        <v>3.2913937560922477</v>
      </c>
      <c r="E86" s="27"/>
    </row>
    <row r="87" spans="1:5" x14ac:dyDescent="0.2">
      <c r="A87" s="15">
        <v>81</v>
      </c>
      <c r="B87" s="22">
        <f>($D$77)/(POWER(2, (A12/Parameter!$B$3)))</f>
        <v>0.99839869556370542</v>
      </c>
      <c r="C87" s="14">
        <f t="shared" si="4"/>
        <v>6.8009944509780684</v>
      </c>
      <c r="D87" s="14">
        <f t="shared" si="3"/>
        <v>7.7993931465417736</v>
      </c>
    </row>
    <row r="88" spans="1:5" x14ac:dyDescent="0.2">
      <c r="A88" s="15">
        <v>82</v>
      </c>
      <c r="B88" s="22">
        <f>($D$77)/(POWER(2, (A13/Parameter!$B$3)))</f>
        <v>0.88017955900839762</v>
      </c>
      <c r="C88" s="14">
        <f t="shared" si="4"/>
        <v>5.9956972332587313</v>
      </c>
      <c r="D88" s="14">
        <f t="shared" si="3"/>
        <v>6.8758767922671291</v>
      </c>
    </row>
    <row r="89" spans="1:5" x14ac:dyDescent="0.2">
      <c r="A89" s="15">
        <v>83</v>
      </c>
      <c r="B89" s="22">
        <f>($D$77)/(POWER(2, (A14/Parameter!$B$3)))</f>
        <v>0.77595860204805767</v>
      </c>
      <c r="C89" s="14">
        <f t="shared" si="4"/>
        <v>5.2857542484447375</v>
      </c>
      <c r="D89" s="14">
        <f t="shared" si="3"/>
        <v>6.0617128504927953</v>
      </c>
    </row>
    <row r="90" spans="1:5" x14ac:dyDescent="0.2">
      <c r="A90" s="15">
        <v>84</v>
      </c>
      <c r="B90" s="22">
        <f>($D$77)/(POWER(2, (A15/Parameter!$B$3)))</f>
        <v>0.68407831780450545</v>
      </c>
      <c r="C90" s="14">
        <f t="shared" si="4"/>
        <v>4.659874721486946</v>
      </c>
      <c r="D90" s="14">
        <f t="shared" si="3"/>
        <v>5.3439530392914518</v>
      </c>
    </row>
    <row r="91" spans="1:5" x14ac:dyDescent="0.2">
      <c r="A91" s="15">
        <v>85</v>
      </c>
      <c r="B91" s="22">
        <f>($D$77)/(POWER(2, (A16/Parameter!$B$3)))</f>
        <v>0.60307746270884088</v>
      </c>
      <c r="C91" s="14">
        <f t="shared" si="4"/>
        <v>4.1081048038399119</v>
      </c>
      <c r="D91" s="14">
        <f t="shared" si="3"/>
        <v>4.7111822665487528</v>
      </c>
    </row>
    <row r="92" spans="1:5" x14ac:dyDescent="0.2">
      <c r="A92" s="15">
        <v>86</v>
      </c>
      <c r="B92" s="22">
        <f>($D$77)/(POWER(2, (A17/Parameter!$B$3)))</f>
        <v>0.53166781720930334</v>
      </c>
      <c r="C92" s="14">
        <f t="shared" si="4"/>
        <v>3.6216692696724113</v>
      </c>
      <c r="D92" s="14">
        <f t="shared" si="3"/>
        <v>4.1533370868817148</v>
      </c>
    </row>
    <row r="93" spans="1:5" x14ac:dyDescent="0.2">
      <c r="A93" s="15">
        <v>87</v>
      </c>
      <c r="B93" s="22">
        <f>($D$77)/(POWER(2, (A18/Parameter!$B$3)))</f>
        <v>0.46871369821454495</v>
      </c>
      <c r="C93" s="14">
        <f t="shared" si="4"/>
        <v>3.192831956631025</v>
      </c>
      <c r="D93" s="14">
        <f t="shared" si="3"/>
        <v>3.66154565484557</v>
      </c>
    </row>
    <row r="94" spans="1:5" x14ac:dyDescent="0.2">
      <c r="A94" s="15">
        <v>88</v>
      </c>
      <c r="B94" s="22">
        <f>($D$77)/(POWER(2, (A19/Parameter!$B$3)))</f>
        <v>0.41321389744278686</v>
      </c>
      <c r="C94" s="14">
        <f t="shared" si="4"/>
        <v>2.8147727316377464</v>
      </c>
      <c r="D94" s="14">
        <f t="shared" si="3"/>
        <v>3.2279866290805335</v>
      </c>
    </row>
    <row r="95" spans="1:5" x14ac:dyDescent="0.2">
      <c r="A95" s="15">
        <v>89</v>
      </c>
      <c r="B95" s="22">
        <f>($D$77)/(POWER(2, (A20/Parameter!$B$3)))</f>
        <v>0.36428575842838368</v>
      </c>
      <c r="C95" s="14">
        <f t="shared" si="4"/>
        <v>4.9303436222242709</v>
      </c>
      <c r="D95" s="14">
        <f t="shared" si="3"/>
        <v>5.2946293806526548</v>
      </c>
    </row>
    <row r="96" spans="1:5" x14ac:dyDescent="0.2">
      <c r="A96" s="15">
        <v>90</v>
      </c>
      <c r="B96" s="22">
        <f>($D$77)/(POWER(2, (A21/Parameter!$B$3)))</f>
        <v>0.3211511389500562</v>
      </c>
      <c r="C96" s="14">
        <f t="shared" si="4"/>
        <v>4.3465478214783229</v>
      </c>
      <c r="D96" s="14">
        <f t="shared" si="3"/>
        <v>4.6676989604283792</v>
      </c>
    </row>
    <row r="97" spans="1:8" x14ac:dyDescent="0.2">
      <c r="A97" s="15">
        <v>91</v>
      </c>
      <c r="B97" s="22">
        <f>($D$77)/(POWER(2, (A22/Parameter!$B$3)))</f>
        <v>0.28312403563038169</v>
      </c>
      <c r="C97" s="14">
        <f t="shared" si="4"/>
        <v>5.5460837668851157</v>
      </c>
      <c r="D97" s="14">
        <f t="shared" si="3"/>
        <v>5.8292078025154979</v>
      </c>
    </row>
    <row r="98" spans="1:8" x14ac:dyDescent="0.2">
      <c r="A98" s="15">
        <v>92</v>
      </c>
      <c r="B98" s="22">
        <f>($D$77)/(POWER(2, (A23/Parameter!$B$3)))</f>
        <v>0.24959967389092644</v>
      </c>
      <c r="C98" s="14">
        <f t="shared" si="4"/>
        <v>4.8893789483613102</v>
      </c>
      <c r="D98" s="14">
        <f t="shared" si="3"/>
        <v>5.1389786222522362</v>
      </c>
    </row>
    <row r="99" spans="1:8" x14ac:dyDescent="0.2">
      <c r="A99" s="15">
        <v>93</v>
      </c>
      <c r="B99" s="22">
        <f>($D$77)/(POWER(2, (A24/Parameter!$B$3)))</f>
        <v>0.22004488975209938</v>
      </c>
      <c r="C99" s="14">
        <f t="shared" si="4"/>
        <v>4.310433723236974</v>
      </c>
      <c r="D99" s="14">
        <f t="shared" si="3"/>
        <v>4.5304786129890733</v>
      </c>
    </row>
    <row r="100" spans="1:8" x14ac:dyDescent="0.2">
      <c r="A100" s="15">
        <v>94</v>
      </c>
      <c r="B100" s="22">
        <f>($D$77)/(POWER(2, (A25/Parameter!$B$3)))</f>
        <v>0.19398965051201442</v>
      </c>
      <c r="C100" s="14">
        <f t="shared" si="4"/>
        <v>3.800040675645656</v>
      </c>
      <c r="D100" s="14">
        <f t="shared" si="3"/>
        <v>3.9940303261576702</v>
      </c>
    </row>
    <row r="101" spans="1:8" x14ac:dyDescent="0.2">
      <c r="A101" s="15">
        <v>95</v>
      </c>
      <c r="B101" s="22">
        <f>($D$77)/(POWER(2, (A26/Parameter!$B$3)))</f>
        <v>0.17101957945112636</v>
      </c>
      <c r="C101" s="14">
        <f t="shared" si="4"/>
        <v>3.3500826282783827</v>
      </c>
      <c r="D101" s="14">
        <f t="shared" si="3"/>
        <v>3.5211022077295091</v>
      </c>
    </row>
    <row r="102" spans="1:8" x14ac:dyDescent="0.2">
      <c r="A102" s="15">
        <v>96</v>
      </c>
      <c r="B102" s="22">
        <f>($D$77)/(POWER(2, (A27/Parameter!$B$3)))</f>
        <v>0.15076936567721028</v>
      </c>
      <c r="C102" s="14">
        <f t="shared" si="4"/>
        <v>2.953403548604308</v>
      </c>
      <c r="D102" s="14">
        <f t="shared" si="3"/>
        <v>3.1041729142815182</v>
      </c>
    </row>
    <row r="103" spans="1:8" x14ac:dyDescent="0.2">
      <c r="A103" s="17">
        <v>96</v>
      </c>
      <c r="B103" s="21">
        <f>($D$102)/(POWER(2, (A3/Parameter!$B$3)))</f>
        <v>3.1041729142815182</v>
      </c>
      <c r="C103" s="13">
        <f>$C3</f>
        <v>0</v>
      </c>
      <c r="D103" s="13">
        <f t="shared" si="3"/>
        <v>3.1041729142815182</v>
      </c>
      <c r="E103" s="27"/>
      <c r="F103" s="30">
        <f>MIN(D103:D127)</f>
        <v>1.4573019506288745</v>
      </c>
      <c r="G103" s="31">
        <f>MAX(D103:D127)</f>
        <v>7.799502032517486</v>
      </c>
      <c r="H103" s="14">
        <f>AVERAGE(F103:G103)</f>
        <v>4.6284019915731802</v>
      </c>
    </row>
    <row r="104" spans="1:8" x14ac:dyDescent="0.2">
      <c r="A104" s="15">
        <v>97</v>
      </c>
      <c r="B104" s="22">
        <f>($D$102)/(POWER(2, (A4/Parameter!$B$3)))</f>
        <v>2.7366116952261001</v>
      </c>
      <c r="C104" s="14">
        <f>$C4</f>
        <v>0</v>
      </c>
      <c r="D104" s="14">
        <f t="shared" si="3"/>
        <v>2.7366116952261001</v>
      </c>
    </row>
    <row r="105" spans="1:8" x14ac:dyDescent="0.2">
      <c r="A105" s="15">
        <v>98</v>
      </c>
      <c r="B105" s="23">
        <f>($D$102)/(POWER(2, (A5/Parameter!$B$3)))</f>
        <v>2.412572938831167</v>
      </c>
      <c r="C105" s="14">
        <f t="shared" ref="C105:C127" si="5">$C5</f>
        <v>0</v>
      </c>
      <c r="D105" s="14">
        <f t="shared" si="3"/>
        <v>2.412572938831167</v>
      </c>
    </row>
    <row r="106" spans="1:8" x14ac:dyDescent="0.2">
      <c r="A106" s="15">
        <v>99</v>
      </c>
      <c r="B106" s="23">
        <f>($D$102)/(POWER(2, (A6/Parameter!$B$3)))</f>
        <v>2.1269032049136074</v>
      </c>
      <c r="C106" s="14">
        <f t="shared" si="5"/>
        <v>0</v>
      </c>
      <c r="D106" s="14">
        <f t="shared" si="3"/>
        <v>2.1269032049136074</v>
      </c>
    </row>
    <row r="107" spans="1:8" x14ac:dyDescent="0.2">
      <c r="A107" s="15">
        <v>100</v>
      </c>
      <c r="B107" s="23">
        <f>($D$102)/(POWER(2, (A7/Parameter!$B$3)))</f>
        <v>1.8750592656748468</v>
      </c>
      <c r="C107" s="14">
        <f t="shared" si="5"/>
        <v>0</v>
      </c>
      <c r="D107" s="14">
        <f t="shared" si="3"/>
        <v>1.8750592656748468</v>
      </c>
    </row>
    <row r="108" spans="1:8" x14ac:dyDescent="0.2">
      <c r="A108" s="15">
        <v>101</v>
      </c>
      <c r="B108" s="23">
        <f>($D$102)/(POWER(2, (A8/Parameter!$B$3)))</f>
        <v>1.6530358512182062</v>
      </c>
      <c r="C108" s="14">
        <f t="shared" si="5"/>
        <v>0</v>
      </c>
      <c r="D108" s="14">
        <f t="shared" si="3"/>
        <v>1.6530358512182062</v>
      </c>
    </row>
    <row r="109" spans="1:8" x14ac:dyDescent="0.2">
      <c r="A109" s="15">
        <v>102</v>
      </c>
      <c r="B109" s="23">
        <f>($D$102)/(POWER(2, (A9/Parameter!$B$3)))</f>
        <v>1.4573019506288745</v>
      </c>
      <c r="C109" s="14">
        <f t="shared" si="5"/>
        <v>0</v>
      </c>
      <c r="D109" s="14">
        <f t="shared" si="3"/>
        <v>1.4573019506288745</v>
      </c>
    </row>
    <row r="110" spans="1:8" x14ac:dyDescent="0.2">
      <c r="A110" s="15">
        <v>103</v>
      </c>
      <c r="B110" s="23">
        <f>($D$102)/(POWER(2, (A10/Parameter!$B$3)))</f>
        <v>1.2847446555630593</v>
      </c>
      <c r="C110" s="14">
        <f t="shared" si="5"/>
        <v>2.4488645972111702</v>
      </c>
      <c r="D110" s="14">
        <f t="shared" si="3"/>
        <v>3.7336092527742295</v>
      </c>
    </row>
    <row r="111" spans="1:8" x14ac:dyDescent="0.2">
      <c r="A111" s="15">
        <v>104</v>
      </c>
      <c r="B111" s="23">
        <f>($D$102)/(POWER(2, (A11/Parameter!$B$3)))</f>
        <v>1.1326196532472681</v>
      </c>
      <c r="C111" s="14">
        <f t="shared" si="5"/>
        <v>2.1588976135707214</v>
      </c>
      <c r="D111" s="14">
        <f t="shared" si="3"/>
        <v>3.2915172668179897</v>
      </c>
      <c r="E111" s="27"/>
    </row>
    <row r="112" spans="1:8" x14ac:dyDescent="0.2">
      <c r="A112" s="15">
        <v>105</v>
      </c>
      <c r="B112" s="23">
        <f>($D$102)/(POWER(2, (A12/Parameter!$B$3)))</f>
        <v>0.99850758153941765</v>
      </c>
      <c r="C112" s="14">
        <f t="shared" si="5"/>
        <v>6.8009944509780684</v>
      </c>
      <c r="D112" s="14">
        <f t="shared" si="3"/>
        <v>7.799502032517486</v>
      </c>
    </row>
    <row r="113" spans="1:8" x14ac:dyDescent="0.2">
      <c r="A113" s="15">
        <v>106</v>
      </c>
      <c r="B113" s="23">
        <f>($D$102)/(POWER(2, (A13/Parameter!$B$3)))</f>
        <v>0.88027555193237716</v>
      </c>
      <c r="C113" s="14">
        <f t="shared" si="5"/>
        <v>5.9956972332587313</v>
      </c>
      <c r="D113" s="14">
        <f t="shared" si="3"/>
        <v>6.8759727851911085</v>
      </c>
    </row>
    <row r="114" spans="1:8" x14ac:dyDescent="0.2">
      <c r="A114" s="15">
        <v>107</v>
      </c>
      <c r="B114" s="23">
        <f>($D$102)/(POWER(2, (A14/Parameter!$B$3)))</f>
        <v>0.77604322857037955</v>
      </c>
      <c r="C114" s="14">
        <f t="shared" si="5"/>
        <v>5.2857542484447375</v>
      </c>
      <c r="D114" s="14">
        <f t="shared" si="3"/>
        <v>6.0617974770151175</v>
      </c>
    </row>
    <row r="115" spans="1:8" x14ac:dyDescent="0.2">
      <c r="A115" s="15">
        <v>108</v>
      </c>
      <c r="B115" s="23">
        <f>($D$102)/(POWER(2, (A15/Parameter!$B$3)))</f>
        <v>0.68415292380652515</v>
      </c>
      <c r="C115" s="14">
        <f t="shared" si="5"/>
        <v>4.659874721486946</v>
      </c>
      <c r="D115" s="14">
        <f t="shared" si="3"/>
        <v>5.3440276452934707</v>
      </c>
    </row>
    <row r="116" spans="1:8" x14ac:dyDescent="0.2">
      <c r="A116" s="15">
        <v>109</v>
      </c>
      <c r="B116" s="23">
        <f>($D$102)/(POWER(2, (A16/Parameter!$B$3)))</f>
        <v>0.60314323470779174</v>
      </c>
      <c r="C116" s="14">
        <f t="shared" si="5"/>
        <v>4.1081048038399119</v>
      </c>
      <c r="D116" s="14">
        <f t="shared" si="3"/>
        <v>4.711248038547704</v>
      </c>
    </row>
    <row r="117" spans="1:8" x14ac:dyDescent="0.2">
      <c r="A117" s="15">
        <v>110</v>
      </c>
      <c r="B117" s="23">
        <f>($D$102)/(POWER(2, (A17/Parameter!$B$3)))</f>
        <v>0.53172580122840196</v>
      </c>
      <c r="C117" s="14">
        <f t="shared" si="5"/>
        <v>3.6216692696724113</v>
      </c>
      <c r="D117" s="14">
        <f t="shared" si="3"/>
        <v>4.1533950709008129</v>
      </c>
    </row>
    <row r="118" spans="1:8" x14ac:dyDescent="0.2">
      <c r="A118" s="15">
        <v>111</v>
      </c>
      <c r="B118" s="23">
        <f>($D$102)/(POWER(2, (A18/Parameter!$B$3)))</f>
        <v>0.46876481641871182</v>
      </c>
      <c r="C118" s="14">
        <f t="shared" si="5"/>
        <v>3.192831956631025</v>
      </c>
      <c r="D118" s="14">
        <f t="shared" si="3"/>
        <v>3.661596773049737</v>
      </c>
    </row>
    <row r="119" spans="1:8" x14ac:dyDescent="0.2">
      <c r="A119" s="15">
        <v>112</v>
      </c>
      <c r="B119" s="23">
        <f>($D$102)/(POWER(2, (A19/Parameter!$B$3)))</f>
        <v>0.41325896280455149</v>
      </c>
      <c r="C119" s="14">
        <f t="shared" si="5"/>
        <v>2.8147727316377464</v>
      </c>
      <c r="D119" s="14">
        <f t="shared" si="3"/>
        <v>3.228031694442298</v>
      </c>
    </row>
    <row r="120" spans="1:8" x14ac:dyDescent="0.2">
      <c r="A120" s="15">
        <v>113</v>
      </c>
      <c r="B120" s="23">
        <f>($D$102)/(POWER(2, (A20/Parameter!$B$3)))</f>
        <v>0.36432548765721862</v>
      </c>
      <c r="C120" s="14">
        <f t="shared" si="5"/>
        <v>4.9303436222242709</v>
      </c>
      <c r="D120" s="14">
        <f t="shared" si="3"/>
        <v>5.2946691098814895</v>
      </c>
    </row>
    <row r="121" spans="1:8" x14ac:dyDescent="0.2">
      <c r="A121" s="15">
        <v>114</v>
      </c>
      <c r="B121" s="23">
        <f>($D$102)/(POWER(2, (A21/Parameter!$B$3)))</f>
        <v>0.32118616389076482</v>
      </c>
      <c r="C121" s="14">
        <f t="shared" si="5"/>
        <v>4.3465478214783229</v>
      </c>
      <c r="D121" s="14">
        <f t="shared" si="3"/>
        <v>4.6677339853690878</v>
      </c>
    </row>
    <row r="122" spans="1:8" x14ac:dyDescent="0.2">
      <c r="A122" s="15">
        <v>115</v>
      </c>
      <c r="B122" s="23">
        <f>($D$102)/(POWER(2, (A22/Parameter!$B$3)))</f>
        <v>0.28315491331181714</v>
      </c>
      <c r="C122" s="14">
        <f t="shared" si="5"/>
        <v>5.5460837668851157</v>
      </c>
      <c r="D122" s="14">
        <f t="shared" si="3"/>
        <v>5.8292386801969327</v>
      </c>
    </row>
    <row r="123" spans="1:8" x14ac:dyDescent="0.2">
      <c r="A123" s="15">
        <v>116</v>
      </c>
      <c r="B123" s="23">
        <f>($D$102)/(POWER(2, (A23/Parameter!$B$3)))</f>
        <v>0.24962689538485447</v>
      </c>
      <c r="C123" s="14">
        <f t="shared" si="5"/>
        <v>4.8893789483613102</v>
      </c>
      <c r="D123" s="14">
        <f t="shared" si="3"/>
        <v>5.1390058437461645</v>
      </c>
    </row>
    <row r="124" spans="1:8" x14ac:dyDescent="0.2">
      <c r="A124" s="15">
        <v>117</v>
      </c>
      <c r="B124" s="23">
        <f>($D$102)/(POWER(2, (A24/Parameter!$B$3)))</f>
        <v>0.22006888798309426</v>
      </c>
      <c r="C124" s="14">
        <f t="shared" si="5"/>
        <v>4.310433723236974</v>
      </c>
      <c r="D124" s="14">
        <f t="shared" si="3"/>
        <v>4.5305026112200686</v>
      </c>
    </row>
    <row r="125" spans="1:8" x14ac:dyDescent="0.2">
      <c r="A125" s="15">
        <v>118</v>
      </c>
      <c r="B125" s="23">
        <f>($D$102)/(POWER(2, (A25/Parameter!$B$3)))</f>
        <v>0.19401080714259489</v>
      </c>
      <c r="C125" s="14">
        <f t="shared" si="5"/>
        <v>3.800040675645656</v>
      </c>
      <c r="D125" s="14">
        <f t="shared" si="3"/>
        <v>3.994051482788251</v>
      </c>
    </row>
    <row r="126" spans="1:8" x14ac:dyDescent="0.2">
      <c r="A126" s="15">
        <v>119</v>
      </c>
      <c r="B126" s="23">
        <f>($D$102)/(POWER(2, (A26/Parameter!$B$3)))</f>
        <v>0.17103823095163129</v>
      </c>
      <c r="C126" s="14">
        <f t="shared" si="5"/>
        <v>3.3500826282783827</v>
      </c>
      <c r="D126" s="14">
        <f t="shared" si="3"/>
        <v>3.5211208592300141</v>
      </c>
    </row>
    <row r="127" spans="1:8" x14ac:dyDescent="0.2">
      <c r="A127" s="15">
        <v>120</v>
      </c>
      <c r="B127" s="23">
        <f>($D$102)/(POWER(2, (A27/Parameter!$B$3)))</f>
        <v>0.15078580867694796</v>
      </c>
      <c r="C127" s="14">
        <f t="shared" si="5"/>
        <v>2.953403548604308</v>
      </c>
      <c r="D127" s="14">
        <f t="shared" si="3"/>
        <v>3.104189357281256</v>
      </c>
    </row>
    <row r="128" spans="1:8" x14ac:dyDescent="0.2">
      <c r="A128" s="17">
        <v>120</v>
      </c>
      <c r="B128" s="21">
        <f>($D$127)/(POWER(2, (A3/Parameter!$B$3)))</f>
        <v>3.104189357281256</v>
      </c>
      <c r="C128" s="13">
        <f>$C3</f>
        <v>0</v>
      </c>
      <c r="D128" s="13">
        <f t="shared" si="3"/>
        <v>3.104189357281256</v>
      </c>
      <c r="E128" s="27"/>
      <c r="F128" s="30">
        <f>MIN(D128:D152)</f>
        <v>1.4573096700492334</v>
      </c>
      <c r="G128" s="31">
        <f>MAX(D128:D152)</f>
        <v>7.7995073216751312</v>
      </c>
      <c r="H128" s="14">
        <f>AVERAGE(F128:G128)</f>
        <v>4.6284084958621818</v>
      </c>
    </row>
    <row r="129" spans="1:5" x14ac:dyDescent="0.2">
      <c r="A129" s="15">
        <v>121</v>
      </c>
      <c r="B129" s="23">
        <f>($D$127)/(POWER(2, (A4/Parameter!$B$3)))</f>
        <v>2.7366261912308749</v>
      </c>
      <c r="C129" s="14">
        <f>$C4</f>
        <v>0</v>
      </c>
      <c r="D129" s="14">
        <f t="shared" si="3"/>
        <v>2.7366261912308749</v>
      </c>
    </row>
    <row r="130" spans="1:5" x14ac:dyDescent="0.2">
      <c r="A130" s="15">
        <v>122</v>
      </c>
      <c r="B130" s="23">
        <f>($D$127)/(POWER(2, (A5/Parameter!$B$3)))</f>
        <v>2.4125857183822084</v>
      </c>
      <c r="C130" s="14">
        <f t="shared" ref="C130:C152" si="6">$C5</f>
        <v>0</v>
      </c>
      <c r="D130" s="14">
        <f t="shared" si="3"/>
        <v>2.4125857183822084</v>
      </c>
    </row>
    <row r="131" spans="1:5" x14ac:dyDescent="0.2">
      <c r="A131" s="15">
        <v>123</v>
      </c>
      <c r="B131" s="23">
        <f>($D$127)/(POWER(2, (A6/Parameter!$B$3)))</f>
        <v>2.1269144712540484</v>
      </c>
      <c r="C131" s="14">
        <f t="shared" si="6"/>
        <v>0</v>
      </c>
      <c r="D131" s="14">
        <f t="shared" si="3"/>
        <v>2.1269144712540484</v>
      </c>
    </row>
    <row r="132" spans="1:5" x14ac:dyDescent="0.2">
      <c r="A132" s="15">
        <v>124</v>
      </c>
      <c r="B132" s="23">
        <f>($D$127)/(POWER(2, (A7/Parameter!$B$3)))</f>
        <v>1.8750691979820555</v>
      </c>
      <c r="C132" s="14">
        <f t="shared" si="6"/>
        <v>0</v>
      </c>
      <c r="D132" s="14">
        <f t="shared" si="3"/>
        <v>1.8750691979820555</v>
      </c>
    </row>
    <row r="133" spans="1:5" x14ac:dyDescent="0.2">
      <c r="A133" s="15">
        <v>125</v>
      </c>
      <c r="B133" s="23">
        <f>($D$127)/(POWER(2, (A8/Parameter!$B$3)))</f>
        <v>1.6530446074533833</v>
      </c>
      <c r="C133" s="14">
        <f t="shared" si="6"/>
        <v>0</v>
      </c>
      <c r="D133" s="14">
        <f t="shared" si="3"/>
        <v>1.6530446074533833</v>
      </c>
    </row>
    <row r="134" spans="1:5" x14ac:dyDescent="0.2">
      <c r="A134" s="15">
        <v>126</v>
      </c>
      <c r="B134" s="23">
        <f>($D$127)/(POWER(2, (A9/Parameter!$B$3)))</f>
        <v>1.4573096700492334</v>
      </c>
      <c r="C134" s="14">
        <f t="shared" si="6"/>
        <v>0</v>
      </c>
      <c r="D134" s="14">
        <f t="shared" si="3"/>
        <v>1.4573096700492334</v>
      </c>
    </row>
    <row r="135" spans="1:5" x14ac:dyDescent="0.2">
      <c r="A135" s="15">
        <v>127</v>
      </c>
      <c r="B135" s="23">
        <f>($D$127)/(POWER(2, (A10/Parameter!$B$3)))</f>
        <v>1.2847514609365414</v>
      </c>
      <c r="C135" s="14">
        <f t="shared" si="6"/>
        <v>2.4488645972111702</v>
      </c>
      <c r="D135" s="14">
        <f t="shared" ref="D135:D153" si="7">B135+C135</f>
        <v>3.7336160581477116</v>
      </c>
    </row>
    <row r="136" spans="1:5" x14ac:dyDescent="0.2">
      <c r="A136" s="15">
        <v>128</v>
      </c>
      <c r="B136" s="23">
        <f>($D$127)/(POWER(2, (A11/Parameter!$B$3)))</f>
        <v>1.1326256528050169</v>
      </c>
      <c r="C136" s="14">
        <f t="shared" si="6"/>
        <v>2.1588976135707214</v>
      </c>
      <c r="D136" s="14">
        <f t="shared" si="7"/>
        <v>3.2915232663757381</v>
      </c>
      <c r="E136" s="27"/>
    </row>
    <row r="137" spans="1:5" x14ac:dyDescent="0.2">
      <c r="A137" s="15">
        <v>129</v>
      </c>
      <c r="B137" s="23">
        <f>($D$127)/(POWER(2, (A12/Parameter!$B$3)))</f>
        <v>0.99851287069706274</v>
      </c>
      <c r="C137" s="14">
        <f t="shared" si="6"/>
        <v>6.8009944509780684</v>
      </c>
      <c r="D137" s="14">
        <f t="shared" si="7"/>
        <v>7.7995073216751312</v>
      </c>
    </row>
    <row r="138" spans="1:5" x14ac:dyDescent="0.2">
      <c r="A138" s="15">
        <v>130</v>
      </c>
      <c r="B138" s="23">
        <f>($D$127)/(POWER(2, (A13/Parameter!$B$3)))</f>
        <v>0.8802802148075034</v>
      </c>
      <c r="C138" s="14">
        <f t="shared" si="6"/>
        <v>5.9956972332587313</v>
      </c>
      <c r="D138" s="14">
        <f t="shared" si="7"/>
        <v>6.8759774480662346</v>
      </c>
    </row>
    <row r="139" spans="1:5" x14ac:dyDescent="0.2">
      <c r="A139" s="15">
        <v>131</v>
      </c>
      <c r="B139" s="23">
        <f>($D$127)/(POWER(2, (A14/Parameter!$B$3)))</f>
        <v>0.776047339320314</v>
      </c>
      <c r="C139" s="14">
        <f t="shared" si="6"/>
        <v>5.2857542484447375</v>
      </c>
      <c r="D139" s="14">
        <f t="shared" si="7"/>
        <v>6.0618015877650517</v>
      </c>
    </row>
    <row r="140" spans="1:5" x14ac:dyDescent="0.2">
      <c r="A140" s="15">
        <v>132</v>
      </c>
      <c r="B140" s="23">
        <f>($D$127)/(POWER(2, (A15/Parameter!$B$3)))</f>
        <v>0.68415654780771884</v>
      </c>
      <c r="C140" s="14">
        <f t="shared" si="6"/>
        <v>4.659874721486946</v>
      </c>
      <c r="D140" s="14">
        <f t="shared" si="7"/>
        <v>5.344031269294665</v>
      </c>
    </row>
    <row r="141" spans="1:5" x14ac:dyDescent="0.2">
      <c r="A141" s="15">
        <v>133</v>
      </c>
      <c r="B141" s="23">
        <f>($D$127)/(POWER(2, (A16/Parameter!$B$3)))</f>
        <v>0.60314642959555209</v>
      </c>
      <c r="C141" s="14">
        <f t="shared" si="6"/>
        <v>4.1081048038399119</v>
      </c>
      <c r="D141" s="14">
        <f t="shared" si="7"/>
        <v>4.7112512334354637</v>
      </c>
    </row>
    <row r="142" spans="1:5" x14ac:dyDescent="0.2">
      <c r="A142" s="15">
        <v>134</v>
      </c>
      <c r="B142" s="23">
        <f>($D$127)/(POWER(2, (A17/Parameter!$B$3)))</f>
        <v>0.53172861781351222</v>
      </c>
      <c r="C142" s="14">
        <f t="shared" si="6"/>
        <v>3.6216692696724113</v>
      </c>
      <c r="D142" s="14">
        <f t="shared" si="7"/>
        <v>4.1533978874859239</v>
      </c>
    </row>
    <row r="143" spans="1:5" x14ac:dyDescent="0.2">
      <c r="A143" s="15">
        <v>135</v>
      </c>
      <c r="B143" s="23">
        <f>($D$127)/(POWER(2, (A18/Parameter!$B$3)))</f>
        <v>0.46876729949551399</v>
      </c>
      <c r="C143" s="14">
        <f t="shared" si="6"/>
        <v>3.192831956631025</v>
      </c>
      <c r="D143" s="14">
        <f t="shared" si="7"/>
        <v>3.6615992561265389</v>
      </c>
    </row>
    <row r="144" spans="1:5" x14ac:dyDescent="0.2">
      <c r="A144" s="15">
        <v>136</v>
      </c>
      <c r="B144" s="23">
        <f>($D$127)/(POWER(2, (A19/Parameter!$B$3)))</f>
        <v>0.41326115186334578</v>
      </c>
      <c r="C144" s="14">
        <f t="shared" si="6"/>
        <v>2.8147727316377464</v>
      </c>
      <c r="D144" s="14">
        <f t="shared" si="7"/>
        <v>3.2280338835010922</v>
      </c>
    </row>
    <row r="145" spans="1:8" x14ac:dyDescent="0.2">
      <c r="A145" s="15">
        <v>137</v>
      </c>
      <c r="B145" s="23">
        <f>($D$127)/(POWER(2, (A20/Parameter!$B$3)))</f>
        <v>0.36432741751230835</v>
      </c>
      <c r="C145" s="14">
        <f t="shared" si="6"/>
        <v>4.9303436222242709</v>
      </c>
      <c r="D145" s="14">
        <f t="shared" si="7"/>
        <v>5.2946710397365795</v>
      </c>
    </row>
    <row r="146" spans="1:8" x14ac:dyDescent="0.2">
      <c r="A146" s="15">
        <v>138</v>
      </c>
      <c r="B146" s="23">
        <f>($D$127)/(POWER(2, (A21/Parameter!$B$3)))</f>
        <v>0.32118786523413534</v>
      </c>
      <c r="C146" s="14">
        <f t="shared" si="6"/>
        <v>4.3465478214783229</v>
      </c>
      <c r="D146" s="14">
        <f t="shared" si="7"/>
        <v>4.667735686712458</v>
      </c>
    </row>
    <row r="147" spans="1:8" x14ac:dyDescent="0.2">
      <c r="A147" s="15">
        <v>139</v>
      </c>
      <c r="B147" s="23">
        <f>($D$127)/(POWER(2, (A22/Parameter!$B$3)))</f>
        <v>0.28315641320125434</v>
      </c>
      <c r="C147" s="14">
        <f t="shared" si="6"/>
        <v>5.5460837668851157</v>
      </c>
      <c r="D147" s="14">
        <f t="shared" si="7"/>
        <v>5.8292401800863702</v>
      </c>
    </row>
    <row r="148" spans="1:8" x14ac:dyDescent="0.2">
      <c r="A148" s="15">
        <v>140</v>
      </c>
      <c r="B148" s="23">
        <f>($D$127)/(POWER(2, (A23/Parameter!$B$3)))</f>
        <v>0.24962821767426577</v>
      </c>
      <c r="C148" s="14">
        <f t="shared" si="6"/>
        <v>4.8893789483613102</v>
      </c>
      <c r="D148" s="14">
        <f t="shared" si="7"/>
        <v>5.1390071660355758</v>
      </c>
    </row>
    <row r="149" spans="1:8" x14ac:dyDescent="0.2">
      <c r="A149" s="15">
        <v>141</v>
      </c>
      <c r="B149" s="23">
        <f>($D$127)/(POWER(2, (A24/Parameter!$B$3)))</f>
        <v>0.22007005370187582</v>
      </c>
      <c r="C149" s="14">
        <f t="shared" si="6"/>
        <v>4.310433723236974</v>
      </c>
      <c r="D149" s="14">
        <f t="shared" si="7"/>
        <v>4.5305037769388496</v>
      </c>
    </row>
    <row r="150" spans="1:8" x14ac:dyDescent="0.2">
      <c r="A150" s="15">
        <v>142</v>
      </c>
      <c r="B150" s="23">
        <f>($D$127)/(POWER(2, (A25/Parameter!$B$3)))</f>
        <v>0.1940118348300785</v>
      </c>
      <c r="C150" s="14">
        <f t="shared" si="6"/>
        <v>3.800040675645656</v>
      </c>
      <c r="D150" s="14">
        <f t="shared" si="7"/>
        <v>3.9940525104757345</v>
      </c>
    </row>
    <row r="151" spans="1:8" x14ac:dyDescent="0.2">
      <c r="A151" s="15">
        <v>143</v>
      </c>
      <c r="B151" s="23">
        <f>($D$127)/(POWER(2, (A26/Parameter!$B$3)))</f>
        <v>0.17103913695192971</v>
      </c>
      <c r="C151" s="14">
        <f t="shared" si="6"/>
        <v>3.3500826282783827</v>
      </c>
      <c r="D151" s="14">
        <f t="shared" si="7"/>
        <v>3.5211217652303124</v>
      </c>
    </row>
    <row r="152" spans="1:8" x14ac:dyDescent="0.2">
      <c r="A152" s="15">
        <v>144</v>
      </c>
      <c r="B152" s="23">
        <f>($D$127)/(POWER(2, (A27/Parameter!$B$3)))</f>
        <v>0.15078660739888808</v>
      </c>
      <c r="C152" s="14">
        <f t="shared" si="6"/>
        <v>2.953403548604308</v>
      </c>
      <c r="D152" s="14">
        <f t="shared" si="7"/>
        <v>3.1041901560031961</v>
      </c>
    </row>
    <row r="153" spans="1:8" x14ac:dyDescent="0.2">
      <c r="A153" s="17">
        <v>144</v>
      </c>
      <c r="B153" s="21">
        <f>($D$152)/(POWER(2, (A3/Parameter!$B$3)))</f>
        <v>3.1041901560031961</v>
      </c>
      <c r="C153" s="13">
        <f>$C3</f>
        <v>0</v>
      </c>
      <c r="D153" s="13">
        <f t="shared" si="7"/>
        <v>3.1041901560031961</v>
      </c>
      <c r="E153" s="27"/>
      <c r="F153" s="30">
        <f>MIN(D153:D177)</f>
        <v>1.4573100450215926</v>
      </c>
      <c r="G153" s="31">
        <f>MAX(D153:D177)</f>
        <v>7.7995075785970025</v>
      </c>
      <c r="H153" s="14">
        <f>AVERAGE(F153:G153)</f>
        <v>4.6284088118092974</v>
      </c>
    </row>
    <row r="154" spans="1:8" x14ac:dyDescent="0.2">
      <c r="A154" s="15">
        <v>145</v>
      </c>
      <c r="B154" s="22">
        <f>($D$152)/(POWER(2, (A4/Parameter!$B$3)))</f>
        <v>2.7366268953771522</v>
      </c>
      <c r="C154" s="14">
        <f>$C4</f>
        <v>0</v>
      </c>
      <c r="D154" s="14">
        <f t="shared" ref="D154:D177" si="8">B154+C154</f>
        <v>2.7366268953771522</v>
      </c>
    </row>
    <row r="155" spans="1:8" x14ac:dyDescent="0.2">
      <c r="A155" s="15">
        <v>146</v>
      </c>
      <c r="B155" s="22">
        <f>($D$152)/(POWER(2, (A5/Parameter!$B$3)))</f>
        <v>2.4125863391514093</v>
      </c>
      <c r="C155" s="14">
        <f t="shared" ref="C155:C176" si="9">$C5</f>
        <v>0</v>
      </c>
      <c r="D155" s="14">
        <f t="shared" si="8"/>
        <v>2.4125863391514093</v>
      </c>
    </row>
    <row r="156" spans="1:8" x14ac:dyDescent="0.2">
      <c r="A156" s="15">
        <v>147</v>
      </c>
      <c r="B156" s="22">
        <f>($D$152)/(POWER(2, (A6/Parameter!$B$3)))</f>
        <v>2.1269150185187473</v>
      </c>
      <c r="C156" s="14">
        <f t="shared" si="9"/>
        <v>0</v>
      </c>
      <c r="D156" s="14">
        <f t="shared" si="8"/>
        <v>2.1269150185187473</v>
      </c>
    </row>
    <row r="157" spans="1:8" x14ac:dyDescent="0.2">
      <c r="A157" s="15">
        <v>148</v>
      </c>
      <c r="B157" s="22">
        <f>($D$152)/(POWER(2, (A7/Parameter!$B$3)))</f>
        <v>1.875069680445828</v>
      </c>
      <c r="C157" s="14">
        <f t="shared" si="9"/>
        <v>0</v>
      </c>
      <c r="D157" s="14">
        <f t="shared" si="8"/>
        <v>1.875069680445828</v>
      </c>
    </row>
    <row r="158" spans="1:8" x14ac:dyDescent="0.2">
      <c r="A158" s="15">
        <v>149</v>
      </c>
      <c r="B158" s="22">
        <f>($D$152)/(POWER(2, (A8/Parameter!$B$3)))</f>
        <v>1.6530450327892259</v>
      </c>
      <c r="C158" s="14">
        <f t="shared" si="9"/>
        <v>0</v>
      </c>
      <c r="D158" s="14">
        <f t="shared" si="8"/>
        <v>1.6530450327892259</v>
      </c>
    </row>
    <row r="159" spans="1:8" x14ac:dyDescent="0.2">
      <c r="A159" s="15">
        <v>150</v>
      </c>
      <c r="B159" s="22">
        <f>($D$152)/(POWER(2, (A9/Parameter!$B$3)))</f>
        <v>1.4573100450215926</v>
      </c>
      <c r="C159" s="14">
        <f t="shared" si="9"/>
        <v>0</v>
      </c>
      <c r="D159" s="14">
        <f t="shared" si="8"/>
        <v>1.4573100450215926</v>
      </c>
    </row>
    <row r="160" spans="1:8" x14ac:dyDescent="0.2">
      <c r="A160" s="15">
        <v>151</v>
      </c>
      <c r="B160" s="22">
        <f>($D$152)/(POWER(2, (A10/Parameter!$B$3)))</f>
        <v>1.2847517915088942</v>
      </c>
      <c r="C160" s="14">
        <f t="shared" si="9"/>
        <v>2.4488645972111702</v>
      </c>
      <c r="D160" s="14">
        <f t="shared" si="8"/>
        <v>3.7336163887200646</v>
      </c>
    </row>
    <row r="161" spans="1:5" x14ac:dyDescent="0.2">
      <c r="A161" s="15">
        <v>152</v>
      </c>
      <c r="B161" s="22">
        <f>($D$152)/(POWER(2, (A11/Parameter!$B$3)))</f>
        <v>1.1326259442347122</v>
      </c>
      <c r="C161" s="14">
        <f t="shared" si="9"/>
        <v>2.1588976135707214</v>
      </c>
      <c r="D161" s="14">
        <f t="shared" si="8"/>
        <v>3.2915235578054336</v>
      </c>
      <c r="E161" s="27"/>
    </row>
    <row r="162" spans="1:5" x14ac:dyDescent="0.2">
      <c r="A162" s="15">
        <v>153</v>
      </c>
      <c r="B162" s="22">
        <f>($D$152)/(POWER(2, (A12/Parameter!$B$3)))</f>
        <v>0.99851312761893374</v>
      </c>
      <c r="C162" s="14">
        <f t="shared" si="9"/>
        <v>6.8009944509780684</v>
      </c>
      <c r="D162" s="14">
        <f t="shared" si="8"/>
        <v>7.7995075785970025</v>
      </c>
    </row>
    <row r="163" spans="1:5" x14ac:dyDescent="0.2">
      <c r="A163" s="15">
        <v>154</v>
      </c>
      <c r="B163" s="22">
        <f>($D$152)/(POWER(2, (A13/Parameter!$B$3)))</f>
        <v>0.8802804413075781</v>
      </c>
      <c r="C163" s="14">
        <f t="shared" si="9"/>
        <v>5.9956972332587313</v>
      </c>
      <c r="D163" s="14">
        <f t="shared" si="8"/>
        <v>6.8759776745663093</v>
      </c>
    </row>
    <row r="164" spans="1:5" x14ac:dyDescent="0.2">
      <c r="A164" s="15">
        <v>155</v>
      </c>
      <c r="B164" s="22">
        <f>($D$152)/(POWER(2, (A14/Parameter!$B$3)))</f>
        <v>0.77604753900079904</v>
      </c>
      <c r="C164" s="14">
        <f t="shared" si="9"/>
        <v>5.2857542484447375</v>
      </c>
      <c r="D164" s="14">
        <f t="shared" si="8"/>
        <v>6.0618017874455363</v>
      </c>
    </row>
    <row r="165" spans="1:5" x14ac:dyDescent="0.2">
      <c r="A165" s="15">
        <v>156</v>
      </c>
      <c r="B165" s="22">
        <f>($D$152)/(POWER(2, (A15/Parameter!$B$3)))</f>
        <v>0.68415672384428827</v>
      </c>
      <c r="C165" s="14">
        <f t="shared" si="9"/>
        <v>4.659874721486946</v>
      </c>
      <c r="D165" s="14">
        <f t="shared" si="8"/>
        <v>5.3440314453312343</v>
      </c>
    </row>
    <row r="166" spans="1:5" x14ac:dyDescent="0.2">
      <c r="A166" s="15">
        <v>157</v>
      </c>
      <c r="B166" s="22">
        <f>($D$152)/(POWER(2, (A16/Parameter!$B$3)))</f>
        <v>0.60314658478785232</v>
      </c>
      <c r="C166" s="14">
        <f t="shared" si="9"/>
        <v>4.1081048038399119</v>
      </c>
      <c r="D166" s="14">
        <f t="shared" si="8"/>
        <v>4.7112513886277645</v>
      </c>
    </row>
    <row r="167" spans="1:5" x14ac:dyDescent="0.2">
      <c r="A167" s="15">
        <v>158</v>
      </c>
      <c r="B167" s="22">
        <f>($D$152)/(POWER(2, (A17/Parameter!$B$3)))</f>
        <v>0.53172875462968683</v>
      </c>
      <c r="C167" s="14">
        <f t="shared" si="9"/>
        <v>3.6216692696724113</v>
      </c>
      <c r="D167" s="14">
        <f t="shared" si="8"/>
        <v>4.1533980243020983</v>
      </c>
    </row>
    <row r="168" spans="1:5" x14ac:dyDescent="0.2">
      <c r="A168" s="15">
        <v>159</v>
      </c>
      <c r="B168" s="22">
        <f>($D$152)/(POWER(2, (A18/Parameter!$B$3)))</f>
        <v>0.46876742011145711</v>
      </c>
      <c r="C168" s="14">
        <f t="shared" si="9"/>
        <v>3.192831956631025</v>
      </c>
      <c r="D168" s="14">
        <f t="shared" si="8"/>
        <v>3.6615993767424824</v>
      </c>
    </row>
    <row r="169" spans="1:5" x14ac:dyDescent="0.2">
      <c r="A169" s="15">
        <v>160</v>
      </c>
      <c r="B169" s="22">
        <f>($D$152)/(POWER(2, (A19/Parameter!$B$3)))</f>
        <v>0.41326125819730641</v>
      </c>
      <c r="C169" s="14">
        <f t="shared" si="9"/>
        <v>2.8147727316377464</v>
      </c>
      <c r="D169" s="14">
        <f t="shared" si="8"/>
        <v>3.228033989835053</v>
      </c>
    </row>
    <row r="170" spans="1:5" x14ac:dyDescent="0.2">
      <c r="A170" s="15">
        <v>161</v>
      </c>
      <c r="B170" s="22">
        <f>($D$152)/(POWER(2, (A20/Parameter!$B$3)))</f>
        <v>0.36432751125539814</v>
      </c>
      <c r="C170" s="14">
        <f t="shared" si="9"/>
        <v>4.9303436222242709</v>
      </c>
      <c r="D170" s="14">
        <f t="shared" si="8"/>
        <v>5.2946711334796692</v>
      </c>
    </row>
    <row r="171" spans="1:5" x14ac:dyDescent="0.2">
      <c r="A171" s="15">
        <v>162</v>
      </c>
      <c r="B171" s="22">
        <f>($D$152)/(POWER(2, (A21/Parameter!$B$3)))</f>
        <v>0.32118794787722355</v>
      </c>
      <c r="C171" s="14">
        <f t="shared" si="9"/>
        <v>4.3465478214783229</v>
      </c>
      <c r="D171" s="14">
        <f t="shared" si="8"/>
        <v>4.6677357693555468</v>
      </c>
    </row>
    <row r="172" spans="1:5" x14ac:dyDescent="0.2">
      <c r="A172" s="15">
        <v>163</v>
      </c>
      <c r="B172" s="22">
        <f>($D$152)/(POWER(2, (A22/Parameter!$B$3)))</f>
        <v>0.28315648605867816</v>
      </c>
      <c r="C172" s="14">
        <f t="shared" si="9"/>
        <v>5.5460837668851157</v>
      </c>
      <c r="D172" s="14">
        <f t="shared" si="8"/>
        <v>5.8292402529437943</v>
      </c>
    </row>
    <row r="173" spans="1:5" x14ac:dyDescent="0.2">
      <c r="A173" s="15">
        <v>164</v>
      </c>
      <c r="B173" s="22">
        <f>($D$152)/(POWER(2, (A23/Parameter!$B$3)))</f>
        <v>0.24962828190473349</v>
      </c>
      <c r="C173" s="14">
        <f t="shared" si="9"/>
        <v>4.8893789483613102</v>
      </c>
      <c r="D173" s="14">
        <f t="shared" si="8"/>
        <v>5.1390072302660439</v>
      </c>
    </row>
    <row r="174" spans="1:5" x14ac:dyDescent="0.2">
      <c r="A174" s="15">
        <v>165</v>
      </c>
      <c r="B174" s="22">
        <f>($D$152)/(POWER(2, (A24/Parameter!$B$3)))</f>
        <v>0.2200701103268945</v>
      </c>
      <c r="C174" s="14">
        <f t="shared" si="9"/>
        <v>4.310433723236974</v>
      </c>
      <c r="D174" s="14">
        <f t="shared" si="8"/>
        <v>4.5305038335638681</v>
      </c>
    </row>
    <row r="175" spans="1:5" x14ac:dyDescent="0.2">
      <c r="A175" s="15">
        <v>166</v>
      </c>
      <c r="B175" s="22">
        <f>($D$152)/(POWER(2, (A25/Parameter!$B$3)))</f>
        <v>0.19401188475019976</v>
      </c>
      <c r="C175" s="14">
        <f t="shared" si="9"/>
        <v>3.800040675645656</v>
      </c>
      <c r="D175" s="14">
        <f t="shared" si="8"/>
        <v>3.9940525603958559</v>
      </c>
    </row>
    <row r="176" spans="1:5" x14ac:dyDescent="0.2">
      <c r="A176" s="15">
        <v>167</v>
      </c>
      <c r="B176" s="22">
        <f>($D$152)/(POWER(2, (A26/Parameter!$B$3)))</f>
        <v>0.17103918096107207</v>
      </c>
      <c r="C176" s="14">
        <f t="shared" si="9"/>
        <v>3.3500826282783827</v>
      </c>
      <c r="D176" s="14">
        <f t="shared" si="8"/>
        <v>3.5211218092394549</v>
      </c>
    </row>
    <row r="177" spans="1:8" x14ac:dyDescent="0.2">
      <c r="A177" s="15">
        <v>168</v>
      </c>
      <c r="B177" s="22">
        <f>($D$152)/(POWER(2, (A27/Parameter!$B$3)))</f>
        <v>0.15078664619696314</v>
      </c>
      <c r="C177" s="14">
        <f>$C27</f>
        <v>2.953403548604308</v>
      </c>
      <c r="D177" s="14">
        <f t="shared" si="8"/>
        <v>3.1041901948012711</v>
      </c>
    </row>
    <row r="178" spans="1:8" x14ac:dyDescent="0.2">
      <c r="A178" s="17">
        <v>168</v>
      </c>
      <c r="B178" s="21">
        <f>($D$177)/(POWER(2, (A3/Parameter!$B$3)))</f>
        <v>3.1041901948012711</v>
      </c>
      <c r="C178" s="13">
        <f>$C3</f>
        <v>0</v>
      </c>
      <c r="D178" s="13">
        <f>B178+C178</f>
        <v>3.1041901948012711</v>
      </c>
      <c r="E178" s="27"/>
      <c r="F178" s="14">
        <f>MIN(D178:D202)</f>
        <v>1.4573100632359486</v>
      </c>
      <c r="G178" s="14">
        <f>MAX(D178:D202)</f>
        <v>7.7995075910770328</v>
      </c>
      <c r="H178" s="14"/>
    </row>
    <row r="179" spans="1:8" x14ac:dyDescent="0.2">
      <c r="A179" s="15">
        <v>169</v>
      </c>
      <c r="B179" s="22">
        <f>($D$177)/(POWER(2, (A4/Parameter!$B$3)))</f>
        <v>2.7366269295811958</v>
      </c>
      <c r="C179" s="14">
        <f>$C4</f>
        <v>0</v>
      </c>
      <c r="D179" s="14">
        <f>B179+C179</f>
        <v>2.7366269295811958</v>
      </c>
    </row>
    <row r="180" spans="1:8" x14ac:dyDescent="0.2">
      <c r="A180" s="15">
        <v>170</v>
      </c>
      <c r="B180" s="22">
        <f>($D$177)/(POWER(2, (A5/Parameter!$B$3)))</f>
        <v>2.4125863693053948</v>
      </c>
      <c r="C180" s="14">
        <f t="shared" ref="C180:C187" si="10">$C5</f>
        <v>0</v>
      </c>
      <c r="D180" s="14">
        <f t="shared" ref="D180:D187" si="11">B180+C180</f>
        <v>2.4125863693053948</v>
      </c>
    </row>
    <row r="181" spans="1:8" x14ac:dyDescent="0.2">
      <c r="A181" s="15">
        <v>171</v>
      </c>
      <c r="B181" s="22">
        <f>($D$177)/(POWER(2, (A6/Parameter!$B$3)))</f>
        <v>2.1269150451022374</v>
      </c>
      <c r="C181" s="14">
        <f t="shared" si="10"/>
        <v>0</v>
      </c>
      <c r="D181" s="14">
        <f t="shared" si="11"/>
        <v>2.1269150451022374</v>
      </c>
    </row>
    <row r="182" spans="1:8" x14ac:dyDescent="0.2">
      <c r="A182" s="15">
        <v>172</v>
      </c>
      <c r="B182" s="22">
        <f>($D$177)/(POWER(2, (A7/Parameter!$B$3)))</f>
        <v>1.8750697038816004</v>
      </c>
      <c r="C182" s="14">
        <f t="shared" si="10"/>
        <v>0</v>
      </c>
      <c r="D182" s="14">
        <f t="shared" si="11"/>
        <v>1.8750697038816004</v>
      </c>
    </row>
    <row r="183" spans="1:8" x14ac:dyDescent="0.2">
      <c r="A183" s="15">
        <v>173</v>
      </c>
      <c r="B183" s="22">
        <f>($D$177)/(POWER(2, (A8/Parameter!$B$3)))</f>
        <v>1.6530450534499979</v>
      </c>
      <c r="C183" s="14">
        <f t="shared" si="10"/>
        <v>0</v>
      </c>
      <c r="D183" s="14">
        <f t="shared" si="11"/>
        <v>1.6530450534499979</v>
      </c>
    </row>
    <row r="184" spans="1:8" x14ac:dyDescent="0.2">
      <c r="A184" s="15">
        <v>174</v>
      </c>
      <c r="B184" s="22">
        <f>($D$177)/(POWER(2, (A9/Parameter!$B$3)))</f>
        <v>1.4573100632359486</v>
      </c>
      <c r="C184" s="14">
        <f t="shared" si="10"/>
        <v>0</v>
      </c>
      <c r="D184" s="14">
        <f t="shared" si="11"/>
        <v>1.4573100632359486</v>
      </c>
    </row>
    <row r="185" spans="1:8" x14ac:dyDescent="0.2">
      <c r="A185" s="15">
        <v>175</v>
      </c>
      <c r="B185" s="22">
        <f>($D$177)/(POWER(2, (A10/Parameter!$B$3)))</f>
        <v>1.284751807566511</v>
      </c>
      <c r="C185" s="14">
        <f t="shared" si="10"/>
        <v>2.4488645972111702</v>
      </c>
      <c r="D185" s="14">
        <f t="shared" si="11"/>
        <v>3.7336164047776812</v>
      </c>
    </row>
    <row r="186" spans="1:8" x14ac:dyDescent="0.2">
      <c r="A186" s="15">
        <v>176</v>
      </c>
      <c r="B186" s="22">
        <f>($D$177)/(POWER(2, (A11/Parameter!$B$3)))</f>
        <v>1.132625958390967</v>
      </c>
      <c r="C186" s="14">
        <f t="shared" si="10"/>
        <v>2.1588976135707214</v>
      </c>
      <c r="D186" s="14">
        <f t="shared" si="11"/>
        <v>3.2915235719616884</v>
      </c>
      <c r="E186" s="27"/>
    </row>
    <row r="187" spans="1:8" x14ac:dyDescent="0.2">
      <c r="A187" s="15">
        <v>177</v>
      </c>
      <c r="B187" s="22">
        <f>($D$177)/(POWER(2, (A12/Parameter!$B$3)))</f>
        <v>0.99851314009896397</v>
      </c>
      <c r="C187" s="14">
        <f t="shared" si="10"/>
        <v>6.8009944509780684</v>
      </c>
      <c r="D187" s="14">
        <f t="shared" si="11"/>
        <v>7.7995075910770328</v>
      </c>
    </row>
  </sheetData>
  <sheetProtection sheet="1" objects="1" scenarios="1"/>
  <customSheetViews>
    <customSheetView guid="{69350532-C92A-1445-8F76-6C02DEF8B423}">
      <selection activeCell="H10" sqref="H10"/>
      <pageMargins left="0.75" right="0.75" top="1" bottom="1" header="0.5" footer="0.5"/>
      <pageSetup paperSize="9" orientation="portrait" r:id="rId1"/>
    </customSheetView>
  </customSheetViews>
  <pageMargins left="0.75" right="0.75" top="1" bottom="1" header="0.5" footer="0.5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EE27-61B5-4FCC-A74A-5521BF2BE00F}">
  <sheetPr>
    <tabColor theme="0" tint="-0.249977111117893"/>
  </sheetPr>
  <dimension ref="A1:O187"/>
  <sheetViews>
    <sheetView topLeftCell="A9" zoomScaleNormal="100" zoomScalePageLayoutView="40" workbookViewId="0">
      <selection activeCell="I64" sqref="I64"/>
    </sheetView>
  </sheetViews>
  <sheetFormatPr baseColWidth="10" defaultColWidth="8.6640625" defaultRowHeight="15" outlineLevelCol="1" x14ac:dyDescent="0.2"/>
  <cols>
    <col min="1" max="1" width="10.83203125" style="15" customWidth="1" outlineLevel="1"/>
    <col min="2" max="2" width="10.83203125" style="22" customWidth="1" outlineLevel="1"/>
    <col min="3" max="3" width="13.5" style="14" customWidth="1" outlineLevel="1"/>
    <col min="4" max="4" width="14.6640625" style="14" customWidth="1"/>
    <col min="6" max="6" width="8" customWidth="1"/>
  </cols>
  <sheetData>
    <row r="1" spans="1:15" ht="58.5" customHeight="1" x14ac:dyDescent="0.2">
      <c r="A1" s="16" t="s">
        <v>5</v>
      </c>
      <c r="B1" s="20" t="s">
        <v>12</v>
      </c>
      <c r="C1" s="19" t="s">
        <v>11</v>
      </c>
      <c r="D1" s="28" t="s">
        <v>6</v>
      </c>
    </row>
    <row r="2" spans="1:15" ht="19" customHeight="1" x14ac:dyDescent="0.2">
      <c r="A2" s="18"/>
      <c r="B2" s="18"/>
      <c r="C2" s="18"/>
      <c r="D2" s="29">
        <v>0</v>
      </c>
    </row>
    <row r="3" spans="1:15" x14ac:dyDescent="0.2">
      <c r="A3" s="17">
        <v>0</v>
      </c>
      <c r="B3" s="21">
        <f>($D$2)/(POWER(2, (A3/Parameter!$B$3)))</f>
        <v>0</v>
      </c>
      <c r="C3" s="24" cm="1">
        <f t="array" ref="C3">SUMPRODUCT((Parameter!$D$5:$O$5/Parameter!$B$2/Parameter!$B$1)*EXP(-LN(2)*(A3-Parameter!$D$6:$O$6)/Parameter!$B$3)*(A3&gt;Parameter!$D$6:$O$6))</f>
        <v>0</v>
      </c>
      <c r="D3" s="13">
        <f>B3+C3</f>
        <v>0</v>
      </c>
      <c r="F3" s="30">
        <f>MIN(D3:D27)</f>
        <v>0</v>
      </c>
      <c r="G3" s="31">
        <f>MAX(D3:D27)</f>
        <v>6.8009944509780684</v>
      </c>
      <c r="H3" s="14">
        <f>AVERAGE(F3:G3)</f>
        <v>3.4004972254890342</v>
      </c>
    </row>
    <row r="4" spans="1:15" x14ac:dyDescent="0.2">
      <c r="A4" s="15">
        <v>1</v>
      </c>
      <c r="B4" s="23">
        <f>($D$2)/(POWER(2, (A4/Parameter!$B$3)))</f>
        <v>0</v>
      </c>
      <c r="C4" s="24" cm="1">
        <f t="array" ref="C4">SUMPRODUCT((Parameter!$D$5:$O$5/Parameter!$B$2/Parameter!$B$1)*EXP(-LN(2)*(A4-Parameter!$D$6:$O$6)/Parameter!$B$3)*(A4&gt;Parameter!$D$6:$O$6))</f>
        <v>0</v>
      </c>
      <c r="D4" s="14">
        <f t="shared" ref="D4:D27" si="0">B4+C4</f>
        <v>0</v>
      </c>
    </row>
    <row r="5" spans="1:15" x14ac:dyDescent="0.2">
      <c r="A5" s="15">
        <v>2</v>
      </c>
      <c r="B5" s="23">
        <f>($D$2)/(POWER(2, (A5/Parameter!$B$3)))</f>
        <v>0</v>
      </c>
      <c r="C5" s="24" cm="1">
        <f t="array" ref="C5">SUMPRODUCT((Parameter!$D$5:$O$5/Parameter!$B$2/Parameter!$B$1)*EXP(-LN(2)*(A5-Parameter!$D$6:$O$6)/Parameter!$B$3)*(A5&gt;Parameter!$D$6:$O$6))</f>
        <v>0</v>
      </c>
      <c r="D5" s="14">
        <f t="shared" si="0"/>
        <v>0</v>
      </c>
    </row>
    <row r="6" spans="1:15" x14ac:dyDescent="0.2">
      <c r="A6" s="15">
        <v>3</v>
      </c>
      <c r="B6" s="23">
        <f>($D$2)/(POWER(2, (A6/Parameter!$B$3)))</f>
        <v>0</v>
      </c>
      <c r="C6" s="24" cm="1">
        <f t="array" ref="C6">SUMPRODUCT((Parameter!$D$5:$O$5/Parameter!$B$2/Parameter!$B$1)*EXP(-LN(2)*(A6-Parameter!$D$6:$O$6)/Parameter!$B$3)*(A6&gt;Parameter!$D$6:$O$6))</f>
        <v>0</v>
      </c>
      <c r="D6" s="14">
        <f t="shared" si="0"/>
        <v>0</v>
      </c>
    </row>
    <row r="7" spans="1:15" x14ac:dyDescent="0.2">
      <c r="A7" s="15">
        <v>4</v>
      </c>
      <c r="B7" s="23">
        <f>($D$2)/(POWER(2, (A7/Parameter!$B$3)))</f>
        <v>0</v>
      </c>
      <c r="C7" s="24" cm="1">
        <f t="array" ref="C7">SUMPRODUCT((Parameter!$D$5:$O$5/Parameter!$B$2/Parameter!$B$1)*EXP(-LN(2)*(A7-Parameter!$D$6:$O$6)/Parameter!$B$3)*(A7&gt;Parameter!$D$6:$O$6))</f>
        <v>0</v>
      </c>
      <c r="D7" s="14">
        <f t="shared" si="0"/>
        <v>0</v>
      </c>
    </row>
    <row r="8" spans="1:15" x14ac:dyDescent="0.2">
      <c r="A8" s="15">
        <v>5</v>
      </c>
      <c r="B8" s="23">
        <f>($D$2)/(POWER(2, (A8/Parameter!$B$3)))</f>
        <v>0</v>
      </c>
      <c r="C8" s="24" cm="1">
        <f t="array" ref="C8">SUMPRODUCT((Parameter!$D$5:$O$5/Parameter!$B$2/Parameter!$B$1)*EXP(-LN(2)*(A8-Parameter!$D$6:$O$6)/Parameter!$B$3)*(A8&gt;Parameter!$D$6:$O$6))</f>
        <v>0</v>
      </c>
      <c r="D8" s="14">
        <f t="shared" si="0"/>
        <v>0</v>
      </c>
    </row>
    <row r="9" spans="1:15" x14ac:dyDescent="0.2">
      <c r="A9" s="15">
        <v>6</v>
      </c>
      <c r="B9" s="23">
        <f>($D$2)/(POWER(2, (A9/Parameter!$B$3)))</f>
        <v>0</v>
      </c>
      <c r="C9" s="24" cm="1">
        <f t="array" ref="C9">SUMPRODUCT((Parameter!$D$5:$O$5/Parameter!$B$2/Parameter!$B$1)*EXP(-LN(2)*(A9-Parameter!$D$6:$O$6)/Parameter!$B$3)*(A9&gt;Parameter!$D$6:$O$6))</f>
        <v>0</v>
      </c>
      <c r="D9" s="14">
        <f t="shared" si="0"/>
        <v>0</v>
      </c>
      <c r="O9" s="60" t="s">
        <v>83</v>
      </c>
    </row>
    <row r="10" spans="1:15" x14ac:dyDescent="0.2">
      <c r="A10" s="15">
        <v>7</v>
      </c>
      <c r="B10" s="23">
        <f>($D$2)/(POWER(2, (A10/Parameter!$B$3)))</f>
        <v>0</v>
      </c>
      <c r="C10" s="24" cm="1">
        <f t="array" ref="C10">SUMPRODUCT((Parameter!$D$5:$O$5/Parameter!$B$2/Parameter!$B$1)*EXP(-LN(2)*(A10-Parameter!$D$6:$O$6)/Parameter!$B$3)*(A10&gt;Parameter!$D$6:$O$6))</f>
        <v>2.4488645972111702</v>
      </c>
      <c r="D10" s="14">
        <f t="shared" si="0"/>
        <v>2.4488645972111702</v>
      </c>
    </row>
    <row r="11" spans="1:15" x14ac:dyDescent="0.2">
      <c r="A11" s="15">
        <v>8</v>
      </c>
      <c r="B11" s="23">
        <f>($D$2)/(POWER(2, (A11/Parameter!$B$3)))</f>
        <v>0</v>
      </c>
      <c r="C11" s="24" cm="1">
        <f t="array" ref="C11">SUMPRODUCT((Parameter!$D$5:$O$5/Parameter!$B$2/Parameter!$B$1)*EXP(-LN(2)*(A11-Parameter!$D$6:$O$6)/Parameter!$B$3)*(A11&gt;Parameter!$D$6:$O$6))</f>
        <v>2.1588976135707214</v>
      </c>
      <c r="D11" s="14">
        <f t="shared" si="0"/>
        <v>2.1588976135707214</v>
      </c>
      <c r="E11" s="27"/>
    </row>
    <row r="12" spans="1:15" x14ac:dyDescent="0.2">
      <c r="A12" s="15">
        <v>9</v>
      </c>
      <c r="B12" s="23">
        <f>($D$2)/(POWER(2, (A12/Parameter!$B$3)))</f>
        <v>0</v>
      </c>
      <c r="C12" s="24" cm="1">
        <f t="array" ref="C12">SUMPRODUCT((Parameter!$D$5:$O$5/Parameter!$B$2/Parameter!$B$1)*EXP(-LN(2)*(A12-Parameter!$D$6:$O$6)/Parameter!$B$3)*(A12&gt;Parameter!$D$6:$O$6))</f>
        <v>6.8009944509780684</v>
      </c>
      <c r="D12" s="14">
        <f t="shared" si="0"/>
        <v>6.8009944509780684</v>
      </c>
    </row>
    <row r="13" spans="1:15" x14ac:dyDescent="0.2">
      <c r="A13" s="15">
        <v>10</v>
      </c>
      <c r="B13" s="23">
        <f>($D$2)/(POWER(2, (A13/Parameter!$B$3)))</f>
        <v>0</v>
      </c>
      <c r="C13" s="24" cm="1">
        <f t="array" ref="C13">SUMPRODUCT((Parameter!$D$5:$O$5/Parameter!$B$2/Parameter!$B$1)*EXP(-LN(2)*(A13-Parameter!$D$6:$O$6)/Parameter!$B$3)*(A13&gt;Parameter!$D$6:$O$6))</f>
        <v>5.9956972332587313</v>
      </c>
      <c r="D13" s="14">
        <f t="shared" si="0"/>
        <v>5.9956972332587313</v>
      </c>
    </row>
    <row r="14" spans="1:15" x14ac:dyDescent="0.2">
      <c r="A14" s="15">
        <v>11</v>
      </c>
      <c r="B14" s="23">
        <f>($D$2)/(POWER(2, (A14/Parameter!$B$3)))</f>
        <v>0</v>
      </c>
      <c r="C14" s="24" cm="1">
        <f t="array" ref="C14">SUMPRODUCT((Parameter!$D$5:$O$5/Parameter!$B$2/Parameter!$B$1)*EXP(-LN(2)*(A14-Parameter!$D$6:$O$6)/Parameter!$B$3)*(A14&gt;Parameter!$D$6:$O$6))</f>
        <v>5.2857542484447375</v>
      </c>
      <c r="D14" s="14">
        <f t="shared" si="0"/>
        <v>5.2857542484447375</v>
      </c>
    </row>
    <row r="15" spans="1:15" x14ac:dyDescent="0.2">
      <c r="A15" s="15">
        <v>12</v>
      </c>
      <c r="B15" s="23">
        <f>($D$2)/(POWER(2, (A15/Parameter!$B$3)))</f>
        <v>0</v>
      </c>
      <c r="C15" s="24" cm="1">
        <f t="array" ref="C15">SUMPRODUCT((Parameter!$D$5:$O$5/Parameter!$B$2/Parameter!$B$1)*EXP(-LN(2)*(A15-Parameter!$D$6:$O$6)/Parameter!$B$3)*(A15&gt;Parameter!$D$6:$O$6))</f>
        <v>4.659874721486946</v>
      </c>
      <c r="D15" s="14">
        <f t="shared" si="0"/>
        <v>4.659874721486946</v>
      </c>
    </row>
    <row r="16" spans="1:15" x14ac:dyDescent="0.2">
      <c r="A16" s="15">
        <v>13</v>
      </c>
      <c r="B16" s="23">
        <f>($D$2)/(POWER(2, (A16/Parameter!$B$3)))</f>
        <v>0</v>
      </c>
      <c r="C16" s="24" cm="1">
        <f t="array" ref="C16">SUMPRODUCT((Parameter!$D$5:$O$5/Parameter!$B$2/Parameter!$B$1)*EXP(-LN(2)*(A16-Parameter!$D$6:$O$6)/Parameter!$B$3)*(A16&gt;Parameter!$D$6:$O$6))</f>
        <v>4.1081048038399119</v>
      </c>
      <c r="D16" s="14">
        <f t="shared" si="0"/>
        <v>4.1081048038399119</v>
      </c>
    </row>
    <row r="17" spans="1:8" x14ac:dyDescent="0.2">
      <c r="A17" s="15">
        <v>14</v>
      </c>
      <c r="B17" s="23">
        <f>($D$2)/(POWER(2, (A17/Parameter!$B$3)))</f>
        <v>0</v>
      </c>
      <c r="C17" s="24" cm="1">
        <f t="array" ref="C17">SUMPRODUCT((Parameter!$D$5:$O$5/Parameter!$B$2/Parameter!$B$1)*EXP(-LN(2)*(A17-Parameter!$D$6:$O$6)/Parameter!$B$3)*(A17&gt;Parameter!$D$6:$O$6))</f>
        <v>3.6216692696724113</v>
      </c>
      <c r="D17" s="14">
        <f t="shared" si="0"/>
        <v>3.6216692696724113</v>
      </c>
    </row>
    <row r="18" spans="1:8" x14ac:dyDescent="0.2">
      <c r="A18" s="15">
        <v>15</v>
      </c>
      <c r="B18" s="23">
        <f>($D$2)/(POWER(2, (A18/Parameter!$B$3)))</f>
        <v>0</v>
      </c>
      <c r="C18" s="24" cm="1">
        <f t="array" ref="C18">SUMPRODUCT((Parameter!$D$5:$O$5/Parameter!$B$2/Parameter!$B$1)*EXP(-LN(2)*(A18-Parameter!$D$6:$O$6)/Parameter!$B$3)*(A18&gt;Parameter!$D$6:$O$6))</f>
        <v>3.192831956631025</v>
      </c>
      <c r="D18" s="14">
        <f t="shared" si="0"/>
        <v>3.192831956631025</v>
      </c>
    </row>
    <row r="19" spans="1:8" x14ac:dyDescent="0.2">
      <c r="A19" s="15">
        <v>16</v>
      </c>
      <c r="B19" s="23">
        <f>($D$2)/(POWER(2, (A19/Parameter!$B$3)))</f>
        <v>0</v>
      </c>
      <c r="C19" s="24" cm="1">
        <f t="array" ref="C19">SUMPRODUCT((Parameter!$D$5:$O$5/Parameter!$B$2/Parameter!$B$1)*EXP(-LN(2)*(A19-Parameter!$D$6:$O$6)/Parameter!$B$3)*(A19&gt;Parameter!$D$6:$O$6))</f>
        <v>2.8147727316377464</v>
      </c>
      <c r="D19" s="14">
        <f t="shared" si="0"/>
        <v>2.8147727316377464</v>
      </c>
    </row>
    <row r="20" spans="1:8" x14ac:dyDescent="0.2">
      <c r="A20" s="15">
        <v>17</v>
      </c>
      <c r="B20" s="23">
        <f>($D$2)/(POWER(2, (A20/Parameter!$B$3)))</f>
        <v>0</v>
      </c>
      <c r="C20" s="24" cm="1">
        <f t="array" ref="C20">SUMPRODUCT((Parameter!$D$5:$O$5/Parameter!$B$2/Parameter!$B$1)*EXP(-LN(2)*(A20-Parameter!$D$6:$O$6)/Parameter!$B$3)*(A20&gt;Parameter!$D$6:$O$6))</f>
        <v>4.9303436222242709</v>
      </c>
      <c r="D20" s="14">
        <f t="shared" si="0"/>
        <v>4.9303436222242709</v>
      </c>
    </row>
    <row r="21" spans="1:8" x14ac:dyDescent="0.2">
      <c r="A21" s="15">
        <v>18</v>
      </c>
      <c r="B21" s="23">
        <f>($D$2)/(POWER(2, (A21/Parameter!$B$3)))</f>
        <v>0</v>
      </c>
      <c r="C21" s="24" cm="1">
        <f t="array" ref="C21">SUMPRODUCT((Parameter!$D$5:$O$5/Parameter!$B$2/Parameter!$B$1)*EXP(-LN(2)*(A21-Parameter!$D$6:$O$6)/Parameter!$B$3)*(A21&gt;Parameter!$D$6:$O$6))</f>
        <v>4.3465478214783229</v>
      </c>
      <c r="D21" s="14">
        <f t="shared" si="0"/>
        <v>4.3465478214783229</v>
      </c>
    </row>
    <row r="22" spans="1:8" x14ac:dyDescent="0.2">
      <c r="A22" s="15">
        <v>19</v>
      </c>
      <c r="B22" s="23">
        <f>($D$2)/(POWER(2, (A22/Parameter!$B$3)))</f>
        <v>0</v>
      </c>
      <c r="C22" s="24" cm="1">
        <f t="array" ref="C22">SUMPRODUCT((Parameter!$D$5:$O$5/Parameter!$B$2/Parameter!$B$1)*EXP(-LN(2)*(A22-Parameter!$D$6:$O$6)/Parameter!$B$3)*(A22&gt;Parameter!$D$6:$O$6))</f>
        <v>5.5460837668851157</v>
      </c>
      <c r="D22" s="14">
        <f t="shared" si="0"/>
        <v>5.5460837668851157</v>
      </c>
    </row>
    <row r="23" spans="1:8" x14ac:dyDescent="0.2">
      <c r="A23" s="15">
        <v>20</v>
      </c>
      <c r="B23" s="23">
        <f>($D$2)/(POWER(2, (A23/Parameter!$B$3)))</f>
        <v>0</v>
      </c>
      <c r="C23" s="24" cm="1">
        <f t="array" ref="C23">SUMPRODUCT((Parameter!$D$5:$O$5/Parameter!$B$2/Parameter!$B$1)*EXP(-LN(2)*(A23-Parameter!$D$6:$O$6)/Parameter!$B$3)*(A23&gt;Parameter!$D$6:$O$6))</f>
        <v>4.8893789483613102</v>
      </c>
      <c r="D23" s="14">
        <f t="shared" si="0"/>
        <v>4.8893789483613102</v>
      </c>
    </row>
    <row r="24" spans="1:8" x14ac:dyDescent="0.2">
      <c r="A24" s="15">
        <v>21</v>
      </c>
      <c r="B24" s="23">
        <f>($D$2)/(POWER(2, (A24/Parameter!$B$3)))</f>
        <v>0</v>
      </c>
      <c r="C24" s="24" cm="1">
        <f t="array" ref="C24">SUMPRODUCT((Parameter!$D$5:$O$5/Parameter!$B$2/Parameter!$B$1)*EXP(-LN(2)*(A24-Parameter!$D$6:$O$6)/Parameter!$B$3)*(A24&gt;Parameter!$D$6:$O$6))</f>
        <v>4.310433723236974</v>
      </c>
      <c r="D24" s="14">
        <f t="shared" si="0"/>
        <v>4.310433723236974</v>
      </c>
    </row>
    <row r="25" spans="1:8" x14ac:dyDescent="0.2">
      <c r="A25" s="15">
        <v>22</v>
      </c>
      <c r="B25" s="23">
        <f>($D$2)/(POWER(2, (A25/Parameter!$B$3)))</f>
        <v>0</v>
      </c>
      <c r="C25" s="24" cm="1">
        <f t="array" ref="C25">SUMPRODUCT((Parameter!$D$5:$O$5/Parameter!$B$2/Parameter!$B$1)*EXP(-LN(2)*(A25-Parameter!$D$6:$O$6)/Parameter!$B$3)*(A25&gt;Parameter!$D$6:$O$6))</f>
        <v>3.800040675645656</v>
      </c>
      <c r="D25" s="14">
        <f t="shared" si="0"/>
        <v>3.800040675645656</v>
      </c>
    </row>
    <row r="26" spans="1:8" x14ac:dyDescent="0.2">
      <c r="A26" s="15">
        <v>23</v>
      </c>
      <c r="B26" s="23">
        <f>($D$2)/(POWER(2, (A26/Parameter!$B$3)))</f>
        <v>0</v>
      </c>
      <c r="C26" s="24" cm="1">
        <f t="array" ref="C26">SUMPRODUCT((Parameter!$D$5:$O$5/Parameter!$B$2/Parameter!$B$1)*EXP(-LN(2)*(A26-Parameter!$D$6:$O$6)/Parameter!$B$3)*(A26&gt;Parameter!$D$6:$O$6))</f>
        <v>3.3500826282783827</v>
      </c>
      <c r="D26" s="14">
        <f t="shared" si="0"/>
        <v>3.3500826282783827</v>
      </c>
    </row>
    <row r="27" spans="1:8" x14ac:dyDescent="0.2">
      <c r="A27" s="15">
        <v>24</v>
      </c>
      <c r="B27" s="23">
        <f>($D$2)/(POWER(2, (A27/Parameter!$B$3)))</f>
        <v>0</v>
      </c>
      <c r="C27" s="24" cm="1">
        <f t="array" ref="C27">SUMPRODUCT((Parameter!$D$5:$O$5/Parameter!$B$2/Parameter!$B$1)*EXP(-LN(2)*(A27-Parameter!$D$6:$O$6)/Parameter!$B$3)*(A27&gt;Parameter!$D$6:$O$6))</f>
        <v>2.953403548604308</v>
      </c>
      <c r="D27" s="14">
        <f t="shared" si="0"/>
        <v>2.953403548604308</v>
      </c>
    </row>
    <row r="28" spans="1:8" x14ac:dyDescent="0.2">
      <c r="A28" s="17">
        <v>24</v>
      </c>
      <c r="C28" s="24" cm="1">
        <f t="array" ref="C28">SUMPRODUCT((Parameter!$D$5:$O$5/Parameter!$B$2/Parameter!$B$1)*EXP(-LN(2)*(A28-Parameter!$D$6:$O$6)/Parameter!$B$3)*(A28&gt;Parameter!$D$6:$O$6))</f>
        <v>2.953403548604308</v>
      </c>
      <c r="D28" s="14">
        <f t="shared" ref="D28:D45" si="1">B28+C28</f>
        <v>2.953403548604308</v>
      </c>
      <c r="E28" s="27"/>
      <c r="F28" s="14"/>
      <c r="G28" s="14"/>
      <c r="H28" s="14"/>
    </row>
    <row r="29" spans="1:8" x14ac:dyDescent="0.2">
      <c r="A29" s="15">
        <v>25</v>
      </c>
      <c r="C29" s="24" cm="1">
        <f t="array" ref="C29">SUMPRODUCT((Parameter!$D$5:$O$5/Parameter!$B$2/Parameter!$B$1)*EXP(-LN(2)*(A29-Parameter!$D$6:$O$6)/Parameter!$B$3)*(A29&gt;Parameter!$D$6:$O$6))</f>
        <v>2.6036947409237747</v>
      </c>
      <c r="D29" s="14">
        <f t="shared" si="1"/>
        <v>2.6036947409237747</v>
      </c>
    </row>
    <row r="30" spans="1:8" x14ac:dyDescent="0.2">
      <c r="A30" s="15">
        <v>26</v>
      </c>
      <c r="C30" s="24" cm="1">
        <f t="array" ref="C30">SUMPRODUCT((Parameter!$D$5:$O$5/Parameter!$B$2/Parameter!$B$1)*EXP(-LN(2)*(A30-Parameter!$D$6:$O$6)/Parameter!$B$3)*(A30&gt;Parameter!$D$6:$O$6))</f>
        <v>2.2953945142775303</v>
      </c>
      <c r="D30" s="14">
        <f t="shared" si="1"/>
        <v>2.2953945142775303</v>
      </c>
    </row>
    <row r="31" spans="1:8" x14ac:dyDescent="0.2">
      <c r="A31" s="15">
        <v>27</v>
      </c>
      <c r="C31" s="24" cm="1">
        <f t="array" ref="C31">SUMPRODUCT((Parameter!$D$5:$O$5/Parameter!$B$2/Parameter!$B$1)*EXP(-LN(2)*(A31-Parameter!$D$6:$O$6)/Parameter!$B$3)*(A31&gt;Parameter!$D$6:$O$6))</f>
        <v>2.023599730552911</v>
      </c>
      <c r="D31" s="14">
        <f t="shared" si="1"/>
        <v>2.023599730552911</v>
      </c>
    </row>
    <row r="32" spans="1:8" x14ac:dyDescent="0.2">
      <c r="A32" s="15">
        <v>28</v>
      </c>
      <c r="C32" s="24" cm="1">
        <f t="array" ref="C32">SUMPRODUCT((Parameter!$D$5:$O$5/Parameter!$B$2/Parameter!$B$1)*EXP(-LN(2)*(A32-Parameter!$D$6:$O$6)/Parameter!$B$3)*(A32&gt;Parameter!$D$6:$O$6))</f>
        <v>1.7839878260677509</v>
      </c>
      <c r="D32" s="14">
        <f t="shared" si="1"/>
        <v>1.7839878260677509</v>
      </c>
    </row>
    <row r="33" spans="1:5" x14ac:dyDescent="0.2">
      <c r="A33" s="15">
        <v>29</v>
      </c>
      <c r="C33" s="24" cm="1">
        <f t="array" ref="C33">SUMPRODUCT((Parameter!$D$5:$O$5/Parameter!$B$2/Parameter!$B$1)*EXP(-LN(2)*(A33-Parameter!$D$6:$O$6)/Parameter!$B$3)*(A33&gt;Parameter!$D$6:$O$6))</f>
        <v>1.5727480664806921</v>
      </c>
      <c r="D33" s="14">
        <f t="shared" si="1"/>
        <v>1.5727480664806921</v>
      </c>
    </row>
    <row r="34" spans="1:5" x14ac:dyDescent="0.2">
      <c r="A34" s="15">
        <v>30</v>
      </c>
      <c r="C34" s="24" cm="1">
        <f t="array" ref="C34">SUMPRODUCT((Parameter!$D$5:$O$5/Parameter!$B$2/Parameter!$B$1)*EXP(-LN(2)*(A34-Parameter!$D$6:$O$6)/Parameter!$B$3)*(A34&gt;Parameter!$D$6:$O$6))</f>
        <v>1.3865209417212792</v>
      </c>
      <c r="D34" s="14">
        <f t="shared" si="1"/>
        <v>1.3865209417212792</v>
      </c>
    </row>
    <row r="35" spans="1:5" x14ac:dyDescent="0.2">
      <c r="A35" s="15">
        <v>31</v>
      </c>
      <c r="C35" s="24" cm="1">
        <f t="array" ref="C35">SUMPRODUCT((Parameter!$D$5:$O$5/Parameter!$B$2/Parameter!$B$1)*EXP(-LN(2)*(A35-Parameter!$D$6:$O$6)/Parameter!$B$3)*(A35&gt;Parameter!$D$6:$O$6))</f>
        <v>1.2223447370903275</v>
      </c>
      <c r="D35" s="14">
        <f t="shared" si="1"/>
        <v>1.2223447370903275</v>
      </c>
    </row>
    <row r="36" spans="1:5" x14ac:dyDescent="0.2">
      <c r="A36" s="15">
        <v>32</v>
      </c>
      <c r="C36" s="24" cm="1">
        <f t="array" ref="C36">SUMPRODUCT((Parameter!$D$5:$O$5/Parameter!$B$2/Parameter!$B$1)*EXP(-LN(2)*(A36-Parameter!$D$6:$O$6)/Parameter!$B$3)*(A36&gt;Parameter!$D$6:$O$6))</f>
        <v>1.0776084308092435</v>
      </c>
      <c r="D36" s="14">
        <f t="shared" si="1"/>
        <v>1.0776084308092435</v>
      </c>
      <c r="E36" s="27"/>
    </row>
    <row r="37" spans="1:5" x14ac:dyDescent="0.2">
      <c r="A37" s="15">
        <v>33</v>
      </c>
      <c r="C37" s="24" cm="1">
        <f t="array" ref="C37">SUMPRODUCT((Parameter!$D$5:$O$5/Parameter!$B$2/Parameter!$B$1)*EXP(-LN(2)*(A37-Parameter!$D$6:$O$6)/Parameter!$B$3)*(A37&gt;Parameter!$D$6:$O$6))</f>
        <v>0.95001016891141388</v>
      </c>
      <c r="D37" s="14">
        <f t="shared" si="1"/>
        <v>0.95001016891141388</v>
      </c>
    </row>
    <row r="38" spans="1:5" x14ac:dyDescent="0.2">
      <c r="A38" s="15">
        <v>34</v>
      </c>
      <c r="C38" s="24" cm="1">
        <f t="array" ref="C38">SUMPRODUCT((Parameter!$D$5:$O$5/Parameter!$B$2/Parameter!$B$1)*EXP(-LN(2)*(A38-Parameter!$D$6:$O$6)/Parameter!$B$3)*(A38&gt;Parameter!$D$6:$O$6))</f>
        <v>0.83752065706959566</v>
      </c>
      <c r="D38" s="14">
        <f t="shared" si="1"/>
        <v>0.83752065706959566</v>
      </c>
    </row>
    <row r="39" spans="1:5" x14ac:dyDescent="0.2">
      <c r="A39" s="15">
        <v>35</v>
      </c>
      <c r="C39" s="24" cm="1">
        <f t="array" ref="C39">SUMPRODUCT((Parameter!$D$5:$O$5/Parameter!$B$2/Parameter!$B$1)*EXP(-LN(2)*(A39-Parameter!$D$6:$O$6)/Parameter!$B$3)*(A39&gt;Parameter!$D$6:$O$6))</f>
        <v>0.738350887151077</v>
      </c>
      <c r="D39" s="14">
        <f t="shared" si="1"/>
        <v>0.738350887151077</v>
      </c>
    </row>
    <row r="40" spans="1:5" x14ac:dyDescent="0.2">
      <c r="A40" s="15">
        <v>36</v>
      </c>
      <c r="C40" s="24" cm="1">
        <f t="array" ref="C40">SUMPRODUCT((Parameter!$D$5:$O$5/Parameter!$B$2/Parameter!$B$1)*EXP(-LN(2)*(A40-Parameter!$D$6:$O$6)/Parameter!$B$3)*(A40&gt;Parameter!$D$6:$O$6))</f>
        <v>0.65092368523094368</v>
      </c>
      <c r="D40" s="14">
        <f t="shared" si="1"/>
        <v>0.65092368523094368</v>
      </c>
    </row>
    <row r="41" spans="1:5" x14ac:dyDescent="0.2">
      <c r="A41" s="15">
        <v>37</v>
      </c>
      <c r="C41" s="24" cm="1">
        <f t="array" ref="C41">SUMPRODUCT((Parameter!$D$5:$O$5/Parameter!$B$2/Parameter!$B$1)*EXP(-LN(2)*(A41-Parameter!$D$6:$O$6)/Parameter!$B$3)*(A41&gt;Parameter!$D$6:$O$6))</f>
        <v>0.57384862856938268</v>
      </c>
      <c r="D41" s="14">
        <f t="shared" si="1"/>
        <v>0.57384862856938268</v>
      </c>
    </row>
    <row r="42" spans="1:5" x14ac:dyDescent="0.2">
      <c r="A42" s="15">
        <v>38</v>
      </c>
      <c r="C42" s="24" cm="1">
        <f t="array" ref="C42">SUMPRODUCT((Parameter!$D$5:$O$5/Parameter!$B$2/Parameter!$B$1)*EXP(-LN(2)*(A42-Parameter!$D$6:$O$6)/Parameter!$B$3)*(A42&gt;Parameter!$D$6:$O$6))</f>
        <v>0.50589993263822763</v>
      </c>
      <c r="D42" s="14">
        <f t="shared" si="1"/>
        <v>0.50589993263822763</v>
      </c>
    </row>
    <row r="43" spans="1:5" x14ac:dyDescent="0.2">
      <c r="A43" s="15">
        <v>39</v>
      </c>
      <c r="C43" s="24" cm="1">
        <f t="array" ref="C43">SUMPRODUCT((Parameter!$D$5:$O$5/Parameter!$B$2/Parameter!$B$1)*EXP(-LN(2)*(A43-Parameter!$D$6:$O$6)/Parameter!$B$3)*(A43&gt;Parameter!$D$6:$O$6))</f>
        <v>0.44599695651693771</v>
      </c>
      <c r="D43" s="14">
        <f t="shared" si="1"/>
        <v>0.44599695651693771</v>
      </c>
    </row>
    <row r="44" spans="1:5" x14ac:dyDescent="0.2">
      <c r="A44" s="15">
        <v>40</v>
      </c>
      <c r="C44" s="24" cm="1">
        <f t="array" ref="C44">SUMPRODUCT((Parameter!$D$5:$O$5/Parameter!$B$2/Parameter!$B$1)*EXP(-LN(2)*(A44-Parameter!$D$6:$O$6)/Parameter!$B$3)*(A44&gt;Parameter!$D$6:$O$6))</f>
        <v>0.39318701662017302</v>
      </c>
      <c r="D44" s="14">
        <f t="shared" si="1"/>
        <v>0.39318701662017302</v>
      </c>
    </row>
    <row r="45" spans="1:5" x14ac:dyDescent="0.2">
      <c r="A45" s="15">
        <v>41</v>
      </c>
      <c r="C45" s="24" cm="1">
        <f t="array" ref="C45">SUMPRODUCT((Parameter!$D$5:$O$5/Parameter!$B$2/Parameter!$B$1)*EXP(-LN(2)*(A45-Parameter!$D$6:$O$6)/Parameter!$B$3)*(A45&gt;Parameter!$D$6:$O$6))</f>
        <v>0.34663023543031979</v>
      </c>
      <c r="D45" s="14">
        <f t="shared" si="1"/>
        <v>0.34663023543031979</v>
      </c>
    </row>
    <row r="46" spans="1:5" x14ac:dyDescent="0.2">
      <c r="A46" s="15">
        <v>42</v>
      </c>
      <c r="C46" s="24" cm="1">
        <f t="array" ref="C46">SUMPRODUCT((Parameter!$D$5:$O$5/Parameter!$B$2/Parameter!$B$1)*EXP(-LN(2)*(A46-Parameter!$D$6:$O$6)/Parameter!$B$3)*(A46&gt;Parameter!$D$6:$O$6))</f>
        <v>0.30558618427258188</v>
      </c>
      <c r="D46" s="14">
        <f t="shared" ref="D46:D109" si="2">B46+C46</f>
        <v>0.30558618427258188</v>
      </c>
    </row>
    <row r="47" spans="1:5" x14ac:dyDescent="0.2">
      <c r="A47" s="15">
        <v>43</v>
      </c>
      <c r="C47" s="24" cm="1">
        <f t="array" ref="C47">SUMPRODUCT((Parameter!$D$5:$O$5/Parameter!$B$2/Parameter!$B$1)*EXP(-LN(2)*(A47-Parameter!$D$6:$O$6)/Parameter!$B$3)*(A47&gt;Parameter!$D$6:$O$6))</f>
        <v>0.26940210770231088</v>
      </c>
      <c r="D47" s="14">
        <f t="shared" si="2"/>
        <v>0.26940210770231088</v>
      </c>
    </row>
    <row r="48" spans="1:5" x14ac:dyDescent="0.2">
      <c r="A48" s="15">
        <v>44</v>
      </c>
      <c r="C48" s="24" cm="1">
        <f t="array" ref="C48">SUMPRODUCT((Parameter!$D$5:$O$5/Parameter!$B$2/Parameter!$B$1)*EXP(-LN(2)*(A48-Parameter!$D$6:$O$6)/Parameter!$B$3)*(A48&gt;Parameter!$D$6:$O$6))</f>
        <v>0.23750254222785352</v>
      </c>
      <c r="D48" s="14">
        <f t="shared" si="2"/>
        <v>0.23750254222785352</v>
      </c>
    </row>
    <row r="49" spans="1:8" x14ac:dyDescent="0.2">
      <c r="A49" s="15">
        <v>45</v>
      </c>
      <c r="C49" s="24" cm="1">
        <f t="array" ref="C49">SUMPRODUCT((Parameter!$D$5:$O$5/Parameter!$B$2/Parameter!$B$1)*EXP(-LN(2)*(A49-Parameter!$D$6:$O$6)/Parameter!$B$3)*(A49&gt;Parameter!$D$6:$O$6))</f>
        <v>0.20938016426739892</v>
      </c>
      <c r="D49" s="14">
        <f t="shared" si="2"/>
        <v>0.20938016426739892</v>
      </c>
    </row>
    <row r="50" spans="1:8" x14ac:dyDescent="0.2">
      <c r="A50" s="15">
        <v>46</v>
      </c>
      <c r="C50" s="24" cm="1">
        <f t="array" ref="C50">SUMPRODUCT((Parameter!$D$5:$O$5/Parameter!$B$2/Parameter!$B$1)*EXP(-LN(2)*(A50-Parameter!$D$6:$O$6)/Parameter!$B$3)*(A50&gt;Parameter!$D$6:$O$6))</f>
        <v>0.1845877217877693</v>
      </c>
      <c r="D50" s="14">
        <f t="shared" si="2"/>
        <v>0.1845877217877693</v>
      </c>
    </row>
    <row r="51" spans="1:8" x14ac:dyDescent="0.2">
      <c r="A51" s="15">
        <v>47</v>
      </c>
      <c r="C51" s="24" cm="1">
        <f t="array" ref="C51">SUMPRODUCT((Parameter!$D$5:$O$5/Parameter!$B$2/Parameter!$B$1)*EXP(-LN(2)*(A51-Parameter!$D$6:$O$6)/Parameter!$B$3)*(A51&gt;Parameter!$D$6:$O$6))</f>
        <v>0.16273092130773589</v>
      </c>
      <c r="D51" s="14">
        <f t="shared" si="2"/>
        <v>0.16273092130773589</v>
      </c>
    </row>
    <row r="52" spans="1:8" x14ac:dyDescent="0.2">
      <c r="A52" s="15">
        <v>48</v>
      </c>
      <c r="C52" s="24" cm="1">
        <f t="array" ref="C52">SUMPRODUCT((Parameter!$D$5:$O$5/Parameter!$B$2/Parameter!$B$1)*EXP(-LN(2)*(A52-Parameter!$D$6:$O$6)/Parameter!$B$3)*(A52&gt;Parameter!$D$6:$O$6))</f>
        <v>0.14346215714234564</v>
      </c>
      <c r="D52" s="14">
        <f t="shared" si="2"/>
        <v>0.14346215714234564</v>
      </c>
    </row>
    <row r="53" spans="1:8" x14ac:dyDescent="0.2">
      <c r="A53" s="17">
        <v>48</v>
      </c>
      <c r="C53" s="24" cm="1">
        <f t="array" ref="C53">SUMPRODUCT((Parameter!$D$5:$O$5/Parameter!$B$2/Parameter!$B$1)*EXP(-LN(2)*(A53-Parameter!$D$6:$O$6)/Parameter!$B$3)*(A53&gt;Parameter!$D$6:$O$6))</f>
        <v>0.14346215714234564</v>
      </c>
      <c r="D53" s="14">
        <f t="shared" si="2"/>
        <v>0.14346215714234564</v>
      </c>
      <c r="E53" s="27"/>
      <c r="F53" s="14"/>
      <c r="G53" s="14"/>
      <c r="H53" s="14"/>
    </row>
    <row r="54" spans="1:8" x14ac:dyDescent="0.2">
      <c r="A54" s="15">
        <v>49</v>
      </c>
      <c r="C54" s="24" cm="1">
        <f t="array" ref="C54">SUMPRODUCT((Parameter!$D$5:$O$5/Parameter!$B$2/Parameter!$B$1)*EXP(-LN(2)*(A54-Parameter!$D$6:$O$6)/Parameter!$B$3)*(A54&gt;Parameter!$D$6:$O$6))</f>
        <v>0.12647498315955694</v>
      </c>
      <c r="D54" s="14">
        <f t="shared" si="2"/>
        <v>0.12647498315955694</v>
      </c>
    </row>
    <row r="55" spans="1:8" x14ac:dyDescent="0.2">
      <c r="A55" s="15">
        <v>50</v>
      </c>
      <c r="C55" s="24" cm="1">
        <f t="array" ref="C55">SUMPRODUCT((Parameter!$D$5:$O$5/Parameter!$B$2/Parameter!$B$1)*EXP(-LN(2)*(A55-Parameter!$D$6:$O$6)/Parameter!$B$3)*(A55&gt;Parameter!$D$6:$O$6))</f>
        <v>0.11149923912923443</v>
      </c>
      <c r="D55" s="14">
        <f t="shared" si="2"/>
        <v>0.11149923912923443</v>
      </c>
    </row>
    <row r="56" spans="1:8" x14ac:dyDescent="0.2">
      <c r="A56" s="15">
        <v>51</v>
      </c>
      <c r="C56" s="24" cm="1">
        <f t="array" ref="C56">SUMPRODUCT((Parameter!$D$5:$O$5/Parameter!$B$2/Parameter!$B$1)*EXP(-LN(2)*(A56-Parameter!$D$6:$O$6)/Parameter!$B$3)*(A56&gt;Parameter!$D$6:$O$6))</f>
        <v>9.8296754155043298E-2</v>
      </c>
      <c r="D56" s="14">
        <f t="shared" si="2"/>
        <v>9.8296754155043298E-2</v>
      </c>
    </row>
    <row r="57" spans="1:8" x14ac:dyDescent="0.2">
      <c r="A57" s="15">
        <v>52</v>
      </c>
      <c r="C57" s="24" cm="1">
        <f t="array" ref="C57">SUMPRODUCT((Parameter!$D$5:$O$5/Parameter!$B$2/Parameter!$B$1)*EXP(-LN(2)*(A57-Parameter!$D$6:$O$6)/Parameter!$B$3)*(A57&gt;Parameter!$D$6:$O$6))</f>
        <v>8.6657558857579947E-2</v>
      </c>
      <c r="D57" s="14">
        <f t="shared" si="2"/>
        <v>8.6657558857579947E-2</v>
      </c>
    </row>
    <row r="58" spans="1:8" x14ac:dyDescent="0.2">
      <c r="A58" s="15">
        <v>53</v>
      </c>
      <c r="C58" s="24" cm="1">
        <f t="array" ref="C58">SUMPRODUCT((Parameter!$D$5:$O$5/Parameter!$B$2/Parameter!$B$1)*EXP(-LN(2)*(A58-Parameter!$D$6:$O$6)/Parameter!$B$3)*(A58&gt;Parameter!$D$6:$O$6))</f>
        <v>7.6396546068145499E-2</v>
      </c>
      <c r="D58" s="14">
        <f t="shared" si="2"/>
        <v>7.6396546068145499E-2</v>
      </c>
    </row>
    <row r="59" spans="1:8" x14ac:dyDescent="0.2">
      <c r="A59" s="15">
        <v>54</v>
      </c>
      <c r="C59" s="24" cm="1">
        <f t="array" ref="C59">SUMPRODUCT((Parameter!$D$5:$O$5/Parameter!$B$2/Parameter!$B$1)*EXP(-LN(2)*(A59-Parameter!$D$6:$O$6)/Parameter!$B$3)*(A59&gt;Parameter!$D$6:$O$6))</f>
        <v>6.7350526925577719E-2</v>
      </c>
      <c r="D59" s="14">
        <f t="shared" si="2"/>
        <v>6.7350526925577719E-2</v>
      </c>
    </row>
    <row r="60" spans="1:8" x14ac:dyDescent="0.2">
      <c r="A60" s="15">
        <v>55</v>
      </c>
      <c r="C60" s="24" cm="1">
        <f t="array" ref="C60">SUMPRODUCT((Parameter!$D$5:$O$5/Parameter!$B$2/Parameter!$B$1)*EXP(-LN(2)*(A60-Parameter!$D$6:$O$6)/Parameter!$B$3)*(A60&gt;Parameter!$D$6:$O$6))</f>
        <v>5.9375635556963381E-2</v>
      </c>
      <c r="D60" s="14">
        <f t="shared" si="2"/>
        <v>5.9375635556963381E-2</v>
      </c>
    </row>
    <row r="61" spans="1:8" x14ac:dyDescent="0.2">
      <c r="A61" s="15">
        <v>56</v>
      </c>
      <c r="C61" s="24" cm="1">
        <f t="array" ref="C61">SUMPRODUCT((Parameter!$D$5:$O$5/Parameter!$B$2/Parameter!$B$1)*EXP(-LN(2)*(A61-Parameter!$D$6:$O$6)/Parameter!$B$3)*(A61&gt;Parameter!$D$6:$O$6))</f>
        <v>5.2345041066849736E-2</v>
      </c>
      <c r="D61" s="14">
        <f t="shared" si="2"/>
        <v>5.2345041066849736E-2</v>
      </c>
      <c r="E61" s="27"/>
    </row>
    <row r="62" spans="1:8" x14ac:dyDescent="0.2">
      <c r="A62" s="15">
        <v>57</v>
      </c>
      <c r="C62" s="24" cm="1">
        <f t="array" ref="C62">SUMPRODUCT((Parameter!$D$5:$O$5/Parameter!$B$2/Parameter!$B$1)*EXP(-LN(2)*(A62-Parameter!$D$6:$O$6)/Parameter!$B$3)*(A62&gt;Parameter!$D$6:$O$6))</f>
        <v>4.6146930446942319E-2</v>
      </c>
      <c r="D62" s="14">
        <f t="shared" si="2"/>
        <v>4.6146930446942319E-2</v>
      </c>
    </row>
    <row r="63" spans="1:8" x14ac:dyDescent="0.2">
      <c r="A63" s="15">
        <v>58</v>
      </c>
      <c r="C63" s="24" cm="1">
        <f t="array" ref="C63">SUMPRODUCT((Parameter!$D$5:$O$5/Parameter!$B$2/Parameter!$B$1)*EXP(-LN(2)*(A63-Parameter!$D$6:$O$6)/Parameter!$B$3)*(A63&gt;Parameter!$D$6:$O$6))</f>
        <v>4.0682730326933973E-2</v>
      </c>
      <c r="D63" s="14">
        <f t="shared" si="2"/>
        <v>4.0682730326933973E-2</v>
      </c>
    </row>
    <row r="64" spans="1:8" x14ac:dyDescent="0.2">
      <c r="A64" s="15">
        <v>59</v>
      </c>
      <c r="C64" s="24" cm="1">
        <f t="array" ref="C64">SUMPRODUCT((Parameter!$D$5:$O$5/Parameter!$B$2/Parameter!$B$1)*EXP(-LN(2)*(A64-Parameter!$D$6:$O$6)/Parameter!$B$3)*(A64&gt;Parameter!$D$6:$O$6))</f>
        <v>3.5865539285586424E-2</v>
      </c>
      <c r="D64" s="14">
        <f t="shared" si="2"/>
        <v>3.5865539285586424E-2</v>
      </c>
    </row>
    <row r="65" spans="1:8" x14ac:dyDescent="0.2">
      <c r="A65" s="15">
        <v>60</v>
      </c>
      <c r="C65" s="24" cm="1">
        <f t="array" ref="C65">SUMPRODUCT((Parameter!$D$5:$O$5/Parameter!$B$2/Parameter!$B$1)*EXP(-LN(2)*(A65-Parameter!$D$6:$O$6)/Parameter!$B$3)*(A65&gt;Parameter!$D$6:$O$6))</f>
        <v>3.1618745789889227E-2</v>
      </c>
      <c r="D65" s="14">
        <f t="shared" si="2"/>
        <v>3.1618745789889227E-2</v>
      </c>
    </row>
    <row r="66" spans="1:8" x14ac:dyDescent="0.2">
      <c r="A66" s="15">
        <v>61</v>
      </c>
      <c r="C66" s="24" cm="1">
        <f t="array" ref="C66">SUMPRODUCT((Parameter!$D$5:$O$5/Parameter!$B$2/Parameter!$B$1)*EXP(-LN(2)*(A66-Parameter!$D$6:$O$6)/Parameter!$B$3)*(A66&gt;Parameter!$D$6:$O$6))</f>
        <v>2.7874809782308607E-2</v>
      </c>
      <c r="D66" s="14">
        <f t="shared" si="2"/>
        <v>2.7874809782308607E-2</v>
      </c>
    </row>
    <row r="67" spans="1:8" x14ac:dyDescent="0.2">
      <c r="A67" s="15">
        <v>62</v>
      </c>
      <c r="C67" s="24" cm="1">
        <f t="array" ref="C67">SUMPRODUCT((Parameter!$D$5:$O$5/Parameter!$B$2/Parameter!$B$1)*EXP(-LN(2)*(A67-Parameter!$D$6:$O$6)/Parameter!$B$3)*(A67&gt;Parameter!$D$6:$O$6))</f>
        <v>2.4574188538760807E-2</v>
      </c>
      <c r="D67" s="14">
        <f t="shared" si="2"/>
        <v>2.4574188538760807E-2</v>
      </c>
    </row>
    <row r="68" spans="1:8" x14ac:dyDescent="0.2">
      <c r="A68" s="15">
        <v>63</v>
      </c>
      <c r="C68" s="24" cm="1">
        <f t="array" ref="C68">SUMPRODUCT((Parameter!$D$5:$O$5/Parameter!$B$2/Parameter!$B$1)*EXP(-LN(2)*(A68-Parameter!$D$6:$O$6)/Parameter!$B$3)*(A68&gt;Parameter!$D$6:$O$6))</f>
        <v>2.1664389714394983E-2</v>
      </c>
      <c r="D68" s="14">
        <f t="shared" si="2"/>
        <v>2.1664389714394983E-2</v>
      </c>
    </row>
    <row r="69" spans="1:8" x14ac:dyDescent="0.2">
      <c r="A69" s="15">
        <v>64</v>
      </c>
      <c r="C69" s="24" cm="1">
        <f t="array" ref="C69">SUMPRODUCT((Parameter!$D$5:$O$5/Parameter!$B$2/Parameter!$B$1)*EXP(-LN(2)*(A69-Parameter!$D$6:$O$6)/Parameter!$B$3)*(A69&gt;Parameter!$D$6:$O$6))</f>
        <v>1.9099136517036371E-2</v>
      </c>
      <c r="D69" s="14">
        <f t="shared" si="2"/>
        <v>1.9099136517036371E-2</v>
      </c>
    </row>
    <row r="70" spans="1:8" x14ac:dyDescent="0.2">
      <c r="A70" s="15">
        <v>65</v>
      </c>
      <c r="C70" s="24" cm="1">
        <f t="array" ref="C70">SUMPRODUCT((Parameter!$D$5:$O$5/Parameter!$B$2/Parameter!$B$1)*EXP(-LN(2)*(A70-Parameter!$D$6:$O$6)/Parameter!$B$3)*(A70&gt;Parameter!$D$6:$O$6))</f>
        <v>1.6837631731394426E-2</v>
      </c>
      <c r="D70" s="14">
        <f t="shared" si="2"/>
        <v>1.6837631731394426E-2</v>
      </c>
    </row>
    <row r="71" spans="1:8" x14ac:dyDescent="0.2">
      <c r="A71" s="15">
        <v>66</v>
      </c>
      <c r="C71" s="24" cm="1">
        <f t="array" ref="C71">SUMPRODUCT((Parameter!$D$5:$O$5/Parameter!$B$2/Parameter!$B$1)*EXP(-LN(2)*(A71-Parameter!$D$6:$O$6)/Parameter!$B$3)*(A71&gt;Parameter!$D$6:$O$6))</f>
        <v>1.4843908889240844E-2</v>
      </c>
      <c r="D71" s="14">
        <f t="shared" si="2"/>
        <v>1.4843908889240844E-2</v>
      </c>
    </row>
    <row r="72" spans="1:8" x14ac:dyDescent="0.2">
      <c r="A72" s="15">
        <v>67</v>
      </c>
      <c r="C72" s="24" cm="1">
        <f t="array" ref="C72">SUMPRODUCT((Parameter!$D$5:$O$5/Parameter!$B$2/Parameter!$B$1)*EXP(-LN(2)*(A72-Parameter!$D$6:$O$6)/Parameter!$B$3)*(A72&gt;Parameter!$D$6:$O$6))</f>
        <v>1.3086260266712436E-2</v>
      </c>
      <c r="D72" s="14">
        <f t="shared" si="2"/>
        <v>1.3086260266712436E-2</v>
      </c>
    </row>
    <row r="73" spans="1:8" x14ac:dyDescent="0.2">
      <c r="A73" s="15">
        <v>68</v>
      </c>
      <c r="C73" s="24" cm="1">
        <f t="array" ref="C73">SUMPRODUCT((Parameter!$D$5:$O$5/Parameter!$B$2/Parameter!$B$1)*EXP(-LN(2)*(A73-Parameter!$D$6:$O$6)/Parameter!$B$3)*(A73&gt;Parameter!$D$6:$O$6))</f>
        <v>1.1536732611735578E-2</v>
      </c>
      <c r="D73" s="14">
        <f t="shared" si="2"/>
        <v>1.1536732611735578E-2</v>
      </c>
    </row>
    <row r="74" spans="1:8" x14ac:dyDescent="0.2">
      <c r="A74" s="15">
        <v>69</v>
      </c>
      <c r="C74" s="24" cm="1">
        <f t="array" ref="C74">SUMPRODUCT((Parameter!$D$5:$O$5/Parameter!$B$2/Parameter!$B$1)*EXP(-LN(2)*(A74-Parameter!$D$6:$O$6)/Parameter!$B$3)*(A74&gt;Parameter!$D$6:$O$6))</f>
        <v>1.0170682581733495E-2</v>
      </c>
      <c r="D74" s="14">
        <f t="shared" si="2"/>
        <v>1.0170682581733495E-2</v>
      </c>
    </row>
    <row r="75" spans="1:8" x14ac:dyDescent="0.2">
      <c r="A75" s="15">
        <v>70</v>
      </c>
      <c r="C75" s="24" cm="1">
        <f t="array" ref="C75">SUMPRODUCT((Parameter!$D$5:$O$5/Parameter!$B$2/Parameter!$B$1)*EXP(-LN(2)*(A75-Parameter!$D$6:$O$6)/Parameter!$B$3)*(A75&gt;Parameter!$D$6:$O$6))</f>
        <v>8.9663848213966009E-3</v>
      </c>
      <c r="D75" s="14">
        <f t="shared" si="2"/>
        <v>8.9663848213966009E-3</v>
      </c>
    </row>
    <row r="76" spans="1:8" x14ac:dyDescent="0.2">
      <c r="A76" s="15">
        <v>71</v>
      </c>
      <c r="C76" s="24" cm="1">
        <f t="array" ref="C76">SUMPRODUCT((Parameter!$D$5:$O$5/Parameter!$B$2/Parameter!$B$1)*EXP(-LN(2)*(A76-Parameter!$D$6:$O$6)/Parameter!$B$3)*(A76&gt;Parameter!$D$6:$O$6))</f>
        <v>7.9046864474723103E-3</v>
      </c>
      <c r="D76" s="14">
        <f t="shared" si="2"/>
        <v>7.9046864474723103E-3</v>
      </c>
    </row>
    <row r="77" spans="1:8" x14ac:dyDescent="0.2">
      <c r="A77" s="15">
        <v>72</v>
      </c>
      <c r="C77" s="24" cm="1">
        <f t="array" ref="C77">SUMPRODUCT((Parameter!$D$5:$O$5/Parameter!$B$2/Parameter!$B$1)*EXP(-LN(2)*(A77-Parameter!$D$6:$O$6)/Parameter!$B$3)*(A77&gt;Parameter!$D$6:$O$6))</f>
        <v>6.9687024455771509E-3</v>
      </c>
      <c r="D77" s="14">
        <f t="shared" si="2"/>
        <v>6.9687024455771509E-3</v>
      </c>
    </row>
    <row r="78" spans="1:8" x14ac:dyDescent="0.2">
      <c r="A78" s="17">
        <v>72</v>
      </c>
      <c r="C78" s="24" cm="1">
        <f t="array" ref="C78">SUMPRODUCT((Parameter!$D$5:$O$5/Parameter!$B$2/Parameter!$B$1)*EXP(-LN(2)*(A78-Parameter!$D$6:$O$6)/Parameter!$B$3)*(A78&gt;Parameter!$D$6:$O$6))</f>
        <v>6.9687024455771509E-3</v>
      </c>
      <c r="D78" s="14">
        <f t="shared" si="2"/>
        <v>6.9687024455771509E-3</v>
      </c>
      <c r="E78" s="27"/>
      <c r="F78" s="14"/>
      <c r="G78" s="14"/>
      <c r="H78" s="14"/>
    </row>
    <row r="79" spans="1:8" x14ac:dyDescent="0.2">
      <c r="A79" s="15">
        <v>73</v>
      </c>
      <c r="C79" s="24" cm="1">
        <f t="array" ref="C79">SUMPRODUCT((Parameter!$D$5:$O$5/Parameter!$B$2/Parameter!$B$1)*EXP(-LN(2)*(A79-Parameter!$D$6:$O$6)/Parameter!$B$3)*(A79&gt;Parameter!$D$6:$O$6))</f>
        <v>6.1435471346902044E-3</v>
      </c>
      <c r="D79" s="14">
        <f t="shared" si="2"/>
        <v>6.1435471346902044E-3</v>
      </c>
    </row>
    <row r="80" spans="1:8" x14ac:dyDescent="0.2">
      <c r="A80" s="15">
        <v>74</v>
      </c>
      <c r="C80" s="24" cm="1">
        <f t="array" ref="C80">SUMPRODUCT((Parameter!$D$5:$O$5/Parameter!$B$2/Parameter!$B$1)*EXP(-LN(2)*(A80-Parameter!$D$6:$O$6)/Parameter!$B$3)*(A80&gt;Parameter!$D$6:$O$6))</f>
        <v>5.4160974285987476E-3</v>
      </c>
      <c r="D80" s="14">
        <f t="shared" si="2"/>
        <v>5.4160974285987476E-3</v>
      </c>
    </row>
    <row r="81" spans="1:5" x14ac:dyDescent="0.2">
      <c r="A81" s="15">
        <v>75</v>
      </c>
      <c r="C81" s="24" cm="1">
        <f t="array" ref="C81">SUMPRODUCT((Parameter!$D$5:$O$5/Parameter!$B$2/Parameter!$B$1)*EXP(-LN(2)*(A81-Parameter!$D$6:$O$6)/Parameter!$B$3)*(A81&gt;Parameter!$D$6:$O$6))</f>
        <v>4.7747841292590928E-3</v>
      </c>
      <c r="D81" s="14">
        <f t="shared" si="2"/>
        <v>4.7747841292590928E-3</v>
      </c>
    </row>
    <row r="82" spans="1:5" x14ac:dyDescent="0.2">
      <c r="A82" s="15">
        <v>76</v>
      </c>
      <c r="C82" s="24" cm="1">
        <f t="array" ref="C82">SUMPRODUCT((Parameter!$D$5:$O$5/Parameter!$B$2/Parameter!$B$1)*EXP(-LN(2)*(A82-Parameter!$D$6:$O$6)/Parameter!$B$3)*(A82&gt;Parameter!$D$6:$O$6))</f>
        <v>4.2094079328486075E-3</v>
      </c>
      <c r="D82" s="14">
        <f t="shared" si="2"/>
        <v>4.2094079328486075E-3</v>
      </c>
    </row>
    <row r="83" spans="1:5" x14ac:dyDescent="0.2">
      <c r="A83" s="15">
        <v>77</v>
      </c>
      <c r="C83" s="24" cm="1">
        <f t="array" ref="C83">SUMPRODUCT((Parameter!$D$5:$O$5/Parameter!$B$2/Parameter!$B$1)*EXP(-LN(2)*(A83-Parameter!$D$6:$O$6)/Parameter!$B$3)*(A83&gt;Parameter!$D$6:$O$6))</f>
        <v>3.7109772223102109E-3</v>
      </c>
      <c r="D83" s="14">
        <f t="shared" si="2"/>
        <v>3.7109772223102109E-3</v>
      </c>
    </row>
    <row r="84" spans="1:5" x14ac:dyDescent="0.2">
      <c r="A84" s="15">
        <v>78</v>
      </c>
      <c r="C84" s="24" cm="1">
        <f t="array" ref="C84">SUMPRODUCT((Parameter!$D$5:$O$5/Parameter!$B$2/Parameter!$B$1)*EXP(-LN(2)*(A84-Parameter!$D$6:$O$6)/Parameter!$B$3)*(A84&gt;Parameter!$D$6:$O$6))</f>
        <v>3.2715650666781081E-3</v>
      </c>
      <c r="D84" s="14">
        <f t="shared" si="2"/>
        <v>3.2715650666781081E-3</v>
      </c>
    </row>
    <row r="85" spans="1:5" x14ac:dyDescent="0.2">
      <c r="A85" s="15">
        <v>79</v>
      </c>
      <c r="C85" s="24" cm="1">
        <f t="array" ref="C85">SUMPRODUCT((Parameter!$D$5:$O$5/Parameter!$B$2/Parameter!$B$1)*EXP(-LN(2)*(A85-Parameter!$D$6:$O$6)/Parameter!$B$3)*(A85&gt;Parameter!$D$6:$O$6))</f>
        <v>2.8841831529338958E-3</v>
      </c>
      <c r="D85" s="14">
        <f t="shared" si="2"/>
        <v>2.8841831529338958E-3</v>
      </c>
    </row>
    <row r="86" spans="1:5" x14ac:dyDescent="0.2">
      <c r="A86" s="15">
        <v>80</v>
      </c>
      <c r="C86" s="24" cm="1">
        <f t="array" ref="C86">SUMPRODUCT((Parameter!$D$5:$O$5/Parameter!$B$2/Parameter!$B$1)*EXP(-LN(2)*(A86-Parameter!$D$6:$O$6)/Parameter!$B$3)*(A86&gt;Parameter!$D$6:$O$6))</f>
        <v>2.5426706454333733E-3</v>
      </c>
      <c r="D86" s="14">
        <f t="shared" si="2"/>
        <v>2.5426706454333733E-3</v>
      </c>
      <c r="E86" s="27"/>
    </row>
    <row r="87" spans="1:5" x14ac:dyDescent="0.2">
      <c r="A87" s="15">
        <v>81</v>
      </c>
      <c r="C87" s="24" cm="1">
        <f t="array" ref="C87">SUMPRODUCT((Parameter!$D$5:$O$5/Parameter!$B$2/Parameter!$B$1)*EXP(-LN(2)*(A87-Parameter!$D$6:$O$6)/Parameter!$B$3)*(A87&gt;Parameter!$D$6:$O$6))</f>
        <v>2.2415962053491511E-3</v>
      </c>
      <c r="D87" s="14">
        <f t="shared" si="2"/>
        <v>2.2415962053491511E-3</v>
      </c>
    </row>
    <row r="88" spans="1:5" x14ac:dyDescent="0.2">
      <c r="A88" s="15">
        <v>82</v>
      </c>
      <c r="C88" s="24" cm="1">
        <f t="array" ref="C88">SUMPRODUCT((Parameter!$D$5:$O$5/Parameter!$B$2/Parameter!$B$1)*EXP(-LN(2)*(A88-Parameter!$D$6:$O$6)/Parameter!$B$3)*(A88&gt;Parameter!$D$6:$O$6))</f>
        <v>1.9761716118680776E-3</v>
      </c>
      <c r="D88" s="14">
        <f t="shared" si="2"/>
        <v>1.9761716118680776E-3</v>
      </c>
    </row>
    <row r="89" spans="1:5" x14ac:dyDescent="0.2">
      <c r="A89" s="15">
        <v>83</v>
      </c>
      <c r="C89" s="24" cm="1">
        <f t="array" ref="C89">SUMPRODUCT((Parameter!$D$5:$O$5/Parameter!$B$2/Parameter!$B$1)*EXP(-LN(2)*(A89-Parameter!$D$6:$O$6)/Parameter!$B$3)*(A89&gt;Parameter!$D$6:$O$6))</f>
        <v>1.7421756113942884E-3</v>
      </c>
      <c r="D89" s="14">
        <f t="shared" si="2"/>
        <v>1.7421756113942884E-3</v>
      </c>
    </row>
    <row r="90" spans="1:5" x14ac:dyDescent="0.2">
      <c r="A90" s="15">
        <v>84</v>
      </c>
      <c r="C90" s="24" cm="1">
        <f t="array" ref="C90">SUMPRODUCT((Parameter!$D$5:$O$5/Parameter!$B$2/Parameter!$B$1)*EXP(-LN(2)*(A90-Parameter!$D$6:$O$6)/Parameter!$B$3)*(A90&gt;Parameter!$D$6:$O$6))</f>
        <v>1.5358867836725513E-3</v>
      </c>
      <c r="D90" s="14">
        <f t="shared" si="2"/>
        <v>1.5358867836725513E-3</v>
      </c>
    </row>
    <row r="91" spans="1:5" x14ac:dyDescent="0.2">
      <c r="A91" s="15">
        <v>85</v>
      </c>
      <c r="C91" s="24" cm="1">
        <f t="array" ref="C91">SUMPRODUCT((Parameter!$D$5:$O$5/Parameter!$B$2/Parameter!$B$1)*EXP(-LN(2)*(A91-Parameter!$D$6:$O$6)/Parameter!$B$3)*(A91&gt;Parameter!$D$6:$O$6))</f>
        <v>1.3540243571496867E-3</v>
      </c>
      <c r="D91" s="14">
        <f t="shared" si="2"/>
        <v>1.3540243571496867E-3</v>
      </c>
    </row>
    <row r="92" spans="1:5" x14ac:dyDescent="0.2">
      <c r="A92" s="15">
        <v>86</v>
      </c>
      <c r="C92" s="24" cm="1">
        <f t="array" ref="C92">SUMPRODUCT((Parameter!$D$5:$O$5/Parameter!$B$2/Parameter!$B$1)*EXP(-LN(2)*(A92-Parameter!$D$6:$O$6)/Parameter!$B$3)*(A92&gt;Parameter!$D$6:$O$6))</f>
        <v>1.1936960323147734E-3</v>
      </c>
      <c r="D92" s="14">
        <f t="shared" si="2"/>
        <v>1.1936960323147734E-3</v>
      </c>
    </row>
    <row r="93" spans="1:5" x14ac:dyDescent="0.2">
      <c r="A93" s="15">
        <v>87</v>
      </c>
      <c r="C93" s="24" cm="1">
        <f t="array" ref="C93">SUMPRODUCT((Parameter!$D$5:$O$5/Parameter!$B$2/Parameter!$B$1)*EXP(-LN(2)*(A93-Parameter!$D$6:$O$6)/Parameter!$B$3)*(A93&gt;Parameter!$D$6:$O$6))</f>
        <v>1.0523519832121521E-3</v>
      </c>
      <c r="D93" s="14">
        <f t="shared" si="2"/>
        <v>1.0523519832121521E-3</v>
      </c>
    </row>
    <row r="94" spans="1:5" x14ac:dyDescent="0.2">
      <c r="A94" s="15">
        <v>88</v>
      </c>
      <c r="C94" s="24" cm="1">
        <f t="array" ref="C94">SUMPRODUCT((Parameter!$D$5:$O$5/Parameter!$B$2/Parameter!$B$1)*EXP(-LN(2)*(A94-Parameter!$D$6:$O$6)/Parameter!$B$3)*(A94&gt;Parameter!$D$6:$O$6))</f>
        <v>9.2774430557755316E-4</v>
      </c>
      <c r="D94" s="14">
        <f t="shared" si="2"/>
        <v>9.2774430557755316E-4</v>
      </c>
    </row>
    <row r="95" spans="1:5" x14ac:dyDescent="0.2">
      <c r="A95" s="15">
        <v>89</v>
      </c>
      <c r="C95" s="24" cm="1">
        <f t="array" ref="C95">SUMPRODUCT((Parameter!$D$5:$O$5/Parameter!$B$2/Parameter!$B$1)*EXP(-LN(2)*(A95-Parameter!$D$6:$O$6)/Parameter!$B$3)*(A95&gt;Parameter!$D$6:$O$6))</f>
        <v>8.1789126666952745E-4</v>
      </c>
      <c r="D95" s="14">
        <f t="shared" si="2"/>
        <v>8.1789126666952745E-4</v>
      </c>
    </row>
    <row r="96" spans="1:5" x14ac:dyDescent="0.2">
      <c r="A96" s="15">
        <v>90</v>
      </c>
      <c r="C96" s="24" cm="1">
        <f t="array" ref="C96">SUMPRODUCT((Parameter!$D$5:$O$5/Parameter!$B$2/Parameter!$B$1)*EXP(-LN(2)*(A96-Parameter!$D$6:$O$6)/Parameter!$B$3)*(A96&gt;Parameter!$D$6:$O$6))</f>
        <v>7.2104578823347417E-4</v>
      </c>
      <c r="D96" s="14">
        <f t="shared" si="2"/>
        <v>7.2104578823347417E-4</v>
      </c>
    </row>
    <row r="97" spans="1:8" x14ac:dyDescent="0.2">
      <c r="A97" s="15">
        <v>91</v>
      </c>
      <c r="C97" s="24" cm="1">
        <f t="array" ref="C97">SUMPRODUCT((Parameter!$D$5:$O$5/Parameter!$B$2/Parameter!$B$1)*EXP(-LN(2)*(A97-Parameter!$D$6:$O$6)/Parameter!$B$3)*(A97&gt;Parameter!$D$6:$O$6))</f>
        <v>6.3566766135834366E-4</v>
      </c>
      <c r="D97" s="14">
        <f t="shared" si="2"/>
        <v>6.3566766135834366E-4</v>
      </c>
    </row>
    <row r="98" spans="1:8" x14ac:dyDescent="0.2">
      <c r="A98" s="15">
        <v>92</v>
      </c>
      <c r="C98" s="24" cm="1">
        <f t="array" ref="C98">SUMPRODUCT((Parameter!$D$5:$O$5/Parameter!$B$2/Parameter!$B$1)*EXP(-LN(2)*(A98-Parameter!$D$6:$O$6)/Parameter!$B$3)*(A98&gt;Parameter!$D$6:$O$6))</f>
        <v>5.6039905133728821E-4</v>
      </c>
      <c r="D98" s="14">
        <f t="shared" si="2"/>
        <v>5.6039905133728821E-4</v>
      </c>
    </row>
    <row r="99" spans="1:8" x14ac:dyDescent="0.2">
      <c r="A99" s="15">
        <v>93</v>
      </c>
      <c r="C99" s="24" cm="1">
        <f t="array" ref="C99">SUMPRODUCT((Parameter!$D$5:$O$5/Parameter!$B$2/Parameter!$B$1)*EXP(-LN(2)*(A99-Parameter!$D$6:$O$6)/Parameter!$B$3)*(A99&gt;Parameter!$D$6:$O$6))</f>
        <v>4.9404290296701961E-4</v>
      </c>
      <c r="D99" s="14">
        <f t="shared" si="2"/>
        <v>4.9404290296701961E-4</v>
      </c>
    </row>
    <row r="100" spans="1:8" x14ac:dyDescent="0.2">
      <c r="A100" s="15">
        <v>94</v>
      </c>
      <c r="C100" s="24" cm="1">
        <f t="array" ref="C100">SUMPRODUCT((Parameter!$D$5:$O$5/Parameter!$B$2/Parameter!$B$1)*EXP(-LN(2)*(A100-Parameter!$D$6:$O$6)/Parameter!$B$3)*(A100&gt;Parameter!$D$6:$O$6))</f>
        <v>4.355439028485722E-4</v>
      </c>
      <c r="D100" s="14">
        <f t="shared" si="2"/>
        <v>4.355439028485722E-4</v>
      </c>
    </row>
    <row r="101" spans="1:8" x14ac:dyDescent="0.2">
      <c r="A101" s="15">
        <v>95</v>
      </c>
      <c r="C101" s="24" cm="1">
        <f t="array" ref="C101">SUMPRODUCT((Parameter!$D$5:$O$5/Parameter!$B$2/Parameter!$B$1)*EXP(-LN(2)*(A101-Parameter!$D$6:$O$6)/Parameter!$B$3)*(A101&gt;Parameter!$D$6:$O$6))</f>
        <v>3.8397169591813783E-4</v>
      </c>
      <c r="D101" s="14">
        <f t="shared" si="2"/>
        <v>3.8397169591813783E-4</v>
      </c>
    </row>
    <row r="102" spans="1:8" x14ac:dyDescent="0.2">
      <c r="A102" s="15">
        <v>96</v>
      </c>
      <c r="C102" s="24" cm="1">
        <f t="array" ref="C102">SUMPRODUCT((Parameter!$D$5:$O$5/Parameter!$B$2/Parameter!$B$1)*EXP(-LN(2)*(A102-Parameter!$D$6:$O$6)/Parameter!$B$3)*(A102&gt;Parameter!$D$6:$O$6))</f>
        <v>3.3850608928742161E-4</v>
      </c>
      <c r="D102" s="14">
        <f t="shared" si="2"/>
        <v>3.3850608928742161E-4</v>
      </c>
    </row>
    <row r="103" spans="1:8" x14ac:dyDescent="0.2">
      <c r="A103" s="17">
        <v>96</v>
      </c>
      <c r="C103" s="24" cm="1">
        <f t="array" ref="C103">SUMPRODUCT((Parameter!$D$5:$O$5/Parameter!$B$2/Parameter!$B$1)*EXP(-LN(2)*(A103-Parameter!$D$6:$O$6)/Parameter!$B$3)*(A103&gt;Parameter!$D$6:$O$6))</f>
        <v>3.3850608928742161E-4</v>
      </c>
      <c r="D103" s="14">
        <f t="shared" si="2"/>
        <v>3.3850608928742161E-4</v>
      </c>
      <c r="E103" s="27"/>
      <c r="F103" s="14"/>
      <c r="G103" s="14"/>
      <c r="H103" s="14"/>
    </row>
    <row r="104" spans="1:8" x14ac:dyDescent="0.2">
      <c r="A104" s="15">
        <v>97</v>
      </c>
      <c r="C104" s="24" cm="1">
        <f t="array" ref="C104">SUMPRODUCT((Parameter!$D$5:$O$5/Parameter!$B$2/Parameter!$B$1)*EXP(-LN(2)*(A104-Parameter!$D$6:$O$6)/Parameter!$B$3)*(A104&gt;Parameter!$D$6:$O$6))</f>
        <v>2.984240080786933E-4</v>
      </c>
      <c r="D104" s="14">
        <f t="shared" si="2"/>
        <v>2.984240080786933E-4</v>
      </c>
    </row>
    <row r="105" spans="1:8" x14ac:dyDescent="0.2">
      <c r="A105" s="15">
        <v>98</v>
      </c>
      <c r="C105" s="24" cm="1">
        <f t="array" ref="C105">SUMPRODUCT((Parameter!$D$5:$O$5/Parameter!$B$2/Parameter!$B$1)*EXP(-LN(2)*(A105-Parameter!$D$6:$O$6)/Parameter!$B$3)*(A105&gt;Parameter!$D$6:$O$6))</f>
        <v>2.6308799580303791E-4</v>
      </c>
      <c r="D105" s="14">
        <f t="shared" si="2"/>
        <v>2.6308799580303791E-4</v>
      </c>
    </row>
    <row r="106" spans="1:8" x14ac:dyDescent="0.2">
      <c r="A106" s="15">
        <v>99</v>
      </c>
      <c r="C106" s="24" cm="1">
        <f t="array" ref="C106">SUMPRODUCT((Parameter!$D$5:$O$5/Parameter!$B$2/Parameter!$B$1)*EXP(-LN(2)*(A106-Parameter!$D$6:$O$6)/Parameter!$B$3)*(A106&gt;Parameter!$D$6:$O$6))</f>
        <v>2.3193607639438818E-4</v>
      </c>
      <c r="D106" s="14">
        <f t="shared" si="2"/>
        <v>2.3193607639438818E-4</v>
      </c>
    </row>
    <row r="107" spans="1:8" x14ac:dyDescent="0.2">
      <c r="A107" s="15">
        <v>100</v>
      </c>
      <c r="C107" s="24" cm="1">
        <f t="array" ref="C107">SUMPRODUCT((Parameter!$D$5:$O$5/Parameter!$B$2/Parameter!$B$1)*EXP(-LN(2)*(A107-Parameter!$D$6:$O$6)/Parameter!$B$3)*(A107&gt;Parameter!$D$6:$O$6))</f>
        <v>2.044728166673817E-4</v>
      </c>
      <c r="D107" s="14">
        <f t="shared" si="2"/>
        <v>2.044728166673817E-4</v>
      </c>
    </row>
    <row r="108" spans="1:8" x14ac:dyDescent="0.2">
      <c r="A108" s="15">
        <v>101</v>
      </c>
      <c r="C108" s="24" cm="1">
        <f t="array" ref="C108">SUMPRODUCT((Parameter!$D$5:$O$5/Parameter!$B$2/Parameter!$B$1)*EXP(-LN(2)*(A108-Parameter!$D$6:$O$6)/Parameter!$B$3)*(A108&gt;Parameter!$D$6:$O$6))</f>
        <v>1.8026144705836849E-4</v>
      </c>
      <c r="D108" s="14">
        <f t="shared" si="2"/>
        <v>1.8026144705836849E-4</v>
      </c>
    </row>
    <row r="109" spans="1:8" x14ac:dyDescent="0.2">
      <c r="A109" s="15">
        <v>102</v>
      </c>
      <c r="C109" s="24" cm="1">
        <f t="array" ref="C109">SUMPRODUCT((Parameter!$D$5:$O$5/Parameter!$B$2/Parameter!$B$1)*EXP(-LN(2)*(A109-Parameter!$D$6:$O$6)/Parameter!$B$3)*(A109&gt;Parameter!$D$6:$O$6))</f>
        <v>1.5891691533958583E-4</v>
      </c>
      <c r="D109" s="14">
        <f t="shared" si="2"/>
        <v>1.5891691533958583E-4</v>
      </c>
    </row>
    <row r="110" spans="1:8" x14ac:dyDescent="0.2">
      <c r="A110" s="15">
        <v>103</v>
      </c>
      <c r="C110" s="24" cm="1">
        <f t="array" ref="C110">SUMPRODUCT((Parameter!$D$5:$O$5/Parameter!$B$2/Parameter!$B$1)*EXP(-LN(2)*(A110-Parameter!$D$6:$O$6)/Parameter!$B$3)*(A110&gt;Parameter!$D$6:$O$6))</f>
        <v>1.4009976283432208E-4</v>
      </c>
      <c r="D110" s="14">
        <f t="shared" ref="D110:D173" si="3">B110+C110</f>
        <v>1.4009976283432208E-4</v>
      </c>
    </row>
    <row r="111" spans="1:8" x14ac:dyDescent="0.2">
      <c r="A111" s="15">
        <v>104</v>
      </c>
      <c r="C111" s="24" cm="1">
        <f t="array" ref="C111">SUMPRODUCT((Parameter!$D$5:$O$5/Parameter!$B$2/Parameter!$B$1)*EXP(-LN(2)*(A111-Parameter!$D$6:$O$6)/Parameter!$B$3)*(A111&gt;Parameter!$D$6:$O$6))</f>
        <v>1.235107257417549E-4</v>
      </c>
      <c r="D111" s="14">
        <f t="shared" si="3"/>
        <v>1.235107257417549E-4</v>
      </c>
      <c r="E111" s="27"/>
    </row>
    <row r="112" spans="1:8" x14ac:dyDescent="0.2">
      <c r="A112" s="15">
        <v>105</v>
      </c>
      <c r="C112" s="24" cm="1">
        <f t="array" ref="C112">SUMPRODUCT((Parameter!$D$5:$O$5/Parameter!$B$2/Parameter!$B$1)*EXP(-LN(2)*(A112-Parameter!$D$6:$O$6)/Parameter!$B$3)*(A112&gt;Parameter!$D$6:$O$6))</f>
        <v>1.0888597571214304E-4</v>
      </c>
      <c r="D112" s="14">
        <f t="shared" si="3"/>
        <v>1.0888597571214304E-4</v>
      </c>
    </row>
    <row r="113" spans="1:8" x14ac:dyDescent="0.2">
      <c r="A113" s="15">
        <v>106</v>
      </c>
      <c r="C113" s="24" cm="1">
        <f t="array" ref="C113">SUMPRODUCT((Parameter!$D$5:$O$5/Parameter!$B$2/Parameter!$B$1)*EXP(-LN(2)*(A113-Parameter!$D$6:$O$6)/Parameter!$B$3)*(A113&gt;Parameter!$D$6:$O$6))</f>
        <v>9.5992923979534443E-5</v>
      </c>
      <c r="D113" s="14">
        <f t="shared" si="3"/>
        <v>9.5992923979534443E-5</v>
      </c>
    </row>
    <row r="114" spans="1:8" x14ac:dyDescent="0.2">
      <c r="A114" s="15">
        <v>107</v>
      </c>
      <c r="C114" s="24" cm="1">
        <f t="array" ref="C114">SUMPRODUCT((Parameter!$D$5:$O$5/Parameter!$B$2/Parameter!$B$1)*EXP(-LN(2)*(A114-Parameter!$D$6:$O$6)/Parameter!$B$3)*(A114&gt;Parameter!$D$6:$O$6))</f>
        <v>8.462652232185539E-5</v>
      </c>
      <c r="D114" s="14">
        <f t="shared" si="3"/>
        <v>8.462652232185539E-5</v>
      </c>
    </row>
    <row r="115" spans="1:8" x14ac:dyDescent="0.2">
      <c r="A115" s="15">
        <v>108</v>
      </c>
      <c r="C115" s="24" cm="1">
        <f t="array" ref="C115">SUMPRODUCT((Parameter!$D$5:$O$5/Parameter!$B$2/Parameter!$B$1)*EXP(-LN(2)*(A115-Parameter!$D$6:$O$6)/Parameter!$B$3)*(A115&gt;Parameter!$D$6:$O$6))</f>
        <v>7.4606002019673271E-5</v>
      </c>
      <c r="D115" s="14">
        <f t="shared" si="3"/>
        <v>7.4606002019673271E-5</v>
      </c>
    </row>
    <row r="116" spans="1:8" x14ac:dyDescent="0.2">
      <c r="A116" s="15">
        <v>109</v>
      </c>
      <c r="C116" s="24" cm="1">
        <f t="array" ref="C116">SUMPRODUCT((Parameter!$D$5:$O$5/Parameter!$B$2/Parameter!$B$1)*EXP(-LN(2)*(A116-Parameter!$D$6:$O$6)/Parameter!$B$3)*(A116&gt;Parameter!$D$6:$O$6))</f>
        <v>6.5771998950759437E-5</v>
      </c>
      <c r="D116" s="14">
        <f t="shared" si="3"/>
        <v>6.5771998950759437E-5</v>
      </c>
    </row>
    <row r="117" spans="1:8" x14ac:dyDescent="0.2">
      <c r="A117" s="15">
        <v>110</v>
      </c>
      <c r="C117" s="24" cm="1">
        <f t="array" ref="C117">SUMPRODUCT((Parameter!$D$5:$O$5/Parameter!$B$2/Parameter!$B$1)*EXP(-LN(2)*(A117-Parameter!$D$6:$O$6)/Parameter!$B$3)*(A117&gt;Parameter!$D$6:$O$6))</f>
        <v>5.7984019098597005E-5</v>
      </c>
      <c r="D117" s="14">
        <f t="shared" si="3"/>
        <v>5.7984019098597005E-5</v>
      </c>
    </row>
    <row r="118" spans="1:8" x14ac:dyDescent="0.2">
      <c r="A118" s="15">
        <v>111</v>
      </c>
      <c r="C118" s="24" cm="1">
        <f t="array" ref="C118">SUMPRODUCT((Parameter!$D$5:$O$5/Parameter!$B$2/Parameter!$B$1)*EXP(-LN(2)*(A118-Parameter!$D$6:$O$6)/Parameter!$B$3)*(A118&gt;Parameter!$D$6:$O$6))</f>
        <v>5.1118204166845445E-5</v>
      </c>
      <c r="D118" s="14">
        <f t="shared" si="3"/>
        <v>5.1118204166845445E-5</v>
      </c>
    </row>
    <row r="119" spans="1:8" x14ac:dyDescent="0.2">
      <c r="A119" s="15">
        <v>112</v>
      </c>
      <c r="C119" s="24" cm="1">
        <f t="array" ref="C119">SUMPRODUCT((Parameter!$D$5:$O$5/Parameter!$B$2/Parameter!$B$1)*EXP(-LN(2)*(A119-Parameter!$D$6:$O$6)/Parameter!$B$3)*(A119&gt;Parameter!$D$6:$O$6))</f>
        <v>4.5065361764592095E-5</v>
      </c>
      <c r="D119" s="14">
        <f t="shared" si="3"/>
        <v>4.5065361764592095E-5</v>
      </c>
    </row>
    <row r="120" spans="1:8" x14ac:dyDescent="0.2">
      <c r="A120" s="15">
        <v>113</v>
      </c>
      <c r="C120" s="24" cm="1">
        <f t="array" ref="C120">SUMPRODUCT((Parameter!$D$5:$O$5/Parameter!$B$2/Parameter!$B$1)*EXP(-LN(2)*(A120-Parameter!$D$6:$O$6)/Parameter!$B$3)*(A120&gt;Parameter!$D$6:$O$6))</f>
        <v>3.9729228834896485E-5</v>
      </c>
      <c r="D120" s="14">
        <f t="shared" si="3"/>
        <v>3.9729228834896485E-5</v>
      </c>
    </row>
    <row r="121" spans="1:8" x14ac:dyDescent="0.2">
      <c r="A121" s="15">
        <v>114</v>
      </c>
      <c r="C121" s="24" cm="1">
        <f t="array" ref="C121">SUMPRODUCT((Parameter!$D$5:$O$5/Parameter!$B$2/Parameter!$B$1)*EXP(-LN(2)*(A121-Parameter!$D$6:$O$6)/Parameter!$B$3)*(A121&gt;Parameter!$D$6:$O$6))</f>
        <v>3.5024940708580493E-5</v>
      </c>
      <c r="D121" s="14">
        <f t="shared" si="3"/>
        <v>3.5024940708580493E-5</v>
      </c>
    </row>
    <row r="122" spans="1:8" x14ac:dyDescent="0.2">
      <c r="A122" s="15">
        <v>115</v>
      </c>
      <c r="C122" s="24" cm="1">
        <f t="array" ref="C122">SUMPRODUCT((Parameter!$D$5:$O$5/Parameter!$B$2/Parameter!$B$1)*EXP(-LN(2)*(A122-Parameter!$D$6:$O$6)/Parameter!$B$3)*(A122&gt;Parameter!$D$6:$O$6))</f>
        <v>3.0877681435438698E-5</v>
      </c>
      <c r="D122" s="14">
        <f t="shared" si="3"/>
        <v>3.0877681435438698E-5</v>
      </c>
    </row>
    <row r="123" spans="1:8" x14ac:dyDescent="0.2">
      <c r="A123" s="15">
        <v>116</v>
      </c>
      <c r="C123" s="24" cm="1">
        <f t="array" ref="C123">SUMPRODUCT((Parameter!$D$5:$O$5/Parameter!$B$2/Parameter!$B$1)*EXP(-LN(2)*(A123-Parameter!$D$6:$O$6)/Parameter!$B$3)*(A123&gt;Parameter!$D$6:$O$6))</f>
        <v>2.7221493928035749E-5</v>
      </c>
      <c r="D123" s="14">
        <f t="shared" si="3"/>
        <v>2.7221493928035749E-5</v>
      </c>
    </row>
    <row r="124" spans="1:8" x14ac:dyDescent="0.2">
      <c r="A124" s="15">
        <v>117</v>
      </c>
      <c r="C124" s="24" cm="1">
        <f t="array" ref="C124">SUMPRODUCT((Parameter!$D$5:$O$5/Parameter!$B$2/Parameter!$B$1)*EXP(-LN(2)*(A124-Parameter!$D$6:$O$6)/Parameter!$B$3)*(A124&gt;Parameter!$D$6:$O$6))</f>
        <v>2.3998230994883597E-5</v>
      </c>
      <c r="D124" s="14">
        <f t="shared" si="3"/>
        <v>2.3998230994883597E-5</v>
      </c>
    </row>
    <row r="125" spans="1:8" x14ac:dyDescent="0.2">
      <c r="A125" s="15">
        <v>118</v>
      </c>
      <c r="C125" s="24" cm="1">
        <f t="array" ref="C125">SUMPRODUCT((Parameter!$D$5:$O$5/Parameter!$B$2/Parameter!$B$1)*EXP(-LN(2)*(A125-Parameter!$D$6:$O$6)/Parameter!$B$3)*(A125&gt;Parameter!$D$6:$O$6))</f>
        <v>2.1156630580463868E-5</v>
      </c>
      <c r="D125" s="14">
        <f t="shared" si="3"/>
        <v>2.1156630580463868E-5</v>
      </c>
    </row>
    <row r="126" spans="1:8" x14ac:dyDescent="0.2">
      <c r="A126" s="15">
        <v>119</v>
      </c>
      <c r="C126" s="24" cm="1">
        <f t="array" ref="C126">SUMPRODUCT((Parameter!$D$5:$O$5/Parameter!$B$2/Parameter!$B$1)*EXP(-LN(2)*(A126-Parameter!$D$6:$O$6)/Parameter!$B$3)*(A126&gt;Parameter!$D$6:$O$6))</f>
        <v>1.8651500504918335E-5</v>
      </c>
      <c r="D126" s="14">
        <f t="shared" si="3"/>
        <v>1.8651500504918335E-5</v>
      </c>
    </row>
    <row r="127" spans="1:8" x14ac:dyDescent="0.2">
      <c r="A127" s="15">
        <v>120</v>
      </c>
      <c r="C127" s="24" cm="1">
        <f t="array" ref="C127">SUMPRODUCT((Parameter!$D$5:$O$5/Parameter!$B$2/Parameter!$B$1)*EXP(-LN(2)*(A127-Parameter!$D$6:$O$6)/Parameter!$B$3)*(A127&gt;Parameter!$D$6:$O$6))</f>
        <v>1.6442999737689883E-5</v>
      </c>
      <c r="D127" s="14">
        <f t="shared" si="3"/>
        <v>1.6442999737689883E-5</v>
      </c>
    </row>
    <row r="128" spans="1:8" x14ac:dyDescent="0.2">
      <c r="A128" s="17">
        <v>120</v>
      </c>
      <c r="C128" s="24" cm="1">
        <f t="array" ref="C128">SUMPRODUCT((Parameter!$D$5:$O$5/Parameter!$B$2/Parameter!$B$1)*EXP(-LN(2)*(A128-Parameter!$D$6:$O$6)/Parameter!$B$3)*(A128&gt;Parameter!$D$6:$O$6))</f>
        <v>1.6442999737689883E-5</v>
      </c>
      <c r="D128" s="14">
        <f t="shared" si="3"/>
        <v>1.6442999737689883E-5</v>
      </c>
      <c r="E128" s="27"/>
      <c r="F128" s="14"/>
      <c r="G128" s="14"/>
      <c r="H128" s="14"/>
    </row>
    <row r="129" spans="1:5" x14ac:dyDescent="0.2">
      <c r="A129" s="15">
        <v>121</v>
      </c>
      <c r="C129" s="24" cm="1">
        <f t="array" ref="C129">SUMPRODUCT((Parameter!$D$5:$O$5/Parameter!$B$2/Parameter!$B$1)*EXP(-LN(2)*(A129-Parameter!$D$6:$O$6)/Parameter!$B$3)*(A129&gt;Parameter!$D$6:$O$6))</f>
        <v>1.4496004774649265E-5</v>
      </c>
      <c r="D129" s="14">
        <f t="shared" si="3"/>
        <v>1.4496004774649265E-5</v>
      </c>
    </row>
    <row r="130" spans="1:5" x14ac:dyDescent="0.2">
      <c r="A130" s="15">
        <v>122</v>
      </c>
      <c r="C130" s="24" cm="1">
        <f t="array" ref="C130">SUMPRODUCT((Parameter!$D$5:$O$5/Parameter!$B$2/Parameter!$B$1)*EXP(-LN(2)*(A130-Parameter!$D$6:$O$6)/Parameter!$B$3)*(A130&gt;Parameter!$D$6:$O$6))</f>
        <v>1.2779551041711356E-5</v>
      </c>
      <c r="D130" s="14">
        <f t="shared" si="3"/>
        <v>1.2779551041711356E-5</v>
      </c>
    </row>
    <row r="131" spans="1:5" x14ac:dyDescent="0.2">
      <c r="A131" s="15">
        <v>123</v>
      </c>
      <c r="C131" s="24" cm="1">
        <f t="array" ref="C131">SUMPRODUCT((Parameter!$D$5:$O$5/Parameter!$B$2/Parameter!$B$1)*EXP(-LN(2)*(A131-Parameter!$D$6:$O$6)/Parameter!$B$3)*(A131&gt;Parameter!$D$6:$O$6))</f>
        <v>1.1266340441148024E-5</v>
      </c>
      <c r="D131" s="14">
        <f t="shared" si="3"/>
        <v>1.1266340441148024E-5</v>
      </c>
    </row>
    <row r="132" spans="1:5" x14ac:dyDescent="0.2">
      <c r="A132" s="15">
        <v>124</v>
      </c>
      <c r="C132" s="24" cm="1">
        <f t="array" ref="C132">SUMPRODUCT((Parameter!$D$5:$O$5/Parameter!$B$2/Parameter!$B$1)*EXP(-LN(2)*(A132-Parameter!$D$6:$O$6)/Parameter!$B$3)*(A132&gt;Parameter!$D$6:$O$6))</f>
        <v>9.9323072087241095E-6</v>
      </c>
      <c r="D132" s="14">
        <f t="shared" si="3"/>
        <v>9.9323072087241095E-6</v>
      </c>
    </row>
    <row r="133" spans="1:5" x14ac:dyDescent="0.2">
      <c r="A133" s="15">
        <v>125</v>
      </c>
      <c r="C133" s="24" cm="1">
        <f t="array" ref="C133">SUMPRODUCT((Parameter!$D$5:$O$5/Parameter!$B$2/Parameter!$B$1)*EXP(-LN(2)*(A133-Parameter!$D$6:$O$6)/Parameter!$B$3)*(A133&gt;Parameter!$D$6:$O$6))</f>
        <v>8.7562351771451181E-6</v>
      </c>
      <c r="D133" s="14">
        <f t="shared" si="3"/>
        <v>8.7562351771451181E-6</v>
      </c>
    </row>
    <row r="134" spans="1:5" x14ac:dyDescent="0.2">
      <c r="A134" s="15">
        <v>126</v>
      </c>
      <c r="C134" s="24" cm="1">
        <f t="array" ref="C134">SUMPRODUCT((Parameter!$D$5:$O$5/Parameter!$B$2/Parameter!$B$1)*EXP(-LN(2)*(A134-Parameter!$D$6:$O$6)/Parameter!$B$3)*(A134&gt;Parameter!$D$6:$O$6))</f>
        <v>7.719420358859678E-6</v>
      </c>
      <c r="D134" s="14">
        <f t="shared" si="3"/>
        <v>7.719420358859678E-6</v>
      </c>
    </row>
    <row r="135" spans="1:5" x14ac:dyDescent="0.2">
      <c r="A135" s="15">
        <v>127</v>
      </c>
      <c r="C135" s="24" cm="1">
        <f t="array" ref="C135">SUMPRODUCT((Parameter!$D$5:$O$5/Parameter!$B$2/Parameter!$B$1)*EXP(-LN(2)*(A135-Parameter!$D$6:$O$6)/Parameter!$B$3)*(A135&gt;Parameter!$D$6:$O$6))</f>
        <v>6.8053734820089381E-6</v>
      </c>
      <c r="D135" s="14">
        <f t="shared" si="3"/>
        <v>6.8053734820089381E-6</v>
      </c>
    </row>
    <row r="136" spans="1:5" x14ac:dyDescent="0.2">
      <c r="A136" s="15">
        <v>128</v>
      </c>
      <c r="C136" s="24" cm="1">
        <f t="array" ref="C136">SUMPRODUCT((Parameter!$D$5:$O$5/Parameter!$B$2/Parameter!$B$1)*EXP(-LN(2)*(A136-Parameter!$D$6:$O$6)/Parameter!$B$3)*(A136&gt;Parameter!$D$6:$O$6))</f>
        <v>5.9995577487209078E-6</v>
      </c>
      <c r="D136" s="14">
        <f t="shared" si="3"/>
        <v>5.9995577487209078E-6</v>
      </c>
      <c r="E136" s="27"/>
    </row>
    <row r="137" spans="1:5" x14ac:dyDescent="0.2">
      <c r="A137" s="15">
        <v>129</v>
      </c>
      <c r="C137" s="24" cm="1">
        <f t="array" ref="C137">SUMPRODUCT((Parameter!$D$5:$O$5/Parameter!$B$2/Parameter!$B$1)*EXP(-LN(2)*(A137-Parameter!$D$6:$O$6)/Parameter!$B$3)*(A137&gt;Parameter!$D$6:$O$6))</f>
        <v>5.2891576451159661E-6</v>
      </c>
      <c r="D137" s="14">
        <f t="shared" si="3"/>
        <v>5.2891576451159661E-6</v>
      </c>
    </row>
    <row r="138" spans="1:5" x14ac:dyDescent="0.2">
      <c r="A138" s="15">
        <v>130</v>
      </c>
      <c r="C138" s="24" cm="1">
        <f t="array" ref="C138">SUMPRODUCT((Parameter!$D$5:$O$5/Parameter!$B$2/Parameter!$B$1)*EXP(-LN(2)*(A138-Parameter!$D$6:$O$6)/Parameter!$B$3)*(A138&gt;Parameter!$D$6:$O$6))</f>
        <v>4.6628751262295828E-6</v>
      </c>
      <c r="D138" s="14">
        <f t="shared" si="3"/>
        <v>4.6628751262295828E-6</v>
      </c>
    </row>
    <row r="139" spans="1:5" x14ac:dyDescent="0.2">
      <c r="A139" s="15">
        <v>131</v>
      </c>
      <c r="C139" s="24" cm="1">
        <f t="array" ref="C139">SUMPRODUCT((Parameter!$D$5:$O$5/Parameter!$B$2/Parameter!$B$1)*EXP(-LN(2)*(A139-Parameter!$D$6:$O$6)/Parameter!$B$3)*(A139&gt;Parameter!$D$6:$O$6))</f>
        <v>4.1107499344224699E-6</v>
      </c>
      <c r="D139" s="14">
        <f t="shared" si="3"/>
        <v>4.1107499344224699E-6</v>
      </c>
    </row>
    <row r="140" spans="1:5" x14ac:dyDescent="0.2">
      <c r="A140" s="15">
        <v>132</v>
      </c>
      <c r="C140" s="24" cm="1">
        <f t="array" ref="C140">SUMPRODUCT((Parameter!$D$5:$O$5/Parameter!$B$2/Parameter!$B$1)*EXP(-LN(2)*(A140-Parameter!$D$6:$O$6)/Parameter!$B$3)*(A140&gt;Parameter!$D$6:$O$6))</f>
        <v>3.6240011936623149E-6</v>
      </c>
      <c r="D140" s="14">
        <f t="shared" si="3"/>
        <v>3.6240011936623149E-6</v>
      </c>
    </row>
    <row r="141" spans="1:5" x14ac:dyDescent="0.2">
      <c r="A141" s="15">
        <v>133</v>
      </c>
      <c r="C141" s="24" cm="1">
        <f t="array" ref="C141">SUMPRODUCT((Parameter!$D$5:$O$5/Parameter!$B$2/Parameter!$B$1)*EXP(-LN(2)*(A141-Parameter!$D$6:$O$6)/Parameter!$B$3)*(A141&gt;Parameter!$D$6:$O$6))</f>
        <v>3.1948877604278424E-6</v>
      </c>
      <c r="D141" s="14">
        <f t="shared" si="3"/>
        <v>3.1948877604278424E-6</v>
      </c>
    </row>
    <row r="142" spans="1:5" x14ac:dyDescent="0.2">
      <c r="A142" s="15">
        <v>134</v>
      </c>
      <c r="C142" s="24" cm="1">
        <f t="array" ref="C142">SUMPRODUCT((Parameter!$D$5:$O$5/Parameter!$B$2/Parameter!$B$1)*EXP(-LN(2)*(A142-Parameter!$D$6:$O$6)/Parameter!$B$3)*(A142&gt;Parameter!$D$6:$O$6))</f>
        <v>2.8165851102870076E-6</v>
      </c>
      <c r="D142" s="14">
        <f t="shared" si="3"/>
        <v>2.8165851102870076E-6</v>
      </c>
    </row>
    <row r="143" spans="1:5" x14ac:dyDescent="0.2">
      <c r="A143" s="15">
        <v>135</v>
      </c>
      <c r="C143" s="24" cm="1">
        <f t="array" ref="C143">SUMPRODUCT((Parameter!$D$5:$O$5/Parameter!$B$2/Parameter!$B$1)*EXP(-LN(2)*(A143-Parameter!$D$6:$O$6)/Parameter!$B$3)*(A143&gt;Parameter!$D$6:$O$6))</f>
        <v>2.4830768021810295E-6</v>
      </c>
      <c r="D143" s="14">
        <f t="shared" si="3"/>
        <v>2.4830768021810295E-6</v>
      </c>
    </row>
    <row r="144" spans="1:5" x14ac:dyDescent="0.2">
      <c r="A144" s="15">
        <v>136</v>
      </c>
      <c r="C144" s="24" cm="1">
        <f t="array" ref="C144">SUMPRODUCT((Parameter!$D$5:$O$5/Parameter!$B$2/Parameter!$B$1)*EXP(-LN(2)*(A144-Parameter!$D$6:$O$6)/Parameter!$B$3)*(A144&gt;Parameter!$D$6:$O$6))</f>
        <v>2.1890587942862799E-6</v>
      </c>
      <c r="D144" s="14">
        <f t="shared" si="3"/>
        <v>2.1890587942862799E-6</v>
      </c>
    </row>
    <row r="145" spans="1:8" x14ac:dyDescent="0.2">
      <c r="A145" s="15">
        <v>137</v>
      </c>
      <c r="C145" s="24" cm="1">
        <f t="array" ref="C145">SUMPRODUCT((Parameter!$D$5:$O$5/Parameter!$B$2/Parameter!$B$1)*EXP(-LN(2)*(A145-Parameter!$D$6:$O$6)/Parameter!$B$3)*(A145&gt;Parameter!$D$6:$O$6))</f>
        <v>1.9298550897149178E-6</v>
      </c>
      <c r="D145" s="14">
        <f t="shared" si="3"/>
        <v>1.9298550897149178E-6</v>
      </c>
    </row>
    <row r="146" spans="1:8" x14ac:dyDescent="0.2">
      <c r="A146" s="15">
        <v>138</v>
      </c>
      <c r="C146" s="24" cm="1">
        <f t="array" ref="C146">SUMPRODUCT((Parameter!$D$5:$O$5/Parameter!$B$2/Parameter!$B$1)*EXP(-LN(2)*(A146-Parameter!$D$6:$O$6)/Parameter!$B$3)*(A146&gt;Parameter!$D$6:$O$6))</f>
        <v>1.7013433705022337E-6</v>
      </c>
      <c r="D146" s="14">
        <f t="shared" si="3"/>
        <v>1.7013433705022337E-6</v>
      </c>
    </row>
    <row r="147" spans="1:8" x14ac:dyDescent="0.2">
      <c r="A147" s="15">
        <v>139</v>
      </c>
      <c r="C147" s="24" cm="1">
        <f t="array" ref="C147">SUMPRODUCT((Parameter!$D$5:$O$5/Parameter!$B$2/Parameter!$B$1)*EXP(-LN(2)*(A147-Parameter!$D$6:$O$6)/Parameter!$B$3)*(A147&gt;Parameter!$D$6:$O$6))</f>
        <v>1.4998894371802244E-6</v>
      </c>
      <c r="D147" s="14">
        <f t="shared" si="3"/>
        <v>1.4998894371802244E-6</v>
      </c>
    </row>
    <row r="148" spans="1:8" x14ac:dyDescent="0.2">
      <c r="A148" s="15">
        <v>140</v>
      </c>
      <c r="C148" s="24" cm="1">
        <f t="array" ref="C148">SUMPRODUCT((Parameter!$D$5:$O$5/Parameter!$B$2/Parameter!$B$1)*EXP(-LN(2)*(A148-Parameter!$D$6:$O$6)/Parameter!$B$3)*(A148&gt;Parameter!$D$6:$O$6))</f>
        <v>1.3222894112789907E-6</v>
      </c>
      <c r="D148" s="14">
        <f t="shared" si="3"/>
        <v>1.3222894112789907E-6</v>
      </c>
    </row>
    <row r="149" spans="1:8" x14ac:dyDescent="0.2">
      <c r="A149" s="15">
        <v>141</v>
      </c>
      <c r="C149" s="24" cm="1">
        <f t="array" ref="C149">SUMPRODUCT((Parameter!$D$5:$O$5/Parameter!$B$2/Parameter!$B$1)*EXP(-LN(2)*(A149-Parameter!$D$6:$O$6)/Parameter!$B$3)*(A149&gt;Parameter!$D$6:$O$6))</f>
        <v>1.1657187815573963E-6</v>
      </c>
      <c r="D149" s="14">
        <f t="shared" si="3"/>
        <v>1.1657187815573963E-6</v>
      </c>
    </row>
    <row r="150" spans="1:8" x14ac:dyDescent="0.2">
      <c r="A150" s="15">
        <v>142</v>
      </c>
      <c r="C150" s="24" cm="1">
        <f t="array" ref="C150">SUMPRODUCT((Parameter!$D$5:$O$5/Parameter!$B$2/Parameter!$B$1)*EXP(-LN(2)*(A150-Parameter!$D$6:$O$6)/Parameter!$B$3)*(A150&gt;Parameter!$D$6:$O$6))</f>
        <v>1.0276874836056175E-6</v>
      </c>
      <c r="D150" s="14">
        <f t="shared" si="3"/>
        <v>1.0276874836056175E-6</v>
      </c>
    </row>
    <row r="151" spans="1:8" x14ac:dyDescent="0.2">
      <c r="A151" s="15">
        <v>143</v>
      </c>
      <c r="C151" s="24" cm="1">
        <f t="array" ref="C151">SUMPRODUCT((Parameter!$D$5:$O$5/Parameter!$B$2/Parameter!$B$1)*EXP(-LN(2)*(A151-Parameter!$D$6:$O$6)/Parameter!$B$3)*(A151&gt;Parameter!$D$6:$O$6))</f>
        <v>9.0600029841557925E-7</v>
      </c>
      <c r="D151" s="14">
        <f t="shared" si="3"/>
        <v>9.0600029841557925E-7</v>
      </c>
    </row>
    <row r="152" spans="1:8" x14ac:dyDescent="0.2">
      <c r="A152" s="15">
        <v>144</v>
      </c>
      <c r="C152" s="24" cm="1">
        <f t="array" ref="C152">SUMPRODUCT((Parameter!$D$5:$O$5/Parameter!$B$2/Parameter!$B$1)*EXP(-LN(2)*(A152-Parameter!$D$6:$O$6)/Parameter!$B$3)*(A152&gt;Parameter!$D$6:$O$6))</f>
        <v>7.9872194010695998E-7</v>
      </c>
      <c r="D152" s="14">
        <f t="shared" si="3"/>
        <v>7.9872194010695998E-7</v>
      </c>
    </row>
    <row r="153" spans="1:8" x14ac:dyDescent="0.2">
      <c r="A153" s="17">
        <v>144</v>
      </c>
      <c r="C153" s="24" cm="1">
        <f t="array" ref="C153">SUMPRODUCT((Parameter!$D$5:$O$5/Parameter!$B$2/Parameter!$B$1)*EXP(-LN(2)*(A153-Parameter!$D$6:$O$6)/Parameter!$B$3)*(A153&gt;Parameter!$D$6:$O$6))</f>
        <v>7.9872194010695998E-7</v>
      </c>
      <c r="D153" s="14">
        <f t="shared" si="3"/>
        <v>7.9872194010695998E-7</v>
      </c>
      <c r="E153" s="27"/>
      <c r="F153" s="14"/>
      <c r="G153" s="14"/>
      <c r="H153" s="14"/>
    </row>
    <row r="154" spans="1:8" x14ac:dyDescent="0.2">
      <c r="A154" s="15">
        <v>145</v>
      </c>
      <c r="C154" s="24" cm="1">
        <f t="array" ref="C154">SUMPRODUCT((Parameter!$D$5:$O$5/Parameter!$B$2/Parameter!$B$1)*EXP(-LN(2)*(A154-Parameter!$D$6:$O$6)/Parameter!$B$3)*(A154&gt;Parameter!$D$6:$O$6))</f>
        <v>7.0414627757175106E-7</v>
      </c>
      <c r="D154" s="14">
        <f t="shared" si="3"/>
        <v>7.0414627757175106E-7</v>
      </c>
    </row>
    <row r="155" spans="1:8" x14ac:dyDescent="0.2">
      <c r="A155" s="15">
        <v>146</v>
      </c>
      <c r="C155" s="24" cm="1">
        <f t="array" ref="C155">SUMPRODUCT((Parameter!$D$5:$O$5/Parameter!$B$2/Parameter!$B$1)*EXP(-LN(2)*(A155-Parameter!$D$6:$O$6)/Parameter!$B$3)*(A155&gt;Parameter!$D$6:$O$6))</f>
        <v>6.2076920054525684E-7</v>
      </c>
      <c r="D155" s="14">
        <f t="shared" si="3"/>
        <v>6.2076920054525684E-7</v>
      </c>
    </row>
    <row r="156" spans="1:8" x14ac:dyDescent="0.2">
      <c r="A156" s="15">
        <v>147</v>
      </c>
      <c r="C156" s="24" cm="1">
        <f t="array" ref="C156">SUMPRODUCT((Parameter!$D$5:$O$5/Parameter!$B$2/Parameter!$B$1)*EXP(-LN(2)*(A156-Parameter!$D$6:$O$6)/Parameter!$B$3)*(A156&gt;Parameter!$D$6:$O$6))</f>
        <v>5.4726469857156946E-7</v>
      </c>
      <c r="D156" s="14">
        <f t="shared" si="3"/>
        <v>5.4726469857156946E-7</v>
      </c>
    </row>
    <row r="157" spans="1:8" x14ac:dyDescent="0.2">
      <c r="A157" s="15">
        <v>148</v>
      </c>
      <c r="C157" s="24" cm="1">
        <f t="array" ref="C157">SUMPRODUCT((Parameter!$D$5:$O$5/Parameter!$B$2/Parameter!$B$1)*EXP(-LN(2)*(A157-Parameter!$D$6:$O$6)/Parameter!$B$3)*(A157&gt;Parameter!$D$6:$O$6))</f>
        <v>4.8246377242873009E-7</v>
      </c>
      <c r="D157" s="14">
        <f t="shared" si="3"/>
        <v>4.8246377242873009E-7</v>
      </c>
    </row>
    <row r="158" spans="1:8" x14ac:dyDescent="0.2">
      <c r="A158" s="15">
        <v>149</v>
      </c>
      <c r="C158" s="24" cm="1">
        <f t="array" ref="C158">SUMPRODUCT((Parameter!$D$5:$O$5/Parameter!$B$2/Parameter!$B$1)*EXP(-LN(2)*(A158-Parameter!$D$6:$O$6)/Parameter!$B$3)*(A158&gt;Parameter!$D$6:$O$6))</f>
        <v>4.2533584262555879E-7</v>
      </c>
      <c r="D158" s="14">
        <f t="shared" si="3"/>
        <v>4.2533584262555879E-7</v>
      </c>
    </row>
    <row r="159" spans="1:8" x14ac:dyDescent="0.2">
      <c r="A159" s="15">
        <v>150</v>
      </c>
      <c r="C159" s="24" cm="1">
        <f t="array" ref="C159">SUMPRODUCT((Parameter!$D$5:$O$5/Parameter!$B$2/Parameter!$B$1)*EXP(-LN(2)*(A159-Parameter!$D$6:$O$6)/Parameter!$B$3)*(A159&gt;Parameter!$D$6:$O$6))</f>
        <v>3.7497235929505679E-7</v>
      </c>
      <c r="D159" s="14">
        <f t="shared" si="3"/>
        <v>3.7497235929505679E-7</v>
      </c>
    </row>
    <row r="160" spans="1:8" x14ac:dyDescent="0.2">
      <c r="A160" s="15">
        <v>151</v>
      </c>
      <c r="C160" s="24" cm="1">
        <f t="array" ref="C160">SUMPRODUCT((Parameter!$D$5:$O$5/Parameter!$B$2/Parameter!$B$1)*EXP(-LN(2)*(A160-Parameter!$D$6:$O$6)/Parameter!$B$3)*(A160&gt;Parameter!$D$6:$O$6))</f>
        <v>3.3057235281974793E-7</v>
      </c>
      <c r="D160" s="14">
        <f t="shared" si="3"/>
        <v>3.3057235281974793E-7</v>
      </c>
    </row>
    <row r="161" spans="1:5" x14ac:dyDescent="0.2">
      <c r="A161" s="15">
        <v>152</v>
      </c>
      <c r="C161" s="24" cm="1">
        <f t="array" ref="C161">SUMPRODUCT((Parameter!$D$5:$O$5/Parameter!$B$2/Parameter!$B$1)*EXP(-LN(2)*(A161-Parameter!$D$6:$O$6)/Parameter!$B$3)*(A161&gt;Parameter!$D$6:$O$6))</f>
        <v>2.9142969538934903E-7</v>
      </c>
      <c r="D161" s="14">
        <f t="shared" si="3"/>
        <v>2.9142969538934903E-7</v>
      </c>
      <c r="E161" s="27"/>
    </row>
    <row r="162" spans="1:5" x14ac:dyDescent="0.2">
      <c r="A162" s="15">
        <v>153</v>
      </c>
      <c r="C162" s="24" cm="1">
        <f t="array" ref="C162">SUMPRODUCT((Parameter!$D$5:$O$5/Parameter!$B$2/Parameter!$B$1)*EXP(-LN(2)*(A162-Parameter!$D$6:$O$6)/Parameter!$B$3)*(A162&gt;Parameter!$D$6:$O$6))</f>
        <v>2.5692187090140437E-7</v>
      </c>
      <c r="D162" s="14">
        <f t="shared" si="3"/>
        <v>2.5692187090140437E-7</v>
      </c>
    </row>
    <row r="163" spans="1:5" x14ac:dyDescent="0.2">
      <c r="A163" s="15">
        <v>154</v>
      </c>
      <c r="C163" s="24" cm="1">
        <f t="array" ref="C163">SUMPRODUCT((Parameter!$D$5:$O$5/Parameter!$B$2/Parameter!$B$1)*EXP(-LN(2)*(A163-Parameter!$D$6:$O$6)/Parameter!$B$3)*(A163&gt;Parameter!$D$6:$O$6))</f>
        <v>2.2650007460389473E-7</v>
      </c>
      <c r="D163" s="14">
        <f t="shared" si="3"/>
        <v>2.2650007460389473E-7</v>
      </c>
    </row>
    <row r="164" spans="1:5" x14ac:dyDescent="0.2">
      <c r="A164" s="15">
        <v>155</v>
      </c>
      <c r="C164" s="24" cm="1">
        <f t="array" ref="C164">SUMPRODUCT((Parameter!$D$5:$O$5/Parameter!$B$2/Parameter!$B$1)*EXP(-LN(2)*(A164-Parameter!$D$6:$O$6)/Parameter!$B$3)*(A164&gt;Parameter!$D$6:$O$6))</f>
        <v>1.996804850267401E-7</v>
      </c>
      <c r="D164" s="14">
        <f t="shared" si="3"/>
        <v>1.996804850267401E-7</v>
      </c>
    </row>
    <row r="165" spans="1:5" x14ac:dyDescent="0.2">
      <c r="A165" s="15">
        <v>156</v>
      </c>
      <c r="C165" s="24" cm="1">
        <f t="array" ref="C165">SUMPRODUCT((Parameter!$D$5:$O$5/Parameter!$B$2/Parameter!$B$1)*EXP(-LN(2)*(A165-Parameter!$D$6:$O$6)/Parameter!$B$3)*(A165&gt;Parameter!$D$6:$O$6))</f>
        <v>1.7603656939293819E-7</v>
      </c>
      <c r="D165" s="14">
        <f t="shared" si="3"/>
        <v>1.7603656939293819E-7</v>
      </c>
    </row>
    <row r="166" spans="1:5" x14ac:dyDescent="0.2">
      <c r="A166" s="15">
        <v>157</v>
      </c>
      <c r="C166" s="24" cm="1">
        <f t="array" ref="C166">SUMPRODUCT((Parameter!$D$5:$O$5/Parameter!$B$2/Parameter!$B$1)*EXP(-LN(2)*(A166-Parameter!$D$6:$O$6)/Parameter!$B$3)*(A166&gt;Parameter!$D$6:$O$6))</f>
        <v>1.551923001363145E-7</v>
      </c>
      <c r="D166" s="14">
        <f t="shared" si="3"/>
        <v>1.551923001363145E-7</v>
      </c>
    </row>
    <row r="167" spans="1:5" x14ac:dyDescent="0.2">
      <c r="A167" s="15">
        <v>158</v>
      </c>
      <c r="C167" s="24" cm="1">
        <f t="array" ref="C167">SUMPRODUCT((Parameter!$D$5:$O$5/Parameter!$B$2/Parameter!$B$1)*EXP(-LN(2)*(A167-Parameter!$D$6:$O$6)/Parameter!$B$3)*(A167&gt;Parameter!$D$6:$O$6))</f>
        <v>1.3681617464289279E-7</v>
      </c>
      <c r="D167" s="14">
        <f t="shared" si="3"/>
        <v>1.3681617464289279E-7</v>
      </c>
    </row>
    <row r="168" spans="1:5" x14ac:dyDescent="0.2">
      <c r="A168" s="15">
        <v>159</v>
      </c>
      <c r="C168" s="24" cm="1">
        <f t="array" ref="C168">SUMPRODUCT((Parameter!$D$5:$O$5/Parameter!$B$2/Parameter!$B$1)*EXP(-LN(2)*(A168-Parameter!$D$6:$O$6)/Parameter!$B$3)*(A168&gt;Parameter!$D$6:$O$6))</f>
        <v>1.2061594310718263E-7</v>
      </c>
      <c r="D168" s="14">
        <f t="shared" si="3"/>
        <v>1.2061594310718263E-7</v>
      </c>
    </row>
    <row r="169" spans="1:5" x14ac:dyDescent="0.2">
      <c r="A169" s="15">
        <v>160</v>
      </c>
      <c r="C169" s="24" cm="1">
        <f t="array" ref="C169">SUMPRODUCT((Parameter!$D$5:$O$5/Parameter!$B$2/Parameter!$B$1)*EXP(-LN(2)*(A169-Parameter!$D$6:$O$6)/Parameter!$B$3)*(A169&gt;Parameter!$D$6:$O$6))</f>
        <v>1.0633396065638978E-7</v>
      </c>
      <c r="D169" s="14">
        <f t="shared" si="3"/>
        <v>1.0633396065638978E-7</v>
      </c>
    </row>
    <row r="170" spans="1:5" x14ac:dyDescent="0.2">
      <c r="A170" s="15">
        <v>161</v>
      </c>
      <c r="C170" s="24" cm="1">
        <f t="array" ref="C170">SUMPRODUCT((Parameter!$D$5:$O$5/Parameter!$B$2/Parameter!$B$1)*EXP(-LN(2)*(A170-Parameter!$D$6:$O$6)/Parameter!$B$3)*(A170&gt;Parameter!$D$6:$O$6))</f>
        <v>9.3743089823764184E-8</v>
      </c>
      <c r="D170" s="14">
        <f t="shared" si="3"/>
        <v>9.3743089823764184E-8</v>
      </c>
    </row>
    <row r="171" spans="1:5" x14ac:dyDescent="0.2">
      <c r="A171" s="15">
        <v>162</v>
      </c>
      <c r="C171" s="24" cm="1">
        <f t="array" ref="C171">SUMPRODUCT((Parameter!$D$5:$O$5/Parameter!$B$2/Parameter!$B$1)*EXP(-LN(2)*(A171-Parameter!$D$6:$O$6)/Parameter!$B$3)*(A171&gt;Parameter!$D$6:$O$6))</f>
        <v>8.2643088204936984E-8</v>
      </c>
      <c r="D171" s="14">
        <f t="shared" si="3"/>
        <v>8.2643088204936984E-8</v>
      </c>
    </row>
    <row r="172" spans="1:5" x14ac:dyDescent="0.2">
      <c r="A172" s="15">
        <v>163</v>
      </c>
      <c r="C172" s="24" cm="1">
        <f t="array" ref="C172">SUMPRODUCT((Parameter!$D$5:$O$5/Parameter!$B$2/Parameter!$B$1)*EXP(-LN(2)*(A172-Parameter!$D$6:$O$6)/Parameter!$B$3)*(A172&gt;Parameter!$D$6:$O$6))</f>
        <v>7.2857423847337324E-8</v>
      </c>
      <c r="D172" s="14">
        <f t="shared" si="3"/>
        <v>7.2857423847337324E-8</v>
      </c>
    </row>
    <row r="173" spans="1:5" x14ac:dyDescent="0.2">
      <c r="A173" s="15">
        <v>164</v>
      </c>
      <c r="C173" s="24" cm="1">
        <f t="array" ref="C173">SUMPRODUCT((Parameter!$D$5:$O$5/Parameter!$B$2/Parameter!$B$1)*EXP(-LN(2)*(A173-Parameter!$D$6:$O$6)/Parameter!$B$3)*(A173&gt;Parameter!$D$6:$O$6))</f>
        <v>6.4230467725351132E-8</v>
      </c>
      <c r="D173" s="14">
        <f t="shared" si="3"/>
        <v>6.4230467725351132E-8</v>
      </c>
    </row>
    <row r="174" spans="1:5" x14ac:dyDescent="0.2">
      <c r="A174" s="15">
        <v>165</v>
      </c>
      <c r="C174" s="24" cm="1">
        <f t="array" ref="C174">SUMPRODUCT((Parameter!$D$5:$O$5/Parameter!$B$2/Parameter!$B$1)*EXP(-LN(2)*(A174-Parameter!$D$6:$O$6)/Parameter!$B$3)*(A174&gt;Parameter!$D$6:$O$6))</f>
        <v>5.6625018650973783E-8</v>
      </c>
      <c r="D174" s="14">
        <f t="shared" ref="D174:D187" si="4">B174+C174</f>
        <v>5.6625018650973783E-8</v>
      </c>
    </row>
    <row r="175" spans="1:5" x14ac:dyDescent="0.2">
      <c r="A175" s="15">
        <v>166</v>
      </c>
      <c r="C175" s="24" cm="1">
        <f t="array" ref="C175">SUMPRODUCT((Parameter!$D$5:$O$5/Parameter!$B$2/Parameter!$B$1)*EXP(-LN(2)*(A175-Parameter!$D$6:$O$6)/Parameter!$B$3)*(A175&gt;Parameter!$D$6:$O$6))</f>
        <v>4.9920121256685071E-8</v>
      </c>
      <c r="D175" s="14">
        <f t="shared" si="4"/>
        <v>4.9920121256685071E-8</v>
      </c>
    </row>
    <row r="176" spans="1:5" x14ac:dyDescent="0.2">
      <c r="A176" s="15">
        <v>167</v>
      </c>
      <c r="C176" s="24" cm="1">
        <f t="array" ref="C176">SUMPRODUCT((Parameter!$D$5:$O$5/Parameter!$B$2/Parameter!$B$1)*EXP(-LN(2)*(A176-Parameter!$D$6:$O$6)/Parameter!$B$3)*(A176&gt;Parameter!$D$6:$O$6))</f>
        <v>4.4009142348234534E-8</v>
      </c>
      <c r="D176" s="14">
        <f t="shared" si="4"/>
        <v>4.4009142348234534E-8</v>
      </c>
    </row>
    <row r="177" spans="1:8" x14ac:dyDescent="0.2">
      <c r="A177" s="15">
        <v>168</v>
      </c>
      <c r="C177" s="24" cm="1">
        <f t="array" ref="C177">SUMPRODUCT((Parameter!$D$5:$O$5/Parameter!$B$2/Parameter!$B$1)*EXP(-LN(2)*(A177-Parameter!$D$6:$O$6)/Parameter!$B$3)*(A177&gt;Parameter!$D$6:$O$6))</f>
        <v>3.8798075034078619E-8</v>
      </c>
      <c r="D177" s="14">
        <f t="shared" si="4"/>
        <v>3.8798075034078619E-8</v>
      </c>
    </row>
    <row r="178" spans="1:8" x14ac:dyDescent="0.2">
      <c r="A178" s="17">
        <v>168</v>
      </c>
      <c r="C178" s="24" cm="1">
        <f t="array" ref="C178">SUMPRODUCT((Parameter!$D$5:$O$5/Parameter!$B$2/Parameter!$B$1)*EXP(-LN(2)*(A178-Parameter!$D$6:$O$6)/Parameter!$B$3)*(A178&gt;Parameter!$D$6:$O$6))</f>
        <v>3.8798075034078619E-8</v>
      </c>
      <c r="D178" s="14">
        <f t="shared" si="4"/>
        <v>3.8798075034078619E-8</v>
      </c>
      <c r="E178" s="27"/>
      <c r="F178" s="14"/>
      <c r="G178" s="14"/>
      <c r="H178" s="14"/>
    </row>
    <row r="179" spans="1:8" x14ac:dyDescent="0.2">
      <c r="A179" s="15">
        <v>169</v>
      </c>
      <c r="C179" s="24" cm="1">
        <f t="array" ref="C179">SUMPRODUCT((Parameter!$D$5:$O$5/Parameter!$B$2/Parameter!$B$1)*EXP(-LN(2)*(A179-Parameter!$D$6:$O$6)/Parameter!$B$3)*(A179&gt;Parameter!$D$6:$O$6))</f>
        <v>3.4204043660723164E-8</v>
      </c>
      <c r="D179" s="14">
        <f t="shared" si="4"/>
        <v>3.4204043660723164E-8</v>
      </c>
    </row>
    <row r="180" spans="1:8" x14ac:dyDescent="0.2">
      <c r="A180" s="15">
        <v>170</v>
      </c>
      <c r="C180" s="24" cm="1">
        <f t="array" ref="C180">SUMPRODUCT((Parameter!$D$5:$O$5/Parameter!$B$2/Parameter!$B$1)*EXP(-LN(2)*(A180-Parameter!$D$6:$O$6)/Parameter!$B$3)*(A180&gt;Parameter!$D$6:$O$6))</f>
        <v>3.015398577679565E-8</v>
      </c>
      <c r="D180" s="14">
        <f t="shared" si="4"/>
        <v>3.015398577679565E-8</v>
      </c>
    </row>
    <row r="181" spans="1:8" x14ac:dyDescent="0.2">
      <c r="A181" s="15">
        <v>171</v>
      </c>
      <c r="C181" s="24" cm="1">
        <f t="array" ref="C181">SUMPRODUCT((Parameter!$D$5:$O$5/Parameter!$B$2/Parameter!$B$1)*EXP(-LN(2)*(A181-Parameter!$D$6:$O$6)/Parameter!$B$3)*(A181&gt;Parameter!$D$6:$O$6))</f>
        <v>2.6583490164097441E-8</v>
      </c>
      <c r="D181" s="14">
        <f t="shared" si="4"/>
        <v>2.6583490164097441E-8</v>
      </c>
    </row>
    <row r="182" spans="1:8" x14ac:dyDescent="0.2">
      <c r="A182" s="15">
        <v>172</v>
      </c>
      <c r="C182" s="24" cm="1">
        <f t="array" ref="C182">SUMPRODUCT((Parameter!$D$5:$O$5/Parameter!$B$2/Parameter!$B$1)*EXP(-LN(2)*(A182-Parameter!$D$6:$O$6)/Parameter!$B$3)*(A182&gt;Parameter!$D$6:$O$6))</f>
        <v>2.3435772455941039E-8</v>
      </c>
      <c r="D182" s="14">
        <f t="shared" si="4"/>
        <v>2.3435772455941039E-8</v>
      </c>
    </row>
    <row r="183" spans="1:8" x14ac:dyDescent="0.2">
      <c r="A183" s="15">
        <v>173</v>
      </c>
      <c r="C183" s="24" cm="1">
        <f t="array" ref="C183">SUMPRODUCT((Parameter!$D$5:$O$5/Parameter!$B$2/Parameter!$B$1)*EXP(-LN(2)*(A183-Parameter!$D$6:$O$6)/Parameter!$B$3)*(A183&gt;Parameter!$D$6:$O$6))</f>
        <v>2.0660772051234243E-8</v>
      </c>
      <c r="D183" s="14">
        <f t="shared" si="4"/>
        <v>2.0660772051234243E-8</v>
      </c>
    </row>
    <row r="184" spans="1:8" x14ac:dyDescent="0.2">
      <c r="A184" s="15">
        <v>174</v>
      </c>
      <c r="C184" s="24" cm="1">
        <f t="array" ref="C184">SUMPRODUCT((Parameter!$D$5:$O$5/Parameter!$B$2/Parameter!$B$1)*EXP(-LN(2)*(A184-Parameter!$D$6:$O$6)/Parameter!$B$3)*(A184&gt;Parameter!$D$6:$O$6))</f>
        <v>1.8214355961834311E-8</v>
      </c>
      <c r="D184" s="14">
        <f t="shared" si="4"/>
        <v>1.8214355961834311E-8</v>
      </c>
    </row>
    <row r="185" spans="1:8" x14ac:dyDescent="0.2">
      <c r="A185" s="15">
        <v>175</v>
      </c>
      <c r="C185" s="24" cm="1">
        <f t="array" ref="C185">SUMPRODUCT((Parameter!$D$5:$O$5/Parameter!$B$2/Parameter!$B$1)*EXP(-LN(2)*(A185-Parameter!$D$6:$O$6)/Parameter!$B$3)*(A185&gt;Parameter!$D$6:$O$6))</f>
        <v>1.605761693133776E-8</v>
      </c>
      <c r="D185" s="14">
        <f t="shared" si="4"/>
        <v>1.605761693133776E-8</v>
      </c>
    </row>
    <row r="186" spans="1:8" x14ac:dyDescent="0.2">
      <c r="A186" s="15">
        <v>176</v>
      </c>
      <c r="C186" s="24" cm="1">
        <f t="array" ref="C186">SUMPRODUCT((Parameter!$D$5:$O$5/Parameter!$B$2/Parameter!$B$1)*EXP(-LN(2)*(A186-Parameter!$D$6:$O$6)/Parameter!$B$3)*(A186&gt;Parameter!$D$6:$O$6))</f>
        <v>1.4156254662743416E-8</v>
      </c>
      <c r="D186" s="14">
        <f t="shared" si="4"/>
        <v>1.4156254662743416E-8</v>
      </c>
      <c r="E186" s="27"/>
    </row>
    <row r="187" spans="1:8" x14ac:dyDescent="0.2">
      <c r="A187" s="15">
        <v>177</v>
      </c>
      <c r="C187" s="24" cm="1">
        <f t="array" ref="C187">SUMPRODUCT((Parameter!$D$5:$O$5/Parameter!$B$2/Parameter!$B$1)*EXP(-LN(2)*(A187-Parameter!$D$6:$O$6)/Parameter!$B$3)*(A187&gt;Parameter!$D$6:$O$6))</f>
        <v>1.248003031417124E-8</v>
      </c>
      <c r="D187" s="14">
        <f t="shared" si="4"/>
        <v>1.248003031417124E-8</v>
      </c>
    </row>
  </sheetData>
  <sheetProtection sheet="1" objects="1" scenarios="1"/>
  <customSheetViews>
    <customSheetView guid="{69350532-C92A-1445-8F76-6C02DEF8B423}" topLeftCell="A9">
      <selection activeCell="T28" sqref="T28"/>
      <pageMargins left="0.75" right="0.75" top="1" bottom="1" header="0.5" footer="0.5"/>
      <pageSetup paperSize="9" orientation="portrait" r:id="rId1"/>
    </customSheetView>
  </customSheetViews>
  <pageMargins left="0.75" right="0.75" top="1" bottom="1" header="0.5" footer="0.5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4bb77b-4d88-49ca-a3bc-45d79497c7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81BDC472CAB4EB2734FAE21ADE4FA" ma:contentTypeVersion="19" ma:contentTypeDescription="Create a new document." ma:contentTypeScope="" ma:versionID="96b77fc0a822b126788f531841c6887d">
  <xsd:schema xmlns:xsd="http://www.w3.org/2001/XMLSchema" xmlns:xs="http://www.w3.org/2001/XMLSchema" xmlns:p="http://schemas.microsoft.com/office/2006/metadata/properties" xmlns:ns3="22359b9b-8ca3-419f-8dc2-e7d51d55cba0" xmlns:ns4="2f4bb77b-4d88-49ca-a3bc-45d79497c745" targetNamespace="http://schemas.microsoft.com/office/2006/metadata/properties" ma:root="true" ma:fieldsID="9af565c280c67be3c3f927ba70867849" ns3:_="" ns4:_="">
    <xsd:import namespace="22359b9b-8ca3-419f-8dc2-e7d51d55cba0"/>
    <xsd:import namespace="2f4bb77b-4d88-49ca-a3bc-45d79497c7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59b9b-8ca3-419f-8dc2-e7d51d55cb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bb77b-4d88-49ca-a3bc-45d79497c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4FF1D00-F988-4C87-8D6D-EA3634129F96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2f4bb77b-4d88-49ca-a3bc-45d79497c745"/>
    <ds:schemaRef ds:uri="22359b9b-8ca3-419f-8dc2-e7d51d55cba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BA3ABFC-1F8E-46D2-A5BC-8F7815B9B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C536B-53CB-4131-83F2-DE8A47023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359b9b-8ca3-419f-8dc2-e7d51d55cba0"/>
    <ds:schemaRef ds:uri="2f4bb77b-4d88-49ca-a3bc-45d79497c7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369B164-E45B-4A88-8239-6A44067961B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caa386b-c8df-4ce0-ad01-740cbdb5ba55}" enabled="0" method="" siteId="{ecaa386b-c8df-4ce0-ad01-740cbdb5ba5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2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EINGABE</vt:lpstr>
      <vt:lpstr>PLOT</vt:lpstr>
      <vt:lpstr>Eingabetabellen</vt:lpstr>
      <vt:lpstr>Parameter</vt:lpstr>
      <vt:lpstr>Simulation</vt:lpstr>
      <vt:lpstr>Simulation2</vt:lpstr>
      <vt:lpstr>PLOT!Druckbereich</vt:lpstr>
    </vt:vector>
  </TitlesOfParts>
  <Manager/>
  <Company>FU Berlin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Berechnung der Koffeinkonzentration im Körper</dc:title>
  <dc:subject>KoffeinSimulator</dc:subject>
  <dc:creator>Robert Landsiedel</dc:creator>
  <cp:keywords/>
  <dc:description>robert.landsiedel@fu-berlin.de</dc:description>
  <cp:lastModifiedBy>Robert Landsiedel</cp:lastModifiedBy>
  <cp:lastPrinted>2025-05-29T12:16:07Z</cp:lastPrinted>
  <dcterms:created xsi:type="dcterms:W3CDTF">2025-05-27T19:47:19Z</dcterms:created>
  <dcterms:modified xsi:type="dcterms:W3CDTF">2025-07-30T12:04:29Z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0x01010031B81BDC472CAB4EB2734FAE21ADE4FA</vt:lpwstr>
  </property>
</Properties>
</file>