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akazam\Documents\Git\BarBot4\CAD\"/>
    </mc:Choice>
  </mc:AlternateContent>
  <xr:revisionPtr revIDLastSave="0" documentId="13_ncr:1_{677E413C-9D3F-4F4D-BE35-239F320B9AB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" hidden="1">tb_BOM[]</definedName>
    <definedName name="_xlcn.WorksheetConnection_BOMBarBot4.xlsxtb_Fertigungsteile" hidden="1">tb_Fertigungsteile[]</definedName>
    <definedName name="_xlcn.WorksheetConnection_BOMBarBot4.xlsxtb_Kaufteile" hidden="1">tb_Kaufteile[]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F96" i="4"/>
  <c r="D96" i="4" s="1"/>
  <c r="F97" i="4"/>
  <c r="D97" i="4" s="1"/>
  <c r="F98" i="4"/>
  <c r="H98" i="4" s="1"/>
  <c r="F99" i="4"/>
  <c r="D99" i="4" s="1"/>
  <c r="F100" i="4"/>
  <c r="G100" i="4" s="1"/>
  <c r="D101" i="4"/>
  <c r="E101" i="4"/>
  <c r="F101" i="4"/>
  <c r="G101" i="4" s="1"/>
  <c r="F102" i="4"/>
  <c r="D102" i="4" s="1"/>
  <c r="F103" i="4"/>
  <c r="D103" i="4" s="1"/>
  <c r="G103" i="4"/>
  <c r="H103" i="4"/>
  <c r="D104" i="4"/>
  <c r="F104" i="4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E2" i="8" l="1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E98" i="4"/>
  <c r="H100" i="4"/>
  <c r="D98" i="4"/>
  <c r="I98" i="4" s="1"/>
  <c r="H106" i="4"/>
  <c r="G106" i="4"/>
  <c r="G98" i="4"/>
  <c r="H97" i="4"/>
  <c r="E108" i="4"/>
  <c r="G105" i="4"/>
  <c r="E100" i="4"/>
  <c r="G97" i="4"/>
  <c r="H108" i="4"/>
  <c r="I97" i="4"/>
  <c r="H102" i="4"/>
  <c r="I107" i="4"/>
  <c r="G102" i="4"/>
  <c r="I99" i="4"/>
  <c r="E97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E99" i="4"/>
  <c r="G96" i="4"/>
  <c r="H101" i="4"/>
  <c r="E96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2" i="1"/>
  <c r="I23" i="1"/>
  <c r="I24" i="1"/>
  <c r="I25" i="1"/>
  <c r="I26" i="1"/>
  <c r="I27" i="1"/>
  <c r="I28" i="1"/>
  <c r="I29" i="1"/>
  <c r="E107" i="4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I5" i="4" s="1"/>
  <c r="D6" i="3"/>
  <c r="I6" i="4" s="1"/>
  <c r="D7" i="3"/>
  <c r="I26" i="4" s="1"/>
  <c r="D8" i="3"/>
  <c r="I33" i="4" s="1"/>
  <c r="D9" i="3"/>
  <c r="D10" i="3"/>
  <c r="D11" i="3"/>
  <c r="D12" i="3"/>
  <c r="I10" i="4" s="1"/>
  <c r="D13" i="3"/>
  <c r="I11" i="4" s="1"/>
  <c r="D14" i="3"/>
  <c r="I12" i="4" s="1"/>
  <c r="D15" i="3"/>
  <c r="I13" i="4" s="1"/>
  <c r="D16" i="3"/>
  <c r="D17" i="3"/>
  <c r="D18" i="3"/>
  <c r="I34" i="4" s="1"/>
  <c r="D19" i="3"/>
  <c r="D20" i="3"/>
  <c r="D21" i="3"/>
  <c r="I37" i="4" s="1"/>
  <c r="D22" i="3"/>
  <c r="I38" i="4" s="1"/>
  <c r="D23" i="3"/>
  <c r="I39" i="4" s="1"/>
  <c r="D24" i="3"/>
  <c r="D25" i="3"/>
  <c r="I41" i="4" s="1"/>
  <c r="D26" i="3"/>
  <c r="D27" i="3"/>
  <c r="D28" i="3"/>
  <c r="D29" i="3"/>
  <c r="D30" i="3"/>
  <c r="D31" i="3"/>
  <c r="I82" i="4" s="1"/>
  <c r="D32" i="3"/>
  <c r="D33" i="3"/>
  <c r="D34" i="3"/>
  <c r="I102" i="4" s="1"/>
  <c r="D35" i="3"/>
  <c r="I103" i="4" s="1"/>
  <c r="D36" i="3"/>
  <c r="I104" i="4" s="1"/>
  <c r="D37" i="3"/>
  <c r="I105" i="4" s="1"/>
  <c r="D38" i="3"/>
  <c r="I106" i="4" s="1"/>
  <c r="D39" i="3"/>
  <c r="D40" i="3"/>
  <c r="I57" i="4" s="1"/>
  <c r="I83" i="4" l="1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1" i="3"/>
  <c r="F42" i="3"/>
  <c r="F43" i="3"/>
  <c r="F44" i="3"/>
  <c r="F45" i="3"/>
  <c r="F46" i="3"/>
  <c r="F47" i="3"/>
  <c r="F48" i="3"/>
  <c r="F49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3" i="3"/>
  <c r="E39" i="4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E72" i="4"/>
  <c r="E63" i="4"/>
  <c r="E7" i="4"/>
  <c r="E73" i="4"/>
  <c r="E29" i="4"/>
  <c r="E27" i="4"/>
  <c r="F6" i="3"/>
  <c r="E6" i="4" s="1"/>
  <c r="E9" i="4"/>
  <c r="E30" i="4"/>
  <c r="E62" i="4"/>
  <c r="D41" i="3"/>
  <c r="D42" i="3"/>
  <c r="D43" i="3"/>
  <c r="D44" i="3"/>
  <c r="D45" i="3"/>
  <c r="D46" i="3"/>
  <c r="D47" i="3"/>
  <c r="D48" i="3"/>
  <c r="D49" i="3"/>
  <c r="F3" i="3" l="1"/>
  <c r="E3" i="4" s="1"/>
  <c r="F11" i="3"/>
  <c r="E77" i="4" s="1"/>
  <c r="F7" i="3"/>
  <c r="E26" i="4" s="1"/>
  <c r="F10" i="3"/>
  <c r="F9" i="3"/>
  <c r="F38" i="3"/>
  <c r="E106" i="4" s="1"/>
  <c r="F36" i="3"/>
  <c r="E104" i="4" s="1"/>
  <c r="F39" i="3"/>
  <c r="E56" i="4" s="1"/>
  <c r="F35" i="3"/>
  <c r="E103" i="4" s="1"/>
  <c r="F37" i="3"/>
  <c r="E105" i="4" s="1"/>
  <c r="F40" i="3"/>
  <c r="E57" i="4" s="1"/>
  <c r="F5" i="3"/>
  <c r="E5" i="4" s="1"/>
  <c r="F16" i="3"/>
  <c r="E64" i="4" s="1"/>
  <c r="F17" i="3"/>
  <c r="E65" i="4" s="1"/>
  <c r="F18" i="3"/>
  <c r="E34" i="4" s="1"/>
  <c r="F33" i="3"/>
  <c r="E84" i="4" s="1"/>
  <c r="F19" i="3"/>
  <c r="E35" i="4" s="1"/>
  <c r="F20" i="3"/>
  <c r="E36" i="4" s="1"/>
  <c r="F21" i="3"/>
  <c r="E37" i="4" s="1"/>
  <c r="F22" i="3"/>
  <c r="E38" i="4" s="1"/>
  <c r="F32" i="3"/>
  <c r="E83" i="4" s="1"/>
  <c r="F24" i="3"/>
  <c r="E40" i="4" s="1"/>
  <c r="F25" i="3"/>
  <c r="E41" i="4" s="1"/>
  <c r="F34" i="3"/>
  <c r="E102" i="4" s="1"/>
  <c r="F26" i="3"/>
  <c r="F27" i="3"/>
  <c r="E78" i="4" s="1"/>
  <c r="F28" i="3"/>
  <c r="E79" i="4" s="1"/>
  <c r="F29" i="3"/>
  <c r="E80" i="4" s="1"/>
  <c r="F30" i="3"/>
  <c r="E81" i="4" s="1"/>
  <c r="F31" i="3"/>
  <c r="E82" i="4" s="1"/>
  <c r="F2" i="3"/>
  <c r="E2" i="4" s="1"/>
  <c r="F4" i="3"/>
  <c r="E4" i="4" s="1"/>
  <c r="F15" i="3"/>
  <c r="E13" i="4" s="1"/>
  <c r="F14" i="3"/>
  <c r="E12" i="4" s="1"/>
  <c r="F13" i="3"/>
  <c r="E11" i="4" s="1"/>
  <c r="F12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"/>
        </x15:connection>
      </ext>
    </extLst>
  </connection>
</connections>
</file>

<file path=xl/sharedStrings.xml><?xml version="1.0" encoding="utf-8"?>
<sst xmlns="http://schemas.openxmlformats.org/spreadsheetml/2006/main" count="825" uniqueCount="308">
  <si>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</si>
  <si>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</si>
  <si>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</si>
  <si>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</si>
  <si>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</si>
  <si>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</si>
  <si>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</si>
  <si>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</si>
  <si>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</si>
  <si>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</si>
  <si>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</si>
  <si>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</si>
  <si>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</si>
  <si>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</si>
  <si>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</si>
  <si>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</si>
  <si>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</si>
  <si>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</si>
  <si>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</si>
  <si>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</si>
  <si>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</si>
  <si>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</si>
  <si>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</si>
  <si>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</si>
  <si>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</si>
  <si>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</si>
  <si>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</si>
  <si>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</si>
  <si>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</si>
  <si>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</si>
  <si>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</si>
  <si>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</si>
  <si>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</si>
  <si>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</si>
  <si>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</si>
  <si>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</si>
  <si>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</si>
  <si>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</si>
  <si>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</si>
  <si>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</si>
  <si>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</si>
  <si>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</si>
  <si>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</si>
  <si>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</si>
  <si>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</si>
  <si>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</si>
  <si>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</si>
  <si>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</si>
  <si>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</si>
  <si>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</si>
  <si>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</si>
  <si>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</si>
  <si>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</si>
  <si>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</si>
  <si>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</si>
  <si>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</si>
  <si>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</si>
  <si>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</si>
  <si>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</si>
  <si>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</si>
  <si>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</si>
  <si>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</si>
  <si>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</si>
  <si>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</si>
  <si>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</si>
  <si>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</si>
  <si>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</si>
  <si>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</si>
  <si>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</si>
  <si>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</si>
  <si>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</si>
  <si>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</si>
  <si>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</si>
  <si>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</si>
  <si>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</si>
  <si>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</si>
  <si>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</si>
  <si>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</si>
  <si>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</si>
  <si>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</si>
  <si>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</si>
  <si>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</si>
  <si>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</si>
  <si>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</si>
  <si>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</si>
  <si>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</si>
  <si>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</si>
  <si>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</si>
  <si>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</si>
  <si>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</si>
  <si>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</si>
  <si>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</si>
  <si>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</si>
  <si>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</si>
  <si>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Tellerdichtung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</si>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</sst>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0" totalsRowShown="0" headerRowDxfId="22">
  <autoFilter ref="A1:I60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0" totalsRowShown="0">
  <autoFilter ref="A1:F40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4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3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2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1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0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workbookViewId="0">
      <pane ySplit="1" topLeftCell="A2" activePane="bottomLeft" state="frozen"/>
      <selection pane="bottomLeft" activeCell="H13" sqref="H13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284</v>
      </c>
      <c r="G1" s="9" t="s">
        <v>283</v>
      </c>
      <c r="H1" s="8" t="s">
        <v>282</v>
      </c>
      <c r="I1" s="20" t="s">
        <v>279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206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151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153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153</v>
      </c>
      <c r="D10" t="s">
        <v>177</v>
      </c>
      <c r="E10" s="5" t="s">
        <v>154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151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144</v>
      </c>
      <c r="D12" t="s">
        <v>145</v>
      </c>
      <c r="E12" s="5" t="s">
        <v>146</v>
      </c>
      <c r="F12">
        <v>1</v>
      </c>
      <c r="G12" s="2">
        <v>29.99</v>
      </c>
      <c r="H12" t="s">
        <v>307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152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153</v>
      </c>
      <c r="D14" t="s">
        <v>169</v>
      </c>
      <c r="E14" s="5" t="s">
        <v>168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153</v>
      </c>
      <c r="F15">
        <v>1.5</v>
      </c>
      <c r="G15" s="2">
        <v>22.96</v>
      </c>
      <c r="H15" t="s">
        <v>151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119</v>
      </c>
      <c r="C16" t="s">
        <v>153</v>
      </c>
      <c r="D16" t="s">
        <v>205</v>
      </c>
      <c r="E16" s="5" t="s">
        <v>204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95</v>
      </c>
      <c r="B17" s="3" t="s">
        <v>136</v>
      </c>
      <c r="C17" t="s">
        <v>5</v>
      </c>
      <c r="D17" t="s">
        <v>138</v>
      </c>
      <c r="E17" s="5" t="s">
        <v>137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111</v>
      </c>
      <c r="B18" s="3" t="s">
        <v>112</v>
      </c>
      <c r="C18" t="s">
        <v>139</v>
      </c>
      <c r="D18" t="s">
        <v>142</v>
      </c>
      <c r="E18" s="5" t="s">
        <v>140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113</v>
      </c>
      <c r="B19" s="3" t="s">
        <v>114</v>
      </c>
      <c r="C19" t="s">
        <v>139</v>
      </c>
      <c r="D19" t="s">
        <v>141</v>
      </c>
      <c r="E19" s="5" t="s">
        <v>143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120</v>
      </c>
      <c r="B20" s="3" t="s">
        <v>121</v>
      </c>
      <c r="C20" t="s">
        <v>153</v>
      </c>
      <c r="D20" t="s">
        <v>149</v>
      </c>
      <c r="E20" s="5" t="s">
        <v>150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122</v>
      </c>
      <c r="B21" s="3" t="s">
        <v>123</v>
      </c>
      <c r="C21" t="s">
        <v>153</v>
      </c>
      <c r="D21" s="5"/>
      <c r="E21" s="5" t="s">
        <v>271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134</v>
      </c>
      <c r="B22" s="3" t="s">
        <v>135</v>
      </c>
      <c r="C22" t="s">
        <v>5</v>
      </c>
      <c r="D22" t="s">
        <v>148</v>
      </c>
      <c r="E22" s="5" t="s">
        <v>147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155</v>
      </c>
      <c r="B23" s="3" t="s">
        <v>156</v>
      </c>
      <c r="C23" t="s">
        <v>157</v>
      </c>
      <c r="D23" t="s">
        <v>160</v>
      </c>
      <c r="E23" s="5" t="s">
        <v>158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159</v>
      </c>
      <c r="B24" s="3" t="s">
        <v>161</v>
      </c>
      <c r="C24" t="s">
        <v>157</v>
      </c>
      <c r="D24" t="s">
        <v>163</v>
      </c>
      <c r="E24" s="5" t="s">
        <v>162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164</v>
      </c>
      <c r="B25" s="3" t="s">
        <v>165</v>
      </c>
      <c r="C25" t="s">
        <v>157</v>
      </c>
      <c r="D25" t="s">
        <v>167</v>
      </c>
      <c r="E25" s="5" t="s">
        <v>166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175</v>
      </c>
      <c r="B26" s="3" t="s">
        <v>200</v>
      </c>
      <c r="C26" t="s">
        <v>176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179</v>
      </c>
      <c r="B27" s="3" t="s">
        <v>180</v>
      </c>
      <c r="C27" t="s">
        <v>153</v>
      </c>
      <c r="D27" t="s">
        <v>182</v>
      </c>
      <c r="E27" s="5" t="s">
        <v>181</v>
      </c>
      <c r="F27">
        <v>8</v>
      </c>
      <c r="G27" s="2">
        <v>5.82</v>
      </c>
      <c r="H27" t="s">
        <v>183</v>
      </c>
      <c r="I27" s="11">
        <f>IF(tb_Kaufteile[[#This Row],[Anzahl/Länge pro VE]]&gt;0,tb_Kaufteile[[#This Row],[Preis pro VE]]/tb_Kaufteile[[#This Row],[Anzahl/Länge pro VE]],"")</f>
        <v>0.72750000000000004</v>
      </c>
    </row>
    <row r="28" spans="1:9" x14ac:dyDescent="0.25">
      <c r="A28" t="s">
        <v>184</v>
      </c>
      <c r="B28" s="3" t="s">
        <v>185</v>
      </c>
      <c r="C28" t="s">
        <v>157</v>
      </c>
      <c r="D28" t="s">
        <v>187</v>
      </c>
      <c r="E28" s="5" t="s">
        <v>186</v>
      </c>
      <c r="F28">
        <v>1</v>
      </c>
      <c r="G28" s="2">
        <v>7.3</v>
      </c>
      <c r="I28" s="11">
        <f>IF(tb_Kaufteile[[#This Row],[Anzahl/Länge pro VE]]&gt;0,tb_Kaufteile[[#This Row],[Preis pro VE]]/tb_Kaufteile[[#This Row],[Anzahl/Länge pro VE]],"")</f>
        <v>7.3</v>
      </c>
    </row>
    <row r="29" spans="1:9" x14ac:dyDescent="0.25">
      <c r="A29" t="s">
        <v>197</v>
      </c>
      <c r="B29" s="3" t="s">
        <v>198</v>
      </c>
      <c r="F29">
        <v>1</v>
      </c>
      <c r="G29" s="2">
        <v>25</v>
      </c>
      <c r="I29" s="11">
        <f>IF(tb_Kaufteile[[#This Row],[Anzahl/Länge pro VE]]&gt;0,tb_Kaufteile[[#This Row],[Preis pro VE]]/tb_Kaufteile[[#This Row],[Anzahl/Länge pro VE]],"")</f>
        <v>25</v>
      </c>
    </row>
    <row r="30" spans="1:9" x14ac:dyDescent="0.25">
      <c r="A30" t="s">
        <v>199</v>
      </c>
      <c r="B30" s="3" t="s">
        <v>201</v>
      </c>
      <c r="C30" t="s">
        <v>203</v>
      </c>
      <c r="E30" s="5" t="s">
        <v>202</v>
      </c>
      <c r="F30">
        <v>6</v>
      </c>
      <c r="G30" s="2">
        <v>50.64</v>
      </c>
      <c r="I30" s="11">
        <f>IF(tb_Kaufteile[[#This Row],[Anzahl/Länge pro VE]]&gt;0,tb_Kaufteile[[#This Row],[Preis pro VE]]/tb_Kaufteile[[#This Row],[Anzahl/Länge pro VE]],"")</f>
        <v>8.44</v>
      </c>
    </row>
    <row r="31" spans="1:9" x14ac:dyDescent="0.25">
      <c r="A31" t="s">
        <v>209</v>
      </c>
      <c r="B31" t="s">
        <v>210</v>
      </c>
      <c r="C31" t="s">
        <v>281</v>
      </c>
      <c r="F31">
        <v>100</v>
      </c>
      <c r="G31" s="2">
        <v>7</v>
      </c>
      <c r="I31" s="11">
        <f>IF(tb_Kaufteile[[#This Row],[Anzahl/Länge pro VE]]&gt;0,tb_Kaufteile[[#This Row],[Preis pro VE]]/tb_Kaufteile[[#This Row],[Anzahl/Länge pro VE]],"")</f>
        <v>7.0000000000000007E-2</v>
      </c>
    </row>
    <row r="32" spans="1:9" x14ac:dyDescent="0.25">
      <c r="A32" t="s">
        <v>211</v>
      </c>
      <c r="B32" t="s">
        <v>268</v>
      </c>
      <c r="C32" t="s">
        <v>281</v>
      </c>
      <c r="F32">
        <v>1000</v>
      </c>
      <c r="G32" s="2">
        <v>9.2799999999999994</v>
      </c>
      <c r="I32" s="11">
        <f>IF(tb_Kaufteile[[#This Row],[Anzahl/Länge pro VE]]&gt;0,tb_Kaufteile[[#This Row],[Preis pro VE]]/tb_Kaufteile[[#This Row],[Anzahl/Länge pro VE]],"")</f>
        <v>9.2800000000000001E-3</v>
      </c>
    </row>
    <row r="33" spans="1:9" x14ac:dyDescent="0.25">
      <c r="A33" t="s">
        <v>212</v>
      </c>
      <c r="B33" t="s">
        <v>215</v>
      </c>
      <c r="C33" t="s">
        <v>281</v>
      </c>
      <c r="F33">
        <v>500</v>
      </c>
      <c r="G33" s="2">
        <v>20.83</v>
      </c>
      <c r="I33" s="11">
        <f>IF(tb_Kaufteile[[#This Row],[Anzahl/Länge pro VE]]&gt;0,tb_Kaufteile[[#This Row],[Preis pro VE]]/tb_Kaufteile[[#This Row],[Anzahl/Länge pro VE]],"")</f>
        <v>4.1659999999999996E-2</v>
      </c>
    </row>
    <row r="34" spans="1:9" x14ac:dyDescent="0.25">
      <c r="A34" t="s">
        <v>213</v>
      </c>
      <c r="B34" t="s">
        <v>216</v>
      </c>
      <c r="C34" t="s">
        <v>281</v>
      </c>
      <c r="D34" t="s">
        <v>286</v>
      </c>
      <c r="F34">
        <v>1000</v>
      </c>
      <c r="G34" s="2">
        <v>5.47</v>
      </c>
      <c r="I34" s="11">
        <f>IF(tb_Kaufteile[[#This Row],[Anzahl/Länge pro VE]]&gt;0,tb_Kaufteile[[#This Row],[Preis pro VE]]/tb_Kaufteile[[#This Row],[Anzahl/Länge pro VE]],"")</f>
        <v>5.47E-3</v>
      </c>
    </row>
    <row r="35" spans="1:9" x14ac:dyDescent="0.25">
      <c r="A35" t="s">
        <v>214</v>
      </c>
      <c r="B35" t="s">
        <v>217</v>
      </c>
      <c r="C35" t="s">
        <v>5</v>
      </c>
      <c r="D35" t="s">
        <v>293</v>
      </c>
      <c r="E35" s="5" t="s">
        <v>290</v>
      </c>
      <c r="F35">
        <v>20</v>
      </c>
      <c r="G35" s="2">
        <v>3</v>
      </c>
      <c r="I35" s="11">
        <f>IF(tb_Kaufteile[[#This Row],[Anzahl/Länge pro VE]]&gt;0,tb_Kaufteile[[#This Row],[Preis pro VE]]/tb_Kaufteile[[#This Row],[Anzahl/Länge pro VE]],"")</f>
        <v>0.15</v>
      </c>
    </row>
    <row r="36" spans="1:9" x14ac:dyDescent="0.25">
      <c r="A36" t="s">
        <v>218</v>
      </c>
      <c r="B36" t="s">
        <v>296</v>
      </c>
      <c r="C36" t="s">
        <v>5</v>
      </c>
      <c r="E36" s="5" t="s">
        <v>295</v>
      </c>
      <c r="F36">
        <v>100</v>
      </c>
      <c r="G36" s="2">
        <v>7</v>
      </c>
      <c r="I36" s="11">
        <f>IF(tb_Kaufteile[[#This Row],[Anzahl/Länge pro VE]]&gt;0,tb_Kaufteile[[#This Row],[Preis pro VE]]/tb_Kaufteile[[#This Row],[Anzahl/Länge pro VE]],"")</f>
        <v>7.0000000000000007E-2</v>
      </c>
    </row>
    <row r="37" spans="1:9" x14ac:dyDescent="0.25">
      <c r="A37" t="s">
        <v>219</v>
      </c>
      <c r="B37" t="s">
        <v>220</v>
      </c>
      <c r="C37" t="s">
        <v>281</v>
      </c>
      <c r="F37">
        <v>100</v>
      </c>
      <c r="G37" s="2">
        <v>4</v>
      </c>
      <c r="I37" s="11">
        <f>IF(tb_Kaufteile[[#This Row],[Anzahl/Länge pro VE]]&gt;0,tb_Kaufteile[[#This Row],[Preis pro VE]]/tb_Kaufteile[[#This Row],[Anzahl/Länge pro VE]],"")</f>
        <v>0.04</v>
      </c>
    </row>
    <row r="38" spans="1:9" x14ac:dyDescent="0.25">
      <c r="A38" t="s">
        <v>221</v>
      </c>
      <c r="B38" t="s">
        <v>225</v>
      </c>
      <c r="C38" t="s">
        <v>281</v>
      </c>
      <c r="F38">
        <v>500</v>
      </c>
      <c r="G38" s="2">
        <v>34.869999999999997</v>
      </c>
      <c r="I38" s="11">
        <f>IF(tb_Kaufteile[[#This Row],[Anzahl/Länge pro VE]]&gt;0,tb_Kaufteile[[#This Row],[Preis pro VE]]/tb_Kaufteile[[#This Row],[Anzahl/Länge pro VE]],"")</f>
        <v>6.9739999999999996E-2</v>
      </c>
    </row>
    <row r="39" spans="1:9" x14ac:dyDescent="0.25">
      <c r="A39" t="s">
        <v>222</v>
      </c>
      <c r="B39" t="s">
        <v>259</v>
      </c>
      <c r="C39" t="s">
        <v>281</v>
      </c>
      <c r="F39">
        <v>1000</v>
      </c>
      <c r="G39" s="2">
        <v>15.35</v>
      </c>
      <c r="I39" s="11">
        <f>IF(tb_Kaufteile[[#This Row],[Anzahl/Länge pro VE]]&gt;0,tb_Kaufteile[[#This Row],[Preis pro VE]]/tb_Kaufteile[[#This Row],[Anzahl/Länge pro VE]],"")</f>
        <v>1.5349999999999999E-2</v>
      </c>
    </row>
    <row r="40" spans="1:9" x14ac:dyDescent="0.25">
      <c r="A40" t="s">
        <v>223</v>
      </c>
      <c r="B40" t="s">
        <v>226</v>
      </c>
      <c r="C40" t="s">
        <v>281</v>
      </c>
      <c r="D40" t="s">
        <v>287</v>
      </c>
      <c r="F40">
        <v>1000</v>
      </c>
      <c r="G40" s="2">
        <v>7.02</v>
      </c>
      <c r="I40" s="11">
        <f>IF(tb_Kaufteile[[#This Row],[Anzahl/Länge pro VE]]&gt;0,tb_Kaufteile[[#This Row],[Preis pro VE]]/tb_Kaufteile[[#This Row],[Anzahl/Länge pro VE]],"")</f>
        <v>7.0199999999999993E-3</v>
      </c>
    </row>
    <row r="41" spans="1:9" x14ac:dyDescent="0.25">
      <c r="A41" t="s">
        <v>224</v>
      </c>
      <c r="B41" t="s">
        <v>227</v>
      </c>
      <c r="C41" t="s">
        <v>281</v>
      </c>
      <c r="D41" t="s">
        <v>288</v>
      </c>
      <c r="F41">
        <v>500</v>
      </c>
      <c r="G41" s="2">
        <v>10.41</v>
      </c>
      <c r="I41" s="11">
        <f>IF(tb_Kaufteile[[#This Row],[Anzahl/Länge pro VE]]&gt;0,tb_Kaufteile[[#This Row],[Preis pro VE]]/tb_Kaufteile[[#This Row],[Anzahl/Länge pro VE]],"")</f>
        <v>2.0820000000000002E-2</v>
      </c>
    </row>
    <row r="42" spans="1:9" x14ac:dyDescent="0.25">
      <c r="A42" t="s">
        <v>228</v>
      </c>
      <c r="B42" t="s">
        <v>230</v>
      </c>
      <c r="C42" t="s">
        <v>281</v>
      </c>
      <c r="F42">
        <v>200</v>
      </c>
      <c r="G42" s="2">
        <v>11.71</v>
      </c>
      <c r="I42" s="11">
        <f>IF(tb_Kaufteile[[#This Row],[Anzahl/Länge pro VE]]&gt;0,tb_Kaufteile[[#This Row],[Preis pro VE]]/tb_Kaufteile[[#This Row],[Anzahl/Länge pro VE]],"")</f>
        <v>5.8550000000000005E-2</v>
      </c>
    </row>
    <row r="43" spans="1:9" x14ac:dyDescent="0.25">
      <c r="A43" t="s">
        <v>229</v>
      </c>
      <c r="B43" t="s">
        <v>231</v>
      </c>
      <c r="C43" t="s">
        <v>281</v>
      </c>
      <c r="F43">
        <v>100</v>
      </c>
      <c r="G43" s="2">
        <v>2.15</v>
      </c>
      <c r="I43" s="11">
        <f>IF(tb_Kaufteile[[#This Row],[Anzahl/Länge pro VE]]&gt;0,tb_Kaufteile[[#This Row],[Preis pro VE]]/tb_Kaufteile[[#This Row],[Anzahl/Länge pro VE]],"")</f>
        <v>2.1499999999999998E-2</v>
      </c>
    </row>
    <row r="44" spans="1:9" x14ac:dyDescent="0.25">
      <c r="A44" t="s">
        <v>232</v>
      </c>
      <c r="B44" t="s">
        <v>233</v>
      </c>
      <c r="C44" t="s">
        <v>281</v>
      </c>
      <c r="D44" t="s">
        <v>285</v>
      </c>
      <c r="F44">
        <v>1000</v>
      </c>
      <c r="G44" s="2">
        <v>4.5199999999999996</v>
      </c>
      <c r="I44" s="11">
        <f>IF(tb_Kaufteile[[#This Row],[Anzahl/Länge pro VE]]&gt;0,tb_Kaufteile[[#This Row],[Preis pro VE]]/tb_Kaufteile[[#This Row],[Anzahl/Länge pro VE]],"")</f>
        <v>4.5199999999999997E-3</v>
      </c>
    </row>
    <row r="45" spans="1:9" x14ac:dyDescent="0.25">
      <c r="A45" t="s">
        <v>234</v>
      </c>
      <c r="B45" t="s">
        <v>237</v>
      </c>
      <c r="C45" t="s">
        <v>281</v>
      </c>
      <c r="F45">
        <v>100</v>
      </c>
      <c r="G45" s="2">
        <v>3.07</v>
      </c>
      <c r="I45" s="11">
        <f>IF(tb_Kaufteile[[#This Row],[Anzahl/Länge pro VE]]&gt;0,tb_Kaufteile[[#This Row],[Preis pro VE]]/tb_Kaufteile[[#This Row],[Anzahl/Länge pro VE]],"")</f>
        <v>3.0699999999999998E-2</v>
      </c>
    </row>
    <row r="46" spans="1:9" x14ac:dyDescent="0.25">
      <c r="A46" t="s">
        <v>235</v>
      </c>
      <c r="B46" t="s">
        <v>238</v>
      </c>
      <c r="C46" t="s">
        <v>281</v>
      </c>
      <c r="F46">
        <v>500</v>
      </c>
      <c r="G46" s="2">
        <v>14.4</v>
      </c>
      <c r="I46" s="11">
        <f>IF(tb_Kaufteile[[#This Row],[Anzahl/Länge pro VE]]&gt;0,tb_Kaufteile[[#This Row],[Preis pro VE]]/tb_Kaufteile[[#This Row],[Anzahl/Länge pro VE]],"")</f>
        <v>2.8799999999999999E-2</v>
      </c>
    </row>
    <row r="47" spans="1:9" x14ac:dyDescent="0.25">
      <c r="A47" t="s">
        <v>236</v>
      </c>
      <c r="B47" t="s">
        <v>239</v>
      </c>
      <c r="C47" t="s">
        <v>281</v>
      </c>
      <c r="F47">
        <v>500</v>
      </c>
      <c r="G47" s="2">
        <v>10.89</v>
      </c>
      <c r="I47" s="11">
        <f>IF(tb_Kaufteile[[#This Row],[Anzahl/Länge pro VE]]&gt;0,tb_Kaufteile[[#This Row],[Preis pro VE]]/tb_Kaufteile[[#This Row],[Anzahl/Länge pro VE]],"")</f>
        <v>2.1780000000000001E-2</v>
      </c>
    </row>
    <row r="48" spans="1:9" x14ac:dyDescent="0.25">
      <c r="A48" t="s">
        <v>240</v>
      </c>
      <c r="B48" t="s">
        <v>241</v>
      </c>
      <c r="C48" t="s">
        <v>5</v>
      </c>
      <c r="D48" t="s">
        <v>291</v>
      </c>
      <c r="E48" s="5" t="s">
        <v>290</v>
      </c>
      <c r="F48">
        <v>20</v>
      </c>
      <c r="G48" s="2">
        <v>3</v>
      </c>
      <c r="I48" s="11">
        <f>IF(tb_Kaufteile[[#This Row],[Anzahl/Länge pro VE]]&gt;0,tb_Kaufteile[[#This Row],[Preis pro VE]]/tb_Kaufteile[[#This Row],[Anzahl/Länge pro VE]],"")</f>
        <v>0.15</v>
      </c>
    </row>
    <row r="49" spans="1:9" x14ac:dyDescent="0.25">
      <c r="A49" t="s">
        <v>242</v>
      </c>
      <c r="B49" t="s">
        <v>247</v>
      </c>
      <c r="C49" t="s">
        <v>281</v>
      </c>
      <c r="D49" t="s">
        <v>246</v>
      </c>
      <c r="F49">
        <v>500</v>
      </c>
      <c r="G49" s="2">
        <v>25.05</v>
      </c>
      <c r="I49" s="11">
        <f>IF(tb_Kaufteile[[#This Row],[Anzahl/Länge pro VE]]&gt;0,tb_Kaufteile[[#This Row],[Preis pro VE]]/tb_Kaufteile[[#This Row],[Anzahl/Länge pro VE]],"")</f>
        <v>5.0099999999999999E-2</v>
      </c>
    </row>
    <row r="50" spans="1:9" x14ac:dyDescent="0.25">
      <c r="A50" t="s">
        <v>243</v>
      </c>
      <c r="B50" t="s">
        <v>248</v>
      </c>
      <c r="C50" t="s">
        <v>281</v>
      </c>
      <c r="F50">
        <v>500</v>
      </c>
      <c r="G50" s="2">
        <v>17.55</v>
      </c>
      <c r="I50" s="11">
        <f>IF(tb_Kaufteile[[#This Row],[Anzahl/Länge pro VE]]&gt;0,tb_Kaufteile[[#This Row],[Preis pro VE]]/tb_Kaufteile[[#This Row],[Anzahl/Länge pro VE]],"")</f>
        <v>3.5099999999999999E-2</v>
      </c>
    </row>
    <row r="51" spans="1:9" x14ac:dyDescent="0.25">
      <c r="A51" t="s">
        <v>244</v>
      </c>
      <c r="B51" t="s">
        <v>249</v>
      </c>
      <c r="C51" t="s">
        <v>281</v>
      </c>
      <c r="F51">
        <v>100</v>
      </c>
      <c r="G51" s="2">
        <v>3.14</v>
      </c>
      <c r="I51" s="11">
        <f>IF(tb_Kaufteile[[#This Row],[Anzahl/Länge pro VE]]&gt;0,tb_Kaufteile[[#This Row],[Preis pro VE]]/tb_Kaufteile[[#This Row],[Anzahl/Länge pro VE]],"")</f>
        <v>3.1400000000000004E-2</v>
      </c>
    </row>
    <row r="52" spans="1:9" x14ac:dyDescent="0.25">
      <c r="A52" t="s">
        <v>245</v>
      </c>
      <c r="B52" t="s">
        <v>252</v>
      </c>
      <c r="C52" t="s">
        <v>281</v>
      </c>
      <c r="F52">
        <v>500</v>
      </c>
      <c r="G52" s="2">
        <v>22.49</v>
      </c>
      <c r="I52" s="11">
        <f>IF(tb_Kaufteile[[#This Row],[Anzahl/Länge pro VE]]&gt;0,tb_Kaufteile[[#This Row],[Preis pro VE]]/tb_Kaufteile[[#This Row],[Anzahl/Länge pro VE]],"")</f>
        <v>4.4979999999999999E-2</v>
      </c>
    </row>
    <row r="53" spans="1:9" x14ac:dyDescent="0.25">
      <c r="A53" t="s">
        <v>253</v>
      </c>
      <c r="B53" t="s">
        <v>254</v>
      </c>
      <c r="C53" t="s">
        <v>5</v>
      </c>
      <c r="D53" t="s">
        <v>292</v>
      </c>
      <c r="E53" s="5" t="s">
        <v>290</v>
      </c>
      <c r="F53">
        <v>20</v>
      </c>
      <c r="G53" s="2">
        <v>3</v>
      </c>
      <c r="I53" s="11">
        <f>IF(tb_Kaufteile[[#This Row],[Anzahl/Länge pro VE]]&gt;0,tb_Kaufteile[[#This Row],[Preis pro VE]]/tb_Kaufteile[[#This Row],[Anzahl/Länge pro VE]],"")</f>
        <v>0.15</v>
      </c>
    </row>
    <row r="54" spans="1:9" x14ac:dyDescent="0.25">
      <c r="A54" t="s">
        <v>255</v>
      </c>
      <c r="B54" t="s">
        <v>256</v>
      </c>
      <c r="C54" t="s">
        <v>281</v>
      </c>
      <c r="F54">
        <v>500</v>
      </c>
      <c r="G54" s="2">
        <v>24.81</v>
      </c>
      <c r="I54" s="11">
        <f>IF(tb_Kaufteile[[#This Row],[Anzahl/Länge pro VE]]&gt;0,tb_Kaufteile[[#This Row],[Preis pro VE]]/tb_Kaufteile[[#This Row],[Anzahl/Länge pro VE]],"")</f>
        <v>4.9619999999999997E-2</v>
      </c>
    </row>
    <row r="55" spans="1:9" x14ac:dyDescent="0.25">
      <c r="A55" t="s">
        <v>257</v>
      </c>
      <c r="B55" t="s">
        <v>258</v>
      </c>
      <c r="C55" t="s">
        <v>281</v>
      </c>
      <c r="F55">
        <v>500</v>
      </c>
      <c r="G55" s="2">
        <v>5.36</v>
      </c>
      <c r="I55" s="11">
        <f>IF(tb_Kaufteile[[#This Row],[Anzahl/Länge pro VE]]&gt;0,tb_Kaufteile[[#This Row],[Preis pro VE]]/tb_Kaufteile[[#This Row],[Anzahl/Länge pro VE]],"")</f>
        <v>1.072E-2</v>
      </c>
    </row>
    <row r="56" spans="1:9" x14ac:dyDescent="0.25">
      <c r="A56" t="s">
        <v>265</v>
      </c>
      <c r="B56" t="s">
        <v>264</v>
      </c>
      <c r="C56" t="s">
        <v>281</v>
      </c>
      <c r="F56">
        <v>100</v>
      </c>
      <c r="G56" s="2">
        <v>3.01</v>
      </c>
      <c r="I56" s="11">
        <f>IF(tb_Kaufteile[[#This Row],[Anzahl/Länge pro VE]]&gt;0,tb_Kaufteile[[#This Row],[Preis pro VE]]/tb_Kaufteile[[#This Row],[Anzahl/Länge pro VE]],"")</f>
        <v>3.0099999999999998E-2</v>
      </c>
    </row>
    <row r="57" spans="1:9" x14ac:dyDescent="0.25">
      <c r="A57" t="s">
        <v>266</v>
      </c>
      <c r="B57" t="s">
        <v>267</v>
      </c>
      <c r="C57" t="s">
        <v>281</v>
      </c>
      <c r="F57">
        <v>100</v>
      </c>
      <c r="G57" s="2">
        <v>2.88</v>
      </c>
      <c r="I57" s="11">
        <f>IF(tb_Kaufteile[[#This Row],[Anzahl/Länge pro VE]]&gt;0,tb_Kaufteile[[#This Row],[Preis pro VE]]/tb_Kaufteile[[#This Row],[Anzahl/Länge pro VE]],"")</f>
        <v>2.8799999999999999E-2</v>
      </c>
    </row>
    <row r="58" spans="1:9" x14ac:dyDescent="0.25">
      <c r="A58" t="s">
        <v>269</v>
      </c>
      <c r="B58" t="s">
        <v>294</v>
      </c>
      <c r="C58" t="s">
        <v>5</v>
      </c>
      <c r="E58" s="5" t="s">
        <v>295</v>
      </c>
      <c r="F58">
        <v>100</v>
      </c>
      <c r="G58" s="2">
        <v>7</v>
      </c>
      <c r="I58" s="11">
        <f>IF(tb_Kaufteile[[#This Row],[Anzahl/Länge pro VE]]&gt;0,tb_Kaufteile[[#This Row],[Preis pro VE]]/tb_Kaufteile[[#This Row],[Anzahl/Länge pro VE]],"")</f>
        <v>7.0000000000000007E-2</v>
      </c>
    </row>
    <row r="59" spans="1:9" x14ac:dyDescent="0.25">
      <c r="A59" t="s">
        <v>270</v>
      </c>
      <c r="B59" t="s">
        <v>289</v>
      </c>
      <c r="C59" t="s">
        <v>281</v>
      </c>
      <c r="F59">
        <v>500</v>
      </c>
      <c r="G59" s="2">
        <v>7.08</v>
      </c>
      <c r="I59" s="11">
        <f>IF(tb_Kaufteile[[#This Row],[Anzahl/Länge pro VE]]&gt;0,tb_Kaufteile[[#This Row],[Preis pro VE]]/tb_Kaufteile[[#This Row],[Anzahl/Länge pro VE]],"")</f>
        <v>1.4160000000000001E-2</v>
      </c>
    </row>
    <row r="60" spans="1:9" x14ac:dyDescent="0.25">
      <c r="A60" t="s">
        <v>188</v>
      </c>
      <c r="B60" t="s">
        <v>189</v>
      </c>
      <c r="F60">
        <v>1</v>
      </c>
      <c r="G60" s="2">
        <v>0</v>
      </c>
      <c r="I60" s="11">
        <f>IF(tb_Kaufteile[[#This Row],[Anzahl/Länge pro VE]]&gt;0,tb_Kaufteile[[#This Row],[Preis pro VE]]/tb_Kaufteile[[#This Row],[Anzahl/Länge pro VE]],"")</f>
        <v>0</v>
      </c>
    </row>
    <row r="61" spans="1:9" x14ac:dyDescent="0.25">
      <c r="I61" s="11" t="str">
        <f t="shared" ref="I61:I77" si="0">IF(G61&lt;&gt;"",G61/F61,"")</f>
        <v/>
      </c>
    </row>
    <row r="62" spans="1:9" x14ac:dyDescent="0.25">
      <c r="I62" s="11" t="str">
        <f t="shared" si="0"/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7" r:id="rId16" xr:uid="{6B14924F-4988-4807-B850-E0D23C0A63DE}"/>
    <hyperlink ref="E28" r:id="rId17" xr:uid="{CE36F150-906D-4831-B116-CDAEFEC7BE0B}"/>
    <hyperlink ref="E30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5" r:id="rId23" xr:uid="{FDD1EF03-6B94-4DD0-B2FC-25B678CB6645}"/>
    <hyperlink ref="E48" r:id="rId24" xr:uid="{30CFE95D-DEF4-496C-B4B2-23447857A642}"/>
    <hyperlink ref="E53" r:id="rId25" xr:uid="{A8DC7BEA-C4D2-4535-9826-F5D4F6605127}"/>
    <hyperlink ref="E36" r:id="rId26" xr:uid="{02958F2A-F9EB-4390-8286-2CD0A0A747AC}"/>
    <hyperlink ref="E58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49"/>
  <sheetViews>
    <sheetView workbookViewId="0">
      <pane ySplit="1" topLeftCell="A8" activePane="bottomLeft" state="frozen"/>
      <selection pane="bottomLeft" activeCell="E34" sqref="E3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272</v>
      </c>
      <c r="D1" s="18" t="s">
        <v>273</v>
      </c>
      <c r="E1" s="7" t="s">
        <v>274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179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190</v>
      </c>
      <c r="C9" t="s">
        <v>111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207</v>
      </c>
      <c r="B10" s="13" t="s">
        <v>208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261</v>
      </c>
      <c r="B11" s="16" t="s">
        <v>262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x14ac:dyDescent="0.25">
      <c r="A12" t="s">
        <v>49</v>
      </c>
      <c r="B12" s="3" t="s">
        <v>36</v>
      </c>
      <c r="C12" t="s">
        <v>58</v>
      </c>
      <c r="D12" s="10" t="str">
        <f>IF(tb_Fertigungsteile[[#This Row],[Artikelnummer Kaufteil]]&lt;&gt;"",VLOOKUP(tb_Fertigungsteile[[#This Row],[Artikelnummer Kaufteil]],tb_Kaufteile[],2,FALSE),"")</f>
        <v>Filament</v>
      </c>
      <c r="F12" s="11">
        <f>IF(C12&lt;&gt;"",VLOOKUP(Fertigungsteile!C12,Kaufteile!A:I,9,FALSE)*E12,"")</f>
        <v>0</v>
      </c>
    </row>
    <row r="13" spans="1:6" x14ac:dyDescent="0.25">
      <c r="A13" t="s">
        <v>55</v>
      </c>
      <c r="B13" s="3" t="s">
        <v>37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F13" s="11">
        <f>IF(C13&lt;&gt;"",VLOOKUP(Fertigungsteile!C13,Kaufteile!A:I,9,FALSE)*E13,"")</f>
        <v>0</v>
      </c>
    </row>
    <row r="14" spans="1:6" x14ac:dyDescent="0.25">
      <c r="A14" t="s">
        <v>76</v>
      </c>
      <c r="B14" t="s">
        <v>63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f>64/1000</f>
        <v>6.4000000000000001E-2</v>
      </c>
      <c r="F14" s="11">
        <f>IF(C14&lt;&gt;"",VLOOKUP(Fertigungsteile!C14,Kaufteile!A:I,9,FALSE)*E14,"")</f>
        <v>1.91936</v>
      </c>
    </row>
    <row r="15" spans="1:6" x14ac:dyDescent="0.25">
      <c r="A15" t="s">
        <v>77</v>
      </c>
      <c r="B15" t="s">
        <v>64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1.9E-2</v>
      </c>
      <c r="F15" s="11">
        <f>IF(C15&lt;&gt;"",VLOOKUP(Fertigungsteile!C15,Kaufteile!A:I,9,FALSE)*E15,"")</f>
        <v>0.56980999999999993</v>
      </c>
    </row>
    <row r="16" spans="1:6" x14ac:dyDescent="0.25">
      <c r="A16" t="s">
        <v>78</v>
      </c>
      <c r="B16" t="s">
        <v>65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0.02</v>
      </c>
      <c r="F16" s="11">
        <f>IF(C16&lt;&gt;"",VLOOKUP(Fertigungsteile!C16,Kaufteile!A:I,9,FALSE)*E16,"")</f>
        <v>0.5998</v>
      </c>
    </row>
    <row r="17" spans="1:6" x14ac:dyDescent="0.25">
      <c r="A17" t="s">
        <v>79</v>
      </c>
      <c r="B17" t="s">
        <v>66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1.2999999999999999E-2</v>
      </c>
      <c r="F17" s="11">
        <f>IF(C17&lt;&gt;"",VLOOKUP(Fertigungsteile!C17,Kaufteile!A:I,9,FALSE)*E17,"")</f>
        <v>0.38986999999999994</v>
      </c>
    </row>
    <row r="18" spans="1:6" x14ac:dyDescent="0.25">
      <c r="A18" t="s">
        <v>80</v>
      </c>
      <c r="B18" t="s">
        <v>67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1.4999999999999999E-2</v>
      </c>
      <c r="F18" s="11">
        <f>IF(C18&lt;&gt;"",VLOOKUP(Fertigungsteile!C18,Kaufteile!A:I,9,FALSE)*E18,"")</f>
        <v>0.44984999999999997</v>
      </c>
    </row>
    <row r="19" spans="1:6" x14ac:dyDescent="0.25">
      <c r="A19" t="s">
        <v>81</v>
      </c>
      <c r="B19" t="s">
        <v>68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2.7E-2</v>
      </c>
      <c r="F19" s="11">
        <f>IF(C19&lt;&gt;"",VLOOKUP(Fertigungsteile!C19,Kaufteile!A:I,9,FALSE)*E19,"")</f>
        <v>0.80972999999999995</v>
      </c>
    </row>
    <row r="20" spans="1:6" x14ac:dyDescent="0.25">
      <c r="A20" t="s">
        <v>82</v>
      </c>
      <c r="B20" t="s">
        <v>69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4.0000000000000001E-3</v>
      </c>
      <c r="F20" s="11">
        <f>IF(C20&lt;&gt;"",VLOOKUP(Fertigungsteile!C20,Kaufteile!A:I,9,FALSE)*E20,"")</f>
        <v>0.11996</v>
      </c>
    </row>
    <row r="21" spans="1:6" x14ac:dyDescent="0.25">
      <c r="A21" t="s">
        <v>83</v>
      </c>
      <c r="B21" t="s">
        <v>87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F21" s="11">
        <f>IF(C21&lt;&gt;"",VLOOKUP(Fertigungsteile!C21,Kaufteile!A:I,9,FALSE)*E21,"")</f>
        <v>0</v>
      </c>
    </row>
    <row r="22" spans="1:6" x14ac:dyDescent="0.25">
      <c r="A22" t="s">
        <v>84</v>
      </c>
      <c r="B22" t="s">
        <v>88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F22" s="11">
        <f>IF(C22&lt;&gt;"",VLOOKUP(Fertigungsteile!C22,Kaufteile!A:I,9,FALSE)*E22,"")</f>
        <v>0</v>
      </c>
    </row>
    <row r="23" spans="1:6" x14ac:dyDescent="0.25">
      <c r="A23" t="s">
        <v>85</v>
      </c>
      <c r="B23" t="s">
        <v>94</v>
      </c>
      <c r="C23" t="s">
        <v>188</v>
      </c>
      <c r="D23" s="10" t="str">
        <f>IF(tb_Fertigungsteile[[#This Row],[Artikelnummer Kaufteil]]&lt;&gt;"",VLOOKUP(tb_Fertigungsteile[[#This Row],[Artikelnummer Kaufteil]],tb_Kaufteile[],2,FALSE),"")</f>
        <v>Dummy</v>
      </c>
      <c r="F23" s="11">
        <f>IF(C23&lt;&gt;"",VLOOKUP(Fertigungsteile!C23,Kaufteile!A:I,9,FALSE)*E23,"")</f>
        <v>0</v>
      </c>
    </row>
    <row r="24" spans="1:6" x14ac:dyDescent="0.25">
      <c r="A24" t="s">
        <v>86</v>
      </c>
      <c r="B24" t="s">
        <v>96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3.2000000000000001E-2</v>
      </c>
      <c r="F24" s="11">
        <f>IF(C24&lt;&gt;"",VLOOKUP(Fertigungsteile!C24,Kaufteile!A:I,9,FALSE)*E24,"")</f>
        <v>0.95967999999999998</v>
      </c>
    </row>
    <row r="25" spans="1:6" x14ac:dyDescent="0.25">
      <c r="A25" t="s">
        <v>97</v>
      </c>
      <c r="B25" t="s">
        <v>98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F25" s="11">
        <f>IF(C25&lt;&gt;"",VLOOKUP(Fertigungsteile!C25,Kaufteile!A:I,9,FALSE)*E25,"")</f>
        <v>0</v>
      </c>
    </row>
    <row r="26" spans="1:6" x14ac:dyDescent="0.25">
      <c r="A26" t="s">
        <v>99</v>
      </c>
      <c r="B26" t="s">
        <v>100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5.0000000000000001E-3</v>
      </c>
      <c r="F26" s="11">
        <f>IF(C26&lt;&gt;"",VLOOKUP(Fertigungsteile!C26,Kaufteile!A:I,9,FALSE)*E26,"")</f>
        <v>0.14995</v>
      </c>
    </row>
    <row r="27" spans="1:6" x14ac:dyDescent="0.25">
      <c r="A27" t="s">
        <v>101</v>
      </c>
      <c r="B27" t="s">
        <v>102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F27" s="11">
        <f>IF(C27&lt;&gt;"",VLOOKUP(Fertigungsteile!C27,Kaufteile!A:I,9,FALSE)*E27,"")</f>
        <v>0</v>
      </c>
    </row>
    <row r="28" spans="1:6" x14ac:dyDescent="0.25">
      <c r="A28" t="s">
        <v>104</v>
      </c>
      <c r="B28" t="s">
        <v>103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F28" s="11">
        <f>IF(C28&lt;&gt;"",VLOOKUP(Fertigungsteile!C28,Kaufteile!A:I,9,FALSE)*E28,"")</f>
        <v>0</v>
      </c>
    </row>
    <row r="29" spans="1:6" x14ac:dyDescent="0.25">
      <c r="A29" t="s">
        <v>105</v>
      </c>
      <c r="B29" t="s">
        <v>106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4.2000000000000003E-2</v>
      </c>
      <c r="F29" s="11">
        <f>IF(C29&lt;&gt;"",VLOOKUP(Fertigungsteile!C29,Kaufteile!A:I,9,FALSE)*E29,"")</f>
        <v>1.2595799999999999</v>
      </c>
    </row>
    <row r="30" spans="1:6" x14ac:dyDescent="0.25">
      <c r="A30" t="s">
        <v>107</v>
      </c>
      <c r="B30" t="s">
        <v>108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3.0000000000000001E-3</v>
      </c>
      <c r="F30" s="11">
        <f>IF(C30&lt;&gt;"",VLOOKUP(Fertigungsteile!C30,Kaufteile!A:I,9,FALSE)*E30,"")</f>
        <v>8.9969999999999994E-2</v>
      </c>
    </row>
    <row r="31" spans="1:6" x14ac:dyDescent="0.25">
      <c r="A31" t="s">
        <v>109</v>
      </c>
      <c r="B31" t="s">
        <v>110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115</v>
      </c>
      <c r="B32" t="s">
        <v>116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3.9E-2</v>
      </c>
      <c r="F32" s="11">
        <f>IF(C32&lt;&gt;"",VLOOKUP(Fertigungsteile!C32,Kaufteile!A:I,9,FALSE)*E32,"")</f>
        <v>1.16961</v>
      </c>
    </row>
    <row r="33" spans="1:6" x14ac:dyDescent="0.25">
      <c r="A33" t="s">
        <v>117</v>
      </c>
      <c r="B33" t="s">
        <v>118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3.7999999999999999E-2</v>
      </c>
      <c r="F33" s="11">
        <f>IF(C33&lt;&gt;"",VLOOKUP(Fertigungsteile!C33,Kaufteile!A:I,9,FALSE)*E33,"")</f>
        <v>1.1396199999999999</v>
      </c>
    </row>
    <row r="34" spans="1:6" x14ac:dyDescent="0.25">
      <c r="A34" t="s">
        <v>124</v>
      </c>
      <c r="B34" t="s">
        <v>125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F34" s="11">
        <f>IF(C34&lt;&gt;"",VLOOKUP(Fertigungsteile!C34,Kaufteile!A:I,9,FALSE)*E34,"")</f>
        <v>0</v>
      </c>
    </row>
    <row r="35" spans="1:6" x14ac:dyDescent="0.25">
      <c r="A35" t="s">
        <v>126</v>
      </c>
      <c r="B35" t="s">
        <v>127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F35" s="11">
        <f>IF(C35&lt;&gt;"",VLOOKUP(Fertigungsteile!C35,Kaufteile!A:I,9,FALSE)*E35,"")</f>
        <v>0</v>
      </c>
    </row>
    <row r="36" spans="1:6" x14ac:dyDescent="0.25">
      <c r="A36" t="s">
        <v>128</v>
      </c>
      <c r="B36" t="s">
        <v>129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F36" s="11">
        <f>IF(C36&lt;&gt;"",VLOOKUP(Fertigungsteile!C36,Kaufteile!A:I,9,FALSE)*E36,"")</f>
        <v>0</v>
      </c>
    </row>
    <row r="37" spans="1:6" x14ac:dyDescent="0.25">
      <c r="A37" t="s">
        <v>130</v>
      </c>
      <c r="B37" t="s">
        <v>131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132</v>
      </c>
      <c r="B38" t="s">
        <v>133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170</v>
      </c>
      <c r="B39" t="s">
        <v>171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172</v>
      </c>
      <c r="B40" t="s">
        <v>173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D41" s="10" t="str">
        <f>IF(C41&lt;&gt;"",VLOOKUP(Fertigungsteile!C41,Kaufteile!A:B,2,FALSE),"")</f>
        <v/>
      </c>
      <c r="F41" s="11" t="str">
        <f>IF(C41&lt;&gt;"",VLOOKUP(Fertigungsteile!C41,Kaufteile!A:I,9,FALSE)*E41,"")</f>
        <v/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275</v>
      </c>
      <c r="F1" s="27" t="s">
        <v>300</v>
      </c>
      <c r="G1" s="28" t="s">
        <v>272</v>
      </c>
      <c r="H1" s="29" t="s">
        <v>274</v>
      </c>
      <c r="I1" s="29" t="s">
        <v>273</v>
      </c>
      <c r="J1" s="26" t="s">
        <v>250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175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242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243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213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214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219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245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251</v>
      </c>
    </row>
    <row r="20" spans="1:10" s="13" customFormat="1" x14ac:dyDescent="0.25">
      <c r="A20" s="13" t="s">
        <v>24</v>
      </c>
      <c r="B20" s="13" t="s">
        <v>223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251</v>
      </c>
    </row>
    <row r="21" spans="1:10" s="13" customFormat="1" x14ac:dyDescent="0.25">
      <c r="A21" s="13" t="s">
        <v>24</v>
      </c>
      <c r="B21" s="13" t="s">
        <v>221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251</v>
      </c>
    </row>
    <row r="22" spans="1:10" s="13" customFormat="1" x14ac:dyDescent="0.25">
      <c r="A22" s="13" t="s">
        <v>24</v>
      </c>
      <c r="B22" s="13" t="s">
        <v>253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251</v>
      </c>
    </row>
    <row r="23" spans="1:10" s="13" customFormat="1" x14ac:dyDescent="0.25">
      <c r="A23" s="13" t="s">
        <v>24</v>
      </c>
      <c r="B23" s="13" t="s">
        <v>234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251</v>
      </c>
    </row>
    <row r="24" spans="1:10" s="13" customFormat="1" x14ac:dyDescent="0.25">
      <c r="A24" s="13" t="s">
        <v>24</v>
      </c>
      <c r="B24" s="13" t="s">
        <v>255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251</v>
      </c>
    </row>
    <row r="25" spans="1:10" s="13" customFormat="1" x14ac:dyDescent="0.25">
      <c r="A25" s="13" t="s">
        <v>24</v>
      </c>
      <c r="B25" s="13" t="s">
        <v>257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251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134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95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Tellerdichtung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KT-999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Dummy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97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221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222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223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224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228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229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232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211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244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234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219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235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236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240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174</v>
      </c>
      <c r="B56" s="13" t="s">
        <v>170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174</v>
      </c>
      <c r="B57" s="13" t="s">
        <v>172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174</v>
      </c>
      <c r="B58" s="13" t="s">
        <v>155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174</v>
      </c>
      <c r="B59" s="13" t="s">
        <v>159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174</v>
      </c>
      <c r="B60" s="13" t="s">
        <v>164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174</v>
      </c>
      <c r="B61" s="13" t="s">
        <v>184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209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211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212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213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218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219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111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113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261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101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104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105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107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109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115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117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242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243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260</v>
      </c>
    </row>
    <row r="87" spans="1:10" s="13" customFormat="1" x14ac:dyDescent="0.25">
      <c r="A87" s="13" t="s">
        <v>15</v>
      </c>
      <c r="B87" s="13" t="s">
        <v>213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260</v>
      </c>
    </row>
    <row r="88" spans="1:10" s="13" customFormat="1" x14ac:dyDescent="0.25">
      <c r="A88" s="13" t="s">
        <v>15</v>
      </c>
      <c r="B88" s="13" t="s">
        <v>218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260</v>
      </c>
    </row>
    <row r="89" spans="1:10" s="13" customFormat="1" x14ac:dyDescent="0.25">
      <c r="A89" s="13" t="s">
        <v>15</v>
      </c>
      <c r="B89" s="16" t="s">
        <v>265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263</v>
      </c>
    </row>
    <row r="90" spans="1:10" s="13" customFormat="1" x14ac:dyDescent="0.25">
      <c r="A90" s="13" t="s">
        <v>15</v>
      </c>
      <c r="B90" s="13" t="s">
        <v>240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263</v>
      </c>
    </row>
    <row r="91" spans="1:10" s="13" customFormat="1" x14ac:dyDescent="0.25">
      <c r="A91" s="13" t="s">
        <v>15</v>
      </c>
      <c r="B91" s="13" t="s">
        <v>255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257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266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211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229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232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219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269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270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178</v>
      </c>
      <c r="B100" t="s">
        <v>120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178</v>
      </c>
      <c r="B101" t="s">
        <v>122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178</v>
      </c>
      <c r="B102" t="s">
        <v>124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178</v>
      </c>
      <c r="B103" t="s">
        <v>126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178</v>
      </c>
      <c r="B104" t="s">
        <v>128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178</v>
      </c>
      <c r="B105" t="s">
        <v>130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178</v>
      </c>
      <c r="B106" t="s">
        <v>132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305</v>
      </c>
      <c r="B107" t="s">
        <v>197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305</v>
      </c>
      <c r="B108" t="s">
        <v>199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276</v>
      </c>
      <c r="B3" s="32" t="s">
        <v>278</v>
      </c>
      <c r="D3" s="21" t="s">
        <v>276</v>
      </c>
      <c r="E3" t="s">
        <v>278</v>
      </c>
      <c r="F3" s="23" t="s">
        <v>280</v>
      </c>
      <c r="H3" s="21" t="s">
        <v>276</v>
      </c>
      <c r="I3" t="s">
        <v>302</v>
      </c>
    </row>
    <row r="4" spans="1:9" x14ac:dyDescent="0.25">
      <c r="A4" s="22" t="s">
        <v>299</v>
      </c>
      <c r="B4" s="32">
        <v>36.008000000000003</v>
      </c>
      <c r="D4" s="22" t="s">
        <v>200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281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203</v>
      </c>
      <c r="B8" s="32">
        <v>8.44</v>
      </c>
      <c r="D8" s="22" t="s">
        <v>249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139</v>
      </c>
      <c r="B9" s="32">
        <v>10.332342424242425</v>
      </c>
      <c r="D9" s="22" t="s">
        <v>264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237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176</v>
      </c>
      <c r="B11" s="32">
        <v>20.5</v>
      </c>
      <c r="D11" s="22" t="s">
        <v>239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144</v>
      </c>
      <c r="B12" s="32">
        <v>20.45318</v>
      </c>
      <c r="D12" s="22" t="s">
        <v>238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157</v>
      </c>
      <c r="B13" s="32">
        <v>126.46999999999998</v>
      </c>
      <c r="D13" s="22" t="s">
        <v>230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256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277</v>
      </c>
      <c r="B15" s="32">
        <v>348.99274909090911</v>
      </c>
      <c r="D15" s="22" t="s">
        <v>231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267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210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220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248</v>
      </c>
      <c r="E19" s="23">
        <v>0.17549999999999999</v>
      </c>
      <c r="F19" s="23">
        <v>5</v>
      </c>
      <c r="H19" s="22" t="s">
        <v>95</v>
      </c>
      <c r="I19" s="23">
        <v>1</v>
      </c>
    </row>
    <row r="20" spans="4:9" x14ac:dyDescent="0.25">
      <c r="D20" s="22" t="s">
        <v>215</v>
      </c>
      <c r="E20" s="23">
        <v>0.99983999999999984</v>
      </c>
      <c r="F20" s="23">
        <v>24</v>
      </c>
      <c r="H20" s="22" t="s">
        <v>111</v>
      </c>
      <c r="I20" s="23">
        <v>1</v>
      </c>
    </row>
    <row r="21" spans="4:9" x14ac:dyDescent="0.25">
      <c r="D21" s="22" t="s">
        <v>252</v>
      </c>
      <c r="E21" s="23">
        <v>0.35983999999999999</v>
      </c>
      <c r="F21" s="23">
        <v>8</v>
      </c>
      <c r="H21" s="22" t="s">
        <v>113</v>
      </c>
      <c r="I21" s="23">
        <v>2</v>
      </c>
    </row>
    <row r="22" spans="4:9" x14ac:dyDescent="0.25">
      <c r="D22" s="22" t="s">
        <v>225</v>
      </c>
      <c r="E22" s="23">
        <v>0.20921999999999999</v>
      </c>
      <c r="F22" s="23">
        <v>3</v>
      </c>
      <c r="H22" s="22" t="s">
        <v>120</v>
      </c>
      <c r="I22" s="23">
        <v>1</v>
      </c>
    </row>
    <row r="23" spans="4:9" x14ac:dyDescent="0.25">
      <c r="D23" s="22" t="s">
        <v>189</v>
      </c>
      <c r="E23" s="23">
        <v>0</v>
      </c>
      <c r="F23" s="23">
        <v>0</v>
      </c>
      <c r="H23" s="22" t="s">
        <v>122</v>
      </c>
      <c r="I23" s="23">
        <v>1</v>
      </c>
    </row>
    <row r="24" spans="4:9" x14ac:dyDescent="0.25">
      <c r="D24" s="22" t="s">
        <v>201</v>
      </c>
      <c r="E24" s="23">
        <v>8.44</v>
      </c>
      <c r="F24" s="23">
        <v>1</v>
      </c>
      <c r="H24" s="22" t="s">
        <v>134</v>
      </c>
      <c r="I24" s="23">
        <v>1</v>
      </c>
    </row>
    <row r="25" spans="4:9" x14ac:dyDescent="0.25">
      <c r="D25" s="22" t="s">
        <v>135</v>
      </c>
      <c r="E25" s="23">
        <v>4.93</v>
      </c>
      <c r="F25" s="23">
        <v>1</v>
      </c>
      <c r="H25" s="22" t="s">
        <v>155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159</v>
      </c>
      <c r="I26" s="23">
        <v>1</v>
      </c>
    </row>
    <row r="27" spans="4:9" x14ac:dyDescent="0.25">
      <c r="D27" s="22" t="s">
        <v>247</v>
      </c>
      <c r="E27" s="23">
        <v>0.35069999999999996</v>
      </c>
      <c r="F27" s="23">
        <v>7</v>
      </c>
      <c r="H27" s="22" t="s">
        <v>164</v>
      </c>
      <c r="I27" s="23">
        <v>1</v>
      </c>
    </row>
    <row r="28" spans="4:9" x14ac:dyDescent="0.25">
      <c r="D28" s="22" t="s">
        <v>289</v>
      </c>
      <c r="E28" s="23">
        <v>1.4160000000000001E-2</v>
      </c>
      <c r="F28" s="23">
        <v>1</v>
      </c>
      <c r="H28" s="22" t="s">
        <v>175</v>
      </c>
      <c r="I28" s="23">
        <v>1</v>
      </c>
    </row>
    <row r="29" spans="4:9" x14ac:dyDescent="0.25">
      <c r="D29" s="22" t="s">
        <v>294</v>
      </c>
      <c r="E29" s="23">
        <v>7.0000000000000007E-2</v>
      </c>
      <c r="F29" s="23">
        <v>1</v>
      </c>
      <c r="H29" s="22" t="s">
        <v>179</v>
      </c>
      <c r="I29" s="23">
        <v>1</v>
      </c>
    </row>
    <row r="30" spans="4:9" x14ac:dyDescent="0.25">
      <c r="D30" s="22" t="s">
        <v>296</v>
      </c>
      <c r="E30" s="23">
        <v>1.8200000000000003</v>
      </c>
      <c r="F30" s="23">
        <v>26</v>
      </c>
      <c r="H30" s="22" t="s">
        <v>184</v>
      </c>
      <c r="I30" s="23">
        <v>1</v>
      </c>
    </row>
    <row r="31" spans="4:9" x14ac:dyDescent="0.25">
      <c r="D31" s="22" t="s">
        <v>112</v>
      </c>
      <c r="E31" s="23">
        <v>5.7812333333333337</v>
      </c>
      <c r="F31" s="23">
        <v>1</v>
      </c>
      <c r="H31" s="22" t="s">
        <v>197</v>
      </c>
      <c r="I31" s="23">
        <v>1</v>
      </c>
    </row>
    <row r="32" spans="4:9" x14ac:dyDescent="0.25">
      <c r="D32" s="22" t="s">
        <v>114</v>
      </c>
      <c r="E32" s="23">
        <v>4.5511090909090912</v>
      </c>
      <c r="F32" s="23">
        <v>2</v>
      </c>
      <c r="H32" s="22" t="s">
        <v>199</v>
      </c>
      <c r="I32" s="23">
        <v>1</v>
      </c>
    </row>
    <row r="33" spans="4:9" x14ac:dyDescent="0.25">
      <c r="D33" s="22" t="s">
        <v>227</v>
      </c>
      <c r="E33" s="23">
        <v>2.0820000000000002E-2</v>
      </c>
      <c r="F33" s="23">
        <v>1</v>
      </c>
      <c r="H33" s="22" t="s">
        <v>209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211</v>
      </c>
      <c r="I34" s="23">
        <v>43</v>
      </c>
    </row>
    <row r="35" spans="4:9" x14ac:dyDescent="0.25">
      <c r="D35" s="22" t="s">
        <v>297</v>
      </c>
      <c r="E35" s="23">
        <v>2.66</v>
      </c>
      <c r="F35" s="23">
        <v>1</v>
      </c>
      <c r="H35" s="22" t="s">
        <v>212</v>
      </c>
      <c r="I35" s="23">
        <v>24</v>
      </c>
    </row>
    <row r="36" spans="4:9" x14ac:dyDescent="0.25">
      <c r="D36" s="22" t="s">
        <v>198</v>
      </c>
      <c r="E36" s="23">
        <v>25</v>
      </c>
      <c r="F36" s="23">
        <v>1</v>
      </c>
      <c r="H36" s="22" t="s">
        <v>213</v>
      </c>
      <c r="I36" s="23">
        <v>29</v>
      </c>
    </row>
    <row r="37" spans="4:9" x14ac:dyDescent="0.25">
      <c r="D37" s="22" t="s">
        <v>258</v>
      </c>
      <c r="E37" s="23">
        <v>6.4320000000000002E-2</v>
      </c>
      <c r="F37" s="23">
        <v>6</v>
      </c>
      <c r="H37" s="22" t="s">
        <v>214</v>
      </c>
      <c r="I37" s="23">
        <v>3</v>
      </c>
    </row>
    <row r="38" spans="4:9" x14ac:dyDescent="0.25">
      <c r="D38" s="22" t="s">
        <v>268</v>
      </c>
      <c r="E38" s="23">
        <v>0.39904000000000001</v>
      </c>
      <c r="F38" s="23">
        <v>43</v>
      </c>
      <c r="H38" s="22" t="s">
        <v>218</v>
      </c>
      <c r="I38" s="23">
        <v>26</v>
      </c>
    </row>
    <row r="39" spans="4:9" x14ac:dyDescent="0.25">
      <c r="D39" s="22" t="s">
        <v>259</v>
      </c>
      <c r="E39" s="23">
        <v>9.2099999999999987E-2</v>
      </c>
      <c r="F39" s="23">
        <v>6</v>
      </c>
      <c r="H39" s="22" t="s">
        <v>219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221</v>
      </c>
      <c r="I40" s="23">
        <v>3</v>
      </c>
    </row>
    <row r="41" spans="4:9" x14ac:dyDescent="0.25">
      <c r="D41" s="22" t="s">
        <v>165</v>
      </c>
      <c r="E41" s="23">
        <v>7.99</v>
      </c>
      <c r="F41" s="23">
        <v>1</v>
      </c>
      <c r="H41" s="22" t="s">
        <v>222</v>
      </c>
      <c r="I41" s="23">
        <v>6</v>
      </c>
    </row>
    <row r="42" spans="4:9" x14ac:dyDescent="0.25">
      <c r="D42" s="22" t="s">
        <v>241</v>
      </c>
      <c r="E42" s="23">
        <v>0.6</v>
      </c>
      <c r="F42" s="23">
        <v>4</v>
      </c>
      <c r="H42" s="22" t="s">
        <v>223</v>
      </c>
      <c r="I42" s="23">
        <v>14</v>
      </c>
    </row>
    <row r="43" spans="4:9" x14ac:dyDescent="0.25">
      <c r="D43" s="22" t="s">
        <v>217</v>
      </c>
      <c r="E43" s="23">
        <v>0.44999999999999996</v>
      </c>
      <c r="F43" s="23">
        <v>3</v>
      </c>
      <c r="H43" s="22" t="s">
        <v>224</v>
      </c>
      <c r="I43" s="23">
        <v>1</v>
      </c>
    </row>
    <row r="44" spans="4:9" x14ac:dyDescent="0.25">
      <c r="D44" s="22" t="s">
        <v>254</v>
      </c>
      <c r="E44" s="23">
        <v>1.2</v>
      </c>
      <c r="F44" s="23">
        <v>8</v>
      </c>
      <c r="H44" s="22" t="s">
        <v>228</v>
      </c>
      <c r="I44" s="23">
        <v>1</v>
      </c>
    </row>
    <row r="45" spans="4:9" x14ac:dyDescent="0.25">
      <c r="D45" s="22" t="s">
        <v>180</v>
      </c>
      <c r="E45" s="23">
        <v>0.72750000000000004</v>
      </c>
      <c r="F45" s="23">
        <v>1</v>
      </c>
      <c r="H45" s="22" t="s">
        <v>229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232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234</v>
      </c>
      <c r="I47" s="23">
        <v>8</v>
      </c>
    </row>
    <row r="48" spans="4:9" x14ac:dyDescent="0.25">
      <c r="D48" s="22" t="s">
        <v>156</v>
      </c>
      <c r="E48" s="23">
        <v>39.19</v>
      </c>
      <c r="F48" s="23">
        <v>1</v>
      </c>
      <c r="H48" s="22" t="s">
        <v>235</v>
      </c>
      <c r="I48" s="23">
        <v>3</v>
      </c>
    </row>
    <row r="49" spans="4:9" x14ac:dyDescent="0.25">
      <c r="D49" s="22" t="s">
        <v>298</v>
      </c>
      <c r="E49" s="23">
        <v>0.22200000000000003</v>
      </c>
      <c r="F49" s="23">
        <v>1</v>
      </c>
      <c r="H49" s="22" t="s">
        <v>236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240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242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243</v>
      </c>
      <c r="I52" s="23">
        <v>5</v>
      </c>
    </row>
    <row r="53" spans="4:9" x14ac:dyDescent="0.25">
      <c r="D53" s="22" t="s">
        <v>185</v>
      </c>
      <c r="E53" s="23">
        <v>7.3</v>
      </c>
      <c r="F53" s="23">
        <v>1</v>
      </c>
      <c r="H53" s="22" t="s">
        <v>244</v>
      </c>
      <c r="I53" s="23">
        <v>2</v>
      </c>
    </row>
    <row r="54" spans="4:9" x14ac:dyDescent="0.25">
      <c r="D54" s="22" t="s">
        <v>123</v>
      </c>
      <c r="E54" s="23">
        <v>4.0724999999999998</v>
      </c>
      <c r="F54" s="23">
        <v>1</v>
      </c>
      <c r="H54" s="22" t="s">
        <v>245</v>
      </c>
      <c r="I54" s="23">
        <v>8</v>
      </c>
    </row>
    <row r="55" spans="4:9" x14ac:dyDescent="0.25">
      <c r="D55" s="22" t="s">
        <v>121</v>
      </c>
      <c r="E55" s="23">
        <v>1.5589999999999999</v>
      </c>
      <c r="F55" s="23">
        <v>1</v>
      </c>
      <c r="H55" s="22" t="s">
        <v>253</v>
      </c>
      <c r="I55" s="23">
        <v>8</v>
      </c>
    </row>
    <row r="56" spans="4:9" x14ac:dyDescent="0.25">
      <c r="D56" s="22" t="s">
        <v>161</v>
      </c>
      <c r="E56" s="23">
        <v>71.989999999999995</v>
      </c>
      <c r="F56" s="23">
        <v>1</v>
      </c>
      <c r="H56" s="22" t="s">
        <v>255</v>
      </c>
      <c r="I56" s="23">
        <v>6</v>
      </c>
    </row>
    <row r="57" spans="4:9" x14ac:dyDescent="0.25">
      <c r="D57" s="22" t="s">
        <v>233</v>
      </c>
      <c r="E57" s="23">
        <v>3.6159999999999998E-2</v>
      </c>
      <c r="F57" s="23">
        <v>8</v>
      </c>
      <c r="H57" s="22" t="s">
        <v>257</v>
      </c>
      <c r="I57" s="23">
        <v>6</v>
      </c>
    </row>
    <row r="58" spans="4:9" x14ac:dyDescent="0.25">
      <c r="D58" s="22" t="s">
        <v>216</v>
      </c>
      <c r="E58" s="23">
        <v>0.15863000000000002</v>
      </c>
      <c r="F58" s="23">
        <v>29</v>
      </c>
      <c r="H58" s="22" t="s">
        <v>265</v>
      </c>
      <c r="I58" s="23">
        <v>2</v>
      </c>
    </row>
    <row r="59" spans="4:9" x14ac:dyDescent="0.25">
      <c r="D59" s="22" t="s">
        <v>226</v>
      </c>
      <c r="E59" s="23">
        <v>9.8280000000000006E-2</v>
      </c>
      <c r="F59" s="23">
        <v>14</v>
      </c>
      <c r="H59" s="22" t="s">
        <v>266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269</v>
      </c>
      <c r="I60" s="23">
        <v>1</v>
      </c>
    </row>
    <row r="61" spans="4:9" x14ac:dyDescent="0.25">
      <c r="D61" s="22" t="s">
        <v>136</v>
      </c>
      <c r="E61" s="23">
        <v>1.89</v>
      </c>
      <c r="F61" s="23">
        <v>1</v>
      </c>
      <c r="H61" s="22" t="s">
        <v>270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188</v>
      </c>
      <c r="I62" s="23">
        <v>0</v>
      </c>
    </row>
    <row r="63" spans="4:9" x14ac:dyDescent="0.25">
      <c r="D63" s="22" t="s">
        <v>277</v>
      </c>
      <c r="E63" s="23">
        <v>348.99274909090911</v>
      </c>
      <c r="F63" s="23">
        <v>319.82199999999995</v>
      </c>
      <c r="H63" s="22" t="s">
        <v>277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abSelected="1" workbookViewId="0">
      <selection activeCell="H12" sqref="H1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272</v>
      </c>
      <c r="C1" s="35" t="s">
        <v>273</v>
      </c>
      <c r="D1" s="6" t="s">
        <v>303</v>
      </c>
      <c r="E1" s="6" t="s">
        <v>304</v>
      </c>
      <c r="F1" s="6" t="s">
        <v>191</v>
      </c>
      <c r="G1" s="6" t="s">
        <v>192</v>
      </c>
      <c r="H1" s="35" t="s">
        <v>306</v>
      </c>
      <c r="I1" s="6" t="s">
        <v>301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193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196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195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194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194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95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111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113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120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122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134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155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193</v>
      </c>
    </row>
    <row r="24" spans="2:9" x14ac:dyDescent="0.25">
      <c r="B24" t="s">
        <v>159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193</v>
      </c>
    </row>
    <row r="25" spans="2:9" x14ac:dyDescent="0.25">
      <c r="B25" t="s">
        <v>164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193</v>
      </c>
    </row>
    <row r="26" spans="2:9" x14ac:dyDescent="0.25">
      <c r="B26" t="s">
        <v>175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194</v>
      </c>
    </row>
    <row r="27" spans="2:9" x14ac:dyDescent="0.25">
      <c r="B27" t="s">
        <v>179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184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193</v>
      </c>
    </row>
    <row r="29" spans="2:9" x14ac:dyDescent="0.25">
      <c r="B29" t="s">
        <v>197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199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209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211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212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213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214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218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219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221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222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223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224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228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229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232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234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235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236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240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242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243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244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245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253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255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257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265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266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269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270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188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5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8693D06-8CDD-405C-B2F6-C9AE06B4952E}">
  <ds:schemaRefs/>
</ds:datastoreItem>
</file>

<file path=customXml/itemProps2.xml><?xml version="1.0" encoding="utf-8"?>
<ds:datastoreItem xmlns:ds="http://schemas.openxmlformats.org/officeDocument/2006/customXml" ds:itemID="{6F072AE0-A58B-4A84-9581-8A5604645C60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79451B4B-147E-49E7-ACFD-6FECEDBF56EE}">
  <ds:schemaRefs/>
</ds:datastoreItem>
</file>

<file path=customXml/itemProps5.xml><?xml version="1.0" encoding="utf-8"?>
<ds:datastoreItem xmlns:ds="http://schemas.openxmlformats.org/officeDocument/2006/customXml" ds:itemID="{F2676506-0625-49E3-819D-1C878C17B9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Alakazam</cp:lastModifiedBy>
  <dcterms:created xsi:type="dcterms:W3CDTF">2015-06-05T18:19:34Z</dcterms:created>
  <dcterms:modified xsi:type="dcterms:W3CDTF">2020-05-03T13:37:46Z</dcterms:modified>
</cp:coreProperties>
</file>