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Huang\Desktop\"/>
    </mc:Choice>
  </mc:AlternateContent>
  <xr:revisionPtr revIDLastSave="0" documentId="13_ncr:1_{BB172D96-5E09-413B-9BC7-18D60285A5A8}" xr6:coauthVersionLast="47" xr6:coauthVersionMax="47" xr10:uidLastSave="{00000000-0000-0000-0000-000000000000}"/>
  <bookViews>
    <workbookView xWindow="-25710" yWindow="-110" windowWidth="25820" windowHeight="13900" xr2:uid="{21E82D3A-6A5F-4605-BB94-747B891E418C}"/>
  </bookViews>
  <sheets>
    <sheet name="itemList" sheetId="1" r:id="rId1"/>
  </sheets>
  <externalReferences>
    <externalReference r:id="rId2"/>
  </externalReferences>
  <definedNames>
    <definedName name="_xlnm._FilterDatabase" localSheetId="0" hidden="1">itemList!$B$1:$V$34</definedName>
    <definedName name="TITLE">[1]選單!$C$4:$E$4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8" i="1" l="1"/>
  <c r="C58" i="1"/>
  <c r="Q57" i="1"/>
  <c r="C57" i="1"/>
  <c r="Q56" i="1"/>
  <c r="C56" i="1"/>
  <c r="Q55" i="1"/>
  <c r="C55" i="1"/>
  <c r="Q54" i="1"/>
  <c r="C54" i="1"/>
  <c r="Q53" i="1"/>
  <c r="C53" i="1"/>
  <c r="Q52" i="1"/>
  <c r="C52" i="1"/>
  <c r="Q51" i="1"/>
  <c r="C51" i="1"/>
  <c r="Q50" i="1"/>
  <c r="C50" i="1"/>
  <c r="Q49" i="1"/>
  <c r="C49" i="1"/>
  <c r="Q48" i="1"/>
  <c r="C48" i="1"/>
  <c r="Q47" i="1"/>
  <c r="C47" i="1"/>
  <c r="Q46" i="1"/>
  <c r="C46" i="1"/>
  <c r="Q45" i="1"/>
  <c r="C45" i="1"/>
  <c r="Q44" i="1"/>
  <c r="C44" i="1"/>
  <c r="Q43" i="1"/>
  <c r="C43" i="1"/>
  <c r="Q42" i="1"/>
  <c r="C42" i="1"/>
  <c r="Q41" i="1"/>
  <c r="C41" i="1"/>
  <c r="Q40" i="1"/>
  <c r="C40" i="1"/>
  <c r="Q39" i="1"/>
  <c r="C39" i="1"/>
  <c r="Q38" i="1"/>
  <c r="C38" i="1"/>
  <c r="Q37" i="1"/>
  <c r="C37" i="1"/>
  <c r="Q36" i="1"/>
  <c r="C36" i="1"/>
  <c r="Q35" i="1"/>
  <c r="C35" i="1"/>
  <c r="Q34" i="1"/>
  <c r="C34" i="1"/>
  <c r="Q33" i="1"/>
  <c r="C33" i="1"/>
  <c r="Q32" i="1"/>
  <c r="C32" i="1"/>
  <c r="Q31" i="1"/>
  <c r="C31" i="1"/>
  <c r="Q30" i="1"/>
  <c r="C30" i="1"/>
  <c r="Q29" i="1"/>
  <c r="V28" i="1"/>
  <c r="T28" i="1"/>
  <c r="Q28" i="1"/>
  <c r="C28" i="1"/>
  <c r="V27" i="1"/>
  <c r="T27" i="1"/>
  <c r="Q27" i="1"/>
  <c r="C27" i="1"/>
  <c r="V26" i="1"/>
  <c r="T26" i="1"/>
  <c r="Q26" i="1"/>
  <c r="C26" i="1"/>
  <c r="V25" i="1"/>
  <c r="T25" i="1"/>
  <c r="Q25" i="1"/>
  <c r="C25" i="1"/>
  <c r="V24" i="1"/>
  <c r="T24" i="1"/>
  <c r="Q24" i="1"/>
  <c r="C24" i="1"/>
  <c r="V23" i="1"/>
  <c r="T23" i="1"/>
  <c r="Q23" i="1"/>
  <c r="C23" i="1"/>
  <c r="V22" i="1"/>
  <c r="T22" i="1"/>
  <c r="Q22" i="1"/>
  <c r="C22" i="1"/>
  <c r="V21" i="1"/>
  <c r="T21" i="1"/>
  <c r="Q21" i="1"/>
  <c r="C21" i="1"/>
  <c r="V20" i="1"/>
  <c r="T20" i="1"/>
  <c r="Q20" i="1"/>
  <c r="C20" i="1"/>
  <c r="V19" i="1"/>
  <c r="T19" i="1"/>
  <c r="Q19" i="1"/>
  <c r="C19" i="1"/>
  <c r="V18" i="1"/>
  <c r="T18" i="1"/>
  <c r="Q18" i="1"/>
  <c r="C18" i="1"/>
  <c r="V17" i="1"/>
  <c r="T17" i="1"/>
  <c r="Q17" i="1"/>
  <c r="C17" i="1"/>
  <c r="V16" i="1"/>
  <c r="T16" i="1"/>
  <c r="Q16" i="1"/>
  <c r="C16" i="1"/>
  <c r="V15" i="1"/>
  <c r="T15" i="1"/>
  <c r="Q15" i="1"/>
  <c r="C15" i="1"/>
  <c r="V14" i="1"/>
  <c r="T14" i="1"/>
  <c r="Q14" i="1"/>
  <c r="C14" i="1"/>
  <c r="V13" i="1"/>
  <c r="T13" i="1"/>
  <c r="Q13" i="1"/>
  <c r="C13" i="1"/>
  <c r="V12" i="1"/>
  <c r="T12" i="1"/>
  <c r="Q12" i="1"/>
  <c r="C12" i="1"/>
  <c r="V11" i="1"/>
  <c r="T11" i="1"/>
  <c r="P11" i="1"/>
  <c r="C11" i="1"/>
  <c r="V10" i="1"/>
  <c r="T10" i="1"/>
  <c r="Q10" i="1"/>
  <c r="C10" i="1"/>
  <c r="V9" i="1"/>
  <c r="T9" i="1"/>
  <c r="Q9" i="1"/>
  <c r="C9" i="1"/>
  <c r="AF8" i="1"/>
  <c r="V8" i="1"/>
  <c r="T8" i="1"/>
  <c r="Q8" i="1"/>
  <c r="C8" i="1"/>
  <c r="AF7" i="1"/>
  <c r="V7" i="1"/>
  <c r="T7" i="1"/>
  <c r="Q7" i="1"/>
  <c r="C7" i="1"/>
  <c r="AF6" i="1"/>
  <c r="V6" i="1"/>
  <c r="T6" i="1"/>
  <c r="Q6" i="1"/>
  <c r="C6" i="1"/>
  <c r="AF5" i="1"/>
  <c r="V5" i="1"/>
  <c r="T5" i="1"/>
  <c r="Q5" i="1"/>
  <c r="C5" i="1"/>
  <c r="AF4" i="1"/>
  <c r="V4" i="1"/>
  <c r="T4" i="1"/>
  <c r="Q4" i="1"/>
  <c r="C4" i="1"/>
  <c r="V3" i="1"/>
  <c r="T3" i="1"/>
  <c r="Q3" i="1"/>
  <c r="C3" i="1"/>
  <c r="AF2" i="1"/>
  <c r="V2" i="1"/>
  <c r="T2" i="1"/>
  <c r="Q2" i="1"/>
  <c r="C2" i="1"/>
  <c r="Q11" i="1" l="1"/>
  <c r="AF3" i="1"/>
  <c r="AG4" i="1" s="1"/>
  <c r="AG7" i="1" l="1"/>
  <c r="AG8" i="1"/>
  <c r="AG6" i="1"/>
  <c r="AG5" i="1"/>
  <c r="AG2" i="1"/>
  <c r="AG3" i="1"/>
</calcChain>
</file>

<file path=xl/sharedStrings.xml><?xml version="1.0" encoding="utf-8"?>
<sst xmlns="http://schemas.openxmlformats.org/spreadsheetml/2006/main" count="313" uniqueCount="136">
  <si>
    <t>購買
順序</t>
    <phoneticPr fontId="4" type="noConversion"/>
  </si>
  <si>
    <t>排序順序</t>
    <phoneticPr fontId="4" type="noConversion"/>
  </si>
  <si>
    <t>主要</t>
    <phoneticPr fontId="4" type="noConversion"/>
  </si>
  <si>
    <t>記帳
消費日</t>
    <phoneticPr fontId="4" type="noConversion"/>
  </si>
  <si>
    <t>已購買</t>
    <phoneticPr fontId="4" type="noConversion"/>
  </si>
  <si>
    <t>已收納</t>
    <phoneticPr fontId="4" type="noConversion"/>
  </si>
  <si>
    <t>優先順序
(1最高優先)</t>
    <phoneticPr fontId="4" type="noConversion"/>
  </si>
  <si>
    <t>分類</t>
    <phoneticPr fontId="4" type="noConversion"/>
  </si>
  <si>
    <t xml:space="preserve">購買通路_商家 </t>
    <phoneticPr fontId="4" type="noConversion"/>
  </si>
  <si>
    <t>品項
(多項商品時，以*標記參閱保存期限欄位)</t>
    <phoneticPr fontId="4" type="noConversion"/>
  </si>
  <si>
    <t>保存年限</t>
    <phoneticPr fontId="4" type="noConversion"/>
  </si>
  <si>
    <t>[效期] 備註</t>
    <phoneticPr fontId="4" type="noConversion"/>
  </si>
  <si>
    <t>數量</t>
    <phoneticPr fontId="4" type="noConversion"/>
  </si>
  <si>
    <t>單位</t>
    <phoneticPr fontId="4" type="noConversion"/>
  </si>
  <si>
    <t>折扣後金額
(部分有含運)</t>
    <phoneticPr fontId="4" type="noConversion"/>
  </si>
  <si>
    <t>平均單價</t>
    <phoneticPr fontId="4" type="noConversion"/>
  </si>
  <si>
    <t>購買連結</t>
    <phoneticPr fontId="4" type="noConversion"/>
  </si>
  <si>
    <t>每份熱量大卡
(僅[2長效期糧食])</t>
    <phoneticPr fontId="4" type="noConversion"/>
  </si>
  <si>
    <t>70公斤男性．每天需求2,500大卡
一份可供應天數</t>
    <phoneticPr fontId="4" type="noConversion"/>
  </si>
  <si>
    <t>每份處理公升水量
(僅[1濾水與儲水])</t>
    <phoneticPr fontId="4" type="noConversion"/>
  </si>
  <si>
    <t>70公斤男性．每天需喝水2.5公升
一份可供應天數</t>
    <phoneticPr fontId="4" type="noConversion"/>
  </si>
  <si>
    <t>分類小記</t>
    <phoneticPr fontId="4" type="noConversion"/>
  </si>
  <si>
    <t>分類佔比</t>
    <phoneticPr fontId="4" type="noConversion"/>
  </si>
  <si>
    <t>V</t>
    <phoneticPr fontId="4" type="noConversion"/>
  </si>
  <si>
    <t>1濾水與儲水</t>
    <phoneticPr fontId="4" type="noConversion"/>
  </si>
  <si>
    <t>蝦皮</t>
    <phoneticPr fontId="4" type="noConversion"/>
  </si>
  <si>
    <t>日本MochiGoo PET材質可折疊水壺袋(8公升容量)</t>
    <phoneticPr fontId="4" type="noConversion"/>
  </si>
  <si>
    <t>無保存期限</t>
    <phoneticPr fontId="4" type="noConversion"/>
  </si>
  <si>
    <t>PET材質水溫建議不超過60攝氏度</t>
    <phoneticPr fontId="4" type="noConversion"/>
  </si>
  <si>
    <t>個</t>
    <phoneticPr fontId="4" type="noConversion"/>
  </si>
  <si>
    <t>https://tw.shp.ee/5nuoRdJ</t>
    <phoneticPr fontId="4" type="noConversion"/>
  </si>
  <si>
    <t>--</t>
    <phoneticPr fontId="4" type="noConversion"/>
  </si>
  <si>
    <t>1濾水與儲水</t>
  </si>
  <si>
    <t>美國Katadyn Micropur MP1過濾隱孢蟲藥錠(一盒30顆)</t>
    <phoneticPr fontId="4" type="noConversion"/>
  </si>
  <si>
    <t>5年</t>
    <phoneticPr fontId="4" type="noConversion"/>
  </si>
  <si>
    <t>[5年] 每盒30顆，每顆可處理1公升汙水，需靜置1~4小時</t>
    <phoneticPr fontId="4" type="noConversion"/>
  </si>
  <si>
    <t>盒</t>
    <phoneticPr fontId="4" type="noConversion"/>
  </si>
  <si>
    <t>https://tw.shp.ee/jd5oSQE</t>
    <phoneticPr fontId="4" type="noConversion"/>
  </si>
  <si>
    <t>2長效期糧食</t>
  </si>
  <si>
    <t>蝦皮_城市綠洲</t>
    <phoneticPr fontId="4" type="noConversion"/>
  </si>
  <si>
    <t>美國LifeStrawPeak個人隨身濾水器4,000公升(平裝版包裝)</t>
    <phoneticPr fontId="4" type="noConversion"/>
  </si>
  <si>
    <t>無期限</t>
    <phoneticPr fontId="4" type="noConversion"/>
  </si>
  <si>
    <t>品牌聲譽高，過濾效果在非洲等地區經過考驗</t>
    <phoneticPr fontId="4" type="noConversion"/>
  </si>
  <si>
    <t>隻</t>
    <phoneticPr fontId="4" type="noConversion"/>
  </si>
  <si>
    <t>https://tw.shp.ee/KceBiia</t>
    <phoneticPr fontId="4" type="noConversion"/>
  </si>
  <si>
    <t>3衛生與醫療</t>
  </si>
  <si>
    <t>https://tw.shp.ee/FfHYWbi</t>
    <phoneticPr fontId="4" type="noConversion"/>
  </si>
  <si>
    <t>4保暖與衣物</t>
  </si>
  <si>
    <t>美國P&amp;G Water Purifier濾水粉(一盒12包)</t>
    <phoneticPr fontId="4" type="noConversion"/>
  </si>
  <si>
    <t>3年</t>
    <phoneticPr fontId="4" type="noConversion"/>
  </si>
  <si>
    <t>[3年] 每盒12包，每包可處理10公升汙水，需靜置1~4小時</t>
    <phoneticPr fontId="4" type="noConversion"/>
  </si>
  <si>
    <t>5能源與燃料</t>
  </si>
  <si>
    <t>美國Portable Aqua淨水錠(一組2瓶消毒與去味)</t>
    <phoneticPr fontId="4" type="noConversion"/>
  </si>
  <si>
    <t>4年</t>
    <phoneticPr fontId="4" type="noConversion"/>
  </si>
  <si>
    <t>[4年] 一組2瓶=50顆淨水錠＋50顆除味錠，可處理25公升汙水</t>
    <phoneticPr fontId="4" type="noConversion"/>
  </si>
  <si>
    <t>組</t>
    <phoneticPr fontId="4" type="noConversion"/>
  </si>
  <si>
    <t>https://tw.shp.ee/JWw2V9M</t>
    <phoneticPr fontId="4" type="noConversion"/>
  </si>
  <si>
    <t>6通訊</t>
  </si>
  <si>
    <t>美國WaterBOB浴缸軟性儲水袋</t>
    <phoneticPr fontId="4" type="noConversion"/>
  </si>
  <si>
    <t>最大可儲存100加侖=378公升，依照浴缸大小決定</t>
    <phoneticPr fontId="4" type="noConversion"/>
  </si>
  <si>
    <t>袋</t>
    <phoneticPr fontId="4" type="noConversion"/>
  </si>
  <si>
    <t>7防火逃生</t>
  </si>
  <si>
    <t>2長效期糧食</t>
    <phoneticPr fontId="4" type="noConversion"/>
  </si>
  <si>
    <t>日本Satake乾燥飯</t>
    <phoneticPr fontId="4" type="noConversion"/>
  </si>
  <si>
    <t>[5年] 有多種口味，每包約350大卡，冷水20-30分鐘，熱水3-5分鐘</t>
    <phoneticPr fontId="4" type="noConversion"/>
  </si>
  <si>
    <t>包</t>
    <phoneticPr fontId="4" type="noConversion"/>
  </si>
  <si>
    <t>https://tw.shp.ee/u3Ef7Jc</t>
    <phoneticPr fontId="4" type="noConversion"/>
  </si>
  <si>
    <t>8基礎綜合</t>
  </si>
  <si>
    <t>美國SurvivalTabs口嚼片香草口味(一袋24顆，多2天存活)</t>
    <phoneticPr fontId="4" type="noConversion"/>
  </si>
  <si>
    <t>25年</t>
    <phoneticPr fontId="4" type="noConversion"/>
  </si>
  <si>
    <t>[25年] 一袋24顆，合計480大卡，供2日最低生存需求，輕巧便攜，不建議當成標準糧食</t>
    <phoneticPr fontId="4" type="noConversion"/>
  </si>
  <si>
    <t>https://tw.shp.ee/W1LnMkN</t>
    <phoneticPr fontId="4" type="noConversion"/>
  </si>
  <si>
    <t>德國NRG-5棕褐色包裝(非素食)緊急乾糧</t>
    <phoneticPr fontId="4" type="noConversion"/>
  </si>
  <si>
    <t>20年</t>
    <phoneticPr fontId="4" type="noConversion"/>
  </si>
  <si>
    <t>[20年] 500克一份，供應2,300大卡，70公斤男性一日所需，聽說味道普通</t>
    <phoneticPr fontId="4" type="noConversion"/>
  </si>
  <si>
    <t>塊</t>
    <phoneticPr fontId="4" type="noConversion"/>
  </si>
  <si>
    <t>德國POW-R1緊急乾糧(1盒建議當成半天主食)</t>
    <phoneticPr fontId="4" type="noConversion"/>
  </si>
  <si>
    <t>[20年] 250克一份，供應1,250大卡，70公斤男性半天所需，聽說算好吃</t>
    <phoneticPr fontId="4" type="noConversion"/>
  </si>
  <si>
    <t>https://tw.shp.ee/zTYzfTq</t>
    <phoneticPr fontId="4" type="noConversion"/>
  </si>
  <si>
    <t>日本Osaki大崎防災用柔濕巾(一包7枚)</t>
    <phoneticPr fontId="4" type="noConversion"/>
  </si>
  <si>
    <t>7年</t>
    <phoneticPr fontId="4" type="noConversion"/>
  </si>
  <si>
    <t>[7年] 擦拭全身的超大型濕紙巾捲</t>
    <phoneticPr fontId="4" type="noConversion"/>
  </si>
  <si>
    <t>https://tw.shp.ee/QXzGExJ</t>
    <phoneticPr fontId="4" type="noConversion"/>
  </si>
  <si>
    <t>日本緊急拋棄式廁所(一盒30份)</t>
    <phoneticPr fontId="4" type="noConversion"/>
  </si>
  <si>
    <t>15年</t>
    <phoneticPr fontId="4" type="noConversion"/>
  </si>
  <si>
    <t>[15年] 高分子聚合物粉末，將排泄物與尿凝固與消臭</t>
    <phoneticPr fontId="4" type="noConversion"/>
  </si>
  <si>
    <t>https://tw.shp.ee/w4kthoZ</t>
    <phoneticPr fontId="4" type="noConversion"/>
  </si>
  <si>
    <t>杏一藥局</t>
    <phoneticPr fontId="4" type="noConversion"/>
  </si>
  <si>
    <t>口服用藥品</t>
    <phoneticPr fontId="4" type="noConversion"/>
  </si>
  <si>
    <t>詳閱藥品外盒</t>
    <phoneticPr fontId="4" type="noConversion"/>
  </si>
  <si>
    <t>普拿疼、腸胃藥、感冒藥…</t>
    <phoneticPr fontId="4" type="noConversion"/>
  </si>
  <si>
    <t>批</t>
    <phoneticPr fontId="4" type="noConversion"/>
  </si>
  <si>
    <t>美奈德藥局</t>
    <phoneticPr fontId="4" type="noConversion"/>
  </si>
  <si>
    <t>傷口處理藥品</t>
    <phoneticPr fontId="4" type="noConversion"/>
  </si>
  <si>
    <t>抗生素軟膏、消毒液(氯己定噴霧消毒劑)、碘液、多尺寸滅菌彈性繃帶、滅菌大頭棉棒…</t>
    <phoneticPr fontId="4" type="noConversion"/>
  </si>
  <si>
    <t>簡易拋棄式尿袋</t>
    <phoneticPr fontId="4" type="noConversion"/>
  </si>
  <si>
    <t>台灣ADISI防水雨衣型披風+ADISI鋁箔保溫睡袋</t>
    <phoneticPr fontId="4" type="noConversion"/>
  </si>
  <si>
    <t>套</t>
    <phoneticPr fontId="4" type="noConversion"/>
  </si>
  <si>
    <t>搜尋中</t>
    <phoneticPr fontId="4" type="noConversion"/>
  </si>
  <si>
    <t>[搜尋中]單晶矽太陽能充電板</t>
    <phoneticPr fontId="4" type="noConversion"/>
  </si>
  <si>
    <t>搜尋中…為了安全性將以日本、台灣、歐美國品牌為目標</t>
    <phoneticPr fontId="4" type="noConversion"/>
  </si>
  <si>
    <t>片</t>
    <phoneticPr fontId="4" type="noConversion"/>
  </si>
  <si>
    <t>[搜尋中]磷酸鐵鋰移動電站(LiFePO 4)</t>
    <phoneticPr fontId="4" type="noConversion"/>
  </si>
  <si>
    <t>座</t>
    <phoneticPr fontId="4" type="noConversion"/>
  </si>
  <si>
    <t>蝦皮_電池哥</t>
    <phoneticPr fontId="4" type="noConversion"/>
  </si>
  <si>
    <t>日本Panasonic Evolta長效鹼性電池</t>
    <phoneticPr fontId="4" type="noConversion"/>
  </si>
  <si>
    <t>10年</t>
    <phoneticPr fontId="4" type="noConversion"/>
  </si>
  <si>
    <t>[10年] 包含：3號AA與4號AAA電池</t>
    <phoneticPr fontId="4" type="noConversion"/>
  </si>
  <si>
    <t>https://tw.shp.ee/vbbukfA</t>
    <phoneticPr fontId="4" type="noConversion"/>
  </si>
  <si>
    <t>美國CampMaid固體精密火種(一盒12顆裝)</t>
    <phoneticPr fontId="4" type="noConversion"/>
  </si>
  <si>
    <t>每塊可以燃燒12分鐘，推薦搭配可放置固體或液態燃料的美國Vargo鈦金屬小爐具VT305</t>
    <phoneticPr fontId="4" type="noConversion"/>
  </si>
  <si>
    <t>https://tw.shp.ee/qVHMQgy</t>
    <phoneticPr fontId="4" type="noConversion"/>
  </si>
  <si>
    <t>美國電弧點火器兼防水LED手電筒</t>
    <phoneticPr fontId="4" type="noConversion"/>
  </si>
  <si>
    <t>mini-USB充電口</t>
    <phoneticPr fontId="4" type="noConversion"/>
  </si>
  <si>
    <t>台灣ADI AV-03免執照對講機(2支一組)</t>
    <phoneticPr fontId="4" type="noConversion"/>
  </si>
  <si>
    <t>免考取台灣NCC業餘無線電執照，較高功率的機種會被沒收與罰款</t>
    <phoneticPr fontId="4" type="noConversion"/>
  </si>
  <si>
    <t>https://tw.shp.ee/trpb5UN</t>
    <phoneticPr fontId="4" type="noConversion"/>
  </si>
  <si>
    <t>台灣寧威防煙頭罩</t>
    <phoneticPr fontId="4" type="noConversion"/>
  </si>
  <si>
    <t>[5年] 大約耐熱500度</t>
    <phoneticPr fontId="4" type="noConversion"/>
  </si>
  <si>
    <t>https://tw.shp.ee/6A6iFpk</t>
    <phoneticPr fontId="4" type="noConversion"/>
  </si>
  <si>
    <t>京品源</t>
    <phoneticPr fontId="4" type="noConversion"/>
  </si>
  <si>
    <t>防災用品(包含：保溫鋁箔毯、醫療剪刀、IFAK快速反應包、德國BH-580乾糧*)</t>
    <phoneticPr fontId="4" type="noConversion"/>
  </si>
  <si>
    <t>鋪地、覆蓋、破損替換，建議每人至少2張</t>
    <phoneticPr fontId="4" type="noConversion"/>
  </si>
  <si>
    <t>https://jingpinyuan.tw/product.php</t>
    <phoneticPr fontId="4" type="noConversion"/>
  </si>
  <si>
    <t>避難防災包搭配(包含：戰術大防災包、德國POW-R1乾糧*、太陽能充電收音機…)</t>
    <phoneticPr fontId="4" type="noConversion"/>
  </si>
  <si>
    <t>基本品項詳閱京品源網站</t>
    <phoneticPr fontId="4" type="noConversion"/>
  </si>
  <si>
    <t>批</t>
  </si>
  <si>
    <t>黑熊學院</t>
    <phoneticPr fontId="4" type="noConversion"/>
  </si>
  <si>
    <t>避難防災包搭配(包含：美國戰術止血帶、防身噴劑、破窗器、可摺水壺含濾嘴*、EDC隨身側背包...)</t>
    <phoneticPr fontId="4" type="noConversion"/>
  </si>
  <si>
    <t>2年</t>
    <phoneticPr fontId="4" type="noConversion"/>
  </si>
  <si>
    <t>止血帶x3、可彎曲水壺x2、[2年] 濾嘴可過濾1,000公升x5、防身噴劑兼破窗器x2</t>
    <phoneticPr fontId="4" type="noConversion"/>
  </si>
  <si>
    <t>https://kuma-academy.org/</t>
    <phoneticPr fontId="4" type="noConversion"/>
  </si>
  <si>
    <t>9其他</t>
    <phoneticPr fontId="4" type="noConversion"/>
  </si>
  <si>
    <t>中國Keith鈦金屬筷子+日本MontBell鈦金屬叉匙</t>
    <phoneticPr fontId="4" type="noConversion"/>
  </si>
  <si>
    <t>中國Keith鈦金屬筷子(560)+日本MontBell鈦金屬叉匙(465)-蝦幣折扣</t>
    <phoneticPr fontId="4" type="noConversion"/>
  </si>
  <si>
    <t>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</si>
</sst>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_-* #,##0.000_-;\-* #,##0.000_-;_-* &quot;-&quot;??_-;_-@_-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theme="8" tint="-0.249977111117893"/>
      <name val="微軟正黑體"/>
      <family val="2"/>
      <charset val="136"/>
    </font>
    <font>
      <b/>
      <sz val="12"/>
      <color theme="8" tint="-0.249977111117893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0"/>
      <color theme="8" tint="-0.249977111117893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shrinkToFit="1"/>
    </xf>
    <xf numFmtId="177" fontId="3" fillId="2" borderId="1" xfId="1" applyNumberFormat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176" fontId="5" fillId="0" borderId="1" xfId="0" applyNumberFormat="1" applyFont="1" applyBorder="1">
      <alignment vertical="center"/>
    </xf>
    <xf numFmtId="176" fontId="9" fillId="0" borderId="1" xfId="0" applyNumberFormat="1" applyFont="1" applyBorder="1" applyAlignment="1">
      <alignment horizontal="right" vertical="center"/>
    </xf>
    <xf numFmtId="176" fontId="2" fillId="0" borderId="1" xfId="3" applyNumberFormat="1" applyBorder="1" applyAlignment="1">
      <alignment vertical="center" shrinkToFit="1"/>
    </xf>
    <xf numFmtId="177" fontId="5" fillId="0" borderId="1" xfId="1" quotePrefix="1" applyNumberFormat="1" applyFont="1" applyBorder="1" applyAlignment="1">
      <alignment horizontal="right" vertical="center"/>
    </xf>
    <xf numFmtId="178" fontId="9" fillId="0" borderId="1" xfId="1" applyNumberFormat="1" applyFont="1" applyBorder="1" applyAlignment="1">
      <alignment horizontal="right" vertical="center"/>
    </xf>
    <xf numFmtId="177" fontId="5" fillId="0" borderId="1" xfId="1" applyNumberFormat="1" applyFont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7" fontId="9" fillId="0" borderId="1" xfId="1" applyNumberFormat="1" applyFont="1" applyBorder="1">
      <alignment vertical="center"/>
    </xf>
    <xf numFmtId="9" fontId="9" fillId="0" borderId="1" xfId="2" applyFont="1" applyBorder="1">
      <alignment vertical="center"/>
    </xf>
    <xf numFmtId="0" fontId="5" fillId="0" borderId="1" xfId="0" quotePrefix="1" applyFont="1" applyBorder="1">
      <alignment vertical="center"/>
    </xf>
    <xf numFmtId="176" fontId="5" fillId="0" borderId="1" xfId="0" quotePrefix="1" applyNumberFormat="1" applyFont="1" applyBorder="1" applyAlignment="1">
      <alignment vertical="center" shrinkToFit="1"/>
    </xf>
    <xf numFmtId="177" fontId="5" fillId="0" borderId="1" xfId="1" applyNumberFormat="1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/>
    </xf>
    <xf numFmtId="176" fontId="2" fillId="0" borderId="1" xfId="3" applyNumberFormat="1" applyFill="1" applyBorder="1" applyAlignment="1">
      <alignment vertical="center" shrinkToFit="1"/>
    </xf>
    <xf numFmtId="0" fontId="10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76" fontId="5" fillId="0" borderId="2" xfId="0" applyNumberFormat="1" applyFont="1" applyBorder="1">
      <alignment vertical="center"/>
    </xf>
    <xf numFmtId="176" fontId="6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vertical="center" shrinkToFit="1"/>
    </xf>
    <xf numFmtId="177" fontId="5" fillId="0" borderId="2" xfId="1" applyNumberFormat="1" applyFont="1" applyBorder="1" applyAlignment="1">
      <alignment horizontal="right" vertical="center"/>
    </xf>
    <xf numFmtId="178" fontId="6" fillId="0" borderId="2" xfId="1" applyNumberFormat="1" applyFont="1" applyBorder="1">
      <alignment vertical="center"/>
    </xf>
    <xf numFmtId="177" fontId="5" fillId="0" borderId="2" xfId="1" applyNumberFormat="1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 shrinkToFit="1"/>
    </xf>
    <xf numFmtId="178" fontId="6" fillId="0" borderId="1" xfId="1" applyNumberFormat="1" applyFont="1" applyBorder="1">
      <alignment vertical="center"/>
    </xf>
  </cellXfs>
  <cellStyles count="4">
    <cellStyle name="一般" xfId="0" builtinId="0"/>
    <cellStyle name="千分位" xfId="1" builtinId="3"/>
    <cellStyle name="百分比" xfId="2" builtinId="5"/>
    <cellStyle name="超連結" xfId="3" builtinId="8"/>
  </cellStyles>
  <dxfs count="0"/>
  <tableStyles count="1" defaultTableStyle="TableStyleMedium2" defaultPivotStyle="PivotStyleLight16">
    <tableStyle name="Invisible" pivot="0" table="0" count="0" xr9:uid="{8394FFF3-0F2F-464C-BB2E-C2BD0678B4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%5b&#20491;&#20154;%5d\Robert's%20Ledger_2025.07&#29256;&#26412;_&#20844;&#21496;20250725.xlsx" TargetMode="External"/><Relationship Id="rId1" Type="http://schemas.openxmlformats.org/officeDocument/2006/relationships/externalLinkPath" Target="file:///F:\%5b&#20491;&#20154;%5d\Robert's%20Ledger_2025.07&#29256;&#26412;_&#20844;&#21496;202507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蜜月"/>
      <sheetName val="選單"/>
      <sheetName val="信用卡清單"/>
      <sheetName val="BS表(家人)"/>
      <sheetName val="BS表"/>
      <sheetName val="新BS表"/>
      <sheetName val="TS信用"/>
      <sheetName val="美股"/>
      <sheetName val="FH基金-new"/>
      <sheetName val="FH紀錄-old"/>
      <sheetName val="FH專戶"/>
      <sheetName val="KGI貸款"/>
      <sheetName val="go卡-10月"/>
      <sheetName val="固定支出清單"/>
      <sheetName val="保險費"/>
      <sheetName val="房貸水電瓦斯費"/>
      <sheetName val="樞紐"/>
      <sheetName val="所得稅"/>
      <sheetName val="RBT實際的購物清單"/>
      <sheetName val="工作表1"/>
      <sheetName val="帳務明細"/>
      <sheetName val="預算'all"/>
      <sheetName val="預算25"/>
      <sheetName val="預算24"/>
      <sheetName val="預算23"/>
      <sheetName val="預算22"/>
      <sheetName val="預算21"/>
      <sheetName val="預算20"/>
      <sheetName val="預算19"/>
      <sheetName val="預算18"/>
      <sheetName val="預算17"/>
      <sheetName val="預算16"/>
      <sheetName val="預算15"/>
      <sheetName val="預算14"/>
      <sheetName val="預算13"/>
    </sheetNames>
    <sheetDataSet>
      <sheetData sheetId="0"/>
      <sheetData sheetId="1">
        <row r="4">
          <cell r="C4" t="str">
            <v>支出</v>
          </cell>
          <cell r="D4" t="str">
            <v>收入</v>
          </cell>
          <cell r="E4" t="str">
            <v>投資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.shp.ee/qVHMQgy" TargetMode="External"/><Relationship Id="rId13" Type="http://schemas.openxmlformats.org/officeDocument/2006/relationships/hyperlink" Target="https://kuma-academy.org/" TargetMode="External"/><Relationship Id="rId18" Type="http://schemas.openxmlformats.org/officeDocument/2006/relationships/hyperlink" Target="https://tw.shp.ee/qVHMQgy" TargetMode="External"/><Relationship Id="rId3" Type="http://schemas.openxmlformats.org/officeDocument/2006/relationships/hyperlink" Target="https://tw.shp.ee/KceBiia" TargetMode="External"/><Relationship Id="rId21" Type="http://schemas.openxmlformats.org/officeDocument/2006/relationships/hyperlink" Target="https://tw.shp.ee/FfHYWbi" TargetMode="External"/><Relationship Id="rId7" Type="http://schemas.openxmlformats.org/officeDocument/2006/relationships/hyperlink" Target="https://tw.shp.ee/5nuoRdJ" TargetMode="External"/><Relationship Id="rId12" Type="http://schemas.openxmlformats.org/officeDocument/2006/relationships/hyperlink" Target="https://tw.shp.ee/FfHYWbi" TargetMode="External"/><Relationship Id="rId17" Type="http://schemas.openxmlformats.org/officeDocument/2006/relationships/hyperlink" Target="https://tw.shp.ee/zTYzfTq" TargetMode="External"/><Relationship Id="rId2" Type="http://schemas.openxmlformats.org/officeDocument/2006/relationships/hyperlink" Target="https://jingpinyuan.tw/product.php" TargetMode="External"/><Relationship Id="rId16" Type="http://schemas.openxmlformats.org/officeDocument/2006/relationships/hyperlink" Target="https://tw.shp.ee/6A6iFpk" TargetMode="External"/><Relationship Id="rId20" Type="http://schemas.openxmlformats.org/officeDocument/2006/relationships/hyperlink" Target="https://jingpinyuan.tw/product.php" TargetMode="External"/><Relationship Id="rId1" Type="http://schemas.openxmlformats.org/officeDocument/2006/relationships/hyperlink" Target="https://tw.shp.ee/trpb5UN" TargetMode="External"/><Relationship Id="rId6" Type="http://schemas.openxmlformats.org/officeDocument/2006/relationships/hyperlink" Target="https://tw.shp.ee/JWw2V9M" TargetMode="External"/><Relationship Id="rId11" Type="http://schemas.openxmlformats.org/officeDocument/2006/relationships/hyperlink" Target="https://tw.shp.ee/FfHYWbi" TargetMode="External"/><Relationship Id="rId5" Type="http://schemas.openxmlformats.org/officeDocument/2006/relationships/hyperlink" Target="https://tw.shp.ee/vbbukfA" TargetMode="External"/><Relationship Id="rId15" Type="http://schemas.openxmlformats.org/officeDocument/2006/relationships/hyperlink" Target="https://tw.shp.ee/u3Ef7Jc" TargetMode="External"/><Relationship Id="rId10" Type="http://schemas.openxmlformats.org/officeDocument/2006/relationships/hyperlink" Target="https://tw.shp.ee/W1LnMkN" TargetMode="External"/><Relationship Id="rId19" Type="http://schemas.openxmlformats.org/officeDocument/2006/relationships/hyperlink" Target="https://tw.shp.ee/w4kthoZ" TargetMode="External"/><Relationship Id="rId4" Type="http://schemas.openxmlformats.org/officeDocument/2006/relationships/hyperlink" Target="https://tw.shp.ee/QXzGExJ" TargetMode="External"/><Relationship Id="rId9" Type="http://schemas.openxmlformats.org/officeDocument/2006/relationships/hyperlink" Target="https://tw.shp.ee/KceBiia" TargetMode="External"/><Relationship Id="rId14" Type="http://schemas.openxmlformats.org/officeDocument/2006/relationships/hyperlink" Target="https://tw.shp.ee/jd5oSQE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9A5D-D0C6-48A0-B442-15239CFE1FDA}">
  <sheetPr>
    <tabColor rgb="FF0070C0"/>
  </sheetPr>
  <dimension ref="B1:AG58"/>
  <sheetViews>
    <sheetView showGridLines="0" tabSelected="1" zoomScale="70" zoomScaleNormal="70"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A11" activeCellId="2" sqref="A4:XFD4 A7:XFD7 A11:XFD11"/>
    </sheetView>
  </sheetViews>
  <sheetFormatPr defaultColWidth="8.73046875" defaultRowHeight="20" customHeight="1" x14ac:dyDescent="0.45"/>
  <cols>
    <col min="1" max="1" width="8.73046875" style="27"/>
    <col min="2" max="2" width="5" style="38" bestFit="1" customWidth="1"/>
    <col min="3" max="3" width="5" style="38" customWidth="1"/>
    <col min="4" max="4" width="9.59765625" style="39" bestFit="1" customWidth="1"/>
    <col min="5" max="5" width="11.53125" style="40" bestFit="1" customWidth="1"/>
    <col min="6" max="7" width="6.796875" style="38" bestFit="1" customWidth="1"/>
    <col min="8" max="8" width="15.19921875" style="41" bestFit="1" customWidth="1"/>
    <col min="9" max="9" width="11.53125" style="38" bestFit="1" customWidth="1"/>
    <col min="10" max="10" width="13.796875" style="38" bestFit="1" customWidth="1"/>
    <col min="11" max="11" width="98" style="40" customWidth="1"/>
    <col min="12" max="12" width="15.19921875" style="42" customWidth="1"/>
    <col min="13" max="13" width="87.73046875" style="40" customWidth="1"/>
    <col min="14" max="14" width="6.19921875" style="40" customWidth="1"/>
    <col min="15" max="15" width="5" style="40" customWidth="1"/>
    <col min="16" max="16" width="16.33203125" style="43" customWidth="1"/>
    <col min="17" max="17" width="8.9296875" style="44" bestFit="1" customWidth="1"/>
    <col min="18" max="18" width="17.9296875" style="45" customWidth="1"/>
    <col min="19" max="19" width="22.73046875" style="46" bestFit="1" customWidth="1"/>
    <col min="20" max="20" width="32.46484375" style="47" bestFit="1" customWidth="1"/>
    <col min="21" max="21" width="22.59765625" style="48" bestFit="1" customWidth="1"/>
    <col min="22" max="22" width="32.46484375" style="47" bestFit="1" customWidth="1"/>
    <col min="23" max="30" width="3.59765625" style="27" customWidth="1"/>
    <col min="31" max="31" width="14.19921875" style="27" bestFit="1" customWidth="1"/>
    <col min="32" max="32" width="14.9296875" style="27" customWidth="1"/>
    <col min="33" max="33" width="14.19921875" style="27" bestFit="1" customWidth="1"/>
    <col min="34" max="16384" width="8.73046875" style="27"/>
  </cols>
  <sheetData>
    <row r="1" spans="2:33" s="11" customFormat="1" ht="27" x14ac:dyDescent="0.45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1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6" t="s">
        <v>14</v>
      </c>
      <c r="Q1" s="7" t="s">
        <v>15</v>
      </c>
      <c r="R1" s="8" t="s">
        <v>16</v>
      </c>
      <c r="S1" s="9" t="s">
        <v>17</v>
      </c>
      <c r="T1" s="10" t="s">
        <v>18</v>
      </c>
      <c r="U1" s="9" t="s">
        <v>19</v>
      </c>
      <c r="V1" s="10" t="s">
        <v>20</v>
      </c>
      <c r="AE1" s="12" t="s">
        <v>7</v>
      </c>
      <c r="AF1" s="12" t="s">
        <v>21</v>
      </c>
      <c r="AG1" s="12" t="s">
        <v>22</v>
      </c>
    </row>
    <row r="2" spans="2:33" ht="20" customHeight="1" x14ac:dyDescent="0.45">
      <c r="B2" s="13">
        <v>6</v>
      </c>
      <c r="C2" s="14">
        <f t="shared" ref="C2:C28" si="0">IF(K2="","--",ROW()-ROW($C$1))</f>
        <v>1</v>
      </c>
      <c r="D2" s="15"/>
      <c r="E2" s="16">
        <v>45828</v>
      </c>
      <c r="F2" s="17" t="s">
        <v>23</v>
      </c>
      <c r="G2" s="17" t="s">
        <v>23</v>
      </c>
      <c r="H2" s="18">
        <v>1</v>
      </c>
      <c r="I2" s="17" t="s">
        <v>24</v>
      </c>
      <c r="J2" s="17" t="s">
        <v>25</v>
      </c>
      <c r="K2" s="19" t="s">
        <v>26</v>
      </c>
      <c r="L2" s="20" t="s">
        <v>27</v>
      </c>
      <c r="M2" s="19" t="s">
        <v>28</v>
      </c>
      <c r="N2" s="19">
        <v>8</v>
      </c>
      <c r="O2" s="19" t="s">
        <v>29</v>
      </c>
      <c r="P2" s="21">
        <v>1172</v>
      </c>
      <c r="Q2" s="22">
        <f>IFERROR(ROUND(P2/N2,0),"--")</f>
        <v>147</v>
      </c>
      <c r="R2" s="23" t="s">
        <v>30</v>
      </c>
      <c r="S2" s="24" t="s">
        <v>31</v>
      </c>
      <c r="T2" s="25" t="str">
        <f>IFERROR(ROUND(S2/2500,3),"--")</f>
        <v>--</v>
      </c>
      <c r="U2" s="26">
        <v>8</v>
      </c>
      <c r="V2" s="25">
        <f>IFERROR(ROUND(U2/2.5,3),"--")</f>
        <v>3.2</v>
      </c>
      <c r="AE2" s="28" t="s">
        <v>32</v>
      </c>
      <c r="AF2" s="29">
        <f>SUMIFS($P:$P,$I:$I,$AE2)</f>
        <v>9193</v>
      </c>
      <c r="AG2" s="30">
        <f>AF2/SUM(AF:AF)</f>
        <v>0.18177683744290432</v>
      </c>
    </row>
    <row r="3" spans="2:33" ht="20" customHeight="1" x14ac:dyDescent="0.45">
      <c r="B3" s="13">
        <v>18</v>
      </c>
      <c r="C3" s="14">
        <f t="shared" si="0"/>
        <v>2</v>
      </c>
      <c r="D3" s="15"/>
      <c r="E3" s="16">
        <v>45843</v>
      </c>
      <c r="F3" s="17" t="s">
        <v>23</v>
      </c>
      <c r="G3" s="17" t="s">
        <v>23</v>
      </c>
      <c r="H3" s="18">
        <v>1</v>
      </c>
      <c r="I3" s="17" t="s">
        <v>32</v>
      </c>
      <c r="J3" s="17" t="s">
        <v>25</v>
      </c>
      <c r="K3" s="19" t="s">
        <v>33</v>
      </c>
      <c r="L3" s="20" t="s">
        <v>34</v>
      </c>
      <c r="M3" s="19" t="s">
        <v>35</v>
      </c>
      <c r="N3" s="19">
        <v>2</v>
      </c>
      <c r="O3" s="19" t="s">
        <v>36</v>
      </c>
      <c r="P3" s="21">
        <v>1275</v>
      </c>
      <c r="Q3" s="22">
        <f t="shared" ref="Q3:Q58" si="1">IFERROR(ROUND(P3/N3,0),"--")</f>
        <v>638</v>
      </c>
      <c r="R3" s="23" t="s">
        <v>37</v>
      </c>
      <c r="S3" s="24" t="s">
        <v>31</v>
      </c>
      <c r="T3" s="25" t="str">
        <f t="shared" ref="T3:T28" si="2">IFERROR(ROUND(S3/2500,3),"--")</f>
        <v>--</v>
      </c>
      <c r="U3" s="26">
        <v>30</v>
      </c>
      <c r="V3" s="25">
        <f t="shared" ref="V3:V28" si="3">IFERROR(ROUND(U3/2.5,3),"--")</f>
        <v>12</v>
      </c>
      <c r="AE3" s="28" t="s">
        <v>38</v>
      </c>
      <c r="AF3" s="29">
        <f>SUMIFS($P:$P,$I:$I,$AE3)</f>
        <v>9353</v>
      </c>
      <c r="AG3" s="30">
        <f>AF3/SUM(AF:AF)</f>
        <v>0.1849405809424001</v>
      </c>
    </row>
    <row r="4" spans="2:33" ht="20" customHeight="1" x14ac:dyDescent="0.45">
      <c r="B4" s="13">
        <v>13</v>
      </c>
      <c r="C4" s="14">
        <f t="shared" si="0"/>
        <v>3</v>
      </c>
      <c r="D4" s="15" t="b">
        <v>1</v>
      </c>
      <c r="E4" s="16">
        <v>45839</v>
      </c>
      <c r="F4" s="17" t="s">
        <v>23</v>
      </c>
      <c r="G4" s="17" t="s">
        <v>23</v>
      </c>
      <c r="H4" s="18">
        <v>1</v>
      </c>
      <c r="I4" s="17" t="s">
        <v>32</v>
      </c>
      <c r="J4" s="17" t="s">
        <v>39</v>
      </c>
      <c r="K4" s="19" t="s">
        <v>40</v>
      </c>
      <c r="L4" s="20" t="s">
        <v>41</v>
      </c>
      <c r="M4" s="31" t="s">
        <v>42</v>
      </c>
      <c r="N4" s="19">
        <v>3</v>
      </c>
      <c r="O4" s="19" t="s">
        <v>43</v>
      </c>
      <c r="P4" s="21">
        <v>2430</v>
      </c>
      <c r="Q4" s="22">
        <f t="shared" si="1"/>
        <v>810</v>
      </c>
      <c r="R4" s="23" t="s">
        <v>44</v>
      </c>
      <c r="S4" s="24" t="s">
        <v>31</v>
      </c>
      <c r="T4" s="25" t="str">
        <f t="shared" si="2"/>
        <v>--</v>
      </c>
      <c r="U4" s="26">
        <v>4000</v>
      </c>
      <c r="V4" s="25">
        <f t="shared" si="3"/>
        <v>1600</v>
      </c>
      <c r="AE4" s="28" t="s">
        <v>45</v>
      </c>
      <c r="AF4" s="29">
        <f>SUMIFS($P:$P,$I:$I,$AE4)</f>
        <v>3802</v>
      </c>
      <c r="AG4" s="30">
        <f>AF4/SUM(AF:AF)</f>
        <v>7.517845490676843E-2</v>
      </c>
    </row>
    <row r="5" spans="2:33" ht="20" customHeight="1" x14ac:dyDescent="0.45">
      <c r="B5" s="13">
        <v>8</v>
      </c>
      <c r="C5" s="14">
        <f t="shared" si="0"/>
        <v>4</v>
      </c>
      <c r="D5" s="15"/>
      <c r="E5" s="16">
        <v>45828</v>
      </c>
      <c r="F5" s="17" t="s">
        <v>23</v>
      </c>
      <c r="G5" s="17" t="s">
        <v>23</v>
      </c>
      <c r="H5" s="18">
        <v>1</v>
      </c>
      <c r="I5" s="17" t="s">
        <v>32</v>
      </c>
      <c r="J5" s="17" t="s">
        <v>25</v>
      </c>
      <c r="K5" s="19" t="s">
        <v>48</v>
      </c>
      <c r="L5" s="20" t="s">
        <v>49</v>
      </c>
      <c r="M5" s="19" t="s">
        <v>50</v>
      </c>
      <c r="N5" s="19">
        <v>2</v>
      </c>
      <c r="O5" s="19" t="s">
        <v>36</v>
      </c>
      <c r="P5" s="21">
        <v>1528</v>
      </c>
      <c r="Q5" s="22">
        <f t="shared" si="1"/>
        <v>764</v>
      </c>
      <c r="R5" s="32" t="s">
        <v>31</v>
      </c>
      <c r="S5" s="24" t="s">
        <v>31</v>
      </c>
      <c r="T5" s="25" t="str">
        <f t="shared" si="2"/>
        <v>--</v>
      </c>
      <c r="U5" s="26">
        <v>120</v>
      </c>
      <c r="V5" s="25">
        <f t="shared" si="3"/>
        <v>48</v>
      </c>
      <c r="AE5" s="28" t="s">
        <v>51</v>
      </c>
      <c r="AF5" s="29">
        <f>SUMIFS($P:$P,$I:$I,$AE5)</f>
        <v>2732</v>
      </c>
      <c r="AG5" s="30">
        <f>AF5/SUM(AF:AF)</f>
        <v>5.4020920253890416E-2</v>
      </c>
    </row>
    <row r="6" spans="2:33" ht="20" customHeight="1" x14ac:dyDescent="0.45">
      <c r="B6" s="13">
        <v>7</v>
      </c>
      <c r="C6" s="14">
        <f t="shared" si="0"/>
        <v>5</v>
      </c>
      <c r="D6" s="15"/>
      <c r="E6" s="16">
        <v>45828</v>
      </c>
      <c r="F6" s="17" t="s">
        <v>23</v>
      </c>
      <c r="G6" s="17" t="s">
        <v>23</v>
      </c>
      <c r="H6" s="18">
        <v>1</v>
      </c>
      <c r="I6" s="17" t="s">
        <v>32</v>
      </c>
      <c r="J6" s="17" t="s">
        <v>25</v>
      </c>
      <c r="K6" s="19" t="s">
        <v>52</v>
      </c>
      <c r="L6" s="20" t="s">
        <v>53</v>
      </c>
      <c r="M6" s="19" t="s">
        <v>54</v>
      </c>
      <c r="N6" s="19">
        <v>2</v>
      </c>
      <c r="O6" s="19" t="s">
        <v>55</v>
      </c>
      <c r="P6" s="21">
        <v>588</v>
      </c>
      <c r="Q6" s="22">
        <f t="shared" si="1"/>
        <v>294</v>
      </c>
      <c r="R6" s="23" t="s">
        <v>56</v>
      </c>
      <c r="S6" s="24" t="s">
        <v>31</v>
      </c>
      <c r="T6" s="25" t="str">
        <f t="shared" si="2"/>
        <v>--</v>
      </c>
      <c r="U6" s="26">
        <v>25</v>
      </c>
      <c r="V6" s="25">
        <f t="shared" si="3"/>
        <v>10</v>
      </c>
      <c r="AE6" s="28" t="s">
        <v>57</v>
      </c>
      <c r="AF6" s="29">
        <f>SUMIFS($P:$P,$I:$I,$AE6)</f>
        <v>2514</v>
      </c>
      <c r="AG6" s="30">
        <f>AF6/SUM(AF:AF)</f>
        <v>4.9710319735827416E-2</v>
      </c>
    </row>
    <row r="7" spans="2:33" ht="20" customHeight="1" x14ac:dyDescent="0.45">
      <c r="B7" s="13">
        <v>22</v>
      </c>
      <c r="C7" s="14">
        <f t="shared" si="0"/>
        <v>6</v>
      </c>
      <c r="D7" s="15" t="b">
        <v>1</v>
      </c>
      <c r="E7" s="16">
        <v>45844</v>
      </c>
      <c r="F7" s="17" t="s">
        <v>23</v>
      </c>
      <c r="G7" s="17" t="s">
        <v>23</v>
      </c>
      <c r="H7" s="18">
        <v>1</v>
      </c>
      <c r="I7" s="17" t="s">
        <v>32</v>
      </c>
      <c r="J7" s="17" t="s">
        <v>25</v>
      </c>
      <c r="K7" s="19" t="s">
        <v>58</v>
      </c>
      <c r="L7" s="20" t="s">
        <v>41</v>
      </c>
      <c r="M7" s="31" t="s">
        <v>59</v>
      </c>
      <c r="N7" s="19">
        <v>1</v>
      </c>
      <c r="O7" s="19" t="s">
        <v>60</v>
      </c>
      <c r="P7" s="21">
        <v>2200</v>
      </c>
      <c r="Q7" s="22">
        <f t="shared" si="1"/>
        <v>2200</v>
      </c>
      <c r="R7" s="23" t="s">
        <v>46</v>
      </c>
      <c r="S7" s="24" t="s">
        <v>31</v>
      </c>
      <c r="T7" s="25" t="str">
        <f t="shared" si="2"/>
        <v>--</v>
      </c>
      <c r="U7" s="26">
        <v>300</v>
      </c>
      <c r="V7" s="25">
        <f t="shared" si="3"/>
        <v>120</v>
      </c>
      <c r="AE7" s="28" t="s">
        <v>61</v>
      </c>
      <c r="AF7" s="29">
        <f>SUMIFS($P:$P,$I:$I,$AE7)</f>
        <v>1100</v>
      </c>
      <c r="AG7" s="30">
        <f>AF7/SUM(AF:AF)</f>
        <v>2.1750736559033475E-2</v>
      </c>
    </row>
    <row r="8" spans="2:33" ht="20" customHeight="1" x14ac:dyDescent="0.45">
      <c r="B8" s="13">
        <v>4</v>
      </c>
      <c r="C8" s="14">
        <f t="shared" si="0"/>
        <v>7</v>
      </c>
      <c r="D8" s="15"/>
      <c r="E8" s="16">
        <v>45778</v>
      </c>
      <c r="F8" s="17" t="s">
        <v>23</v>
      </c>
      <c r="G8" s="17" t="s">
        <v>23</v>
      </c>
      <c r="H8" s="18">
        <v>2</v>
      </c>
      <c r="I8" s="17" t="s">
        <v>62</v>
      </c>
      <c r="J8" s="17" t="s">
        <v>25</v>
      </c>
      <c r="K8" s="19" t="s">
        <v>63</v>
      </c>
      <c r="L8" s="20" t="s">
        <v>34</v>
      </c>
      <c r="M8" s="19" t="s">
        <v>64</v>
      </c>
      <c r="N8" s="19">
        <v>6</v>
      </c>
      <c r="O8" s="19" t="s">
        <v>65</v>
      </c>
      <c r="P8" s="21">
        <v>1180</v>
      </c>
      <c r="Q8" s="22">
        <f t="shared" si="1"/>
        <v>197</v>
      </c>
      <c r="R8" s="23" t="s">
        <v>66</v>
      </c>
      <c r="S8" s="33">
        <v>350</v>
      </c>
      <c r="T8" s="25">
        <f t="shared" si="2"/>
        <v>0.14000000000000001</v>
      </c>
      <c r="U8" s="24" t="s">
        <v>31</v>
      </c>
      <c r="V8" s="25" t="str">
        <f t="shared" si="3"/>
        <v>--</v>
      </c>
      <c r="AE8" s="28" t="s">
        <v>67</v>
      </c>
      <c r="AF8" s="29">
        <f>SUMIFS($P:$P,$I:$I,$AE8)</f>
        <v>21879</v>
      </c>
      <c r="AG8" s="30">
        <f>AF8/SUM(AF:AF)</f>
        <v>0.43262215015917582</v>
      </c>
    </row>
    <row r="9" spans="2:33" ht="20" customHeight="1" x14ac:dyDescent="0.45">
      <c r="B9" s="13">
        <v>21</v>
      </c>
      <c r="C9" s="14">
        <f t="shared" si="0"/>
        <v>8</v>
      </c>
      <c r="D9" s="15"/>
      <c r="E9" s="16">
        <v>45844</v>
      </c>
      <c r="F9" s="17" t="s">
        <v>23</v>
      </c>
      <c r="G9" s="17" t="s">
        <v>23</v>
      </c>
      <c r="H9" s="18">
        <v>2</v>
      </c>
      <c r="I9" s="17" t="s">
        <v>38</v>
      </c>
      <c r="J9" s="17" t="s">
        <v>25</v>
      </c>
      <c r="K9" s="19" t="s">
        <v>68</v>
      </c>
      <c r="L9" s="20" t="s">
        <v>69</v>
      </c>
      <c r="M9" s="19" t="s">
        <v>70</v>
      </c>
      <c r="N9" s="19">
        <v>3</v>
      </c>
      <c r="O9" s="19" t="s">
        <v>60</v>
      </c>
      <c r="P9" s="21">
        <v>1683</v>
      </c>
      <c r="Q9" s="22">
        <f t="shared" si="1"/>
        <v>561</v>
      </c>
      <c r="R9" s="23" t="s">
        <v>71</v>
      </c>
      <c r="S9" s="33">
        <v>480</v>
      </c>
      <c r="T9" s="25">
        <f t="shared" si="2"/>
        <v>0.192</v>
      </c>
      <c r="U9" s="24" t="s">
        <v>31</v>
      </c>
      <c r="V9" s="25" t="str">
        <f t="shared" si="3"/>
        <v>--</v>
      </c>
      <c r="AE9"/>
      <c r="AG9"/>
    </row>
    <row r="10" spans="2:33" ht="20" customHeight="1" x14ac:dyDescent="0.45">
      <c r="B10" s="13">
        <v>25</v>
      </c>
      <c r="C10" s="14">
        <f t="shared" si="0"/>
        <v>9</v>
      </c>
      <c r="D10" s="15"/>
      <c r="E10" s="16">
        <v>45844</v>
      </c>
      <c r="F10" s="17" t="s">
        <v>23</v>
      </c>
      <c r="G10" s="17" t="s">
        <v>23</v>
      </c>
      <c r="H10" s="18">
        <v>2</v>
      </c>
      <c r="I10" s="17" t="s">
        <v>38</v>
      </c>
      <c r="J10" s="17" t="s">
        <v>25</v>
      </c>
      <c r="K10" s="19" t="s">
        <v>72</v>
      </c>
      <c r="L10" s="20" t="s">
        <v>73</v>
      </c>
      <c r="M10" s="19" t="s">
        <v>74</v>
      </c>
      <c r="N10" s="19">
        <v>1</v>
      </c>
      <c r="O10" s="19" t="s">
        <v>75</v>
      </c>
      <c r="P10" s="21">
        <v>890</v>
      </c>
      <c r="Q10" s="22">
        <f t="shared" si="1"/>
        <v>890</v>
      </c>
      <c r="R10" s="23" t="s">
        <v>46</v>
      </c>
      <c r="S10" s="33">
        <v>2380</v>
      </c>
      <c r="T10" s="25">
        <f t="shared" si="2"/>
        <v>0.95199999999999996</v>
      </c>
      <c r="U10" s="24" t="s">
        <v>31</v>
      </c>
      <c r="V10" s="25" t="str">
        <f t="shared" si="3"/>
        <v>--</v>
      </c>
      <c r="AE10"/>
      <c r="AG10"/>
    </row>
    <row r="11" spans="2:33" ht="20" customHeight="1" x14ac:dyDescent="0.45">
      <c r="B11" s="13">
        <v>9</v>
      </c>
      <c r="C11" s="14">
        <f t="shared" si="0"/>
        <v>10</v>
      </c>
      <c r="D11" s="15" t="b">
        <v>1</v>
      </c>
      <c r="E11" s="16">
        <v>45838</v>
      </c>
      <c r="F11" s="17" t="s">
        <v>23</v>
      </c>
      <c r="G11" s="17" t="s">
        <v>23</v>
      </c>
      <c r="H11" s="18">
        <v>2</v>
      </c>
      <c r="I11" s="17" t="s">
        <v>38</v>
      </c>
      <c r="J11" s="17" t="s">
        <v>25</v>
      </c>
      <c r="K11" s="19" t="s">
        <v>76</v>
      </c>
      <c r="L11" s="20" t="s">
        <v>73</v>
      </c>
      <c r="M11" s="19" t="s">
        <v>77</v>
      </c>
      <c r="N11" s="19">
        <v>20</v>
      </c>
      <c r="O11" s="19" t="s">
        <v>36</v>
      </c>
      <c r="P11" s="21">
        <f>4480+1120</f>
        <v>5600</v>
      </c>
      <c r="Q11" s="22">
        <f t="shared" si="1"/>
        <v>280</v>
      </c>
      <c r="R11" s="23" t="s">
        <v>78</v>
      </c>
      <c r="S11" s="33">
        <v>1250</v>
      </c>
      <c r="T11" s="25">
        <f t="shared" si="2"/>
        <v>0.5</v>
      </c>
      <c r="U11" s="24" t="s">
        <v>31</v>
      </c>
      <c r="V11" s="25" t="str">
        <f t="shared" si="3"/>
        <v>--</v>
      </c>
      <c r="AE11"/>
      <c r="AG11"/>
    </row>
    <row r="12" spans="2:33" ht="20" customHeight="1" x14ac:dyDescent="0.45">
      <c r="B12" s="13">
        <v>26</v>
      </c>
      <c r="C12" s="14">
        <f t="shared" si="0"/>
        <v>11</v>
      </c>
      <c r="D12" s="15"/>
      <c r="E12" s="16">
        <v>45846</v>
      </c>
      <c r="F12" s="17" t="s">
        <v>23</v>
      </c>
      <c r="G12" s="17" t="s">
        <v>23</v>
      </c>
      <c r="H12" s="18">
        <v>3</v>
      </c>
      <c r="I12" s="17" t="s">
        <v>45</v>
      </c>
      <c r="J12" s="17" t="s">
        <v>25</v>
      </c>
      <c r="K12" s="19" t="s">
        <v>79</v>
      </c>
      <c r="L12" s="20" t="s">
        <v>80</v>
      </c>
      <c r="M12" s="19" t="s">
        <v>81</v>
      </c>
      <c r="N12" s="19">
        <v>6</v>
      </c>
      <c r="O12" s="19" t="s">
        <v>65</v>
      </c>
      <c r="P12" s="21">
        <v>1110</v>
      </c>
      <c r="Q12" s="22">
        <f t="shared" si="1"/>
        <v>185</v>
      </c>
      <c r="R12" s="23" t="s">
        <v>82</v>
      </c>
      <c r="S12" s="24" t="s">
        <v>31</v>
      </c>
      <c r="T12" s="25" t="str">
        <f t="shared" si="2"/>
        <v>--</v>
      </c>
      <c r="U12" s="24" t="s">
        <v>31</v>
      </c>
      <c r="V12" s="25" t="str">
        <f t="shared" si="3"/>
        <v>--</v>
      </c>
      <c r="AE12"/>
      <c r="AG12"/>
    </row>
    <row r="13" spans="2:33" ht="20" customHeight="1" x14ac:dyDescent="0.45">
      <c r="B13" s="13">
        <v>11</v>
      </c>
      <c r="C13" s="14">
        <f t="shared" si="0"/>
        <v>12</v>
      </c>
      <c r="D13" s="15"/>
      <c r="E13" s="16">
        <v>45838</v>
      </c>
      <c r="F13" s="17" t="s">
        <v>23</v>
      </c>
      <c r="G13" s="17" t="s">
        <v>23</v>
      </c>
      <c r="H13" s="18">
        <v>3</v>
      </c>
      <c r="I13" s="17" t="s">
        <v>45</v>
      </c>
      <c r="J13" s="17" t="s">
        <v>25</v>
      </c>
      <c r="K13" s="19" t="s">
        <v>83</v>
      </c>
      <c r="L13" s="20" t="s">
        <v>84</v>
      </c>
      <c r="M13" s="19" t="s">
        <v>85</v>
      </c>
      <c r="N13" s="19">
        <v>1</v>
      </c>
      <c r="O13" s="19" t="s">
        <v>36</v>
      </c>
      <c r="P13" s="21">
        <v>975</v>
      </c>
      <c r="Q13" s="22">
        <f t="shared" si="1"/>
        <v>975</v>
      </c>
      <c r="R13" s="23" t="s">
        <v>86</v>
      </c>
      <c r="S13" s="24" t="s">
        <v>31</v>
      </c>
      <c r="T13" s="25" t="str">
        <f t="shared" si="2"/>
        <v>--</v>
      </c>
      <c r="U13" s="24" t="s">
        <v>31</v>
      </c>
      <c r="V13" s="25" t="str">
        <f t="shared" si="3"/>
        <v>--</v>
      </c>
      <c r="AE13"/>
      <c r="AG13"/>
    </row>
    <row r="14" spans="2:33" ht="20" customHeight="1" x14ac:dyDescent="0.45">
      <c r="B14" s="13">
        <v>15</v>
      </c>
      <c r="C14" s="14">
        <f t="shared" si="0"/>
        <v>13</v>
      </c>
      <c r="D14" s="15"/>
      <c r="E14" s="16">
        <v>45840</v>
      </c>
      <c r="F14" s="17" t="s">
        <v>23</v>
      </c>
      <c r="G14" s="17" t="s">
        <v>23</v>
      </c>
      <c r="H14" s="18">
        <v>3</v>
      </c>
      <c r="I14" s="17" t="s">
        <v>45</v>
      </c>
      <c r="J14" s="17" t="s">
        <v>87</v>
      </c>
      <c r="K14" s="19" t="s">
        <v>88</v>
      </c>
      <c r="L14" s="34" t="s">
        <v>89</v>
      </c>
      <c r="M14" s="19" t="s">
        <v>90</v>
      </c>
      <c r="N14" s="19">
        <v>1</v>
      </c>
      <c r="O14" s="19" t="s">
        <v>91</v>
      </c>
      <c r="P14" s="21">
        <v>883</v>
      </c>
      <c r="Q14" s="22">
        <f t="shared" si="1"/>
        <v>883</v>
      </c>
      <c r="R14" s="32" t="s">
        <v>31</v>
      </c>
      <c r="S14" s="24" t="s">
        <v>31</v>
      </c>
      <c r="T14" s="25" t="str">
        <f t="shared" si="2"/>
        <v>--</v>
      </c>
      <c r="U14" s="24" t="s">
        <v>31</v>
      </c>
      <c r="V14" s="25" t="str">
        <f t="shared" si="3"/>
        <v>--</v>
      </c>
      <c r="AE14"/>
      <c r="AG14"/>
    </row>
    <row r="15" spans="2:33" ht="20" customHeight="1" x14ac:dyDescent="0.45">
      <c r="B15" s="13">
        <v>16</v>
      </c>
      <c r="C15" s="14">
        <f t="shared" si="0"/>
        <v>14</v>
      </c>
      <c r="D15" s="15"/>
      <c r="E15" s="16">
        <v>45840</v>
      </c>
      <c r="F15" s="17" t="s">
        <v>23</v>
      </c>
      <c r="G15" s="17" t="s">
        <v>23</v>
      </c>
      <c r="H15" s="18">
        <v>3</v>
      </c>
      <c r="I15" s="17" t="s">
        <v>45</v>
      </c>
      <c r="J15" s="17" t="s">
        <v>92</v>
      </c>
      <c r="K15" s="19" t="s">
        <v>93</v>
      </c>
      <c r="L15" s="34" t="s">
        <v>89</v>
      </c>
      <c r="M15" s="19" t="s">
        <v>94</v>
      </c>
      <c r="N15" s="19">
        <v>1</v>
      </c>
      <c r="O15" s="19" t="s">
        <v>91</v>
      </c>
      <c r="P15" s="21">
        <v>677</v>
      </c>
      <c r="Q15" s="22">
        <f t="shared" si="1"/>
        <v>677</v>
      </c>
      <c r="R15" s="32" t="s">
        <v>31</v>
      </c>
      <c r="S15" s="24" t="s">
        <v>31</v>
      </c>
      <c r="T15" s="25" t="str">
        <f t="shared" si="2"/>
        <v>--</v>
      </c>
      <c r="U15" s="24" t="s">
        <v>31</v>
      </c>
      <c r="V15" s="25" t="str">
        <f t="shared" si="3"/>
        <v>--</v>
      </c>
      <c r="AE15"/>
      <c r="AG15"/>
    </row>
    <row r="16" spans="2:33" ht="20" customHeight="1" x14ac:dyDescent="0.45">
      <c r="B16" s="13">
        <v>17</v>
      </c>
      <c r="C16" s="14">
        <f t="shared" si="0"/>
        <v>15</v>
      </c>
      <c r="D16" s="15"/>
      <c r="E16" s="16">
        <v>45841</v>
      </c>
      <c r="F16" s="17" t="s">
        <v>23</v>
      </c>
      <c r="G16" s="17" t="s">
        <v>23</v>
      </c>
      <c r="H16" s="18">
        <v>3</v>
      </c>
      <c r="I16" s="17" t="s">
        <v>45</v>
      </c>
      <c r="J16" s="17" t="s">
        <v>25</v>
      </c>
      <c r="K16" s="19" t="s">
        <v>95</v>
      </c>
      <c r="L16" s="20" t="s">
        <v>41</v>
      </c>
      <c r="M16" s="31" t="s">
        <v>31</v>
      </c>
      <c r="N16" s="19">
        <v>2</v>
      </c>
      <c r="O16" s="19" t="s">
        <v>65</v>
      </c>
      <c r="P16" s="21">
        <v>157</v>
      </c>
      <c r="Q16" s="22">
        <f t="shared" si="1"/>
        <v>79</v>
      </c>
      <c r="R16" s="32" t="s">
        <v>31</v>
      </c>
      <c r="S16" s="24" t="s">
        <v>31</v>
      </c>
      <c r="T16" s="25" t="str">
        <f t="shared" si="2"/>
        <v>--</v>
      </c>
      <c r="U16" s="24" t="s">
        <v>31</v>
      </c>
      <c r="V16" s="25" t="str">
        <f t="shared" si="3"/>
        <v>--</v>
      </c>
      <c r="AE16"/>
      <c r="AG16"/>
    </row>
    <row r="17" spans="2:33" ht="20" customHeight="1" x14ac:dyDescent="0.45">
      <c r="B17" s="13">
        <v>14</v>
      </c>
      <c r="C17" s="14">
        <f t="shared" si="0"/>
        <v>16</v>
      </c>
      <c r="D17" s="15"/>
      <c r="E17" s="16">
        <v>45839</v>
      </c>
      <c r="F17" s="17" t="s">
        <v>23</v>
      </c>
      <c r="G17" s="17" t="s">
        <v>23</v>
      </c>
      <c r="H17" s="18">
        <v>4</v>
      </c>
      <c r="I17" s="17" t="s">
        <v>47</v>
      </c>
      <c r="J17" s="17" t="s">
        <v>39</v>
      </c>
      <c r="K17" s="19" t="s">
        <v>96</v>
      </c>
      <c r="L17" s="20" t="s">
        <v>41</v>
      </c>
      <c r="M17" s="31" t="s">
        <v>31</v>
      </c>
      <c r="N17" s="19">
        <v>3</v>
      </c>
      <c r="O17" s="19" t="s">
        <v>97</v>
      </c>
      <c r="P17" s="21">
        <v>1380</v>
      </c>
      <c r="Q17" s="22">
        <f t="shared" si="1"/>
        <v>460</v>
      </c>
      <c r="R17" s="23" t="s">
        <v>44</v>
      </c>
      <c r="S17" s="24" t="s">
        <v>31</v>
      </c>
      <c r="T17" s="25" t="str">
        <f t="shared" si="2"/>
        <v>--</v>
      </c>
      <c r="U17" s="24" t="s">
        <v>31</v>
      </c>
      <c r="V17" s="25" t="str">
        <f t="shared" si="3"/>
        <v>--</v>
      </c>
      <c r="AE17"/>
      <c r="AG17"/>
    </row>
    <row r="18" spans="2:33" ht="20" customHeight="1" x14ac:dyDescent="0.45">
      <c r="B18" s="13">
        <v>31</v>
      </c>
      <c r="C18" s="14">
        <f t="shared" si="0"/>
        <v>17</v>
      </c>
      <c r="D18" s="15"/>
      <c r="E18" s="16">
        <v>46022</v>
      </c>
      <c r="F18" s="17"/>
      <c r="G18" s="17"/>
      <c r="H18" s="18">
        <v>5</v>
      </c>
      <c r="I18" s="17" t="s">
        <v>51</v>
      </c>
      <c r="J18" s="17" t="s">
        <v>98</v>
      </c>
      <c r="K18" s="19" t="s">
        <v>99</v>
      </c>
      <c r="L18" s="20" t="s">
        <v>41</v>
      </c>
      <c r="M18" s="19" t="s">
        <v>100</v>
      </c>
      <c r="N18" s="19">
        <v>1</v>
      </c>
      <c r="O18" s="19" t="s">
        <v>101</v>
      </c>
      <c r="P18" s="21"/>
      <c r="Q18" s="22">
        <f t="shared" si="1"/>
        <v>0</v>
      </c>
      <c r="R18" s="32" t="s">
        <v>31</v>
      </c>
      <c r="S18" s="24" t="s">
        <v>31</v>
      </c>
      <c r="T18" s="25" t="str">
        <f t="shared" si="2"/>
        <v>--</v>
      </c>
      <c r="U18" s="24" t="s">
        <v>31</v>
      </c>
      <c r="V18" s="25" t="str">
        <f t="shared" si="3"/>
        <v>--</v>
      </c>
      <c r="AE18"/>
      <c r="AG18"/>
    </row>
    <row r="19" spans="2:33" ht="20" customHeight="1" x14ac:dyDescent="0.45">
      <c r="B19" s="13">
        <v>30</v>
      </c>
      <c r="C19" s="14">
        <f t="shared" si="0"/>
        <v>18</v>
      </c>
      <c r="D19" s="15"/>
      <c r="E19" s="16">
        <v>46022</v>
      </c>
      <c r="F19" s="17"/>
      <c r="G19" s="17"/>
      <c r="H19" s="18">
        <v>5</v>
      </c>
      <c r="I19" s="17" t="s">
        <v>51</v>
      </c>
      <c r="J19" s="17" t="s">
        <v>98</v>
      </c>
      <c r="K19" s="19" t="s">
        <v>102</v>
      </c>
      <c r="L19" s="20" t="s">
        <v>41</v>
      </c>
      <c r="M19" s="19" t="s">
        <v>100</v>
      </c>
      <c r="N19" s="19">
        <v>1</v>
      </c>
      <c r="O19" s="19" t="s">
        <v>103</v>
      </c>
      <c r="P19" s="21"/>
      <c r="Q19" s="22">
        <f t="shared" si="1"/>
        <v>0</v>
      </c>
      <c r="R19" s="32" t="s">
        <v>31</v>
      </c>
      <c r="S19" s="24" t="s">
        <v>31</v>
      </c>
      <c r="T19" s="25" t="str">
        <f t="shared" si="2"/>
        <v>--</v>
      </c>
      <c r="U19" s="24" t="s">
        <v>31</v>
      </c>
      <c r="V19" s="25" t="str">
        <f t="shared" si="3"/>
        <v>--</v>
      </c>
      <c r="AE19"/>
      <c r="AG19"/>
    </row>
    <row r="20" spans="2:33" ht="20" customHeight="1" x14ac:dyDescent="0.45">
      <c r="B20" s="13">
        <v>5</v>
      </c>
      <c r="C20" s="14">
        <f t="shared" si="0"/>
        <v>19</v>
      </c>
      <c r="D20" s="15"/>
      <c r="E20" s="16">
        <v>45823</v>
      </c>
      <c r="F20" s="17" t="s">
        <v>23</v>
      </c>
      <c r="G20" s="17" t="s">
        <v>23</v>
      </c>
      <c r="H20" s="18">
        <v>5</v>
      </c>
      <c r="I20" s="17" t="s">
        <v>51</v>
      </c>
      <c r="J20" s="17" t="s">
        <v>104</v>
      </c>
      <c r="K20" s="19" t="s">
        <v>105</v>
      </c>
      <c r="L20" s="20" t="s">
        <v>106</v>
      </c>
      <c r="M20" s="19" t="s">
        <v>107</v>
      </c>
      <c r="N20" s="19">
        <v>1</v>
      </c>
      <c r="O20" s="19" t="s">
        <v>91</v>
      </c>
      <c r="P20" s="21">
        <v>807</v>
      </c>
      <c r="Q20" s="22">
        <f t="shared" si="1"/>
        <v>807</v>
      </c>
      <c r="R20" s="23" t="s">
        <v>108</v>
      </c>
      <c r="S20" s="24" t="s">
        <v>31</v>
      </c>
      <c r="T20" s="25" t="str">
        <f t="shared" si="2"/>
        <v>--</v>
      </c>
      <c r="U20" s="24" t="s">
        <v>31</v>
      </c>
      <c r="V20" s="25" t="str">
        <f t="shared" si="3"/>
        <v>--</v>
      </c>
      <c r="AE20"/>
      <c r="AG20"/>
    </row>
    <row r="21" spans="2:33" ht="20" customHeight="1" x14ac:dyDescent="0.45">
      <c r="B21" s="13">
        <v>19</v>
      </c>
      <c r="C21" s="14">
        <f t="shared" si="0"/>
        <v>20</v>
      </c>
      <c r="D21" s="15"/>
      <c r="E21" s="16">
        <v>45843</v>
      </c>
      <c r="F21" s="17" t="s">
        <v>23</v>
      </c>
      <c r="G21" s="17" t="s">
        <v>23</v>
      </c>
      <c r="H21" s="18">
        <v>5</v>
      </c>
      <c r="I21" s="17" t="s">
        <v>51</v>
      </c>
      <c r="J21" s="17" t="s">
        <v>25</v>
      </c>
      <c r="K21" s="19" t="s">
        <v>109</v>
      </c>
      <c r="L21" s="20" t="s">
        <v>41</v>
      </c>
      <c r="M21" s="19" t="s">
        <v>110</v>
      </c>
      <c r="N21" s="19">
        <v>5</v>
      </c>
      <c r="O21" s="19" t="s">
        <v>36</v>
      </c>
      <c r="P21" s="21">
        <v>345</v>
      </c>
      <c r="Q21" s="22">
        <f t="shared" si="1"/>
        <v>69</v>
      </c>
      <c r="R21" s="35" t="s">
        <v>111</v>
      </c>
      <c r="S21" s="24" t="s">
        <v>31</v>
      </c>
      <c r="T21" s="25" t="str">
        <f t="shared" si="2"/>
        <v>--</v>
      </c>
      <c r="U21" s="24" t="s">
        <v>31</v>
      </c>
      <c r="V21" s="25" t="str">
        <f t="shared" si="3"/>
        <v>--</v>
      </c>
      <c r="AE21"/>
      <c r="AG21"/>
    </row>
    <row r="22" spans="2:33" ht="20" customHeight="1" x14ac:dyDescent="0.45">
      <c r="B22" s="13">
        <v>23</v>
      </c>
      <c r="C22" s="14">
        <f t="shared" si="0"/>
        <v>21</v>
      </c>
      <c r="D22" s="15"/>
      <c r="E22" s="16">
        <v>45844</v>
      </c>
      <c r="F22" s="17" t="s">
        <v>23</v>
      </c>
      <c r="G22" s="17" t="s">
        <v>23</v>
      </c>
      <c r="H22" s="18">
        <v>5</v>
      </c>
      <c r="I22" s="17" t="s">
        <v>51</v>
      </c>
      <c r="J22" s="17" t="s">
        <v>25</v>
      </c>
      <c r="K22" s="19" t="s">
        <v>112</v>
      </c>
      <c r="L22" s="20" t="s">
        <v>41</v>
      </c>
      <c r="M22" s="31" t="s">
        <v>113</v>
      </c>
      <c r="N22" s="19">
        <v>2</v>
      </c>
      <c r="O22" s="19" t="s">
        <v>43</v>
      </c>
      <c r="P22" s="21">
        <v>1580</v>
      </c>
      <c r="Q22" s="22">
        <f t="shared" si="1"/>
        <v>790</v>
      </c>
      <c r="R22" s="23" t="s">
        <v>46</v>
      </c>
      <c r="S22" s="24" t="s">
        <v>31</v>
      </c>
      <c r="T22" s="25" t="str">
        <f t="shared" si="2"/>
        <v>--</v>
      </c>
      <c r="U22" s="24" t="s">
        <v>31</v>
      </c>
      <c r="V22" s="25" t="str">
        <f t="shared" si="3"/>
        <v>--</v>
      </c>
      <c r="AE22"/>
      <c r="AG22"/>
    </row>
    <row r="23" spans="2:33" ht="20" customHeight="1" x14ac:dyDescent="0.45">
      <c r="B23" s="13">
        <v>29</v>
      </c>
      <c r="C23" s="14">
        <f t="shared" si="0"/>
        <v>22</v>
      </c>
      <c r="D23" s="15"/>
      <c r="E23" s="16">
        <v>45855</v>
      </c>
      <c r="F23" s="17" t="s">
        <v>23</v>
      </c>
      <c r="G23" s="17" t="s">
        <v>23</v>
      </c>
      <c r="H23" s="18">
        <v>6</v>
      </c>
      <c r="I23" s="17" t="s">
        <v>57</v>
      </c>
      <c r="J23" s="17" t="s">
        <v>25</v>
      </c>
      <c r="K23" s="19" t="s">
        <v>114</v>
      </c>
      <c r="L23" s="34" t="s">
        <v>31</v>
      </c>
      <c r="M23" s="19" t="s">
        <v>115</v>
      </c>
      <c r="N23" s="19">
        <v>1</v>
      </c>
      <c r="O23" s="19" t="s">
        <v>55</v>
      </c>
      <c r="P23" s="21">
        <v>2514</v>
      </c>
      <c r="Q23" s="22">
        <f t="shared" si="1"/>
        <v>2514</v>
      </c>
      <c r="R23" s="23" t="s">
        <v>116</v>
      </c>
      <c r="S23" s="24" t="s">
        <v>31</v>
      </c>
      <c r="T23" s="25" t="str">
        <f t="shared" si="2"/>
        <v>--</v>
      </c>
      <c r="U23" s="24" t="s">
        <v>31</v>
      </c>
      <c r="V23" s="25" t="str">
        <f t="shared" si="3"/>
        <v>--</v>
      </c>
      <c r="AE23"/>
      <c r="AG23"/>
    </row>
    <row r="24" spans="2:33" ht="20" customHeight="1" x14ac:dyDescent="0.45">
      <c r="B24" s="13">
        <v>3</v>
      </c>
      <c r="C24" s="14">
        <f t="shared" si="0"/>
        <v>23</v>
      </c>
      <c r="D24" s="15"/>
      <c r="E24" s="16">
        <v>45778</v>
      </c>
      <c r="F24" s="17" t="s">
        <v>23</v>
      </c>
      <c r="G24" s="17" t="s">
        <v>23</v>
      </c>
      <c r="H24" s="18">
        <v>7</v>
      </c>
      <c r="I24" s="17" t="s">
        <v>61</v>
      </c>
      <c r="J24" s="17" t="s">
        <v>25</v>
      </c>
      <c r="K24" s="19" t="s">
        <v>117</v>
      </c>
      <c r="L24" s="20" t="s">
        <v>34</v>
      </c>
      <c r="M24" s="31" t="s">
        <v>118</v>
      </c>
      <c r="N24" s="19">
        <v>3</v>
      </c>
      <c r="O24" s="19" t="s">
        <v>101</v>
      </c>
      <c r="P24" s="21">
        <v>1100</v>
      </c>
      <c r="Q24" s="22">
        <f t="shared" si="1"/>
        <v>367</v>
      </c>
      <c r="R24" s="23" t="s">
        <v>119</v>
      </c>
      <c r="S24" s="24" t="s">
        <v>31</v>
      </c>
      <c r="T24" s="25" t="str">
        <f t="shared" si="2"/>
        <v>--</v>
      </c>
      <c r="U24" s="24" t="s">
        <v>31</v>
      </c>
      <c r="V24" s="25" t="str">
        <f t="shared" si="3"/>
        <v>--</v>
      </c>
      <c r="AE24"/>
      <c r="AG24"/>
    </row>
    <row r="25" spans="2:33" ht="20" customHeight="1" x14ac:dyDescent="0.45">
      <c r="B25" s="13">
        <v>27</v>
      </c>
      <c r="C25" s="14">
        <f t="shared" si="0"/>
        <v>24</v>
      </c>
      <c r="D25" s="15"/>
      <c r="E25" s="16">
        <v>45847</v>
      </c>
      <c r="F25" s="17" t="s">
        <v>23</v>
      </c>
      <c r="G25" s="17"/>
      <c r="H25" s="18">
        <v>8</v>
      </c>
      <c r="I25" s="17" t="s">
        <v>67</v>
      </c>
      <c r="J25" s="17" t="s">
        <v>120</v>
      </c>
      <c r="K25" s="36" t="s">
        <v>121</v>
      </c>
      <c r="L25" s="20" t="s">
        <v>73</v>
      </c>
      <c r="M25" s="37" t="s">
        <v>122</v>
      </c>
      <c r="N25" s="19">
        <v>1</v>
      </c>
      <c r="O25" s="19" t="s">
        <v>91</v>
      </c>
      <c r="P25" s="21">
        <v>1760</v>
      </c>
      <c r="Q25" s="22">
        <f t="shared" si="1"/>
        <v>1760</v>
      </c>
      <c r="R25" s="23" t="s">
        <v>123</v>
      </c>
      <c r="S25" s="24" t="s">
        <v>31</v>
      </c>
      <c r="T25" s="25" t="str">
        <f t="shared" si="2"/>
        <v>--</v>
      </c>
      <c r="U25" s="24" t="s">
        <v>31</v>
      </c>
      <c r="V25" s="25" t="str">
        <f t="shared" si="3"/>
        <v>--</v>
      </c>
      <c r="AE25"/>
      <c r="AG25"/>
    </row>
    <row r="26" spans="2:33" ht="20" customHeight="1" x14ac:dyDescent="0.45">
      <c r="B26" s="13">
        <v>2</v>
      </c>
      <c r="C26" s="14">
        <f t="shared" si="0"/>
        <v>25</v>
      </c>
      <c r="D26" s="15"/>
      <c r="E26" s="16">
        <v>45778</v>
      </c>
      <c r="F26" s="17" t="s">
        <v>23</v>
      </c>
      <c r="G26" s="17" t="s">
        <v>23</v>
      </c>
      <c r="H26" s="18">
        <v>8</v>
      </c>
      <c r="I26" s="17" t="s">
        <v>67</v>
      </c>
      <c r="J26" s="17" t="s">
        <v>120</v>
      </c>
      <c r="K26" s="19" t="s">
        <v>124</v>
      </c>
      <c r="L26" s="20" t="s">
        <v>73</v>
      </c>
      <c r="M26" s="19" t="s">
        <v>125</v>
      </c>
      <c r="N26" s="19">
        <v>1</v>
      </c>
      <c r="O26" s="19" t="s">
        <v>126</v>
      </c>
      <c r="P26" s="21">
        <v>5589</v>
      </c>
      <c r="Q26" s="22">
        <f t="shared" si="1"/>
        <v>5589</v>
      </c>
      <c r="R26" s="23" t="s">
        <v>123</v>
      </c>
      <c r="S26" s="24" t="s">
        <v>31</v>
      </c>
      <c r="T26" s="25" t="str">
        <f t="shared" si="2"/>
        <v>--</v>
      </c>
      <c r="U26" s="24" t="s">
        <v>31</v>
      </c>
      <c r="V26" s="25" t="str">
        <f t="shared" si="3"/>
        <v>--</v>
      </c>
      <c r="AE26"/>
      <c r="AG26"/>
    </row>
    <row r="27" spans="2:33" ht="20" customHeight="1" x14ac:dyDescent="0.45">
      <c r="B27" s="13">
        <v>1</v>
      </c>
      <c r="C27" s="14">
        <f t="shared" si="0"/>
        <v>26</v>
      </c>
      <c r="D27" s="15"/>
      <c r="E27" s="16">
        <v>45778</v>
      </c>
      <c r="F27" s="17" t="s">
        <v>23</v>
      </c>
      <c r="G27" s="17" t="s">
        <v>23</v>
      </c>
      <c r="H27" s="18">
        <v>8</v>
      </c>
      <c r="I27" s="17" t="s">
        <v>67</v>
      </c>
      <c r="J27" s="17" t="s">
        <v>127</v>
      </c>
      <c r="K27" s="19" t="s">
        <v>128</v>
      </c>
      <c r="L27" s="34" t="s">
        <v>129</v>
      </c>
      <c r="M27" s="19" t="s">
        <v>130</v>
      </c>
      <c r="N27" s="19">
        <v>1</v>
      </c>
      <c r="O27" s="19" t="s">
        <v>91</v>
      </c>
      <c r="P27" s="21">
        <v>14530</v>
      </c>
      <c r="Q27" s="22">
        <f t="shared" si="1"/>
        <v>14530</v>
      </c>
      <c r="R27" s="23" t="s">
        <v>131</v>
      </c>
      <c r="S27" s="24" t="s">
        <v>31</v>
      </c>
      <c r="T27" s="25" t="str">
        <f t="shared" si="2"/>
        <v>--</v>
      </c>
      <c r="U27" s="24" t="s">
        <v>31</v>
      </c>
      <c r="V27" s="25" t="str">
        <f t="shared" si="3"/>
        <v>--</v>
      </c>
      <c r="AE27"/>
      <c r="AG27"/>
    </row>
    <row r="28" spans="2:33" ht="20" customHeight="1" x14ac:dyDescent="0.45">
      <c r="B28" s="13">
        <v>28</v>
      </c>
      <c r="C28" s="14">
        <f t="shared" si="0"/>
        <v>27</v>
      </c>
      <c r="D28" s="15"/>
      <c r="E28" s="16">
        <v>45851</v>
      </c>
      <c r="F28" s="17" t="s">
        <v>23</v>
      </c>
      <c r="G28" s="17" t="s">
        <v>23</v>
      </c>
      <c r="H28" s="18">
        <v>9</v>
      </c>
      <c r="I28" s="17" t="s">
        <v>132</v>
      </c>
      <c r="J28" s="17" t="s">
        <v>25</v>
      </c>
      <c r="K28" s="19" t="s">
        <v>133</v>
      </c>
      <c r="L28" s="20" t="s">
        <v>41</v>
      </c>
      <c r="M28" s="19" t="s">
        <v>134</v>
      </c>
      <c r="N28" s="19">
        <v>1</v>
      </c>
      <c r="O28" s="19" t="s">
        <v>135</v>
      </c>
      <c r="P28" s="21">
        <v>762</v>
      </c>
      <c r="Q28" s="22">
        <f t="shared" si="1"/>
        <v>762</v>
      </c>
      <c r="R28" s="35" t="s">
        <v>111</v>
      </c>
      <c r="S28" s="24" t="s">
        <v>31</v>
      </c>
      <c r="T28" s="25" t="str">
        <f t="shared" si="2"/>
        <v>--</v>
      </c>
      <c r="U28" s="24" t="s">
        <v>31</v>
      </c>
      <c r="V28" s="25" t="str">
        <f t="shared" si="3"/>
        <v>--</v>
      </c>
      <c r="AE28"/>
      <c r="AG28"/>
    </row>
    <row r="29" spans="2:33" ht="20" customHeight="1" x14ac:dyDescent="0.45">
      <c r="Q29" s="44" t="str">
        <f t="shared" si="1"/>
        <v>--</v>
      </c>
    </row>
    <row r="30" spans="2:33" ht="20" customHeight="1" x14ac:dyDescent="0.45">
      <c r="B30" s="13"/>
      <c r="C30" s="14" t="str">
        <f>IF(K30="","--",ROW()-ROW($C$1))</f>
        <v>--</v>
      </c>
      <c r="D30" s="49"/>
      <c r="E30" s="16"/>
      <c r="F30" s="17"/>
      <c r="G30" s="17"/>
      <c r="H30" s="18"/>
      <c r="I30" s="17"/>
      <c r="J30" s="17"/>
      <c r="K30" s="19"/>
      <c r="L30" s="20"/>
      <c r="M30" s="19"/>
      <c r="N30" s="19"/>
      <c r="O30" s="19"/>
      <c r="P30" s="21"/>
      <c r="Q30" s="22" t="str">
        <f t="shared" si="1"/>
        <v>--</v>
      </c>
      <c r="R30" s="50"/>
      <c r="S30" s="33"/>
      <c r="T30" s="51"/>
      <c r="U30" s="26"/>
      <c r="V30" s="51"/>
    </row>
    <row r="31" spans="2:33" ht="20" customHeight="1" x14ac:dyDescent="0.45">
      <c r="B31" s="13"/>
      <c r="C31" s="14" t="str">
        <f>IF(K31="","--",ROW()-ROW($C$1))</f>
        <v>--</v>
      </c>
      <c r="D31" s="49"/>
      <c r="E31" s="16"/>
      <c r="F31" s="17"/>
      <c r="G31" s="17"/>
      <c r="H31" s="18"/>
      <c r="I31" s="17"/>
      <c r="J31" s="17"/>
      <c r="K31" s="19"/>
      <c r="L31" s="20"/>
      <c r="M31" s="19"/>
      <c r="N31" s="19"/>
      <c r="O31" s="19"/>
      <c r="P31" s="21"/>
      <c r="Q31" s="22" t="str">
        <f t="shared" si="1"/>
        <v>--</v>
      </c>
      <c r="R31" s="50"/>
      <c r="S31" s="33"/>
      <c r="T31" s="51"/>
      <c r="U31" s="26"/>
      <c r="V31" s="51"/>
    </row>
    <row r="32" spans="2:33" ht="20" customHeight="1" x14ac:dyDescent="0.45">
      <c r="B32" s="13"/>
      <c r="C32" s="14" t="str">
        <f>IF(K32="","--",ROW()-ROW($C$1))</f>
        <v>--</v>
      </c>
      <c r="D32" s="49"/>
      <c r="E32" s="16"/>
      <c r="F32" s="17"/>
      <c r="G32" s="17"/>
      <c r="H32" s="18"/>
      <c r="I32" s="17"/>
      <c r="J32" s="17"/>
      <c r="K32" s="19"/>
      <c r="L32" s="20"/>
      <c r="M32" s="19"/>
      <c r="N32" s="19"/>
      <c r="O32" s="19"/>
      <c r="P32" s="21"/>
      <c r="Q32" s="22" t="str">
        <f t="shared" si="1"/>
        <v>--</v>
      </c>
      <c r="R32" s="50"/>
      <c r="S32" s="33"/>
      <c r="T32" s="51"/>
      <c r="U32" s="26"/>
      <c r="V32" s="51"/>
    </row>
    <row r="33" spans="2:22" ht="20" customHeight="1" x14ac:dyDescent="0.45">
      <c r="B33" s="13"/>
      <c r="C33" s="14" t="str">
        <f>IF(K33="","--",ROW()-ROW($C$1))</f>
        <v>--</v>
      </c>
      <c r="D33" s="49"/>
      <c r="E33" s="16"/>
      <c r="F33" s="17"/>
      <c r="G33" s="17"/>
      <c r="H33" s="18"/>
      <c r="I33" s="17"/>
      <c r="J33" s="17"/>
      <c r="K33" s="19"/>
      <c r="L33" s="20"/>
      <c r="M33" s="19"/>
      <c r="N33" s="19"/>
      <c r="O33" s="19"/>
      <c r="P33" s="21"/>
      <c r="Q33" s="22" t="str">
        <f t="shared" si="1"/>
        <v>--</v>
      </c>
      <c r="R33" s="50"/>
      <c r="S33" s="33"/>
      <c r="T33" s="51"/>
      <c r="U33" s="26"/>
      <c r="V33" s="51"/>
    </row>
    <row r="34" spans="2:22" ht="20" customHeight="1" x14ac:dyDescent="0.45">
      <c r="B34" s="13"/>
      <c r="C34" s="14" t="str">
        <f>IF(K34="","--",ROW()-ROW($C$1))</f>
        <v>--</v>
      </c>
      <c r="D34" s="49"/>
      <c r="E34" s="16"/>
      <c r="F34" s="17"/>
      <c r="G34" s="17"/>
      <c r="H34" s="18"/>
      <c r="I34" s="17"/>
      <c r="J34" s="17"/>
      <c r="K34" s="19"/>
      <c r="L34" s="20"/>
      <c r="M34" s="19"/>
      <c r="N34" s="19"/>
      <c r="O34" s="19"/>
      <c r="P34" s="21"/>
      <c r="Q34" s="22" t="str">
        <f t="shared" si="1"/>
        <v>--</v>
      </c>
      <c r="R34" s="50"/>
      <c r="S34" s="33"/>
      <c r="T34" s="51"/>
      <c r="U34" s="26"/>
      <c r="V34" s="51"/>
    </row>
    <row r="35" spans="2:22" ht="20" customHeight="1" x14ac:dyDescent="0.45">
      <c r="B35" s="13"/>
      <c r="C35" s="14" t="str">
        <f t="shared" ref="C35:C58" si="4">IF(K35="","--",ROW()-ROW($C$1))</f>
        <v>--</v>
      </c>
      <c r="D35" s="49"/>
      <c r="E35" s="16"/>
      <c r="F35" s="17"/>
      <c r="G35" s="17"/>
      <c r="H35" s="18"/>
      <c r="I35" s="17"/>
      <c r="J35" s="17"/>
      <c r="K35" s="19"/>
      <c r="L35" s="20"/>
      <c r="M35" s="19"/>
      <c r="N35" s="19"/>
      <c r="O35" s="19"/>
      <c r="P35" s="21"/>
      <c r="Q35" s="22" t="str">
        <f t="shared" si="1"/>
        <v>--</v>
      </c>
      <c r="R35" s="50"/>
      <c r="S35" s="33"/>
      <c r="T35" s="51"/>
      <c r="U35" s="26"/>
      <c r="V35" s="51"/>
    </row>
    <row r="36" spans="2:22" ht="20" customHeight="1" x14ac:dyDescent="0.45">
      <c r="B36" s="13"/>
      <c r="C36" s="14" t="str">
        <f t="shared" si="4"/>
        <v>--</v>
      </c>
      <c r="D36" s="49"/>
      <c r="E36" s="16"/>
      <c r="F36" s="17"/>
      <c r="G36" s="17"/>
      <c r="H36" s="18"/>
      <c r="I36" s="17"/>
      <c r="J36" s="17"/>
      <c r="K36" s="19"/>
      <c r="L36" s="20"/>
      <c r="M36" s="19"/>
      <c r="N36" s="19"/>
      <c r="O36" s="19"/>
      <c r="P36" s="21"/>
      <c r="Q36" s="22" t="str">
        <f t="shared" si="1"/>
        <v>--</v>
      </c>
      <c r="R36" s="50"/>
      <c r="S36" s="33"/>
      <c r="T36" s="51"/>
      <c r="U36" s="26"/>
      <c r="V36" s="51"/>
    </row>
    <row r="37" spans="2:22" ht="20" customHeight="1" x14ac:dyDescent="0.45">
      <c r="B37" s="13"/>
      <c r="C37" s="14" t="str">
        <f t="shared" si="4"/>
        <v>--</v>
      </c>
      <c r="D37" s="49"/>
      <c r="E37" s="16"/>
      <c r="F37" s="17"/>
      <c r="G37" s="17"/>
      <c r="H37" s="18"/>
      <c r="I37" s="17"/>
      <c r="J37" s="17"/>
      <c r="K37" s="19"/>
      <c r="L37" s="20"/>
      <c r="M37" s="19"/>
      <c r="N37" s="19"/>
      <c r="O37" s="19"/>
      <c r="P37" s="21"/>
      <c r="Q37" s="22" t="str">
        <f t="shared" si="1"/>
        <v>--</v>
      </c>
      <c r="R37" s="50"/>
      <c r="S37" s="33"/>
      <c r="T37" s="51"/>
      <c r="U37" s="26"/>
      <c r="V37" s="51"/>
    </row>
    <row r="38" spans="2:22" ht="20" customHeight="1" x14ac:dyDescent="0.45">
      <c r="B38" s="13"/>
      <c r="C38" s="14" t="str">
        <f t="shared" si="4"/>
        <v>--</v>
      </c>
      <c r="D38" s="49"/>
      <c r="E38" s="16"/>
      <c r="F38" s="17"/>
      <c r="G38" s="17"/>
      <c r="H38" s="18"/>
      <c r="I38" s="17"/>
      <c r="J38" s="17"/>
      <c r="K38" s="19"/>
      <c r="L38" s="20"/>
      <c r="M38" s="19"/>
      <c r="N38" s="19"/>
      <c r="O38" s="19"/>
      <c r="P38" s="21"/>
      <c r="Q38" s="22" t="str">
        <f t="shared" si="1"/>
        <v>--</v>
      </c>
      <c r="R38" s="50"/>
      <c r="S38" s="33"/>
      <c r="T38" s="51"/>
      <c r="U38" s="26"/>
      <c r="V38" s="51"/>
    </row>
    <row r="39" spans="2:22" ht="20" customHeight="1" x14ac:dyDescent="0.45">
      <c r="B39" s="13"/>
      <c r="C39" s="14" t="str">
        <f t="shared" si="4"/>
        <v>--</v>
      </c>
      <c r="D39" s="49"/>
      <c r="E39" s="16"/>
      <c r="F39" s="17"/>
      <c r="G39" s="17"/>
      <c r="H39" s="18"/>
      <c r="I39" s="17"/>
      <c r="J39" s="17"/>
      <c r="K39" s="19"/>
      <c r="L39" s="20"/>
      <c r="M39" s="19"/>
      <c r="N39" s="19"/>
      <c r="O39" s="19"/>
      <c r="P39" s="21"/>
      <c r="Q39" s="22" t="str">
        <f t="shared" si="1"/>
        <v>--</v>
      </c>
      <c r="R39" s="50"/>
      <c r="S39" s="33"/>
      <c r="T39" s="51"/>
      <c r="U39" s="26"/>
      <c r="V39" s="51"/>
    </row>
    <row r="40" spans="2:22" ht="20" customHeight="1" x14ac:dyDescent="0.45">
      <c r="B40" s="13"/>
      <c r="C40" s="14" t="str">
        <f t="shared" si="4"/>
        <v>--</v>
      </c>
      <c r="D40" s="49"/>
      <c r="E40" s="16"/>
      <c r="F40" s="17"/>
      <c r="G40" s="17"/>
      <c r="H40" s="18"/>
      <c r="I40" s="17"/>
      <c r="J40" s="17"/>
      <c r="K40" s="19"/>
      <c r="L40" s="20"/>
      <c r="M40" s="19"/>
      <c r="N40" s="19"/>
      <c r="O40" s="19"/>
      <c r="P40" s="21"/>
      <c r="Q40" s="22" t="str">
        <f t="shared" si="1"/>
        <v>--</v>
      </c>
      <c r="R40" s="50"/>
      <c r="S40" s="33"/>
      <c r="T40" s="51"/>
      <c r="U40" s="26"/>
      <c r="V40" s="51"/>
    </row>
    <row r="41" spans="2:22" ht="20" customHeight="1" x14ac:dyDescent="0.45">
      <c r="B41" s="13"/>
      <c r="C41" s="14" t="str">
        <f t="shared" si="4"/>
        <v>--</v>
      </c>
      <c r="D41" s="49"/>
      <c r="E41" s="16"/>
      <c r="F41" s="17"/>
      <c r="G41" s="17"/>
      <c r="H41" s="18"/>
      <c r="I41" s="17"/>
      <c r="J41" s="17"/>
      <c r="K41" s="19"/>
      <c r="L41" s="20"/>
      <c r="M41" s="19"/>
      <c r="N41" s="19"/>
      <c r="O41" s="19"/>
      <c r="P41" s="21"/>
      <c r="Q41" s="22" t="str">
        <f t="shared" si="1"/>
        <v>--</v>
      </c>
      <c r="R41" s="50"/>
      <c r="S41" s="33"/>
      <c r="T41" s="51"/>
      <c r="U41" s="26"/>
      <c r="V41" s="51"/>
    </row>
    <row r="42" spans="2:22" ht="20" customHeight="1" x14ac:dyDescent="0.45">
      <c r="B42" s="13"/>
      <c r="C42" s="14" t="str">
        <f t="shared" si="4"/>
        <v>--</v>
      </c>
      <c r="D42" s="49"/>
      <c r="E42" s="16"/>
      <c r="F42" s="17"/>
      <c r="G42" s="17"/>
      <c r="H42" s="18"/>
      <c r="I42" s="17"/>
      <c r="J42" s="17"/>
      <c r="K42" s="19"/>
      <c r="L42" s="20"/>
      <c r="M42" s="19"/>
      <c r="N42" s="19"/>
      <c r="O42" s="19"/>
      <c r="P42" s="21"/>
      <c r="Q42" s="22" t="str">
        <f t="shared" si="1"/>
        <v>--</v>
      </c>
      <c r="R42" s="50"/>
      <c r="S42" s="33"/>
      <c r="T42" s="51"/>
      <c r="U42" s="26"/>
      <c r="V42" s="51"/>
    </row>
    <row r="43" spans="2:22" ht="20" customHeight="1" x14ac:dyDescent="0.45">
      <c r="B43" s="13"/>
      <c r="C43" s="14" t="str">
        <f t="shared" si="4"/>
        <v>--</v>
      </c>
      <c r="D43" s="49"/>
      <c r="E43" s="16"/>
      <c r="F43" s="17"/>
      <c r="G43" s="17"/>
      <c r="H43" s="18"/>
      <c r="I43" s="17"/>
      <c r="J43" s="17"/>
      <c r="K43" s="19"/>
      <c r="L43" s="20"/>
      <c r="M43" s="19"/>
      <c r="N43" s="19"/>
      <c r="O43" s="19"/>
      <c r="P43" s="21"/>
      <c r="Q43" s="22" t="str">
        <f t="shared" si="1"/>
        <v>--</v>
      </c>
      <c r="R43" s="50"/>
      <c r="S43" s="33"/>
      <c r="T43" s="51"/>
      <c r="U43" s="26"/>
      <c r="V43" s="51"/>
    </row>
    <row r="44" spans="2:22" ht="20" customHeight="1" x14ac:dyDescent="0.45">
      <c r="B44" s="13"/>
      <c r="C44" s="14" t="str">
        <f t="shared" si="4"/>
        <v>--</v>
      </c>
      <c r="D44" s="49"/>
      <c r="E44" s="16"/>
      <c r="F44" s="17"/>
      <c r="G44" s="17"/>
      <c r="H44" s="18"/>
      <c r="I44" s="17"/>
      <c r="J44" s="17"/>
      <c r="K44" s="19"/>
      <c r="L44" s="20"/>
      <c r="M44" s="19"/>
      <c r="N44" s="19"/>
      <c r="O44" s="19"/>
      <c r="P44" s="21"/>
      <c r="Q44" s="22" t="str">
        <f t="shared" si="1"/>
        <v>--</v>
      </c>
      <c r="R44" s="50"/>
      <c r="S44" s="33"/>
      <c r="T44" s="51"/>
      <c r="U44" s="26"/>
      <c r="V44" s="51"/>
    </row>
    <row r="45" spans="2:22" ht="20" customHeight="1" x14ac:dyDescent="0.45">
      <c r="B45" s="13"/>
      <c r="C45" s="14" t="str">
        <f t="shared" si="4"/>
        <v>--</v>
      </c>
      <c r="D45" s="49"/>
      <c r="E45" s="16"/>
      <c r="F45" s="17"/>
      <c r="G45" s="17"/>
      <c r="H45" s="18"/>
      <c r="I45" s="17"/>
      <c r="J45" s="17"/>
      <c r="K45" s="19"/>
      <c r="L45" s="20"/>
      <c r="M45" s="19"/>
      <c r="N45" s="19"/>
      <c r="O45" s="19"/>
      <c r="P45" s="21"/>
      <c r="Q45" s="22" t="str">
        <f t="shared" si="1"/>
        <v>--</v>
      </c>
      <c r="R45" s="50"/>
      <c r="S45" s="33"/>
      <c r="T45" s="51"/>
      <c r="U45" s="26"/>
      <c r="V45" s="51"/>
    </row>
    <row r="46" spans="2:22" ht="20" customHeight="1" x14ac:dyDescent="0.45">
      <c r="B46" s="13"/>
      <c r="C46" s="14" t="str">
        <f t="shared" si="4"/>
        <v>--</v>
      </c>
      <c r="D46" s="49"/>
      <c r="E46" s="16"/>
      <c r="F46" s="17"/>
      <c r="G46" s="17"/>
      <c r="H46" s="18"/>
      <c r="I46" s="17"/>
      <c r="J46" s="17"/>
      <c r="K46" s="19"/>
      <c r="L46" s="20"/>
      <c r="M46" s="19"/>
      <c r="N46" s="19"/>
      <c r="O46" s="19"/>
      <c r="P46" s="21"/>
      <c r="Q46" s="22" t="str">
        <f t="shared" si="1"/>
        <v>--</v>
      </c>
      <c r="R46" s="50"/>
      <c r="S46" s="33"/>
      <c r="T46" s="51"/>
      <c r="U46" s="26"/>
      <c r="V46" s="51"/>
    </row>
    <row r="47" spans="2:22" ht="20" customHeight="1" x14ac:dyDescent="0.45">
      <c r="B47" s="13"/>
      <c r="C47" s="14" t="str">
        <f t="shared" si="4"/>
        <v>--</v>
      </c>
      <c r="D47" s="49"/>
      <c r="E47" s="16"/>
      <c r="F47" s="17"/>
      <c r="G47" s="17"/>
      <c r="H47" s="18"/>
      <c r="I47" s="17"/>
      <c r="J47" s="17"/>
      <c r="K47" s="19"/>
      <c r="L47" s="20"/>
      <c r="M47" s="19"/>
      <c r="N47" s="19"/>
      <c r="O47" s="19"/>
      <c r="P47" s="21"/>
      <c r="Q47" s="22" t="str">
        <f t="shared" si="1"/>
        <v>--</v>
      </c>
      <c r="R47" s="50"/>
      <c r="S47" s="33"/>
      <c r="T47" s="51"/>
      <c r="U47" s="26"/>
      <c r="V47" s="51"/>
    </row>
    <row r="48" spans="2:22" ht="20" customHeight="1" x14ac:dyDescent="0.45">
      <c r="B48" s="13"/>
      <c r="C48" s="14" t="str">
        <f t="shared" si="4"/>
        <v>--</v>
      </c>
      <c r="D48" s="49"/>
      <c r="E48" s="16"/>
      <c r="F48" s="17"/>
      <c r="G48" s="17"/>
      <c r="H48" s="18"/>
      <c r="I48" s="17"/>
      <c r="J48" s="17"/>
      <c r="K48" s="19"/>
      <c r="L48" s="20"/>
      <c r="M48" s="19"/>
      <c r="N48" s="19"/>
      <c r="O48" s="19"/>
      <c r="P48" s="21"/>
      <c r="Q48" s="22" t="str">
        <f t="shared" si="1"/>
        <v>--</v>
      </c>
      <c r="R48" s="50"/>
      <c r="S48" s="33"/>
      <c r="T48" s="51"/>
      <c r="U48" s="26"/>
      <c r="V48" s="51"/>
    </row>
    <row r="49" spans="2:22" ht="20" customHeight="1" x14ac:dyDescent="0.45">
      <c r="B49" s="13"/>
      <c r="C49" s="14" t="str">
        <f t="shared" si="4"/>
        <v>--</v>
      </c>
      <c r="D49" s="49"/>
      <c r="E49" s="16"/>
      <c r="F49" s="17"/>
      <c r="G49" s="17"/>
      <c r="H49" s="18"/>
      <c r="I49" s="17"/>
      <c r="J49" s="17"/>
      <c r="K49" s="19"/>
      <c r="L49" s="20"/>
      <c r="M49" s="19"/>
      <c r="N49" s="19"/>
      <c r="O49" s="19"/>
      <c r="P49" s="21"/>
      <c r="Q49" s="22" t="str">
        <f t="shared" si="1"/>
        <v>--</v>
      </c>
      <c r="R49" s="50"/>
      <c r="S49" s="33"/>
      <c r="T49" s="51"/>
      <c r="U49" s="26"/>
      <c r="V49" s="51"/>
    </row>
    <row r="50" spans="2:22" ht="20" customHeight="1" x14ac:dyDescent="0.45">
      <c r="B50" s="13"/>
      <c r="C50" s="14" t="str">
        <f t="shared" si="4"/>
        <v>--</v>
      </c>
      <c r="D50" s="49"/>
      <c r="E50" s="16"/>
      <c r="F50" s="17"/>
      <c r="G50" s="17"/>
      <c r="H50" s="18"/>
      <c r="I50" s="17"/>
      <c r="J50" s="17"/>
      <c r="K50" s="19"/>
      <c r="L50" s="20"/>
      <c r="M50" s="19"/>
      <c r="N50" s="19"/>
      <c r="O50" s="19"/>
      <c r="P50" s="21"/>
      <c r="Q50" s="22" t="str">
        <f t="shared" si="1"/>
        <v>--</v>
      </c>
      <c r="R50" s="50"/>
      <c r="S50" s="33"/>
      <c r="T50" s="51"/>
      <c r="U50" s="26"/>
      <c r="V50" s="51"/>
    </row>
    <row r="51" spans="2:22" ht="20" customHeight="1" x14ac:dyDescent="0.45">
      <c r="B51" s="13"/>
      <c r="C51" s="14" t="str">
        <f t="shared" si="4"/>
        <v>--</v>
      </c>
      <c r="D51" s="49"/>
      <c r="E51" s="16"/>
      <c r="F51" s="17"/>
      <c r="G51" s="17"/>
      <c r="H51" s="18"/>
      <c r="I51" s="17"/>
      <c r="J51" s="17"/>
      <c r="K51" s="19"/>
      <c r="L51" s="20"/>
      <c r="M51" s="19"/>
      <c r="N51" s="19"/>
      <c r="O51" s="19"/>
      <c r="P51" s="21"/>
      <c r="Q51" s="22" t="str">
        <f t="shared" si="1"/>
        <v>--</v>
      </c>
      <c r="R51" s="50"/>
      <c r="S51" s="33"/>
      <c r="T51" s="51"/>
      <c r="U51" s="26"/>
      <c r="V51" s="51"/>
    </row>
    <row r="52" spans="2:22" ht="20" customHeight="1" x14ac:dyDescent="0.45">
      <c r="B52" s="13"/>
      <c r="C52" s="14" t="str">
        <f t="shared" si="4"/>
        <v>--</v>
      </c>
      <c r="D52" s="49"/>
      <c r="E52" s="16"/>
      <c r="F52" s="17"/>
      <c r="G52" s="17"/>
      <c r="H52" s="18"/>
      <c r="I52" s="17"/>
      <c r="J52" s="17"/>
      <c r="K52" s="19"/>
      <c r="L52" s="20"/>
      <c r="M52" s="19"/>
      <c r="N52" s="19"/>
      <c r="O52" s="19"/>
      <c r="P52" s="21"/>
      <c r="Q52" s="22" t="str">
        <f t="shared" si="1"/>
        <v>--</v>
      </c>
      <c r="R52" s="50"/>
      <c r="S52" s="33"/>
      <c r="T52" s="51"/>
      <c r="U52" s="26"/>
      <c r="V52" s="51"/>
    </row>
    <row r="53" spans="2:22" ht="20" customHeight="1" x14ac:dyDescent="0.45">
      <c r="B53" s="13"/>
      <c r="C53" s="14" t="str">
        <f t="shared" si="4"/>
        <v>--</v>
      </c>
      <c r="D53" s="49"/>
      <c r="E53" s="16"/>
      <c r="F53" s="17"/>
      <c r="G53" s="17"/>
      <c r="H53" s="18"/>
      <c r="I53" s="17"/>
      <c r="J53" s="17"/>
      <c r="K53" s="19"/>
      <c r="L53" s="20"/>
      <c r="M53" s="19"/>
      <c r="N53" s="19"/>
      <c r="O53" s="19"/>
      <c r="P53" s="21"/>
      <c r="Q53" s="22" t="str">
        <f t="shared" si="1"/>
        <v>--</v>
      </c>
      <c r="R53" s="50"/>
      <c r="S53" s="33"/>
      <c r="T53" s="51"/>
      <c r="U53" s="26"/>
      <c r="V53" s="51"/>
    </row>
    <row r="54" spans="2:22" ht="20" customHeight="1" x14ac:dyDescent="0.45">
      <c r="B54" s="13"/>
      <c r="C54" s="14" t="str">
        <f t="shared" si="4"/>
        <v>--</v>
      </c>
      <c r="D54" s="49"/>
      <c r="E54" s="16"/>
      <c r="F54" s="17"/>
      <c r="G54" s="17"/>
      <c r="H54" s="18"/>
      <c r="I54" s="17"/>
      <c r="J54" s="17"/>
      <c r="K54" s="19"/>
      <c r="L54" s="20"/>
      <c r="M54" s="19"/>
      <c r="N54" s="19"/>
      <c r="O54" s="19"/>
      <c r="P54" s="21"/>
      <c r="Q54" s="22" t="str">
        <f t="shared" si="1"/>
        <v>--</v>
      </c>
      <c r="R54" s="50"/>
      <c r="S54" s="33"/>
      <c r="T54" s="51"/>
      <c r="U54" s="26"/>
      <c r="V54" s="51"/>
    </row>
    <row r="55" spans="2:22" ht="20" customHeight="1" x14ac:dyDescent="0.45">
      <c r="B55" s="13"/>
      <c r="C55" s="14" t="str">
        <f t="shared" si="4"/>
        <v>--</v>
      </c>
      <c r="D55" s="49"/>
      <c r="E55" s="16"/>
      <c r="F55" s="17"/>
      <c r="G55" s="17"/>
      <c r="H55" s="18"/>
      <c r="I55" s="17"/>
      <c r="J55" s="17"/>
      <c r="K55" s="19"/>
      <c r="L55" s="20"/>
      <c r="M55" s="19"/>
      <c r="N55" s="19"/>
      <c r="O55" s="19"/>
      <c r="P55" s="21"/>
      <c r="Q55" s="22" t="str">
        <f t="shared" si="1"/>
        <v>--</v>
      </c>
      <c r="R55" s="50"/>
      <c r="S55" s="33"/>
      <c r="T55" s="51"/>
      <c r="U55" s="26"/>
      <c r="V55" s="51"/>
    </row>
    <row r="56" spans="2:22" ht="20" customHeight="1" x14ac:dyDescent="0.45">
      <c r="B56" s="13"/>
      <c r="C56" s="14" t="str">
        <f t="shared" si="4"/>
        <v>--</v>
      </c>
      <c r="D56" s="49"/>
      <c r="E56" s="16"/>
      <c r="F56" s="17"/>
      <c r="G56" s="17"/>
      <c r="H56" s="18"/>
      <c r="I56" s="17"/>
      <c r="J56" s="17"/>
      <c r="K56" s="19"/>
      <c r="L56" s="20"/>
      <c r="M56" s="19"/>
      <c r="N56" s="19"/>
      <c r="O56" s="19"/>
      <c r="P56" s="21"/>
      <c r="Q56" s="22" t="str">
        <f t="shared" si="1"/>
        <v>--</v>
      </c>
      <c r="R56" s="50"/>
      <c r="S56" s="33"/>
      <c r="T56" s="51"/>
      <c r="U56" s="26"/>
      <c r="V56" s="51"/>
    </row>
    <row r="57" spans="2:22" ht="20" customHeight="1" x14ac:dyDescent="0.45">
      <c r="B57" s="13"/>
      <c r="C57" s="14" t="str">
        <f t="shared" si="4"/>
        <v>--</v>
      </c>
      <c r="D57" s="49"/>
      <c r="E57" s="16"/>
      <c r="F57" s="17"/>
      <c r="G57" s="17"/>
      <c r="H57" s="18"/>
      <c r="I57" s="17"/>
      <c r="J57" s="17"/>
      <c r="K57" s="19"/>
      <c r="L57" s="20"/>
      <c r="M57" s="19"/>
      <c r="N57" s="19"/>
      <c r="O57" s="19"/>
      <c r="P57" s="21"/>
      <c r="Q57" s="22" t="str">
        <f t="shared" si="1"/>
        <v>--</v>
      </c>
      <c r="R57" s="50"/>
      <c r="S57" s="33"/>
      <c r="T57" s="51"/>
      <c r="U57" s="26"/>
      <c r="V57" s="51"/>
    </row>
    <row r="58" spans="2:22" ht="20" customHeight="1" x14ac:dyDescent="0.45">
      <c r="B58" s="13"/>
      <c r="C58" s="14" t="str">
        <f t="shared" si="4"/>
        <v>--</v>
      </c>
      <c r="D58" s="49"/>
      <c r="E58" s="16"/>
      <c r="F58" s="17"/>
      <c r="G58" s="17"/>
      <c r="H58" s="18"/>
      <c r="I58" s="17"/>
      <c r="J58" s="17"/>
      <c r="K58" s="19"/>
      <c r="L58" s="20"/>
      <c r="M58" s="19"/>
      <c r="N58" s="19"/>
      <c r="O58" s="19"/>
      <c r="P58" s="21"/>
      <c r="Q58" s="22" t="str">
        <f t="shared" si="1"/>
        <v>--</v>
      </c>
      <c r="R58" s="50"/>
      <c r="S58" s="33"/>
      <c r="T58" s="51"/>
      <c r="U58" s="26"/>
      <c r="V58" s="51"/>
    </row>
  </sheetData>
  <autoFilter ref="B1:V34" xr:uid="{787C44D5-0115-461B-94AD-9D8FA2E650AE}"/>
  <phoneticPr fontId="4" type="noConversion"/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1048576 H1:H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{B175D629-BAAD-49F0-BFED-C83092E677C1}</x14:id>
        </ext>
      </extLst>
    </cfRule>
  </conditionalFormatting>
  <dataValidations disablePrompts="1" count="1">
    <dataValidation type="list" allowBlank="1" showInputMessage="1" showErrorMessage="1" sqref="D2:D1048576" xr:uid="{00C358D8-EEB1-49DB-8369-E95FB26A269B}">
      <formula1>"True, False"</formula1>
    </dataValidation>
  </dataValidations>
  <hyperlinks>
    <hyperlink ref="R23" r:id="rId1" xr:uid="{89A2FB66-CDD3-43B8-AAEE-013BDAE5768A}"/>
    <hyperlink ref="R26" r:id="rId2" xr:uid="{EA984563-704D-4B0F-8227-F01014DE986A}"/>
    <hyperlink ref="R4" r:id="rId3" xr:uid="{5E37394A-1E3A-41B6-97CE-BD0EACA759E1}"/>
    <hyperlink ref="R12" r:id="rId4" xr:uid="{535478E4-0B43-4293-963F-3B89EF35B155}"/>
    <hyperlink ref="R20" r:id="rId5" xr:uid="{2546C04D-F607-422D-85CE-92CADAAA88F0}"/>
    <hyperlink ref="R6" r:id="rId6" xr:uid="{13F285BE-F8B8-452E-A322-198F2331A524}"/>
    <hyperlink ref="R2" r:id="rId7" xr:uid="{B575ED42-311D-4812-898F-6D51DDDAEE07}"/>
    <hyperlink ref="R28" r:id="rId8" xr:uid="{38515B88-F820-4988-9F7E-38F4E7BB4C87}"/>
    <hyperlink ref="R17" r:id="rId9" xr:uid="{5AB7E5D6-00AE-4565-A58A-0651E8F71C36}"/>
    <hyperlink ref="R9" r:id="rId10" xr:uid="{8A3EBF45-2EA5-4B4F-A7F3-151322523225}"/>
    <hyperlink ref="R22" r:id="rId11" xr:uid="{72E91CD8-575F-4B08-968F-21782932F173}"/>
    <hyperlink ref="R7" r:id="rId12" xr:uid="{3BA4AD08-D028-4702-9CEC-4BC62660B19B}"/>
    <hyperlink ref="R27" r:id="rId13" xr:uid="{D761F5E2-4638-4FA9-B20B-6ED3EE92A96A}"/>
    <hyperlink ref="R3" r:id="rId14" xr:uid="{D2D73A54-4FA2-4A8B-A640-B8BEFBCA9D01}"/>
    <hyperlink ref="R8" r:id="rId15" xr:uid="{5BF63922-251D-4DA6-891A-B88FCA46A2FA}"/>
    <hyperlink ref="R24" r:id="rId16" xr:uid="{2D516C7E-BD9C-437A-9AF0-C98A5084D974}"/>
    <hyperlink ref="R11" r:id="rId17" xr:uid="{3F4247B0-A43D-4A3E-927F-C902F7A98D45}"/>
    <hyperlink ref="R21" r:id="rId18" xr:uid="{60320224-C310-4977-AF3B-D57C0F9981D0}"/>
    <hyperlink ref="R13" r:id="rId19" xr:uid="{75A60F28-E616-41CA-BE37-F89F936EAD9D}"/>
    <hyperlink ref="R25" r:id="rId20" xr:uid="{B30E099B-87E7-4340-9871-7C0313B6CC83}"/>
    <hyperlink ref="R10" r:id="rId21" xr:uid="{AE9E4923-F1A8-4F3D-8246-10449A811E44}"/>
  </hyperlinks>
  <pageMargins left="0.7" right="0.7" top="0.75" bottom="0.75" header="0.3" footer="0.3"/>
  <pageSetup paperSize="9" orientation="portrait" r:id="rId2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75D629-BAAD-49F0-BFED-C83092E67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AG2:AG8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HUANG</dc:creator>
  <cp:lastModifiedBy>Robert HUANG</cp:lastModifiedBy>
  <dcterms:created xsi:type="dcterms:W3CDTF">2025-07-25T07:16:07Z</dcterms:created>
  <dcterms:modified xsi:type="dcterms:W3CDTF">2025-07-25T07:17:53Z</dcterms:modified>
</cp:coreProperties>
</file>