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Experiments" sheetId="2" r:id="rId4"/>
    <sheet state="visible" name="Blockchain_type" sheetId="3" r:id="rId5"/>
    <sheet state="visible" name="Release year" sheetId="4" r:id="rId6"/>
    <sheet state="visible" name="Contribution facet" sheetId="5" r:id="rId7"/>
    <sheet state="visible" name="research facet" sheetId="6" r:id="rId8"/>
    <sheet state="visible" name="Contributions per year" sheetId="7" r:id="rId9"/>
  </sheets>
  <definedNames>
    <definedName name="Experiment_facet">Data!$I:$I</definedName>
    <definedName name="Context_keywords">Data!$D:$D</definedName>
    <definedName name="Reproducibility">Data!$J:$J</definedName>
    <definedName name="Contribution_facet">Data!$H:$H</definedName>
    <definedName name="Year">Data!$K:$K</definedName>
    <definedName name="Blockchain_type">Data!$F:$F</definedName>
    <definedName name="Research_facet">Data!$E:$E</definedName>
    <definedName name="Release_year_sorted">'Release year'!$A:$A</definedName>
    <definedName name="Contribution_keywords">Data!$C:$C</definedName>
    <definedName name="Title">Data!$B:$B</definedName>
    <definedName name="ID">Data!$A:$A</definedName>
  </definedNames>
  <calcPr/>
</workbook>
</file>

<file path=xl/sharedStrings.xml><?xml version="1.0" encoding="utf-8"?>
<sst xmlns="http://schemas.openxmlformats.org/spreadsheetml/2006/main" count="230" uniqueCount="119">
  <si>
    <t>ELECTRONIC COMMERCE AND COPYRIGHT BRAZIL 12-12-2016</t>
  </si>
  <si>
    <t>Issue overview</t>
  </si>
  <si>
    <t>copyright, transparency, territoriality of copyright</t>
  </si>
  <si>
    <t>Opinion paper</t>
  </si>
  <si>
    <t>both</t>
  </si>
  <si>
    <t>Report</t>
  </si>
  <si>
    <t>Where Is Current Research on Blockchain Technology?—A Systematic Review</t>
  </si>
  <si>
    <t>Research topic analysis, research gap identification, flaw indentification</t>
  </si>
  <si>
    <t>blockchain research topics, mapping study</t>
  </si>
  <si>
    <t>Evaluation Research &amp; Validation Research</t>
  </si>
  <si>
    <t>@article{yli2016current,
  title={Where Is Current Research on Blockchain Technology?—A Systematic Review},
  author={Yli-Huumo, Jesse and Ko, Deokyoon and Choi, Sujin and Park, Sooyong and Smolander, Kari},
  journal={PloS one},
  volume={11},
  number={10},
  pages={e0163477},
  year={2016},
  publisher={Public Library of Science}
}</t>
  </si>
  <si>
    <t>Verifiable Anonymous Identities and Access Control in Permissioned Blockchains</t>
  </si>
  <si>
    <t>Identitiy management, anonymity, permissioned blockchains</t>
  </si>
  <si>
    <t>anonymity, access control, ChainAnchor, identity disclosure, transaction unlinkability</t>
  </si>
  <si>
    <t>Evaluation Research &amp; Validation Research &amp; Solution Proposal</t>
  </si>
  <si>
    <t>permissioned</t>
  </si>
  <si>
    <t>@article{hardjonoverifiable,
  title={Verifiable Anonymous Identities and Access Control in Permissioned Blockchains},
  author={Hardjono, Thomas and Pentland, Alex Sandy}, year={2016}
}</t>
  </si>
  <si>
    <t>Application &amp; Improvement</t>
  </si>
  <si>
    <t>Application validation</t>
  </si>
  <si>
    <t>The Blockchain Phenomenon The Disruptive Potential of Distributed Consensus Architectures</t>
  </si>
  <si>
    <t>Use-case collection, technology overview, implication overview</t>
  </si>
  <si>
    <t>blockchain technology overview</t>
  </si>
  <si>
    <t>Evaluation Research</t>
  </si>
  <si>
    <t>@techreport{mattila2016blockchain,
  title={The Blockchain Phenomenon--The Disruptive Potential of Distributed Consensus Architectures},
  author={Mattila, Juri and others},
  year={2016},
  institution={The Research Institute of the Finnish Economy}
}</t>
  </si>
  <si>
    <t>The Blockchain Has a Dark Side</t>
  </si>
  <si>
    <t>Discussion</t>
  </si>
  <si>
    <t>autonomous script implications</t>
  </si>
  <si>
    <t>Tendermint: Byzantine Fault Tolerance in the Age of Blockchains</t>
  </si>
  <si>
    <t>Consensus protocol, modernizing academic work</t>
  </si>
  <si>
    <t>performance, latency, tendermint, experiment</t>
  </si>
  <si>
    <t>Validation Research &amp; Solution Proposal</t>
  </si>
  <si>
    <t>@phdthesis{buchman2016tendermint,
  title={Tendermint: Byzantine Fault Tolerance in the Age of Blockchains},
  author={Buchman, Ethan},
  year={2016}
}</t>
  </si>
  <si>
    <t xml:space="preserve">Reinforcing Immutability of Permissioned Blockchains with Keyless Signatures’ Infrastructure
</t>
  </si>
  <si>
    <t>keyless signatures infrastructure</t>
  </si>
  <si>
    <t>immutability, permissioned blockchain, moving from permissionless to permissioned</t>
  </si>
  <si>
    <t>Solution Proposal</t>
  </si>
  <si>
    <t xml:space="preserve">@inproceedings{emmadi2017reinforcing,
  title={Reinforcing Immutability of Permissioned Blockchains with Keyless Signatures' Infrastructure},
  author={Emmadi, Nitesh and Narumanchi, Harika},
  booktitle={Proceedings of the 18th International Conference on Distributed Computing and Networking},
  pages={46},
  year={2017},
  organization={ACM}
}
</t>
  </si>
  <si>
    <t>None</t>
  </si>
  <si>
    <t>On the Danger of Private Blockchains (When PoW can be Harmful to Applications with Termination Requirements)</t>
  </si>
  <si>
    <t>termination of consensus, consensus protocol</t>
  </si>
  <si>
    <t>Identifies consensus problem, blockchain anomaly</t>
  </si>
  <si>
    <t>Validation Research &amp; Solution Proposal &amp; Opinion Paper</t>
  </si>
  <si>
    <t xml:space="preserve">@inproceedings{gramoli2016danger,
  title={On the danger of private blockchains},
  author={Gramoli, Vincent},
  booktitle={Workshop on Distributed Cryptocurrencies and Consensus Ledgers (DCCL’16)},
  year={2016}
}
</t>
  </si>
  <si>
    <t>Improvement</t>
  </si>
  <si>
    <t xml:space="preserve">Music On The Blockchain
</t>
  </si>
  <si>
    <t>blockchain technology evaluation</t>
  </si>
  <si>
    <t>music-industry, blockchain</t>
  </si>
  <si>
    <t>Evaluation Research &amp; Opinion Paper</t>
  </si>
  <si>
    <t xml:space="preserve">@article{o2016music,
  title={Music on the blockchain},
  author={O'Dair, Marcus and Beaven, Zuleika and Neilson, David and Osborne, Richard and Pacifico, Paul},
  year={2016},
  publisher={Middlesex University}
}
</t>
  </si>
  <si>
    <t>MedRec: Using Blockchain for Medical Data Access and Permission Management</t>
  </si>
  <si>
    <t>Blockchain implementation</t>
  </si>
  <si>
    <t>Medical records, access control</t>
  </si>
  <si>
    <t xml:space="preserve">@inproceedings{azaria2016medrec,
  title={MedRec: Using Blockchain for Medical Data Access and Permission Management},
  author={Azaria, Asaph and Ekblaw, Ariel and Vieira, Thiago and Lippman, Andrew},
  booktitle={Open and Big Data (OBD), International Conference on},
  pages={25--30},
  year={2016},
  organization={IEEE}
}
</t>
  </si>
  <si>
    <t>Application</t>
  </si>
  <si>
    <t>Hawk: The Blockchain Model of Cryptography and Privacy-Preserving Smart Contracts</t>
  </si>
  <si>
    <t>decentralized smart contract system, smart-contracts, transactional privacy-preservation, formalization of the blockchain model of secure computation, cryptography suite</t>
  </si>
  <si>
    <t>Smart-contracts</t>
  </si>
  <si>
    <t>Evaluation Research &amp; Solution Proposal</t>
  </si>
  <si>
    <t xml:space="preserve">@inproceedings{kosba2016hawk,
  title={Hawk: The blockchain model of cryptography and privacy-preserving smart contracts},
  author={Kosba, Ahmed and Miller, Andrew and Shi, Elaine and Wen, Zikai and Papamanthou, Charalampos},
  booktitle={Security and Privacy (SP), 2016 IEEE Symposium on},
  pages={839--858},
  year={2016},
  organization={IEEE}
}
</t>
  </si>
  <si>
    <t>Enigma: Decentralized Computation Platform with Guaranteed Privacy</t>
  </si>
  <si>
    <t>Privacy guarantees,autonomous control of personal data</t>
  </si>
  <si>
    <t>secure multi-party computation,external blockchain</t>
  </si>
  <si>
    <t xml:space="preserve">@article{zyskind2015enigma,
  title={Enigma: Decentralized computation platform with guaranteed privacy},
  author={Zyskind, Guy and Nathan, Oz and Pentland, Alex},
  journal={arXiv preprint arXiv:1506.03471},
  year={2015}
}
</t>
  </si>
  <si>
    <t xml:space="preserve">Decentralizing Privacy: Using Blockchain to Protect Personal Data
</t>
  </si>
  <si>
    <t>access-control. scalability, privacy-protection</t>
  </si>
  <si>
    <t xml:space="preserve"> transaction carry instructions, privacy protection, data-ownership</t>
  </si>
  <si>
    <t xml:space="preserve">@inproceedings{zyskind2015decentralizing,
  title={Decentralizing privacy: Using blockchain to protect personal data},
  author={Zyskind, Guy and Nathan, Oz and others},
  booktitle={Security and Privacy Workshops (SPW), 2015 IEEE},
  pages={180--184},
  year={2015},
  organization={IEEE}
}
</t>
  </si>
  <si>
    <t xml:space="preserve">Cloud-Based Commissioning of Constrained Devices using Permissioned Blockchains
</t>
  </si>
  <si>
    <t>Privacy-preservation, ChainAnchor, support anonymous devices, support device owners remuneration, incentivize sensor-data sharing</t>
  </si>
  <si>
    <t>Architecture, IoT</t>
  </si>
  <si>
    <t xml:space="preserve">@inproceedings{hardjono2016cloud,
  title={Cloud-Based Commissioning of Constrained Devices using Permissioned Blockchains},
  author={Hardjono, Thomas and Smith, Ned},
  booktitle={Proceedings of the 2nd ACM International Workshop on IoT Privacy, Trust, and Security},
  pages={29--36},
  year={2016},
  organization={ACM}
}
</t>
  </si>
  <si>
    <t>Blockchains and Smart Contracts for the Internet of Things</t>
  </si>
  <si>
    <t>Issue overview, blockchain-IoT possibilities</t>
  </si>
  <si>
    <t xml:space="preserve"> Internet of Things, blockchain, flaws, possibilities, smart-contracts</t>
  </si>
  <si>
    <t xml:space="preserve">@article{christidis2016blockchains,
  title={Blockchains and Smart Contracts for the Internet of Things},
  author={Christidis, Konstantinos and Devetsikiotis, Michael},
  journal={IEEE Access},
  volume={4},
  pages={2292--2303},
  year={2016},
  publisher={IEEE}
}
</t>
  </si>
  <si>
    <t>Blockchain in Internet of Things: Challenges and Solutions</t>
  </si>
  <si>
    <t>Architecture</t>
  </si>
  <si>
    <t xml:space="preserve"> Internet of Things</t>
  </si>
  <si>
    <t xml:space="preserve">@article{dorri2016blockchain,
  title={Blockchain in internet of things: Challenges and Solutions},
  author={Dorri, Ali and Kanhere, Salil S and Jurdak, Raja},
  journal={arXiv preprint arXiv:1608.05187},
  year={2016}
}
</t>
  </si>
  <si>
    <t>Blockchain Challenges and Opportunities: A Survey</t>
  </si>
  <si>
    <t>Challenges overview</t>
  </si>
  <si>
    <t>Application possibilities, challenges</t>
  </si>
  <si>
    <t xml:space="preserve">@article{zheng2016blockchain,
  title={Blockchain Challenges and Opportunities: A Survey},
  author={Zheng, Zibin and Xie, Shaoan and Dai, Hong-Ning and Wang, Huaimin},
  year={2016}
}
</t>
  </si>
  <si>
    <t>Bitcoin-ng: A scalable blockchain protocol</t>
  </si>
  <si>
    <t>Blockchain protocol, metric definitions</t>
  </si>
  <si>
    <t>Cryptocurrency</t>
  </si>
  <si>
    <t xml:space="preserve">@inproceedings{eyal2016bitcoin,
  title={Bitcoin-ng: A scalable blockchain protocol},
  author={Eyal, Ittay and Gencer, Adem Efe and Sirer, Emin Gun and Van Renesse, Robbert},
  booktitle={13th USENIX Symposium on Networked Systems Design and Implementation (NSDI 16)},
  pages={45--59},
  year={2016},
  organization={USENIX Association}
}
</t>
  </si>
  <si>
    <t>Bitcoin: A Peer-to-Peer Electronic Cash System</t>
  </si>
  <si>
    <t xml:space="preserve">Bitcoin, consensus protocol, proof of work, incentive, blockchain.
</t>
  </si>
  <si>
    <t>permissionless</t>
  </si>
  <si>
    <t xml:space="preserve">@article{nakamoto2008bitcoin,
  title={Bitcoin: A peer-to-peer electronic cash system},
  author={Nakamoto, Satoshi},
  year={2008}
}
</t>
  </si>
  <si>
    <t>Applications of smart-contracts and smart-property utilizing blockchains</t>
  </si>
  <si>
    <t>Implemented protocol, self-enforcing smart-contracts, smart-property protocol (SPOEP), smart-contract overview</t>
  </si>
  <si>
    <t>Smart-contracts, smart-property, blockchain</t>
  </si>
  <si>
    <t xml:space="preserve">@article{hillbom2016applications,
  title={Applications of smart-contracts and smart-property utilizing blockchains},
  author={Hillbom, Erik and Tillstr{\"o}m, Tobias},
  year={2016}
}
</t>
  </si>
  <si>
    <t>Anonymous Identities for Permissioned Blockchains</t>
  </si>
  <si>
    <t>ChainAnchor, semi-permissioned blockchain</t>
  </si>
  <si>
    <t>Identity management, anonymity, zero-knowledge proof</t>
  </si>
  <si>
    <t>@article{hardjonoanonymous,
  title={Anonymous Identities for Permissioned Blockchains},
  author={Hardjono, Thomas and Smith, Ned and Pentland, Alex Sandy}, year={2016}
}</t>
  </si>
  <si>
    <t>An Inquiry into Money Laundering Tools in the Bitcoin Ecosystem</t>
  </si>
  <si>
    <t>Anti-money laundering strategies</t>
  </si>
  <si>
    <t>Transaction anonymization, transaction deanonymization</t>
  </si>
  <si>
    <t xml:space="preserve">@inproceedings{moser2013inquiry,
  title={An inquiry into money laundering tools in the Bitcoin ecosystem},
  author={Moser, Malte and Bohme, Rainer and Breuker, Dominic},
  booktitle={eCrime Researchers Summit (eCRS), 2013},
  pages={1--14},
  year={2013},
  organization={IEEE}
}
</t>
  </si>
  <si>
    <t>Report &amp; Improvement &amp; Application</t>
  </si>
  <si>
    <t>A Permissioned Blockchain Framework for Supporting Instant Transaction and Dynamic Block Size</t>
  </si>
  <si>
    <t xml:space="preserve">Instant transaction, bottleneck analysis of  Bitcoin-derived blockchain
</t>
  </si>
  <si>
    <t>Bitcoin, permissioned blockchains, throughput, scalability</t>
  </si>
  <si>
    <t xml:space="preserve">@inproceedings{min2016permissioned,
  title={A Permissioned Blockchain Framework for Supporting Instant Transaction and Dynamic Block Size},
  author={Min, Xinping and Li, Qingzhong and Liu, Lei and Cui, Lizhen},
  booktitle={Trustcom/BigDataSE/I​ SPA, 2016 IEEE},
  pages={90--96},
  year={2016},
  organization={IEEE}
}
</t>
  </si>
  <si>
    <t>A maturity model for blockchain adoption</t>
  </si>
  <si>
    <t>Maturity evaluation, adoption rate</t>
  </si>
  <si>
    <t>Capability and Maturity model, blockchain</t>
  </si>
  <si>
    <t xml:space="preserve">@article{wang2016maturity,
  title={A maturity model for blockchain adoption},
  author={Wang, Huaiqing and Chen, Kun and Xu, Dongming},
  journal={Financial Innovation},
  volume={2},
  number={1},
  pages={12},
  year={2016},
  publisher={Springer}
}
</t>
  </si>
  <si>
    <t>Report &amp; Improvement</t>
  </si>
  <si>
    <t>Rethinking Permissioned Blockchains</t>
  </si>
  <si>
    <t>Limitation identification, architecture design</t>
  </si>
  <si>
    <t xml:space="preserve"> permissioned blockchain, architectural limitations, smart-contracts, Hyperledger
</t>
  </si>
  <si>
    <t xml:space="preserve">@article{vukolicrethinking,
  title={Rethinking Permissioned Blockchains},
  author={Vukolic, Marko},
  year={2017}
}
</t>
  </si>
  <si>
    <t xml:space="preserve">Total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</si>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</sst>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9900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cmpd="sng" w="25400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cmpd="sng" w="25400">
                <a:solidFill>
                  <a:srgbClr val="FFFFFF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Experiments!$C$1:$D$1</c:f>
            </c:strRef>
          </c:cat>
          <c:val>
            <c:numRef>
              <c:f>Experiments!$C$2:$D$2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65"/>
      </c:doughnutChart>
    </c:plotArea>
    <c:legend>
      <c:legendPos val="r"/>
      <c:overlay val="0"/>
      <c:txPr>
        <a:bodyPr/>
        <a:lstStyle/>
        <a:p>
          <a:pPr lvl="0">
            <a:defRPr sz="1200">
              <a:solidFill>
                <a:srgbClr val="000000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666999999999999"/>
          <c:y val="0.19677"/>
          <c:w val="0.6183299999999999"/>
          <c:h val="0.61725"/>
        </c:manualLayout>
      </c:layout>
      <c:barChart>
        <c:barDir val="col"/>
        <c:ser>
          <c:idx val="0"/>
          <c:order val="0"/>
          <c:tx>
            <c:strRef>
              <c:f>Blockchain_type!$D$1</c:f>
            </c:strRef>
          </c:tx>
          <c:spPr>
            <a:solidFill>
              <a:srgbClr val="666666"/>
            </a:solidFill>
          </c:spPr>
          <c:val>
            <c:numRef>
              <c:f>Blockchain_type!$D$2</c:f>
            </c:numRef>
          </c:val>
        </c:ser>
        <c:ser>
          <c:idx val="1"/>
          <c:order val="1"/>
          <c:tx>
            <c:strRef>
              <c:f>Blockchain_type!$E$1</c:f>
            </c:strRef>
          </c:tx>
          <c:spPr>
            <a:solidFill>
              <a:srgbClr val="CCCCCC"/>
            </a:solidFill>
          </c:spPr>
          <c:val>
            <c:numRef>
              <c:f>Blockchain_type!$E$2</c:f>
            </c:numRef>
          </c:val>
        </c:ser>
        <c:ser>
          <c:idx val="2"/>
          <c:order val="2"/>
          <c:tx>
            <c:strRef>
              <c:f>Blockchain_type!$F$1</c:f>
            </c:strRef>
          </c:tx>
          <c:spPr>
            <a:solidFill>
              <a:srgbClr val="999999"/>
            </a:solidFill>
          </c:spPr>
          <c:val>
            <c:numRef>
              <c:f>Blockchain_type!$F$2</c:f>
            </c:numRef>
          </c:val>
        </c:ser>
        <c:axId val="197986899"/>
        <c:axId val="768060815"/>
      </c:barChart>
      <c:catAx>
        <c:axId val="197986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Blockchain type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68060815"/>
      </c:catAx>
      <c:valAx>
        <c:axId val="768060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Amount of articles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7986899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109"/>
          <c:y val="0.18597999999999998"/>
          <c:w val="0.61885"/>
          <c:h val="0.61725"/>
        </c:manualLayout>
      </c:layout>
      <c:barChart>
        <c:barDir val="col"/>
        <c:ser>
          <c:idx val="0"/>
          <c:order val="0"/>
          <c:tx>
            <c:strRef>
              <c:f>'Contribution facet'!$C$1</c:f>
            </c:strRef>
          </c:tx>
          <c:spPr>
            <a:solidFill>
              <a:srgbClr val="D9D9D9"/>
            </a:solidFill>
          </c:spPr>
          <c:val>
            <c:numRef>
              <c:f>'Contribution facet'!$C$2</c:f>
            </c:numRef>
          </c:val>
        </c:ser>
        <c:ser>
          <c:idx val="1"/>
          <c:order val="1"/>
          <c:tx>
            <c:strRef>
              <c:f>'Contribution facet'!$D$1</c:f>
            </c:strRef>
          </c:tx>
          <c:spPr>
            <a:solidFill>
              <a:srgbClr val="434343"/>
            </a:solidFill>
          </c:spPr>
          <c:val>
            <c:numRef>
              <c:f>'Contribution facet'!$D$2</c:f>
            </c:numRef>
          </c:val>
        </c:ser>
        <c:ser>
          <c:idx val="2"/>
          <c:order val="2"/>
          <c:tx>
            <c:strRef>
              <c:f>'Contribution facet'!$E$1</c:f>
            </c:strRef>
          </c:tx>
          <c:spPr>
            <a:solidFill>
              <a:srgbClr val="999999"/>
            </a:solidFill>
          </c:spPr>
          <c:val>
            <c:numRef>
              <c:f>'Contribution facet'!$E$2</c:f>
            </c:numRef>
          </c:val>
        </c:ser>
        <c:ser>
          <c:idx val="3"/>
          <c:order val="3"/>
          <c:tx>
            <c:strRef>
              <c:f>'Contribution facet'!$F$1</c:f>
            </c:strRef>
          </c:tx>
          <c:spPr>
            <a:solidFill>
              <a:srgbClr val="CCCCCC"/>
            </a:solidFill>
          </c:spPr>
          <c:val>
            <c:numRef>
              <c:f>'Contribution facet'!$F$2</c:f>
            </c:numRef>
          </c:val>
        </c:ser>
        <c:ser>
          <c:idx val="4"/>
          <c:order val="4"/>
          <c:tx>
            <c:strRef>
              <c:f>'Contribution facet'!$G$1</c:f>
            </c:strRef>
          </c:tx>
          <c:spPr>
            <a:solidFill>
              <a:srgbClr val="666666"/>
            </a:solidFill>
          </c:spPr>
          <c:val>
            <c:numRef>
              <c:f>'Contribution facet'!$G$2</c:f>
            </c:numRef>
          </c:val>
        </c:ser>
        <c:ser>
          <c:idx val="5"/>
          <c:order val="5"/>
          <c:tx>
            <c:strRef>
              <c:f>'Contribution facet'!$H$1</c:f>
            </c:strRef>
          </c:tx>
          <c:spPr>
            <a:solidFill>
              <a:srgbClr val="000000"/>
            </a:solidFill>
          </c:spPr>
          <c:val>
            <c:numRef>
              <c:f>'Contribution facet'!$H$2</c:f>
            </c:numRef>
          </c:val>
        </c:ser>
        <c:axId val="1722119166"/>
        <c:axId val="1113489106"/>
      </c:barChart>
      <c:catAx>
        <c:axId val="1722119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Type of contribution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13489106"/>
      </c:catAx>
      <c:valAx>
        <c:axId val="111348910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Amount of articles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22119166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847725</xdr:colOff>
      <xdr:row>8</xdr:row>
      <xdr:rowOff>85725</xdr:rowOff>
    </xdr:from>
    <xdr:to>
      <xdr:col>10</xdr:col>
      <xdr:colOff>228600</xdr:colOff>
      <xdr:row>27</xdr:row>
      <xdr:rowOff>0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714375</xdr:colOff>
      <xdr:row>9</xdr:row>
      <xdr:rowOff>133350</xdr:rowOff>
    </xdr:from>
    <xdr:to>
      <xdr:col>8</xdr:col>
      <xdr:colOff>666750</xdr:colOff>
      <xdr:row>28</xdr:row>
      <xdr:rowOff>47625</xdr:rowOff>
    </xdr:to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10</xdr:row>
      <xdr:rowOff>9525</xdr:rowOff>
    </xdr:from>
    <xdr:to>
      <xdr:col>5</xdr:col>
      <xdr:colOff>266700</xdr:colOff>
      <xdr:row>31</xdr:row>
      <xdr:rowOff>142875</xdr:rowOff>
    </xdr:to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43"/>
    <col customWidth="1" min="2" max="2" width="56.0"/>
    <col customWidth="1" min="3" max="3" width="98.14"/>
    <col customWidth="1" min="4" max="4" width="67.57"/>
    <col customWidth="1" min="5" max="5" width="54.43"/>
    <col customWidth="1" min="6" max="6" width="15.43"/>
    <col customWidth="1" min="7" max="7" width="14.86"/>
    <col customWidth="1" min="8" max="8" width="18.57"/>
    <col customWidth="1" min="9" max="9" width="13.57"/>
    <col customWidth="1" min="10" max="10" width="10.86"/>
    <col customWidth="1" min="11" max="26" width="8.71"/>
  </cols>
  <sheetData>
    <row r="1" ht="108.75" customHeight="1">
      <c r="A1" s="1">
        <v>1.0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tr">
        <f>HYPERLINK("https://docs.wto.org/dol2fe/Pages/SS/directdoc.aspx?filename=q:/JOBs/GC/113.pdf","https://docs.wto.org/dol2fe/Pages/SS/directdoc.aspx?filename=q:/JOBs/GC/113.pdf")</f>
        <v>https://docs.wto.org/dol2fe/Pages/SS/directdoc.aspx?filename=q:/JOBs/GC/113.pdf</v>
      </c>
      <c r="H1" s="2" t="s">
        <v>5</v>
      </c>
      <c r="I1" s="2"/>
      <c r="J1" s="2"/>
      <c r="K1" s="4">
        <v>2016.0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>
        <v>2.0</v>
      </c>
      <c r="B2" s="1" t="s">
        <v>6</v>
      </c>
      <c r="C2" s="2" t="s">
        <v>7</v>
      </c>
      <c r="D2" s="2" t="s">
        <v>8</v>
      </c>
      <c r="E2" s="4" t="s">
        <v>9</v>
      </c>
      <c r="F2" s="2" t="s">
        <v>4</v>
      </c>
      <c r="G2" s="5" t="s">
        <v>10</v>
      </c>
      <c r="H2" s="2" t="s">
        <v>5</v>
      </c>
      <c r="I2" s="2"/>
      <c r="J2" s="2"/>
      <c r="K2" s="4">
        <v>2016.0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>
        <v>3.0</v>
      </c>
      <c r="B3" s="1" t="s">
        <v>11</v>
      </c>
      <c r="C3" s="2" t="s">
        <v>12</v>
      </c>
      <c r="D3" s="2" t="s">
        <v>13</v>
      </c>
      <c r="E3" s="4" t="s">
        <v>14</v>
      </c>
      <c r="F3" s="2" t="s">
        <v>15</v>
      </c>
      <c r="G3" s="6" t="s">
        <v>16</v>
      </c>
      <c r="H3" s="4" t="s">
        <v>17</v>
      </c>
      <c r="I3" s="2" t="s">
        <v>18</v>
      </c>
      <c r="J3" s="2"/>
      <c r="K3" s="4">
        <v>2016.0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0.75" customHeight="1">
      <c r="A4" s="1">
        <v>4.0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4</v>
      </c>
      <c r="G4" s="5" t="s">
        <v>23</v>
      </c>
      <c r="H4" s="2" t="s">
        <v>5</v>
      </c>
      <c r="I4" s="2"/>
      <c r="J4" s="2"/>
      <c r="K4" s="4">
        <v>2016.0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75" customHeight="1">
      <c r="A5" s="1">
        <v>5.0</v>
      </c>
      <c r="B5" s="1" t="s">
        <v>24</v>
      </c>
      <c r="C5" s="2" t="s">
        <v>25</v>
      </c>
      <c r="D5" s="2" t="s">
        <v>26</v>
      </c>
      <c r="E5" s="2" t="s">
        <v>3</v>
      </c>
      <c r="F5" s="2" t="s">
        <v>4</v>
      </c>
      <c r="G5" s="3" t="str">
        <f>HYPERLINK("https://doi.org/10.1109/MSPEC.2016.7473136","https://doi.org/10.1109/MSPEC.2016.7473136")</f>
        <v>https://doi.org/10.1109/MSPEC.2016.7473136</v>
      </c>
      <c r="H5" s="2" t="s">
        <v>5</v>
      </c>
      <c r="I5" s="2"/>
      <c r="J5" s="2"/>
      <c r="K5" s="4">
        <v>2016.0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2.75" customHeight="1">
      <c r="A6" s="1">
        <v>6.0</v>
      </c>
      <c r="B6" s="1" t="s">
        <v>27</v>
      </c>
      <c r="C6" s="2" t="s">
        <v>28</v>
      </c>
      <c r="D6" s="2" t="s">
        <v>29</v>
      </c>
      <c r="E6" s="4" t="s">
        <v>30</v>
      </c>
      <c r="F6" s="4" t="s">
        <v>4</v>
      </c>
      <c r="G6" s="5" t="s">
        <v>31</v>
      </c>
      <c r="H6" s="4" t="s">
        <v>17</v>
      </c>
      <c r="I6" s="2" t="s">
        <v>18</v>
      </c>
      <c r="J6" s="2"/>
      <c r="K6" s="4">
        <v>2016.0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>
        <v>7.0</v>
      </c>
      <c r="B7" s="7" t="s">
        <v>32</v>
      </c>
      <c r="C7" s="2" t="s">
        <v>33</v>
      </c>
      <c r="D7" s="2" t="s">
        <v>34</v>
      </c>
      <c r="E7" s="2" t="s">
        <v>35</v>
      </c>
      <c r="F7" s="2" t="s">
        <v>15</v>
      </c>
      <c r="G7" s="5" t="s">
        <v>36</v>
      </c>
      <c r="H7" s="4" t="s">
        <v>17</v>
      </c>
      <c r="I7" s="2" t="s">
        <v>37</v>
      </c>
      <c r="J7" s="2"/>
      <c r="K7" s="4">
        <v>2017.0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0.75" customHeight="1">
      <c r="A8" s="1">
        <v>8.0</v>
      </c>
      <c r="B8" s="1" t="s">
        <v>38</v>
      </c>
      <c r="C8" s="2" t="s">
        <v>39</v>
      </c>
      <c r="D8" s="2" t="s">
        <v>40</v>
      </c>
      <c r="E8" s="4" t="s">
        <v>41</v>
      </c>
      <c r="F8" s="2" t="s">
        <v>15</v>
      </c>
      <c r="G8" s="5" t="s">
        <v>42</v>
      </c>
      <c r="H8" s="2" t="s">
        <v>43</v>
      </c>
      <c r="I8" s="2" t="s">
        <v>37</v>
      </c>
      <c r="J8" s="2"/>
      <c r="K8" s="4">
        <v>2016.0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8.75" customHeight="1">
      <c r="A9" s="1">
        <v>9.0</v>
      </c>
      <c r="B9" s="7" t="s">
        <v>44</v>
      </c>
      <c r="C9" s="2" t="s">
        <v>45</v>
      </c>
      <c r="D9" s="2" t="s">
        <v>46</v>
      </c>
      <c r="E9" s="4" t="s">
        <v>47</v>
      </c>
      <c r="F9" s="2" t="s">
        <v>4</v>
      </c>
      <c r="G9" s="5" t="s">
        <v>48</v>
      </c>
      <c r="H9" s="2" t="s">
        <v>5</v>
      </c>
      <c r="I9" s="2"/>
      <c r="J9" s="2"/>
      <c r="K9" s="4">
        <v>2016.0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84.75" customHeight="1">
      <c r="A10" s="1">
        <v>10.0</v>
      </c>
      <c r="B10" s="1" t="s">
        <v>49</v>
      </c>
      <c r="C10" s="2" t="s">
        <v>50</v>
      </c>
      <c r="D10" s="2" t="s">
        <v>51</v>
      </c>
      <c r="E10" s="2" t="s">
        <v>35</v>
      </c>
      <c r="F10" s="2" t="s">
        <v>15</v>
      </c>
      <c r="G10" s="5" t="s">
        <v>52</v>
      </c>
      <c r="H10" s="2" t="s">
        <v>53</v>
      </c>
      <c r="I10" s="2" t="s">
        <v>37</v>
      </c>
      <c r="J10" s="2"/>
      <c r="K10" s="4">
        <v>2016.0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4.75" customHeight="1">
      <c r="A11" s="1">
        <v>11.0</v>
      </c>
      <c r="B11" s="1" t="s">
        <v>54</v>
      </c>
      <c r="C11" s="2" t="s">
        <v>55</v>
      </c>
      <c r="D11" s="2" t="s">
        <v>56</v>
      </c>
      <c r="E11" s="4" t="s">
        <v>57</v>
      </c>
      <c r="F11" s="2" t="s">
        <v>4</v>
      </c>
      <c r="G11" s="5" t="s">
        <v>58</v>
      </c>
      <c r="H11" s="4" t="s">
        <v>17</v>
      </c>
      <c r="I11" s="2" t="s">
        <v>18</v>
      </c>
      <c r="J11" s="2"/>
      <c r="K11" s="4">
        <v>2016.0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8.75" customHeight="1">
      <c r="A12" s="1">
        <v>12.0</v>
      </c>
      <c r="B12" s="1" t="s">
        <v>59</v>
      </c>
      <c r="C12" s="2" t="s">
        <v>60</v>
      </c>
      <c r="D12" s="2" t="s">
        <v>61</v>
      </c>
      <c r="E12" s="2" t="s">
        <v>35</v>
      </c>
      <c r="F12" s="2" t="s">
        <v>4</v>
      </c>
      <c r="G12" s="5" t="s">
        <v>62</v>
      </c>
      <c r="H12" s="4" t="s">
        <v>17</v>
      </c>
      <c r="I12" s="2" t="s">
        <v>18</v>
      </c>
      <c r="J12" s="2"/>
      <c r="K12" s="4">
        <v>2015.0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8.75" customHeight="1">
      <c r="A13" s="1">
        <v>13.0</v>
      </c>
      <c r="B13" s="7" t="s">
        <v>63</v>
      </c>
      <c r="C13" s="2" t="s">
        <v>64</v>
      </c>
      <c r="D13" s="2" t="s">
        <v>65</v>
      </c>
      <c r="E13" s="2" t="s">
        <v>35</v>
      </c>
      <c r="F13" s="2" t="s">
        <v>15</v>
      </c>
      <c r="G13" s="5" t="s">
        <v>66</v>
      </c>
      <c r="H13" s="2" t="s">
        <v>43</v>
      </c>
      <c r="I13" s="2" t="s">
        <v>37</v>
      </c>
      <c r="J13" s="2"/>
      <c r="K13" s="4">
        <v>2015.0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4.75" customHeight="1">
      <c r="A14" s="1">
        <v>14.0</v>
      </c>
      <c r="B14" s="7" t="s">
        <v>67</v>
      </c>
      <c r="C14" s="2" t="s">
        <v>68</v>
      </c>
      <c r="D14" s="2" t="s">
        <v>69</v>
      </c>
      <c r="E14" s="2" t="s">
        <v>35</v>
      </c>
      <c r="F14" s="2" t="s">
        <v>15</v>
      </c>
      <c r="G14" s="5" t="s">
        <v>70</v>
      </c>
      <c r="H14" s="4" t="s">
        <v>17</v>
      </c>
      <c r="I14" s="2" t="s">
        <v>37</v>
      </c>
      <c r="J14" s="2"/>
      <c r="K14" s="4">
        <v>2016.0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8.75" customHeight="1">
      <c r="A15" s="1">
        <v>15.0</v>
      </c>
      <c r="B15" s="1" t="s">
        <v>71</v>
      </c>
      <c r="C15" s="2" t="s">
        <v>72</v>
      </c>
      <c r="D15" s="2" t="s">
        <v>73</v>
      </c>
      <c r="E15" s="2" t="s">
        <v>22</v>
      </c>
      <c r="F15" s="2" t="s">
        <v>4</v>
      </c>
      <c r="G15" s="5" t="s">
        <v>74</v>
      </c>
      <c r="H15" s="2" t="s">
        <v>5</v>
      </c>
      <c r="I15" s="2"/>
      <c r="J15" s="2"/>
      <c r="K15" s="4">
        <v>2016.0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0.75" customHeight="1">
      <c r="A16" s="1">
        <v>16.0</v>
      </c>
      <c r="B16" s="1" t="s">
        <v>75</v>
      </c>
      <c r="C16" s="2" t="s">
        <v>76</v>
      </c>
      <c r="D16" s="2" t="s">
        <v>77</v>
      </c>
      <c r="E16" s="4" t="s">
        <v>30</v>
      </c>
      <c r="F16" s="4" t="s">
        <v>4</v>
      </c>
      <c r="G16" s="5" t="s">
        <v>78</v>
      </c>
      <c r="H16" s="4" t="s">
        <v>17</v>
      </c>
      <c r="I16" s="2" t="s">
        <v>37</v>
      </c>
      <c r="J16" s="2"/>
      <c r="K16" s="4">
        <v>2016.0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84.75" customHeight="1">
      <c r="A17" s="1">
        <v>17.0</v>
      </c>
      <c r="B17" s="1" t="s">
        <v>79</v>
      </c>
      <c r="C17" s="2" t="s">
        <v>80</v>
      </c>
      <c r="D17" s="2" t="s">
        <v>81</v>
      </c>
      <c r="E17" s="2" t="s">
        <v>22</v>
      </c>
      <c r="F17" s="2" t="s">
        <v>4</v>
      </c>
      <c r="G17" s="5" t="s">
        <v>82</v>
      </c>
      <c r="H17" s="2" t="s">
        <v>5</v>
      </c>
      <c r="I17" s="2"/>
      <c r="J17" s="2"/>
      <c r="K17" s="4">
        <v>2016.0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2.75" customHeight="1">
      <c r="A18" s="1">
        <v>18.0</v>
      </c>
      <c r="B18" s="1" t="s">
        <v>83</v>
      </c>
      <c r="C18" s="2" t="s">
        <v>84</v>
      </c>
      <c r="D18" s="2" t="s">
        <v>85</v>
      </c>
      <c r="E18" s="2" t="s">
        <v>35</v>
      </c>
      <c r="F18" s="2" t="s">
        <v>4</v>
      </c>
      <c r="G18" s="5" t="s">
        <v>86</v>
      </c>
      <c r="H18" s="4" t="s">
        <v>17</v>
      </c>
      <c r="I18" s="2" t="s">
        <v>18</v>
      </c>
      <c r="J18" s="2"/>
      <c r="K18" s="4">
        <v>2016.0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08.75" customHeight="1">
      <c r="A19" s="1">
        <v>19.0</v>
      </c>
      <c r="B19" s="1" t="s">
        <v>87</v>
      </c>
      <c r="C19" s="5" t="s">
        <v>88</v>
      </c>
      <c r="D19" s="2" t="s">
        <v>85</v>
      </c>
      <c r="E19" s="2" t="s">
        <v>35</v>
      </c>
      <c r="F19" s="2" t="s">
        <v>89</v>
      </c>
      <c r="G19" s="5" t="s">
        <v>90</v>
      </c>
      <c r="H19" s="2" t="s">
        <v>53</v>
      </c>
      <c r="I19" s="2" t="s">
        <v>37</v>
      </c>
      <c r="J19" s="2"/>
      <c r="K19" s="4">
        <v>2008.0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2.75" customHeight="1">
      <c r="A20" s="1">
        <v>20.0</v>
      </c>
      <c r="B20" s="1" t="s">
        <v>91</v>
      </c>
      <c r="C20" s="2" t="s">
        <v>92</v>
      </c>
      <c r="D20" s="2" t="s">
        <v>93</v>
      </c>
      <c r="E20" s="4" t="s">
        <v>14</v>
      </c>
      <c r="F20" s="2" t="s">
        <v>4</v>
      </c>
      <c r="G20" s="5" t="s">
        <v>94</v>
      </c>
      <c r="H20" s="4" t="s">
        <v>17</v>
      </c>
      <c r="I20" s="2" t="s">
        <v>18</v>
      </c>
      <c r="J20" s="2"/>
      <c r="K20" s="4">
        <v>2016.0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2.75" customHeight="1">
      <c r="A21" s="1">
        <v>21.0</v>
      </c>
      <c r="B21" s="1" t="s">
        <v>95</v>
      </c>
      <c r="C21" s="2" t="s">
        <v>96</v>
      </c>
      <c r="D21" s="2" t="s">
        <v>97</v>
      </c>
      <c r="E21" s="2" t="s">
        <v>35</v>
      </c>
      <c r="F21" s="2" t="s">
        <v>15</v>
      </c>
      <c r="G21" s="6" t="s">
        <v>98</v>
      </c>
      <c r="H21" s="4" t="s">
        <v>17</v>
      </c>
      <c r="I21" s="2" t="s">
        <v>37</v>
      </c>
      <c r="J21" s="2"/>
      <c r="K21" s="4">
        <v>2016.0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8.75" customHeight="1">
      <c r="A22" s="1">
        <v>22.0</v>
      </c>
      <c r="B22" s="1" t="s">
        <v>99</v>
      </c>
      <c r="C22" s="2" t="s">
        <v>100</v>
      </c>
      <c r="D22" s="2" t="s">
        <v>101</v>
      </c>
      <c r="E22" s="4" t="s">
        <v>30</v>
      </c>
      <c r="F22" s="2" t="s">
        <v>4</v>
      </c>
      <c r="G22" s="5" t="s">
        <v>102</v>
      </c>
      <c r="H22" s="4" t="s">
        <v>103</v>
      </c>
      <c r="I22" s="2"/>
      <c r="J22" s="2"/>
      <c r="K22" s="4">
        <v>2013.0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08.75" customHeight="1">
      <c r="A23" s="1">
        <v>23.0</v>
      </c>
      <c r="B23" s="1" t="s">
        <v>104</v>
      </c>
      <c r="C23" s="5" t="s">
        <v>105</v>
      </c>
      <c r="D23" s="2" t="s">
        <v>106</v>
      </c>
      <c r="E23" s="4" t="s">
        <v>57</v>
      </c>
      <c r="F23" s="2" t="s">
        <v>15</v>
      </c>
      <c r="G23" s="5" t="s">
        <v>107</v>
      </c>
      <c r="H23" s="4" t="s">
        <v>17</v>
      </c>
      <c r="I23" s="2" t="s">
        <v>18</v>
      </c>
      <c r="J23" s="2"/>
      <c r="K23" s="4">
        <v>2016.0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8.75" customHeight="1">
      <c r="A24" s="1">
        <v>24.0</v>
      </c>
      <c r="B24" s="1" t="s">
        <v>108</v>
      </c>
      <c r="C24" s="2" t="s">
        <v>109</v>
      </c>
      <c r="D24" s="2" t="s">
        <v>110</v>
      </c>
      <c r="E24" s="4" t="s">
        <v>57</v>
      </c>
      <c r="F24" s="2" t="s">
        <v>4</v>
      </c>
      <c r="G24" s="5" t="s">
        <v>111</v>
      </c>
      <c r="H24" s="4" t="s">
        <v>112</v>
      </c>
      <c r="I24" s="2"/>
      <c r="J24" s="2"/>
      <c r="K24" s="4">
        <v>2016.0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2.75" customHeight="1">
      <c r="A25" s="1">
        <v>25.0</v>
      </c>
      <c r="B25" s="1" t="s">
        <v>113</v>
      </c>
      <c r="C25" s="2" t="s">
        <v>114</v>
      </c>
      <c r="D25" s="5" t="s">
        <v>115</v>
      </c>
      <c r="E25" s="4" t="s">
        <v>57</v>
      </c>
      <c r="F25" s="2" t="s">
        <v>15</v>
      </c>
      <c r="G25" s="5" t="s">
        <v>116</v>
      </c>
      <c r="H25" s="4" t="s">
        <v>17</v>
      </c>
      <c r="I25" s="2" t="s">
        <v>37</v>
      </c>
      <c r="J25" s="2"/>
      <c r="K25" s="4">
        <v>2017.0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t="str">
        <f>IFERROR(__xludf.DUMMYFUNCTION("UNIQUE(Experiment_facet)"),"")</f>
        <v/>
      </c>
      <c r="C1" t="str">
        <f t="array" ref="C1:D2">TRANSPOSE(A2:B3)</f>
        <v>Application validation</v>
      </c>
      <c r="D1" t="s">
        <v>37</v>
      </c>
    </row>
    <row r="2">
      <c r="A2" t="s">
        <v>18</v>
      </c>
      <c r="B2">
        <f>COUNTIF(Experiment_facet,""&amp;A:A)</f>
        <v>7</v>
      </c>
      <c r="C2">
        <v>7.0</v>
      </c>
      <c r="D2">
        <v>9.0</v>
      </c>
    </row>
    <row r="3">
      <c r="A3" t="s">
        <v>37</v>
      </c>
      <c r="B3">
        <f>COUNTIF(Experiment_facet,""&amp;A:A)</f>
        <v>9</v>
      </c>
    </row>
    <row r="4">
      <c r="A4" s="8" t="s">
        <v>117</v>
      </c>
      <c r="B4">
        <f>SUM(B1:B3)</f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t="str">
        <f>IFERROR(__xludf.DUMMYFUNCTION("UNIQUE(Blockchain_type)"),"both")</f>
        <v>both</v>
      </c>
      <c r="B1">
        <f>COUNTIF(Blockchain_type, ""&amp;A:A )</f>
        <v>15</v>
      </c>
      <c r="D1" t="str">
        <f t="array" ref="D1:G2">TRANSPOSE(A1:B4)</f>
        <v>both</v>
      </c>
      <c r="E1" t="s">
        <v>15</v>
      </c>
      <c r="F1" t="s">
        <v>89</v>
      </c>
    </row>
    <row r="2">
      <c r="A2" t="s">
        <v>15</v>
      </c>
      <c r="B2">
        <f>COUNTIF(Blockchain_type, ""&amp;A:A )</f>
        <v>9</v>
      </c>
      <c r="D2">
        <v>15.0</v>
      </c>
      <c r="E2">
        <v>9.0</v>
      </c>
      <c r="F2">
        <v>1.0</v>
      </c>
    </row>
    <row r="3">
      <c r="A3" t="s">
        <v>89</v>
      </c>
      <c r="B3">
        <f>COUNTIF(Blockchain_type, ""&amp;A:A )</f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0.86"/>
    <col customWidth="1" min="7" max="26" width="8.71"/>
  </cols>
  <sheetData>
    <row r="1" ht="12.75" customHeight="1">
      <c r="A1" s="4">
        <f t="array" ref="A1:A999">SORT(Year, 1, TRUE)</f>
        <v>2008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>
        <v>2013.0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2015.0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2015.0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2016.0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2016.0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2016.0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2016.0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2016.0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>
        <v>2016.0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2016.0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>
        <v>2016.0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2016.0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2016.0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2016.0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2016.0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2016.0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2016.0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2016.0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2016.0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2016.0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2016.0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2016.0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2017.0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2017.0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2.43"/>
    <col customWidth="1" min="2" max="3" width="23.14"/>
    <col customWidth="1" min="4" max="5" width="10.86"/>
    <col customWidth="1" min="6" max="7" width="23.57"/>
    <col customWidth="1" min="8" max="8" width="10.86"/>
    <col customWidth="1" min="9" max="28" width="8.71"/>
  </cols>
  <sheetData>
    <row r="1" ht="12.75" customHeight="1">
      <c r="A1" s="4" t="str">
        <f>IFERROR(__xludf.DUMMYFUNCTION("SORT(UNIQUE(Contribution_facet),1,TRUE)"),"Application")</f>
        <v>Application</v>
      </c>
      <c r="B1" s="4">
        <f>COUNTIF(Contribution_facet,A:A)</f>
        <v>2</v>
      </c>
      <c r="C1" s="4" t="str">
        <f t="array" ref="C1:J2">TRANSPOSE(A1:B8)</f>
        <v>Application</v>
      </c>
      <c r="D1" s="4" t="s">
        <v>17</v>
      </c>
      <c r="E1" s="4" t="s">
        <v>43</v>
      </c>
      <c r="F1" s="4" t="s">
        <v>5</v>
      </c>
      <c r="G1" s="4" t="s">
        <v>112</v>
      </c>
      <c r="H1" s="2" t="s">
        <v>103</v>
      </c>
      <c r="I1" s="4"/>
      <c r="J1" s="2" t="s">
        <v>118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2.75" customHeight="1">
      <c r="A2" s="4" t="s">
        <v>17</v>
      </c>
      <c r="B2" s="4">
        <f>COUNTIF(Contribution_facet,A:A)</f>
        <v>12</v>
      </c>
      <c r="C2" s="4">
        <v>2.0</v>
      </c>
      <c r="D2" s="9">
        <v>12.0</v>
      </c>
      <c r="E2" s="2">
        <v>2.0</v>
      </c>
      <c r="F2" s="2">
        <v>7.0</v>
      </c>
      <c r="G2" s="2">
        <v>1.0</v>
      </c>
      <c r="H2" s="2">
        <v>1.0</v>
      </c>
      <c r="I2" s="2"/>
      <c r="J2" s="2">
        <v>25.0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2.75" customHeight="1">
      <c r="A3" s="4" t="s">
        <v>43</v>
      </c>
      <c r="B3" s="4">
        <f>COUNTIF(Contribution_facet,A:A)</f>
        <v>2</v>
      </c>
      <c r="C3" s="4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2.75" customHeight="1">
      <c r="A4" s="4" t="s">
        <v>5</v>
      </c>
      <c r="B4" s="4">
        <f>COUNTIF(Contribution_facet,A:A)</f>
        <v>7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2.75" customHeight="1">
      <c r="A5" s="4" t="s">
        <v>112</v>
      </c>
      <c r="B5" s="4">
        <f>COUNTIF(Contribution_facet,A:A)</f>
        <v>1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2.75" customHeight="1">
      <c r="A6" s="2" t="s">
        <v>103</v>
      </c>
      <c r="B6" s="2">
        <f>COUNTIF(Contribution_facet,A:A)</f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2.75" customHeight="1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2.75" customHeight="1">
      <c r="A8" s="4" t="s">
        <v>118</v>
      </c>
      <c r="B8" s="2">
        <f>SUM(B1:B6)</f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1.29"/>
    <col customWidth="1" min="3" max="3" width="22.71"/>
  </cols>
  <sheetData>
    <row r="1">
      <c r="A1" s="10" t="str">
        <f>IFERROR(__xludf.DUMMYFUNCTION("SORT(UNIQUE(Research_facet),1,TRUE)"),"Evaluation Research")</f>
        <v>Evaluation Research</v>
      </c>
      <c r="B1" s="10">
        <f>COUNTIF(Research_facet,A:A)</f>
        <v>3</v>
      </c>
      <c r="C1" s="10" t="str">
        <f t="array" ref="C1:L2">TRANSPOSE(A1:B10)</f>
        <v>Evaluation Research</v>
      </c>
      <c r="D1" t="s">
        <v>47</v>
      </c>
      <c r="E1" t="s">
        <v>57</v>
      </c>
      <c r="F1" t="s">
        <v>9</v>
      </c>
      <c r="G1" t="s">
        <v>14</v>
      </c>
      <c r="H1" t="s">
        <v>3</v>
      </c>
      <c r="I1" t="s">
        <v>35</v>
      </c>
      <c r="J1" t="s">
        <v>30</v>
      </c>
      <c r="K1" t="s">
        <v>41</v>
      </c>
    </row>
    <row r="2">
      <c r="A2" t="s">
        <v>47</v>
      </c>
      <c r="B2">
        <f>COUNTIF(Research_facet,A:A)</f>
        <v>1</v>
      </c>
      <c r="C2">
        <v>3.0</v>
      </c>
      <c r="D2">
        <v>1.0</v>
      </c>
      <c r="E2">
        <v>4.0</v>
      </c>
      <c r="F2">
        <v>1.0</v>
      </c>
      <c r="G2">
        <v>2.0</v>
      </c>
      <c r="H2">
        <v>2.0</v>
      </c>
      <c r="I2">
        <v>8.0</v>
      </c>
      <c r="J2">
        <v>3.0</v>
      </c>
      <c r="K2">
        <v>1.0</v>
      </c>
    </row>
    <row r="3">
      <c r="A3" t="s">
        <v>57</v>
      </c>
      <c r="B3">
        <f>COUNTIF(Research_facet,A:A)</f>
        <v>4</v>
      </c>
    </row>
    <row r="4">
      <c r="A4" t="s">
        <v>9</v>
      </c>
      <c r="B4">
        <f>COUNTIF(Research_facet,A:A)</f>
        <v>1</v>
      </c>
    </row>
    <row r="5">
      <c r="A5" t="s">
        <v>14</v>
      </c>
      <c r="B5">
        <f>COUNTIF(Research_facet,A:A)</f>
        <v>2</v>
      </c>
    </row>
    <row r="6">
      <c r="A6" t="s">
        <v>3</v>
      </c>
      <c r="B6" s="10">
        <f>COUNTIF(Research_facet,A:A)</f>
        <v>2</v>
      </c>
    </row>
    <row r="7">
      <c r="A7" t="s">
        <v>35</v>
      </c>
      <c r="B7">
        <f>COUNTIF(Research_facet,A:A)</f>
        <v>8</v>
      </c>
    </row>
    <row r="8">
      <c r="A8" t="s">
        <v>30</v>
      </c>
      <c r="B8">
        <f>COUNTIF(Research_facet,A:A)</f>
        <v>3</v>
      </c>
    </row>
    <row r="9">
      <c r="A9" t="s">
        <v>41</v>
      </c>
      <c r="B9">
        <f>COUNTIF(Research_facet,A:A)</f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0.29"/>
  </cols>
  <sheetData>
    <row r="1">
      <c r="A1" s="8"/>
      <c r="B1" s="8"/>
      <c r="C1" s="8"/>
      <c r="D1" s="8"/>
    </row>
    <row r="2">
      <c r="D2" s="10"/>
    </row>
    <row r="8">
      <c r="A8" s="8"/>
      <c r="B8" t="str">
        <f t="array" ref="B8:G8">TRANSPOSE('Contribution facet'!A1:A6)</f>
        <v>Application</v>
      </c>
      <c r="C8" t="s">
        <v>17</v>
      </c>
      <c r="D8" t="s">
        <v>43</v>
      </c>
      <c r="E8" t="s">
        <v>5</v>
      </c>
      <c r="F8" t="s">
        <v>112</v>
      </c>
      <c r="G8" t="s">
        <v>103</v>
      </c>
    </row>
    <row r="9">
      <c r="A9">
        <f>IFERROR(__xludf.DUMMYFUNCTION("SORT(UNIQUE(Year),1,TRUE)"),"2008")</f>
        <v>2008</v>
      </c>
      <c r="B9">
        <f>COUNTIFS(Contribution_facet,""&amp;B8,Year, A:A)</f>
        <v>1</v>
      </c>
      <c r="C9">
        <f>COUNTIFS(Contribution_facet,""&amp;C8,Year, A:A)</f>
        <v>0</v>
      </c>
      <c r="D9">
        <f>COUNTIFS(Contribution_facet,""&amp;D8,Year, A:A)</f>
        <v>0</v>
      </c>
      <c r="E9">
        <f>COUNTIFS(Contribution_facet,""&amp;E8,Year, A:A)</f>
        <v>0</v>
      </c>
      <c r="F9">
        <f>COUNTIFS(Contribution_facet,""&amp;F8,Year, A:A)</f>
        <v>0</v>
      </c>
      <c r="G9">
        <f>COUNTIFS(Contribution_facet,""&amp;G8,Year, A:A)</f>
        <v>0</v>
      </c>
    </row>
    <row r="10">
      <c r="A10">
        <v>2013.0</v>
      </c>
      <c r="B10">
        <f>COUNTIFS(Contribution_facet,""&amp;B8,Year, A:A)</f>
        <v>0</v>
      </c>
      <c r="C10">
        <f>COUNTIFS(Contribution_facet,""&amp;C8,Year, A:A)</f>
        <v>0</v>
      </c>
      <c r="D10">
        <f>COUNTIFS(Contribution_facet,""&amp;D8,Year, A:A)</f>
        <v>0</v>
      </c>
      <c r="E10">
        <f>COUNTIFS(Contribution_facet,""&amp;E8,Year, A:A)</f>
        <v>0</v>
      </c>
      <c r="F10">
        <f>COUNTIFS(Contribution_facet,""&amp;F8,Year, A:A)</f>
        <v>0</v>
      </c>
      <c r="G10">
        <f>COUNTIFS(Contribution_facet,""&amp;G8,Year, A:A)</f>
        <v>1</v>
      </c>
    </row>
    <row r="11">
      <c r="A11">
        <v>2015.0</v>
      </c>
      <c r="B11">
        <f>COUNTIFS(Contribution_facet,""&amp;B8,Year, A:A)</f>
        <v>0</v>
      </c>
      <c r="C11">
        <f>COUNTIFS(Contribution_facet,""&amp;C8,Year, A:A)</f>
        <v>1</v>
      </c>
      <c r="D11">
        <f>COUNTIFS(Contribution_facet,""&amp;D8,Year, A:A)</f>
        <v>1</v>
      </c>
      <c r="E11">
        <f>COUNTIFS(Contribution_facet,""&amp;E8,Year, A:A)</f>
        <v>0</v>
      </c>
      <c r="F11">
        <f>COUNTIFS(Contribution_facet,""&amp;F8,Year, A:A)</f>
        <v>0</v>
      </c>
      <c r="G11">
        <f>COUNTIFS(Contribution_facet,""&amp;G8,Year, A:A)</f>
        <v>0</v>
      </c>
    </row>
    <row r="12">
      <c r="A12">
        <v>2016.0</v>
      </c>
      <c r="B12">
        <f>COUNTIFS(Contribution_facet,""&amp;B8,Year, A:A)</f>
        <v>1</v>
      </c>
      <c r="C12">
        <f>COUNTIFS(Contribution_facet,""&amp;C8,Year, A:A)</f>
        <v>9</v>
      </c>
      <c r="D12">
        <f>COUNTIFS(Contribution_facet,""&amp;D8,Year, A:A)</f>
        <v>1</v>
      </c>
      <c r="E12">
        <f>COUNTIFS(Contribution_facet,""&amp;E8,Year, A:A)</f>
        <v>7</v>
      </c>
      <c r="F12">
        <f>COUNTIFS(Contribution_facet,""&amp;F8,Year, A:A)</f>
        <v>1</v>
      </c>
      <c r="G12">
        <f>COUNTIFS(Contribution_facet,""&amp;G8,Year, A:A)</f>
        <v>0</v>
      </c>
    </row>
    <row r="13">
      <c r="A13">
        <v>2017.0</v>
      </c>
      <c r="B13">
        <f>COUNTIFS(Contribution_facet,""&amp;B8,Year, A:A)</f>
        <v>0</v>
      </c>
      <c r="C13">
        <f>COUNTIFS(Contribution_facet,""&amp;C8,Year, A:A)</f>
        <v>2</v>
      </c>
      <c r="D13">
        <f>COUNTIFS(Contribution_facet,""&amp;D8,Year, A:A)</f>
        <v>0</v>
      </c>
      <c r="E13">
        <f>COUNTIFS(Contribution_facet,""&amp;E8,Year, A:A)</f>
        <v>0</v>
      </c>
      <c r="F13">
        <f>COUNTIFS(Contribution_facet,""&amp;F8,Year, A:A)</f>
        <v>0</v>
      </c>
      <c r="G13">
        <f>COUNTIFS(Contribution_facet,""&amp;G8,Year, A:A)</f>
        <v>0</v>
      </c>
    </row>
  </sheetData>
  <drawing r:id="rId1"/>
</worksheet>
</file>