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50" windowWidth="23430" windowHeight="9690"/>
  </bookViews>
  <sheets>
    <sheet name="Index" sheetId="10" r:id="rId1"/>
    <sheet name="Longsword - Open" sheetId="2" r:id="rId2"/>
    <sheet name="Longsword - Ladies" sheetId="4" r:id="rId3"/>
    <sheet name="Sabre" sheetId="5" r:id="rId4"/>
    <sheet name="Rapier" sheetId="3" r:id="rId5"/>
    <sheet name="Bouts" sheetId="7" r:id="rId6"/>
    <sheet name="Total" sheetId="1" r:id="rId7"/>
    <sheet name="Timetable" sheetId="12" r:id="rId8"/>
    <sheet name="Sheet1" sheetId="11" r:id="rId9"/>
  </sheets>
  <definedNames>
    <definedName name="___INDEX_SHEET___ASAP_Utilities">Index!$A$1</definedName>
  </definedNames>
  <calcPr calcId="145621"/>
</workbook>
</file>

<file path=xl/calcChain.xml><?xml version="1.0" encoding="utf-8"?>
<calcChain xmlns="http://schemas.openxmlformats.org/spreadsheetml/2006/main">
  <c r="J5" i="2" l="1"/>
  <c r="K5" i="2"/>
  <c r="L5" i="2"/>
  <c r="N5" i="2"/>
  <c r="O5" i="2"/>
  <c r="P5" i="2"/>
  <c r="R5" i="2"/>
  <c r="S5" i="2"/>
  <c r="T5" i="2"/>
  <c r="V5" i="2"/>
  <c r="W5" i="2"/>
  <c r="X5" i="2"/>
  <c r="Z5" i="2"/>
  <c r="AA5" i="2"/>
  <c r="AB5" i="2"/>
  <c r="AD5" i="2"/>
  <c r="AE5" i="2"/>
  <c r="AF5" i="2"/>
  <c r="AH5" i="2"/>
  <c r="AI5" i="2"/>
  <c r="AJ5" i="2"/>
  <c r="AL5" i="2"/>
  <c r="AM5" i="2"/>
  <c r="AN5" i="2"/>
  <c r="AP5" i="2"/>
  <c r="AQ5" i="2"/>
  <c r="AR5" i="2"/>
  <c r="AT5" i="2"/>
  <c r="AU5" i="2"/>
  <c r="AV5" i="2"/>
  <c r="AX5" i="2"/>
  <c r="AY5" i="2"/>
  <c r="AZ5" i="2"/>
  <c r="BB5" i="2"/>
  <c r="BC5" i="2"/>
  <c r="BD5" i="2"/>
  <c r="BF5" i="2"/>
  <c r="BG5" i="2"/>
  <c r="BH5" i="2"/>
  <c r="BJ5" i="2"/>
  <c r="BK5" i="2"/>
  <c r="BL5" i="2"/>
  <c r="BN5" i="2"/>
  <c r="BO5" i="2"/>
  <c r="BP5" i="2"/>
  <c r="BR5" i="2"/>
  <c r="BS5" i="2"/>
  <c r="BT5" i="2"/>
  <c r="J6" i="2"/>
  <c r="K6" i="2"/>
  <c r="L6" i="2"/>
  <c r="N6" i="2"/>
  <c r="O6" i="2"/>
  <c r="P6" i="2"/>
  <c r="R6" i="2"/>
  <c r="S6" i="2"/>
  <c r="T6" i="2"/>
  <c r="V6" i="2"/>
  <c r="W6" i="2"/>
  <c r="X6" i="2"/>
  <c r="Z6" i="2"/>
  <c r="AA6" i="2"/>
  <c r="AB6" i="2"/>
  <c r="AD6" i="2"/>
  <c r="AE6" i="2"/>
  <c r="AF6" i="2"/>
  <c r="AH6" i="2"/>
  <c r="AI6" i="2"/>
  <c r="AJ6" i="2"/>
  <c r="AL6" i="2"/>
  <c r="AM6" i="2"/>
  <c r="AN6" i="2"/>
  <c r="AP6" i="2"/>
  <c r="AQ6" i="2"/>
  <c r="AR6" i="2"/>
  <c r="AT6" i="2"/>
  <c r="AU6" i="2"/>
  <c r="AV6" i="2"/>
  <c r="AX6" i="2"/>
  <c r="AY6" i="2"/>
  <c r="AZ6" i="2"/>
  <c r="BB6" i="2"/>
  <c r="BC6" i="2"/>
  <c r="BD6" i="2"/>
  <c r="BF6" i="2"/>
  <c r="BG6" i="2"/>
  <c r="BH6" i="2"/>
  <c r="BJ6" i="2"/>
  <c r="BK6" i="2"/>
  <c r="BL6" i="2"/>
  <c r="BN6" i="2"/>
  <c r="BO6" i="2"/>
  <c r="BP6" i="2"/>
  <c r="BR6" i="2"/>
  <c r="BS6" i="2"/>
  <c r="BT6" i="2"/>
  <c r="J7" i="2"/>
  <c r="K7" i="2"/>
  <c r="L7" i="2"/>
  <c r="N7" i="2"/>
  <c r="O7" i="2"/>
  <c r="P7" i="2"/>
  <c r="R7" i="2"/>
  <c r="S7" i="2"/>
  <c r="T7" i="2"/>
  <c r="V7" i="2"/>
  <c r="W7" i="2"/>
  <c r="X7" i="2"/>
  <c r="Z7" i="2"/>
  <c r="AA7" i="2"/>
  <c r="AB7" i="2"/>
  <c r="AD7" i="2"/>
  <c r="AE7" i="2"/>
  <c r="AF7" i="2"/>
  <c r="AH7" i="2"/>
  <c r="AI7" i="2"/>
  <c r="AJ7" i="2"/>
  <c r="AL7" i="2"/>
  <c r="AM7" i="2"/>
  <c r="AN7" i="2"/>
  <c r="AP7" i="2"/>
  <c r="AQ7" i="2"/>
  <c r="AR7" i="2"/>
  <c r="AT7" i="2"/>
  <c r="AU7" i="2"/>
  <c r="AV7" i="2"/>
  <c r="AX7" i="2"/>
  <c r="AY7" i="2"/>
  <c r="AZ7" i="2"/>
  <c r="BB7" i="2"/>
  <c r="BC7" i="2"/>
  <c r="BD7" i="2"/>
  <c r="BF7" i="2"/>
  <c r="BG7" i="2"/>
  <c r="BH7" i="2"/>
  <c r="BJ7" i="2"/>
  <c r="BK7" i="2"/>
  <c r="BL7" i="2"/>
  <c r="BN7" i="2"/>
  <c r="BO7" i="2"/>
  <c r="BP7" i="2"/>
  <c r="BR7" i="2"/>
  <c r="BS7" i="2"/>
  <c r="BT7" i="2"/>
  <c r="BT4" i="2"/>
  <c r="BS4" i="2"/>
  <c r="BR4" i="2"/>
  <c r="BT3" i="2"/>
  <c r="BS3" i="2"/>
  <c r="BR3" i="2"/>
  <c r="BP4" i="2"/>
  <c r="BO4" i="2"/>
  <c r="BN4" i="2"/>
  <c r="BP3" i="2"/>
  <c r="BO3" i="2"/>
  <c r="BN3" i="2"/>
  <c r="J8" i="2"/>
  <c r="K8" i="2"/>
  <c r="L8" i="2"/>
  <c r="N8" i="2"/>
  <c r="O8" i="2"/>
  <c r="P8" i="2"/>
  <c r="R8" i="2"/>
  <c r="S8" i="2"/>
  <c r="T8" i="2"/>
  <c r="V8" i="2"/>
  <c r="W8" i="2"/>
  <c r="X8" i="2"/>
  <c r="Z8" i="2"/>
  <c r="AA8" i="2"/>
  <c r="AB8" i="2"/>
  <c r="AD8" i="2"/>
  <c r="AE8" i="2"/>
  <c r="AF8" i="2"/>
  <c r="AH8" i="2"/>
  <c r="AI8" i="2"/>
  <c r="AJ8" i="2"/>
  <c r="AL8" i="2"/>
  <c r="AM8" i="2"/>
  <c r="AN8" i="2"/>
  <c r="AP8" i="2"/>
  <c r="AQ8" i="2"/>
  <c r="AR8" i="2"/>
  <c r="AT8" i="2"/>
  <c r="AU8" i="2"/>
  <c r="AV8" i="2"/>
  <c r="AX8" i="2"/>
  <c r="AY8" i="2"/>
  <c r="AZ8" i="2"/>
  <c r="BB8" i="2"/>
  <c r="BC8" i="2"/>
  <c r="BD8" i="2"/>
  <c r="BF8" i="2"/>
  <c r="BG8" i="2"/>
  <c r="BH8" i="2"/>
  <c r="BJ8" i="2"/>
  <c r="BK8" i="2"/>
  <c r="BL8" i="2"/>
  <c r="J9" i="2"/>
  <c r="K9" i="2"/>
  <c r="L9" i="2"/>
  <c r="N9" i="2"/>
  <c r="O9" i="2"/>
  <c r="P9" i="2"/>
  <c r="R9" i="2"/>
  <c r="S9" i="2"/>
  <c r="T9" i="2"/>
  <c r="V9" i="2"/>
  <c r="W9" i="2"/>
  <c r="X9" i="2"/>
  <c r="Z9" i="2"/>
  <c r="AA9" i="2"/>
  <c r="AB9" i="2"/>
  <c r="AD9" i="2"/>
  <c r="AE9" i="2"/>
  <c r="AF9" i="2"/>
  <c r="AH9" i="2"/>
  <c r="AI9" i="2"/>
  <c r="AJ9" i="2"/>
  <c r="AL9" i="2"/>
  <c r="AM9" i="2"/>
  <c r="AN9" i="2"/>
  <c r="AP9" i="2"/>
  <c r="AQ9" i="2"/>
  <c r="AR9" i="2"/>
  <c r="AT9" i="2"/>
  <c r="AU9" i="2"/>
  <c r="AV9" i="2"/>
  <c r="AX9" i="2"/>
  <c r="AY9" i="2"/>
  <c r="AZ9" i="2"/>
  <c r="BB9" i="2"/>
  <c r="BC9" i="2"/>
  <c r="BD9" i="2"/>
  <c r="BF9" i="2"/>
  <c r="BG9" i="2"/>
  <c r="BH9" i="2"/>
  <c r="BJ9" i="2"/>
  <c r="BK9" i="2"/>
  <c r="BL9" i="2"/>
  <c r="J10" i="2"/>
  <c r="K10" i="2"/>
  <c r="L10" i="2"/>
  <c r="N10" i="2"/>
  <c r="O10" i="2"/>
  <c r="P10" i="2"/>
  <c r="R10" i="2"/>
  <c r="S10" i="2"/>
  <c r="T10" i="2"/>
  <c r="V10" i="2"/>
  <c r="W10" i="2"/>
  <c r="X10" i="2"/>
  <c r="Z10" i="2"/>
  <c r="AA10" i="2"/>
  <c r="AB10" i="2"/>
  <c r="AD10" i="2"/>
  <c r="AE10" i="2"/>
  <c r="AF10" i="2"/>
  <c r="AH10" i="2"/>
  <c r="AI10" i="2"/>
  <c r="AJ10" i="2"/>
  <c r="AL10" i="2"/>
  <c r="AM10" i="2"/>
  <c r="AN10" i="2"/>
  <c r="AP10" i="2"/>
  <c r="AQ10" i="2"/>
  <c r="AR10" i="2"/>
  <c r="AT10" i="2"/>
  <c r="AU10" i="2"/>
  <c r="AV10" i="2"/>
  <c r="AX10" i="2"/>
  <c r="AY10" i="2"/>
  <c r="AZ10" i="2"/>
  <c r="BB10" i="2"/>
  <c r="BC10" i="2"/>
  <c r="BD10" i="2"/>
  <c r="BF10" i="2"/>
  <c r="BG10" i="2"/>
  <c r="BH10" i="2"/>
  <c r="BJ10" i="2"/>
  <c r="BK10" i="2"/>
  <c r="BL10" i="2"/>
  <c r="BL4" i="2"/>
  <c r="BK4" i="2"/>
  <c r="BJ4" i="2"/>
  <c r="BL3" i="2"/>
  <c r="BK3" i="2"/>
  <c r="BJ3" i="2"/>
  <c r="BH4" i="2"/>
  <c r="BG4" i="2"/>
  <c r="BF4" i="2"/>
  <c r="BH3" i="2"/>
  <c r="BG3" i="2"/>
  <c r="BF3" i="2"/>
  <c r="J24" i="11"/>
  <c r="X7" i="4" l="1"/>
  <c r="W7" i="4"/>
  <c r="V7" i="4"/>
  <c r="X6" i="4"/>
  <c r="W6" i="4"/>
  <c r="V6" i="4"/>
  <c r="X5" i="4"/>
  <c r="W5" i="4"/>
  <c r="V5" i="4"/>
  <c r="X4" i="4"/>
  <c r="W4" i="4"/>
  <c r="V4" i="4"/>
  <c r="X3" i="4"/>
  <c r="W3" i="4"/>
  <c r="V3" i="4"/>
  <c r="T7" i="4"/>
  <c r="S7" i="4"/>
  <c r="R7" i="4"/>
  <c r="T6" i="4"/>
  <c r="S6" i="4"/>
  <c r="R6" i="4"/>
  <c r="T5" i="4"/>
  <c r="S5" i="4"/>
  <c r="R5" i="4"/>
  <c r="T4" i="4"/>
  <c r="S4" i="4"/>
  <c r="R4" i="4"/>
  <c r="T3" i="4"/>
  <c r="S3" i="4"/>
  <c r="R3" i="4"/>
  <c r="J15" i="5"/>
  <c r="J5" i="5"/>
  <c r="K5" i="5"/>
  <c r="L5" i="5"/>
  <c r="N5" i="5"/>
  <c r="O5" i="5"/>
  <c r="P5" i="5"/>
  <c r="R5" i="5"/>
  <c r="S5" i="5"/>
  <c r="T5" i="5"/>
  <c r="V5" i="5"/>
  <c r="W5" i="5"/>
  <c r="X5" i="5"/>
  <c r="Z5" i="5"/>
  <c r="AA5" i="5"/>
  <c r="AB5" i="5"/>
  <c r="AD5" i="5"/>
  <c r="AE5" i="5"/>
  <c r="AF5" i="5"/>
  <c r="AH5" i="5"/>
  <c r="AI5" i="5"/>
  <c r="AJ5" i="5"/>
  <c r="AL5" i="5"/>
  <c r="AM5" i="5"/>
  <c r="AN5" i="5"/>
  <c r="J6" i="5"/>
  <c r="K6" i="5"/>
  <c r="L6" i="5"/>
  <c r="N6" i="5"/>
  <c r="O6" i="5"/>
  <c r="P6" i="5"/>
  <c r="R6" i="5"/>
  <c r="S6" i="5"/>
  <c r="T6" i="5"/>
  <c r="V6" i="5"/>
  <c r="W6" i="5"/>
  <c r="X6" i="5"/>
  <c r="Z6" i="5"/>
  <c r="AA6" i="5"/>
  <c r="AB6" i="5"/>
  <c r="AD6" i="5"/>
  <c r="AE6" i="5"/>
  <c r="AF6" i="5"/>
  <c r="AH6" i="5"/>
  <c r="AI6" i="5"/>
  <c r="AJ6" i="5"/>
  <c r="AL6" i="5"/>
  <c r="AM6" i="5"/>
  <c r="AN6" i="5"/>
  <c r="J7" i="5"/>
  <c r="K7" i="5"/>
  <c r="L7" i="5"/>
  <c r="N7" i="5"/>
  <c r="O7" i="5"/>
  <c r="P7" i="5"/>
  <c r="R7" i="5"/>
  <c r="S7" i="5"/>
  <c r="T7" i="5"/>
  <c r="V7" i="5"/>
  <c r="W7" i="5"/>
  <c r="X7" i="5"/>
  <c r="Z7" i="5"/>
  <c r="AA7" i="5"/>
  <c r="AB7" i="5"/>
  <c r="AD7" i="5"/>
  <c r="AE7" i="5"/>
  <c r="AF7" i="5"/>
  <c r="AH7" i="5"/>
  <c r="AI7" i="5"/>
  <c r="AJ7" i="5"/>
  <c r="AL7" i="5"/>
  <c r="AM7" i="5"/>
  <c r="AN7" i="5"/>
  <c r="J8" i="5"/>
  <c r="K8" i="5"/>
  <c r="L8" i="5"/>
  <c r="N8" i="5"/>
  <c r="O8" i="5"/>
  <c r="P8" i="5"/>
  <c r="R8" i="5"/>
  <c r="S8" i="5"/>
  <c r="T8" i="5"/>
  <c r="V8" i="5"/>
  <c r="W8" i="5"/>
  <c r="X8" i="5"/>
  <c r="Z8" i="5"/>
  <c r="AA8" i="5"/>
  <c r="AB8" i="5"/>
  <c r="AD8" i="5"/>
  <c r="AE8" i="5"/>
  <c r="AF8" i="5"/>
  <c r="AH8" i="5"/>
  <c r="AI8" i="5"/>
  <c r="AJ8" i="5"/>
  <c r="AL8" i="5"/>
  <c r="AM8" i="5"/>
  <c r="AN8" i="5"/>
  <c r="J9" i="5"/>
  <c r="K9" i="5"/>
  <c r="L9" i="5"/>
  <c r="N9" i="5"/>
  <c r="O9" i="5"/>
  <c r="P9" i="5"/>
  <c r="R9" i="5"/>
  <c r="S9" i="5"/>
  <c r="T9" i="5"/>
  <c r="V9" i="5"/>
  <c r="W9" i="5"/>
  <c r="X9" i="5"/>
  <c r="Z9" i="5"/>
  <c r="AA9" i="5"/>
  <c r="AB9" i="5"/>
  <c r="AD9" i="5"/>
  <c r="AE9" i="5"/>
  <c r="AF9" i="5"/>
  <c r="AH9" i="5"/>
  <c r="AI9" i="5"/>
  <c r="AJ9" i="5"/>
  <c r="AL9" i="5"/>
  <c r="AM9" i="5"/>
  <c r="AN9" i="5"/>
  <c r="J10" i="5"/>
  <c r="K10" i="5"/>
  <c r="L10" i="5"/>
  <c r="N10" i="5"/>
  <c r="O10" i="5"/>
  <c r="P10" i="5"/>
  <c r="R10" i="5"/>
  <c r="S10" i="5"/>
  <c r="T10" i="5"/>
  <c r="V10" i="5"/>
  <c r="W10" i="5"/>
  <c r="X10" i="5"/>
  <c r="Z10" i="5"/>
  <c r="AA10" i="5"/>
  <c r="AB10" i="5"/>
  <c r="AD10" i="5"/>
  <c r="AE10" i="5"/>
  <c r="AF10" i="5"/>
  <c r="AH10" i="5"/>
  <c r="AI10" i="5"/>
  <c r="AJ10" i="5"/>
  <c r="AL10" i="5"/>
  <c r="AM10" i="5"/>
  <c r="AN10" i="5"/>
  <c r="J11" i="5"/>
  <c r="K11" i="5"/>
  <c r="L11" i="5"/>
  <c r="N11" i="5"/>
  <c r="O11" i="5"/>
  <c r="P11" i="5"/>
  <c r="R11" i="5"/>
  <c r="S11" i="5"/>
  <c r="T11" i="5"/>
  <c r="V11" i="5"/>
  <c r="W11" i="5"/>
  <c r="X11" i="5"/>
  <c r="Z11" i="5"/>
  <c r="AA11" i="5"/>
  <c r="AB11" i="5"/>
  <c r="AD11" i="5"/>
  <c r="AE11" i="5"/>
  <c r="AF11" i="5"/>
  <c r="AH11" i="5"/>
  <c r="AI11" i="5"/>
  <c r="AJ11" i="5"/>
  <c r="AL11" i="5"/>
  <c r="AM11" i="5"/>
  <c r="AN11" i="5"/>
  <c r="J16" i="5" l="1"/>
  <c r="AP5" i="5"/>
  <c r="AQ5" i="5"/>
  <c r="AR5" i="5"/>
  <c r="AT5" i="5"/>
  <c r="AU5" i="5"/>
  <c r="AV5" i="5"/>
  <c r="AP6" i="5"/>
  <c r="AQ6" i="5"/>
  <c r="AR6" i="5"/>
  <c r="AT6" i="5"/>
  <c r="AU6" i="5"/>
  <c r="AV6" i="5"/>
  <c r="AP7" i="5"/>
  <c r="AQ7" i="5"/>
  <c r="AR7" i="5"/>
  <c r="AT7" i="5"/>
  <c r="AU7" i="5"/>
  <c r="AV7" i="5"/>
  <c r="AP8" i="5"/>
  <c r="AQ8" i="5"/>
  <c r="AR8" i="5"/>
  <c r="AT8" i="5"/>
  <c r="AU8" i="5"/>
  <c r="AV8" i="5"/>
  <c r="AP9" i="5"/>
  <c r="AQ9" i="5"/>
  <c r="AR9" i="5"/>
  <c r="AT9" i="5"/>
  <c r="AU9" i="5"/>
  <c r="AV9" i="5"/>
  <c r="N4" i="5"/>
  <c r="BD11" i="5"/>
  <c r="BC11" i="5"/>
  <c r="BB11" i="5"/>
  <c r="BD10" i="5"/>
  <c r="BC10" i="5"/>
  <c r="BB10" i="5"/>
  <c r="BD9" i="5"/>
  <c r="BC9" i="5"/>
  <c r="BB9" i="5"/>
  <c r="BD8" i="5"/>
  <c r="BC8" i="5"/>
  <c r="BB8" i="5"/>
  <c r="BD7" i="5"/>
  <c r="BC7" i="5"/>
  <c r="BB7" i="5"/>
  <c r="BD6" i="5"/>
  <c r="BC6" i="5"/>
  <c r="BB6" i="5"/>
  <c r="BD5" i="5"/>
  <c r="BC5" i="5"/>
  <c r="BB5" i="5"/>
  <c r="BD4" i="5"/>
  <c r="BC4" i="5"/>
  <c r="BB4" i="5"/>
  <c r="BD3" i="5"/>
  <c r="BC3" i="5"/>
  <c r="BB3" i="5"/>
  <c r="AZ11" i="5"/>
  <c r="AY11" i="5"/>
  <c r="AX11" i="5"/>
  <c r="AZ10" i="5"/>
  <c r="AY10" i="5"/>
  <c r="AX10" i="5"/>
  <c r="AZ9" i="5"/>
  <c r="AY9" i="5"/>
  <c r="AX9" i="5"/>
  <c r="AZ8" i="5"/>
  <c r="AY8" i="5"/>
  <c r="AX8" i="5"/>
  <c r="AZ7" i="5"/>
  <c r="AY7" i="5"/>
  <c r="AX7" i="5"/>
  <c r="AZ6" i="5"/>
  <c r="AY6" i="5"/>
  <c r="AX6" i="5"/>
  <c r="AZ5" i="5"/>
  <c r="AY5" i="5"/>
  <c r="AX5" i="5"/>
  <c r="AZ4" i="5"/>
  <c r="AY4" i="5"/>
  <c r="AX4" i="5"/>
  <c r="AZ3" i="5"/>
  <c r="AY3" i="5"/>
  <c r="AX3" i="5"/>
  <c r="AV11" i="5"/>
  <c r="AU11" i="5"/>
  <c r="AT11" i="5"/>
  <c r="AV10" i="5"/>
  <c r="AU10" i="5"/>
  <c r="AT10" i="5"/>
  <c r="AV4" i="5"/>
  <c r="AU4" i="5"/>
  <c r="AT4" i="5"/>
  <c r="AV3" i="5"/>
  <c r="AU3" i="5"/>
  <c r="AT3" i="5"/>
  <c r="AR11" i="5"/>
  <c r="AQ11" i="5"/>
  <c r="AP11" i="5"/>
  <c r="AR10" i="5"/>
  <c r="AQ10" i="5"/>
  <c r="AP10" i="5"/>
  <c r="AR4" i="5"/>
  <c r="AQ4" i="5"/>
  <c r="AP4" i="5"/>
  <c r="AR3" i="5"/>
  <c r="AQ3" i="5"/>
  <c r="AP3" i="5"/>
  <c r="AN4" i="5"/>
  <c r="AM4" i="5"/>
  <c r="AL4" i="5"/>
  <c r="AN3" i="5"/>
  <c r="AM3" i="5"/>
  <c r="AL3" i="5"/>
  <c r="AJ4" i="5"/>
  <c r="AI4" i="5"/>
  <c r="AH4" i="5"/>
  <c r="AJ3" i="5"/>
  <c r="AI3" i="5"/>
  <c r="AH3" i="5"/>
  <c r="BD4" i="2" l="1"/>
  <c r="BC4" i="2"/>
  <c r="BB4" i="2"/>
  <c r="BD3" i="2"/>
  <c r="BC3" i="2"/>
  <c r="BB3" i="2"/>
  <c r="AZ4" i="2"/>
  <c r="AY4" i="2"/>
  <c r="AX4" i="2"/>
  <c r="AZ3" i="2"/>
  <c r="AY3" i="2"/>
  <c r="AX3" i="2"/>
  <c r="AV4" i="2"/>
  <c r="AU4" i="2"/>
  <c r="AT4" i="2"/>
  <c r="AV3" i="2"/>
  <c r="AU3" i="2"/>
  <c r="AT3" i="2"/>
  <c r="AR4" i="2"/>
  <c r="AQ4" i="2"/>
  <c r="AP4" i="2"/>
  <c r="AR3" i="2"/>
  <c r="AQ3" i="2"/>
  <c r="AP3" i="2"/>
  <c r="AN4" i="2"/>
  <c r="AM4" i="2"/>
  <c r="AL4" i="2"/>
  <c r="AN3" i="2"/>
  <c r="AM3" i="2"/>
  <c r="AL3" i="2"/>
  <c r="AJ4" i="2"/>
  <c r="AI4" i="2"/>
  <c r="AH4" i="2"/>
  <c r="AJ3" i="2"/>
  <c r="AI3" i="2"/>
  <c r="AH3" i="2"/>
  <c r="AF4" i="2"/>
  <c r="AE4" i="2"/>
  <c r="AD4" i="2"/>
  <c r="AF3" i="2"/>
  <c r="AE3" i="2"/>
  <c r="AD3" i="2"/>
  <c r="AB4" i="2"/>
  <c r="AA4" i="2"/>
  <c r="Z4" i="2"/>
  <c r="AB3" i="2"/>
  <c r="AA3" i="2"/>
  <c r="Z3" i="2"/>
  <c r="X4" i="2"/>
  <c r="W4" i="2"/>
  <c r="V4" i="2"/>
  <c r="X3" i="2"/>
  <c r="W3" i="2"/>
  <c r="V3" i="2"/>
  <c r="T4" i="2"/>
  <c r="S4" i="2"/>
  <c r="R4" i="2"/>
  <c r="T3" i="2"/>
  <c r="S3" i="2"/>
  <c r="R3" i="2"/>
  <c r="J17" i="2" l="1"/>
  <c r="J16" i="2"/>
  <c r="AF4" i="5" l="1"/>
  <c r="AE4" i="5"/>
  <c r="AD4" i="5"/>
  <c r="AF3" i="5"/>
  <c r="AE3" i="5"/>
  <c r="AD3" i="5"/>
  <c r="AB4" i="5"/>
  <c r="AA4" i="5"/>
  <c r="Z4" i="5"/>
  <c r="AB3" i="5"/>
  <c r="AA3" i="5"/>
  <c r="Z3" i="5"/>
  <c r="N7" i="3" l="1"/>
  <c r="O7" i="3"/>
  <c r="P7" i="3"/>
  <c r="N8" i="3"/>
  <c r="O8" i="3"/>
  <c r="P8" i="3"/>
  <c r="V3" i="3" l="1"/>
  <c r="J15" i="3"/>
  <c r="J16" i="3" s="1"/>
  <c r="J17" i="3" s="1"/>
  <c r="J14" i="3"/>
  <c r="P4" i="2" l="1"/>
  <c r="O4" i="2"/>
  <c r="N4" i="2"/>
  <c r="P3" i="2"/>
  <c r="O3" i="2"/>
  <c r="N3" i="2"/>
  <c r="J4" i="2"/>
  <c r="K4" i="2"/>
  <c r="L4" i="2"/>
  <c r="L3" i="2"/>
  <c r="K3" i="2"/>
  <c r="J3" i="2"/>
  <c r="K16" i="2" l="1"/>
  <c r="K15" i="2"/>
  <c r="K14" i="2"/>
  <c r="K13" i="2"/>
  <c r="N5" i="4" l="1"/>
  <c r="O5" i="4"/>
  <c r="P5" i="4"/>
  <c r="N6" i="4"/>
  <c r="O6" i="4"/>
  <c r="P6" i="4"/>
  <c r="N7" i="4"/>
  <c r="O7" i="4"/>
  <c r="P7" i="4"/>
  <c r="P4" i="4"/>
  <c r="O4" i="4"/>
  <c r="N4" i="4"/>
  <c r="P3" i="4"/>
  <c r="O3" i="4"/>
  <c r="N3" i="4"/>
  <c r="L6" i="4"/>
  <c r="K6" i="4"/>
  <c r="J6" i="4"/>
  <c r="L5" i="4"/>
  <c r="K5" i="4"/>
  <c r="J5" i="4"/>
  <c r="L4" i="4"/>
  <c r="K4" i="4"/>
  <c r="J4" i="4"/>
  <c r="L3" i="4"/>
  <c r="K3" i="4"/>
  <c r="J3" i="4"/>
  <c r="L7" i="4"/>
  <c r="K7" i="4"/>
  <c r="J7" i="4"/>
  <c r="X4" i="5"/>
  <c r="W4" i="5"/>
  <c r="V4" i="5"/>
  <c r="X3" i="5"/>
  <c r="W3" i="5"/>
  <c r="V3" i="5"/>
  <c r="T4" i="5"/>
  <c r="S4" i="5"/>
  <c r="R4" i="5"/>
  <c r="T3" i="5"/>
  <c r="S3" i="5"/>
  <c r="R3" i="5"/>
  <c r="V4" i="3"/>
  <c r="W4" i="3"/>
  <c r="X4" i="3"/>
  <c r="V5" i="3"/>
  <c r="W5" i="3"/>
  <c r="X5" i="3"/>
  <c r="V6" i="3"/>
  <c r="W6" i="3"/>
  <c r="X6" i="3"/>
  <c r="V7" i="3"/>
  <c r="W7" i="3"/>
  <c r="X7" i="3"/>
  <c r="V8" i="3"/>
  <c r="W8" i="3"/>
  <c r="X8" i="3"/>
  <c r="V9" i="3"/>
  <c r="W9" i="3"/>
  <c r="X9" i="3"/>
  <c r="V10" i="3"/>
  <c r="W10" i="3"/>
  <c r="X10" i="3"/>
  <c r="W3" i="3"/>
  <c r="S3" i="3"/>
  <c r="R3" i="3"/>
  <c r="X3" i="3"/>
  <c r="V19" i="2"/>
  <c r="V20" i="2" s="1"/>
  <c r="T10" i="3"/>
  <c r="S10" i="3"/>
  <c r="R10" i="3"/>
  <c r="P10" i="3"/>
  <c r="O10" i="3"/>
  <c r="N10" i="3"/>
  <c r="L10" i="3"/>
  <c r="K10" i="3"/>
  <c r="J10" i="3"/>
  <c r="T9" i="3"/>
  <c r="S9" i="3"/>
  <c r="R9" i="3"/>
  <c r="P9" i="3"/>
  <c r="O9" i="3"/>
  <c r="N9" i="3"/>
  <c r="L9" i="3"/>
  <c r="K9" i="3"/>
  <c r="J9" i="3"/>
  <c r="T8" i="3"/>
  <c r="S8" i="3"/>
  <c r="R8" i="3"/>
  <c r="L8" i="3"/>
  <c r="K8" i="3"/>
  <c r="J8" i="3"/>
  <c r="T7" i="3"/>
  <c r="S7" i="3"/>
  <c r="R7" i="3"/>
  <c r="L7" i="3"/>
  <c r="K7" i="3"/>
  <c r="J7" i="3"/>
  <c r="T6" i="3"/>
  <c r="S6" i="3"/>
  <c r="R6" i="3"/>
  <c r="P6" i="3"/>
  <c r="O6" i="3"/>
  <c r="N6" i="3"/>
  <c r="L6" i="3"/>
  <c r="K6" i="3"/>
  <c r="J6" i="3"/>
  <c r="T5" i="3"/>
  <c r="S5" i="3"/>
  <c r="R5" i="3"/>
  <c r="P5" i="3"/>
  <c r="O5" i="3"/>
  <c r="N5" i="3"/>
  <c r="L5" i="3"/>
  <c r="K5" i="3"/>
  <c r="J5" i="3"/>
  <c r="T4" i="3"/>
  <c r="S4" i="3"/>
  <c r="R4" i="3"/>
  <c r="P4" i="3"/>
  <c r="O4" i="3"/>
  <c r="N4" i="3"/>
  <c r="L4" i="3"/>
  <c r="K4" i="3"/>
  <c r="J4" i="3"/>
  <c r="T3" i="3"/>
  <c r="P3" i="3"/>
  <c r="O3" i="3"/>
  <c r="N3" i="3"/>
  <c r="L3" i="3"/>
  <c r="K3" i="3"/>
  <c r="J3" i="3"/>
  <c r="P4" i="5"/>
  <c r="O4" i="5"/>
  <c r="L4" i="5"/>
  <c r="K4" i="5"/>
  <c r="J4" i="5"/>
  <c r="P3" i="5"/>
  <c r="O3" i="5"/>
  <c r="N3" i="5"/>
  <c r="L3" i="5"/>
  <c r="K3" i="5"/>
  <c r="J3" i="5"/>
</calcChain>
</file>

<file path=xl/sharedStrings.xml><?xml version="1.0" encoding="utf-8"?>
<sst xmlns="http://schemas.openxmlformats.org/spreadsheetml/2006/main" count="2082" uniqueCount="445">
  <si>
    <t>ID</t>
  </si>
  <si>
    <t>Name</t>
  </si>
  <si>
    <t>Club</t>
  </si>
  <si>
    <t>Country</t>
  </si>
  <si>
    <t>T-Shirt</t>
  </si>
  <si>
    <t>Longsword</t>
  </si>
  <si>
    <t>Longsword - Ladies</t>
  </si>
  <si>
    <t>Wrestling</t>
  </si>
  <si>
    <t>Sabre</t>
  </si>
  <si>
    <t>Rapier</t>
  </si>
  <si>
    <t>Judge</t>
  </si>
  <si>
    <t>Crew</t>
  </si>
  <si>
    <t>Mattias Ryrlén</t>
  </si>
  <si>
    <t>GHFS</t>
  </si>
  <si>
    <t>Sweden</t>
  </si>
  <si>
    <t>Medium</t>
  </si>
  <si>
    <t>Kasper Aase</t>
  </si>
  <si>
    <t>Anders Söderberg</t>
  </si>
  <si>
    <t>Xp*</t>
  </si>
  <si>
    <t>X</t>
  </si>
  <si>
    <t>Nicolas Gallardo</t>
  </si>
  <si>
    <t>Xp***</t>
  </si>
  <si>
    <t>Erik Ungman</t>
  </si>
  <si>
    <t>Small</t>
  </si>
  <si>
    <t>Andreas Engström</t>
  </si>
  <si>
    <t>Mattias Moberg</t>
  </si>
  <si>
    <t>Large</t>
  </si>
  <si>
    <t>Johan Norberg</t>
  </si>
  <si>
    <t>Fredrik Eiman</t>
  </si>
  <si>
    <t>XLarge</t>
  </si>
  <si>
    <t>Xs</t>
  </si>
  <si>
    <t>Anders Forsbeg</t>
  </si>
  <si>
    <t>Håkan Kindström Arnoldson</t>
  </si>
  <si>
    <t>Meghan Floyd</t>
  </si>
  <si>
    <t>Krieg School/GHFS</t>
  </si>
  <si>
    <t>Xs***</t>
  </si>
  <si>
    <t>Tobias Axell</t>
  </si>
  <si>
    <t>XXLarge</t>
  </si>
  <si>
    <t>Marius Eriksen</t>
  </si>
  <si>
    <t>Hamar Kunst des Fechtens</t>
  </si>
  <si>
    <t>Norway</t>
  </si>
  <si>
    <t>Thomas Nyzell</t>
  </si>
  <si>
    <t>Uppsala Historiska Färktskola</t>
  </si>
  <si>
    <t>Kristine Konsmo</t>
  </si>
  <si>
    <t>Frie Duellister</t>
  </si>
  <si>
    <t>Xp</t>
  </si>
  <si>
    <t>Jack Gassmann</t>
  </si>
  <si>
    <t>Artes Certaminis</t>
  </si>
  <si>
    <t>Switzerland</t>
  </si>
  <si>
    <t>Jürg Gassmann</t>
  </si>
  <si>
    <t>Andreas Isaksson</t>
  </si>
  <si>
    <t>UHFS</t>
  </si>
  <si>
    <t>Matias Parmala</t>
  </si>
  <si>
    <t>EHMS</t>
  </si>
  <si>
    <t>Finland</t>
  </si>
  <si>
    <t>Eliisa Keskinen</t>
  </si>
  <si>
    <t>Kit Smith</t>
  </si>
  <si>
    <t>n/a</t>
  </si>
  <si>
    <t>Hans Jörnlind</t>
  </si>
  <si>
    <t>Gamla Stans Fäktskola</t>
  </si>
  <si>
    <t>Mikko Niittyvuopio</t>
  </si>
  <si>
    <t>Benjamin Floyd</t>
  </si>
  <si>
    <t>Krieg School</t>
  </si>
  <si>
    <t>Magnus Hagelberg</t>
  </si>
  <si>
    <t>SkHFS</t>
  </si>
  <si>
    <t>Emin Sabovic</t>
  </si>
  <si>
    <t>Halmstad Historiska Fäktskola</t>
  </si>
  <si>
    <t>Per Magnus Haaland</t>
  </si>
  <si>
    <t>Malmö Historiska Fäktskola</t>
  </si>
  <si>
    <t>Roberto Martinez-Loyo</t>
  </si>
  <si>
    <t>Elite Fencing Club (EFC)</t>
  </si>
  <si>
    <t>Mexico</t>
  </si>
  <si>
    <t>Michael Edelson</t>
  </si>
  <si>
    <t>New York Historical Fencing Association</t>
  </si>
  <si>
    <t>Kristian Ruokonen</t>
  </si>
  <si>
    <t>Axel Pettersson</t>
  </si>
  <si>
    <t>sweden</t>
  </si>
  <si>
    <t>Piermarco Terminiello</t>
  </si>
  <si>
    <t>School of the Sword</t>
  </si>
  <si>
    <t>United Kingdom</t>
  </si>
  <si>
    <t>Christofer Janssen</t>
  </si>
  <si>
    <t>Stockholms Stigmän</t>
  </si>
  <si>
    <t>Tomas Suazo</t>
  </si>
  <si>
    <t>Compañia Espada de Plata</t>
  </si>
  <si>
    <t>Chile</t>
  </si>
  <si>
    <t>Willeke Snijder</t>
  </si>
  <si>
    <t>Noorderwind</t>
  </si>
  <si>
    <t>Amanda Trail</t>
  </si>
  <si>
    <t>Iron Crown KDF</t>
  </si>
  <si>
    <t>Annina Ruokonen</t>
  </si>
  <si>
    <t>Bas van Meel</t>
  </si>
  <si>
    <t>Peter Smallridge</t>
  </si>
  <si>
    <t>KDF</t>
  </si>
  <si>
    <t>Gregor Medvešek</t>
  </si>
  <si>
    <t>Schola pugnatoria Celeiana</t>
  </si>
  <si>
    <t>Slovenia</t>
  </si>
  <si>
    <t>Rob Runacres</t>
  </si>
  <si>
    <t>Commilitium Historical Fencing</t>
  </si>
  <si>
    <t>Magnus Lundborg</t>
  </si>
  <si>
    <t>Uppsala Historiska Fäktskola</t>
  </si>
  <si>
    <t>Constantin Speitel</t>
  </si>
  <si>
    <t>INDES Salzburg</t>
  </si>
  <si>
    <t>Austria</t>
  </si>
  <si>
    <t>Ingulf Kohlweiss</t>
  </si>
  <si>
    <t>Patrick Herrmann-Ott</t>
  </si>
  <si>
    <t>Marius Rafoshei</t>
  </si>
  <si>
    <t>Oslo Kunst des Fechtens</t>
  </si>
  <si>
    <t>paolo gianni</t>
  </si>
  <si>
    <t>Susanne Popp</t>
  </si>
  <si>
    <t>Maciej Zając</t>
  </si>
  <si>
    <t>ARMA Poland</t>
  </si>
  <si>
    <t>Poland</t>
  </si>
  <si>
    <t>Michael Smallridge</t>
  </si>
  <si>
    <t>N/A</t>
  </si>
  <si>
    <t>Łukasz Dąbrowski</t>
  </si>
  <si>
    <t>Fechtschule Gdańsk</t>
  </si>
  <si>
    <t>Ilkka Hartikainen</t>
  </si>
  <si>
    <t>No T-Shirt</t>
  </si>
  <si>
    <t>Mark Wilkie</t>
  </si>
  <si>
    <t>The Institute for Historical Arts</t>
  </si>
  <si>
    <t>Scotland</t>
  </si>
  <si>
    <t>Andreas Markehed</t>
  </si>
  <si>
    <t>MHFS</t>
  </si>
  <si>
    <t>Jonathan Wilkins</t>
  </si>
  <si>
    <t>Mikael Kaiser</t>
  </si>
  <si>
    <t>Mikael Widegren</t>
  </si>
  <si>
    <t>staffan sannemalm</t>
  </si>
  <si>
    <t>örebro hema,chen shinobijutzu....</t>
  </si>
  <si>
    <t>Daniel Olsson</t>
  </si>
  <si>
    <t>Petter Brodin</t>
  </si>
  <si>
    <t>FKFD Bergen</t>
  </si>
  <si>
    <t>Carl Ryrberg</t>
  </si>
  <si>
    <t>Örebro HEMA</t>
  </si>
  <si>
    <t>Laszlo Schunder</t>
  </si>
  <si>
    <t>Ars Ensis</t>
  </si>
  <si>
    <t>Stefan Vogl</t>
  </si>
  <si>
    <t>Guggidengler Regensburg</t>
  </si>
  <si>
    <t>Germany</t>
  </si>
  <si>
    <t>Friederike von dem Bussche</t>
  </si>
  <si>
    <t>Hammaborg</t>
  </si>
  <si>
    <t>Knut Bonan</t>
  </si>
  <si>
    <t>Björn Rüther</t>
  </si>
  <si>
    <t>Torstein Vien</t>
  </si>
  <si>
    <t>Oslo KdF</t>
  </si>
  <si>
    <t>Federica Carfagna</t>
  </si>
  <si>
    <t>Italy</t>
  </si>
  <si>
    <t>Jan Chodkiewicz</t>
  </si>
  <si>
    <t>Fechtschule Gdansk</t>
  </si>
  <si>
    <t>Barbara Chlebowska</t>
  </si>
  <si>
    <t>Francesco Loda'</t>
  </si>
  <si>
    <t>Renate Pedersen</t>
  </si>
  <si>
    <t>Georgi Nikolov</t>
  </si>
  <si>
    <t>Johan Dahlberg</t>
  </si>
  <si>
    <t>ekkehard zimmer</t>
  </si>
  <si>
    <t>Johannes Houba</t>
  </si>
  <si>
    <t>Schwertfechten-Nordhessen e.V.</t>
  </si>
  <si>
    <t>Ingela Vretblad</t>
  </si>
  <si>
    <t>Peter Hansson-Silva</t>
  </si>
  <si>
    <t>SPIFF</t>
  </si>
  <si>
    <t>Sonja Heer</t>
  </si>
  <si>
    <t>Schwertfechten Nordhessen e.V.</t>
  </si>
  <si>
    <t>Lars Jørgen Myking</t>
  </si>
  <si>
    <t>FKFD Oslo</t>
  </si>
  <si>
    <t>RORY MERRALL-WYRE</t>
  </si>
  <si>
    <t>Gregal Vissers</t>
  </si>
  <si>
    <t>Sebastian Wilhelmsson</t>
  </si>
  <si>
    <t>Vaasan Miekkailijat</t>
  </si>
  <si>
    <t>Szabolcs Waldmann</t>
  </si>
  <si>
    <t>Hungary</t>
  </si>
  <si>
    <t>Max Schmöle</t>
  </si>
  <si>
    <t>Schwertfechten Nordhessen</t>
  </si>
  <si>
    <t>Felix Lensing</t>
  </si>
  <si>
    <t>Tremonia</t>
  </si>
  <si>
    <t>Dennis Ljungqvist</t>
  </si>
  <si>
    <t>KuHFS</t>
  </si>
  <si>
    <t>Kai Finke</t>
  </si>
  <si>
    <t>Arts of Mars</t>
  </si>
  <si>
    <t>Daniel Ossenkop</t>
  </si>
  <si>
    <t>Bellum Nobile</t>
  </si>
  <si>
    <t>Rafaell Czuprynski</t>
  </si>
  <si>
    <t>Arma PL Waw</t>
  </si>
  <si>
    <t>Colin Richards</t>
  </si>
  <si>
    <t>Arts of MArs</t>
  </si>
  <si>
    <t>Joel Andersson</t>
  </si>
  <si>
    <t>Nina Trollvige</t>
  </si>
  <si>
    <t>Agostino Punturi</t>
  </si>
  <si>
    <t>Gregor Schiess</t>
  </si>
  <si>
    <t>Gladius et Codex</t>
  </si>
  <si>
    <t>Julia Yli-Hukka</t>
  </si>
  <si>
    <t>Matthys Kool</t>
  </si>
  <si>
    <t>AMEK</t>
  </si>
  <si>
    <t>Netherlands</t>
  </si>
  <si>
    <t>Jason Bonner</t>
  </si>
  <si>
    <t>school of the sword</t>
  </si>
  <si>
    <t>Falko Fritz</t>
  </si>
  <si>
    <t>Hammaborg - Historischer Schwertkampf e.V.</t>
  </si>
  <si>
    <t>Maike Speck</t>
  </si>
  <si>
    <t>Clemens Mayer</t>
  </si>
  <si>
    <t>name</t>
  </si>
  <si>
    <t>club</t>
  </si>
  <si>
    <t>Fighter number</t>
  </si>
  <si>
    <t>Martin Betzenbichler</t>
  </si>
  <si>
    <t>Ochs</t>
  </si>
  <si>
    <t>Total</t>
  </si>
  <si>
    <t>Pool 1</t>
  </si>
  <si>
    <t>Pool 2</t>
  </si>
  <si>
    <t>Pool 3</t>
  </si>
  <si>
    <t>Pool 4</t>
  </si>
  <si>
    <t>1-4</t>
  </si>
  <si>
    <t>2-3</t>
  </si>
  <si>
    <t>1-3</t>
  </si>
  <si>
    <t>2-4</t>
  </si>
  <si>
    <t>3-4</t>
  </si>
  <si>
    <t>1-2</t>
  </si>
  <si>
    <t>5-1</t>
  </si>
  <si>
    <t>5-4</t>
  </si>
  <si>
    <t>2-5</t>
  </si>
  <si>
    <t>4-1</t>
  </si>
  <si>
    <t>3-5</t>
  </si>
  <si>
    <t>4-2</t>
  </si>
  <si>
    <t>4-5</t>
  </si>
  <si>
    <t>5-6</t>
  </si>
  <si>
    <t>3-1</t>
  </si>
  <si>
    <t>6-4</t>
  </si>
  <si>
    <t>5-3</t>
  </si>
  <si>
    <t>1-6</t>
  </si>
  <si>
    <t>3-6</t>
  </si>
  <si>
    <t>6-2</t>
  </si>
  <si>
    <t>7-1</t>
  </si>
  <si>
    <t>6-7</t>
  </si>
  <si>
    <t>4-3</t>
  </si>
  <si>
    <t>5-7</t>
  </si>
  <si>
    <t>4-6</t>
  </si>
  <si>
    <t>7-2</t>
  </si>
  <si>
    <t>7-3</t>
  </si>
  <si>
    <t>6-5</t>
  </si>
  <si>
    <t>4-7</t>
  </si>
  <si>
    <t>1-5</t>
  </si>
  <si>
    <t>7-4</t>
  </si>
  <si>
    <t>6-8</t>
  </si>
  <si>
    <t>8-7</t>
  </si>
  <si>
    <t>8-3</t>
  </si>
  <si>
    <t>8-1</t>
  </si>
  <si>
    <t>7-5</t>
  </si>
  <si>
    <t>2-8</t>
  </si>
  <si>
    <t>6-1</t>
  </si>
  <si>
    <t>3-7</t>
  </si>
  <si>
    <t>4-8</t>
  </si>
  <si>
    <t>2-6</t>
  </si>
  <si>
    <t>1-7</t>
  </si>
  <si>
    <t>8-5</t>
  </si>
  <si>
    <t>5-2</t>
  </si>
  <si>
    <t>4 Competitors (6 Bouts - 18 minutes)</t>
  </si>
  <si>
    <t>5 Competitors (10 bouts - 30 Minutes)</t>
  </si>
  <si>
    <t>6 Competitors (15 bouts - 45 minutes)</t>
  </si>
  <si>
    <t>7 Competitors (21 bouts - 63 minutes)</t>
  </si>
  <si>
    <t>8 Competitors (28 bouts - 84 minutes)</t>
  </si>
  <si>
    <t>Pool 5</t>
  </si>
  <si>
    <t>Pool 6</t>
  </si>
  <si>
    <t>Pool 7</t>
  </si>
  <si>
    <t>Pool 8</t>
  </si>
  <si>
    <t>Pool 9</t>
  </si>
  <si>
    <t>Pool 10</t>
  </si>
  <si>
    <t>Sheet Index:</t>
  </si>
  <si>
    <t>Longsword - Open</t>
  </si>
  <si>
    <t>Bouts</t>
  </si>
  <si>
    <t>Keith Farrell</t>
  </si>
  <si>
    <t>Academy of Historical Arts</t>
  </si>
  <si>
    <t>peter als nerving</t>
  </si>
  <si>
    <t>laurentiusgildet east</t>
  </si>
  <si>
    <t>Joeli Takala</t>
  </si>
  <si>
    <t>Camilla Savonen</t>
  </si>
  <si>
    <t>Marius Bratli</t>
  </si>
  <si>
    <t>Hamar KDF</t>
  </si>
  <si>
    <t>Kay Svendsen</t>
  </si>
  <si>
    <t>Malin Antonsson</t>
  </si>
  <si>
    <t>Skhfs</t>
  </si>
  <si>
    <t>Jonas Andersson</t>
  </si>
  <si>
    <t>Andreas Ståhlberg</t>
  </si>
  <si>
    <t>12</t>
  </si>
  <si>
    <t>20</t>
  </si>
  <si>
    <t>30</t>
  </si>
  <si>
    <t>42</t>
  </si>
  <si>
    <t>56</t>
  </si>
  <si>
    <t>Mattias Pettersson</t>
  </si>
  <si>
    <t>Marco De Filippo</t>
  </si>
  <si>
    <t>Simon Hotinceanu</t>
  </si>
  <si>
    <t>Linus Eklund</t>
  </si>
  <si>
    <t>Maarten Kamphuis</t>
  </si>
  <si>
    <t>MBlades</t>
  </si>
  <si>
    <t>Szymon Chlebowski</t>
  </si>
  <si>
    <t>Kjell Magnusson</t>
  </si>
  <si>
    <t>Uppsala hfs</t>
  </si>
  <si>
    <t>Michael Sprenger</t>
  </si>
  <si>
    <t>Jenny-Ann Petersson</t>
  </si>
  <si>
    <t>Marcin Bialek</t>
  </si>
  <si>
    <t>Akademia Broni Warszawa</t>
  </si>
  <si>
    <t>Thomas Nyløkken</t>
  </si>
  <si>
    <t>FKFD (Fekteklubben Frie Duellister)</t>
  </si>
  <si>
    <t>Jouni Alanärä</t>
  </si>
  <si>
    <t>Oulun Miekkailuseura (OMS)</t>
  </si>
  <si>
    <t>Pool 11</t>
  </si>
  <si>
    <t>Pool 12</t>
  </si>
  <si>
    <t>SIMONE CAMPI</t>
  </si>
  <si>
    <t>Jiri Söderblom</t>
  </si>
  <si>
    <t>Halmstads Historiska Fäktskola</t>
  </si>
  <si>
    <t>Alan Abu Bakr</t>
  </si>
  <si>
    <t>Jogchem Dijkstra</t>
  </si>
  <si>
    <t>Orde der Noorderwind</t>
  </si>
  <si>
    <t>Daniel Flokenes</t>
  </si>
  <si>
    <t>Denmark</t>
  </si>
  <si>
    <t>Stephen Howell</t>
  </si>
  <si>
    <t>Robin Stattin Berg</t>
  </si>
  <si>
    <t>Reinis Rinka</t>
  </si>
  <si>
    <t>Christopher Blom Salmonsen</t>
  </si>
  <si>
    <t>Jonas Norlin</t>
  </si>
  <si>
    <t>KHFK</t>
  </si>
  <si>
    <t>Marcus Pettersson</t>
  </si>
  <si>
    <t>Pontus Vigur</t>
  </si>
  <si>
    <t>Lena Fredrikson</t>
  </si>
  <si>
    <t>Jacob Norwood</t>
  </si>
  <si>
    <t>MKDF/CKDF</t>
  </si>
  <si>
    <t>USA</t>
  </si>
  <si>
    <t>Jesper Christiansen</t>
  </si>
  <si>
    <t>Cristoffer Holm</t>
  </si>
  <si>
    <t>Grzegorz Brzeziński</t>
  </si>
  <si>
    <t>TSF/Budowlani Toruń</t>
  </si>
  <si>
    <t>Piotr Malinowski</t>
  </si>
  <si>
    <t>TSF Budowlani Toruń</t>
  </si>
  <si>
    <t>EHMS, Espoo historical fencing association</t>
  </si>
  <si>
    <t>EHMS/AMEK</t>
  </si>
  <si>
    <t>Accademia Romana d'Armi</t>
  </si>
  <si>
    <t>SCHOOL OF THE SWORD</t>
  </si>
  <si>
    <t>Luís Preto</t>
  </si>
  <si>
    <t>PretoMA</t>
  </si>
  <si>
    <t>Mattias Nyrell</t>
  </si>
  <si>
    <t>Historisk fäktning i Linköping - JianFa.se</t>
  </si>
  <si>
    <t>Gerrit Barz</t>
  </si>
  <si>
    <t>TuS Grün Weiß Holten</t>
  </si>
  <si>
    <t>Københavns Historiske Fægteklub (KHFK)</t>
  </si>
  <si>
    <t>Robin Hedlund</t>
  </si>
  <si>
    <t>Märta-Sofie Geijer</t>
  </si>
  <si>
    <t>Örebro HEMA/GHFS</t>
  </si>
  <si>
    <t>Alexander Lundqvist</t>
  </si>
  <si>
    <t>Péter Regenyei</t>
  </si>
  <si>
    <t>Katalin Mohl</t>
  </si>
  <si>
    <t>Max Schulte</t>
  </si>
  <si>
    <t>Grün Weiß Holten</t>
  </si>
  <si>
    <t>Ynse Segaar</t>
  </si>
  <si>
    <t>Jens Träff</t>
  </si>
  <si>
    <t>Rickard Waern</t>
  </si>
  <si>
    <t>Suzanne Dessens</t>
  </si>
  <si>
    <t>FKFD</t>
  </si>
  <si>
    <t>Niklas Forsbacka</t>
  </si>
  <si>
    <t>Johan Lundby</t>
  </si>
  <si>
    <t>Kristofer Stanson</t>
  </si>
  <si>
    <t>Patryk Pilas</t>
  </si>
  <si>
    <t>Alfred Andersson</t>
  </si>
  <si>
    <t>HHFS</t>
  </si>
  <si>
    <t>Patrik Görling</t>
  </si>
  <si>
    <t>Niklas Mårdby</t>
  </si>
  <si>
    <t>Roger Norling</t>
  </si>
  <si>
    <t>Hugo Kerdoncuff</t>
  </si>
  <si>
    <t>Københavns Historiske Fægteklub</t>
  </si>
  <si>
    <t>Stefan Olofsson</t>
  </si>
  <si>
    <t>Patronus</t>
  </si>
  <si>
    <t>Samuel Spånberger</t>
  </si>
  <si>
    <t>Ghfs</t>
  </si>
  <si>
    <t>Martin Pettersson</t>
  </si>
  <si>
    <t>Robert Kartler</t>
  </si>
  <si>
    <t>Mikael Brandt</t>
  </si>
  <si>
    <t>Patronus S.O.S.</t>
  </si>
  <si>
    <t>rebecca karlsson</t>
  </si>
  <si>
    <t>Helge Wilhelm Dahl</t>
  </si>
  <si>
    <t>Fredrik Dillner</t>
  </si>
  <si>
    <t>Tomm Alexander Skotner</t>
  </si>
  <si>
    <t>Alexandra Dahlberg</t>
  </si>
  <si>
    <t>Roman Vucajnk</t>
  </si>
  <si>
    <t>Academia artis dimicatoriae</t>
  </si>
  <si>
    <t>SILVIA TOMASSETTI</t>
  </si>
  <si>
    <t>ACCADEMIA ROMANA D'ARMI</t>
  </si>
  <si>
    <t>accademia romana d'armi</t>
  </si>
  <si>
    <t>A.R.A Accademia Romana d'Armi</t>
  </si>
  <si>
    <t>Compagnia della Rosa e della Spada</t>
  </si>
  <si>
    <t>Accademia Romana D'Armi</t>
  </si>
  <si>
    <t>Albin Svensson</t>
  </si>
  <si>
    <t>No one</t>
  </si>
  <si>
    <t>Anders Linnard</t>
  </si>
  <si>
    <t>Øystein R. Borgersen</t>
  </si>
  <si>
    <t>Fekteklubben Frie Duellister</t>
  </si>
  <si>
    <t>Kalle Kylmänen</t>
  </si>
  <si>
    <t>Henrik Jacobson</t>
  </si>
  <si>
    <t>Anders Enqvist</t>
  </si>
  <si>
    <t>Simon Laudell</t>
  </si>
  <si>
    <t>Arne Lilleholt</t>
  </si>
  <si>
    <t>Skaraborgs Historiska Fäktskola</t>
  </si>
  <si>
    <t>Hans Nordström</t>
  </si>
  <si>
    <t>Fredrik Stolpe</t>
  </si>
  <si>
    <t>Lovisa</t>
  </si>
  <si>
    <t>Stefan Karlsson</t>
  </si>
  <si>
    <t>Jimmy Thidé</t>
  </si>
  <si>
    <t>Robert Ringefors</t>
  </si>
  <si>
    <t>Arena 1</t>
  </si>
  <si>
    <t>Arena 2</t>
  </si>
  <si>
    <t>Kit Check and Briefing</t>
  </si>
  <si>
    <t>Eliminations</t>
  </si>
  <si>
    <t>Ladies' Longsword</t>
  </si>
  <si>
    <t>09.00-09.30</t>
  </si>
  <si>
    <t>09.30-10.00</t>
  </si>
  <si>
    <t>10.05-10.35</t>
  </si>
  <si>
    <t>10.40-11.20</t>
  </si>
  <si>
    <t>11.30-12.00</t>
  </si>
  <si>
    <t>14.30-15.00</t>
  </si>
  <si>
    <t>09.30-10.40</t>
  </si>
  <si>
    <t>10.50-11.00</t>
  </si>
  <si>
    <t>11.10-12.00</t>
  </si>
  <si>
    <t>Pool 13</t>
  </si>
  <si>
    <t>Pool 14</t>
  </si>
  <si>
    <t>Pool 15</t>
  </si>
  <si>
    <t>Pool 16</t>
  </si>
  <si>
    <t>15.00-15.30</t>
  </si>
  <si>
    <t>15.35-16.05</t>
  </si>
  <si>
    <t>16.10-16.40</t>
  </si>
  <si>
    <t>16.50-17.20</t>
  </si>
  <si>
    <t>17.25-17.55</t>
  </si>
  <si>
    <t>18.00-18.30</t>
  </si>
  <si>
    <t>10.45-11.25</t>
  </si>
  <si>
    <t>12.10-13.00</t>
  </si>
  <si>
    <t>10.35-10.45</t>
  </si>
  <si>
    <t>16.40-16.50</t>
  </si>
  <si>
    <t>10.40-10.50</t>
  </si>
  <si>
    <t>Break</t>
  </si>
  <si>
    <t>Conny Corneliusson</t>
  </si>
  <si>
    <t>Magnus Enell</t>
  </si>
  <si>
    <t>Patrick Scheler</t>
  </si>
  <si>
    <t>IG Meisterhauw</t>
  </si>
  <si>
    <t>Annika Corneliusson</t>
  </si>
  <si>
    <t>Glenn Adam Linhem</t>
  </si>
  <si>
    <t>Patronus S.O</t>
  </si>
  <si>
    <t>Robert Molin</t>
  </si>
  <si>
    <t>Michael Johansson</t>
  </si>
  <si>
    <t>Timetable</t>
  </si>
  <si>
    <t>Calculation on bout times</t>
  </si>
  <si>
    <t>All attendees</t>
  </si>
  <si>
    <t>Suggested timetable for pools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</si>
</sst>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indexed="18"/>
      <name val="Calibri"/>
      <family val="2"/>
      <scheme val="minor"/>
    </font>
    <font>
      <sz val="11"/>
      <color indexed="1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49" fontId="0" fillId="0" borderId="0" xfId="0" applyNumberFormat="1"/>
    <xf numFmtId="0" fontId="0" fillId="0" borderId="0" xfId="0" applyNumberFormat="1"/>
    <xf numFmtId="49" fontId="2" fillId="0" borderId="0" xfId="0" applyNumberFormat="1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1" quotePrefix="1"/>
    <xf numFmtId="0" fontId="8" fillId="0" borderId="0" xfId="0" applyFont="1"/>
    <xf numFmtId="0" fontId="9" fillId="0" borderId="0" xfId="0" applyFont="1"/>
    <xf numFmtId="0" fontId="8" fillId="2" borderId="0" xfId="0" applyFont="1" applyFill="1"/>
    <xf numFmtId="0" fontId="9" fillId="2" borderId="0" xfId="0" applyFont="1" applyFill="1"/>
    <xf numFmtId="0" fontId="0" fillId="0" borderId="1" xfId="0" applyFont="1" applyBorder="1"/>
    <xf numFmtId="0" fontId="0" fillId="0" borderId="1" xfId="0" applyBorder="1"/>
    <xf numFmtId="0" fontId="12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ASAPSheetIndex"/>
  <dimension ref="A1:B9"/>
  <sheetViews>
    <sheetView tabSelected="1" workbookViewId="0">
      <selection activeCell="B8" sqref="B8"/>
    </sheetView>
  </sheetViews>
  <sheetFormatPr defaultRowHeight="15" x14ac:dyDescent="0.25"/>
  <cols>
    <col min="1" max="1" width="18" style="7" bestFit="1" customWidth="1"/>
    <col min="2" max="16384" width="9.140625" style="7"/>
  </cols>
  <sheetData>
    <row r="1" spans="1:2" ht="17.25" x14ac:dyDescent="0.3">
      <c r="A1" s="6" t="s">
        <v>263</v>
      </c>
    </row>
    <row r="2" spans="1:2" x14ac:dyDescent="0.25">
      <c r="A2" s="8" t="s">
        <v>264</v>
      </c>
    </row>
    <row r="3" spans="1:2" x14ac:dyDescent="0.25">
      <c r="A3" s="8" t="s">
        <v>6</v>
      </c>
    </row>
    <row r="4" spans="1:2" x14ac:dyDescent="0.25">
      <c r="A4" s="8" t="s">
        <v>8</v>
      </c>
    </row>
    <row r="5" spans="1:2" x14ac:dyDescent="0.25">
      <c r="A5" s="8" t="s">
        <v>9</v>
      </c>
    </row>
    <row r="6" spans="1:2" x14ac:dyDescent="0.25">
      <c r="A6" s="8" t="s">
        <v>265</v>
      </c>
      <c r="B6" s="7" t="s">
        <v>442</v>
      </c>
    </row>
    <row r="7" spans="1:2" x14ac:dyDescent="0.25">
      <c r="A7" s="8" t="s">
        <v>203</v>
      </c>
      <c r="B7" s="7" t="s">
        <v>443</v>
      </c>
    </row>
    <row r="8" spans="1:2" x14ac:dyDescent="0.25">
      <c r="A8" s="8" t="s">
        <v>441</v>
      </c>
      <c r="B8" s="7" t="s">
        <v>444</v>
      </c>
    </row>
    <row r="9" spans="1:2" x14ac:dyDescent="0.25">
      <c r="A9" s="8"/>
    </row>
  </sheetData>
  <hyperlinks>
    <hyperlink ref="A2" location="'Longsword - Open'!A1" display="'Longsword - Open'!A1"/>
    <hyperlink ref="A3" location="'Longsword - Ladies'!A1" display="'Longsword - Ladies'!A1"/>
    <hyperlink ref="A4" location="'Sabre'!A1" display="'Sabre'!A1"/>
    <hyperlink ref="A5" location="'Rapier'!A1" display="'Rapier'!A1"/>
    <hyperlink ref="A6" location="'Bouts'!A1" display="'Bouts'!A1"/>
    <hyperlink ref="A7" location="'Total'!A1" display="'Total'!A1"/>
    <hyperlink ref="A8" location="'Timetable'!A1" display="'Timetable'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T77"/>
  <sheetViews>
    <sheetView workbookViewId="0">
      <selection activeCell="D29" sqref="D29"/>
    </sheetView>
  </sheetViews>
  <sheetFormatPr defaultRowHeight="15" x14ac:dyDescent="0.25"/>
  <cols>
    <col min="2" max="2" width="4" bestFit="1" customWidth="1"/>
    <col min="3" max="3" width="27.140625" bestFit="1" customWidth="1"/>
    <col min="4" max="4" width="39.140625" bestFit="1" customWidth="1"/>
    <col min="5" max="5" width="15.42578125" bestFit="1" customWidth="1"/>
    <col min="6" max="6" width="10.5703125" bestFit="1" customWidth="1"/>
    <col min="9" max="9" width="14.28515625" bestFit="1" customWidth="1"/>
    <col min="10" max="10" width="22" bestFit="1" customWidth="1"/>
    <col min="11" max="11" width="27.140625" bestFit="1" customWidth="1"/>
    <col min="12" max="12" width="27.140625" customWidth="1"/>
    <col min="13" max="13" width="15.140625" bestFit="1" customWidth="1"/>
    <col min="14" max="14" width="21.7109375" bestFit="1" customWidth="1"/>
    <col min="15" max="15" width="39.140625" bestFit="1" customWidth="1"/>
    <col min="16" max="16" width="39.140625" customWidth="1"/>
    <col min="17" max="17" width="15.140625" bestFit="1" customWidth="1"/>
    <col min="18" max="18" width="20.140625" bestFit="1" customWidth="1"/>
    <col min="19" max="19" width="27.140625" bestFit="1" customWidth="1"/>
    <col min="20" max="20" width="27.140625" customWidth="1"/>
    <col min="21" max="21" width="15.140625" bestFit="1" customWidth="1"/>
    <col min="22" max="22" width="22" bestFit="1" customWidth="1"/>
    <col min="23" max="23" width="39.140625" bestFit="1" customWidth="1"/>
    <col min="24" max="24" width="15.42578125" bestFit="1" customWidth="1"/>
    <col min="25" max="25" width="15.140625" bestFit="1" customWidth="1"/>
    <col min="26" max="26" width="18.140625" bestFit="1" customWidth="1"/>
    <col min="27" max="27" width="36.85546875" bestFit="1" customWidth="1"/>
    <col min="28" max="28" width="15.42578125" bestFit="1" customWidth="1"/>
    <col min="29" max="29" width="15.140625" bestFit="1" customWidth="1"/>
    <col min="30" max="30" width="27.140625" bestFit="1" customWidth="1"/>
    <col min="31" max="31" width="36.85546875" bestFit="1" customWidth="1"/>
    <col min="32" max="32" width="11.42578125" bestFit="1" customWidth="1"/>
    <col min="33" max="33" width="15.140625" bestFit="1" customWidth="1"/>
    <col min="34" max="34" width="19.85546875" bestFit="1" customWidth="1"/>
    <col min="35" max="35" width="36.85546875" bestFit="1" customWidth="1"/>
    <col min="36" max="36" width="11.42578125" bestFit="1" customWidth="1"/>
    <col min="37" max="37" width="15.140625" bestFit="1" customWidth="1"/>
    <col min="38" max="38" width="19.85546875" bestFit="1" customWidth="1"/>
    <col min="39" max="39" width="36.85546875" bestFit="1" customWidth="1"/>
    <col min="40" max="40" width="11.42578125" bestFit="1" customWidth="1"/>
    <col min="41" max="41" width="15.140625" bestFit="1" customWidth="1"/>
    <col min="42" max="42" width="18.85546875" bestFit="1" customWidth="1"/>
    <col min="43" max="43" width="24.140625" bestFit="1" customWidth="1"/>
    <col min="44" max="44" width="12" bestFit="1" customWidth="1"/>
    <col min="45" max="45" width="15.140625" bestFit="1" customWidth="1"/>
    <col min="46" max="46" width="22" bestFit="1" customWidth="1"/>
    <col min="47" max="47" width="24.5703125" bestFit="1" customWidth="1"/>
    <col min="48" max="48" width="15.42578125" bestFit="1" customWidth="1"/>
    <col min="49" max="49" width="15.140625" bestFit="1" customWidth="1"/>
    <col min="50" max="50" width="17.5703125" bestFit="1" customWidth="1"/>
    <col min="51" max="51" width="28.5703125" bestFit="1" customWidth="1"/>
    <col min="52" max="52" width="8.85546875" bestFit="1" customWidth="1"/>
    <col min="53" max="53" width="15.140625" bestFit="1" customWidth="1"/>
    <col min="54" max="54" width="17.5703125" bestFit="1" customWidth="1"/>
    <col min="55" max="55" width="28.5703125" bestFit="1" customWidth="1"/>
    <col min="56" max="56" width="8.85546875" bestFit="1" customWidth="1"/>
    <col min="57" max="57" width="15.140625" bestFit="1" customWidth="1"/>
    <col min="58" max="58" width="23.85546875" bestFit="1" customWidth="1"/>
    <col min="59" max="59" width="36.85546875" bestFit="1" customWidth="1"/>
    <col min="60" max="60" width="8.5703125" bestFit="1" customWidth="1"/>
    <col min="61" max="61" width="15.140625" bestFit="1" customWidth="1"/>
    <col min="62" max="62" width="23.85546875" bestFit="1" customWidth="1"/>
    <col min="63" max="63" width="36.85546875" bestFit="1" customWidth="1"/>
    <col min="64" max="64" width="8.5703125" bestFit="1" customWidth="1"/>
    <col min="65" max="65" width="15.140625" bestFit="1" customWidth="1"/>
    <col min="66" max="66" width="19.85546875" bestFit="1" customWidth="1"/>
    <col min="67" max="67" width="25" bestFit="1" customWidth="1"/>
    <col min="68" max="68" width="9" bestFit="1" customWidth="1"/>
    <col min="69" max="69" width="15.140625" bestFit="1" customWidth="1"/>
    <col min="70" max="70" width="19.85546875" bestFit="1" customWidth="1"/>
    <col min="71" max="71" width="25" bestFit="1" customWidth="1"/>
    <col min="72" max="72" width="9" bestFit="1" customWidth="1"/>
  </cols>
  <sheetData>
    <row r="1" spans="1:72" s="2" customFormat="1" ht="15.75" x14ac:dyDescent="0.25">
      <c r="A1" s="19" t="s">
        <v>203</v>
      </c>
      <c r="B1" s="19"/>
      <c r="C1" s="19"/>
      <c r="D1" s="19"/>
      <c r="E1" s="19"/>
      <c r="F1" s="19"/>
      <c r="I1" s="19" t="s">
        <v>204</v>
      </c>
      <c r="J1" s="19"/>
      <c r="K1" s="19"/>
      <c r="L1" s="19"/>
      <c r="M1" s="19" t="s">
        <v>205</v>
      </c>
      <c r="N1" s="19"/>
      <c r="O1" s="19"/>
      <c r="P1" s="19"/>
      <c r="Q1" s="19" t="s">
        <v>206</v>
      </c>
      <c r="R1" s="19"/>
      <c r="S1" s="19"/>
      <c r="T1" s="19"/>
      <c r="U1" s="19" t="s">
        <v>207</v>
      </c>
      <c r="V1" s="19"/>
      <c r="W1" s="19"/>
      <c r="X1" s="19"/>
      <c r="Y1" s="19" t="s">
        <v>257</v>
      </c>
      <c r="Z1" s="19"/>
      <c r="AA1" s="19"/>
      <c r="AB1" s="19"/>
      <c r="AC1" s="19" t="s">
        <v>258</v>
      </c>
      <c r="AD1" s="19"/>
      <c r="AE1" s="19"/>
      <c r="AF1" s="19"/>
      <c r="AG1" s="19" t="s">
        <v>259</v>
      </c>
      <c r="AH1" s="19"/>
      <c r="AI1" s="19"/>
      <c r="AJ1" s="19"/>
      <c r="AK1" s="19" t="s">
        <v>260</v>
      </c>
      <c r="AL1" s="19"/>
      <c r="AM1" s="19"/>
      <c r="AN1" s="19"/>
      <c r="AO1" s="20" t="s">
        <v>261</v>
      </c>
      <c r="AP1" s="20"/>
      <c r="AQ1" s="20"/>
      <c r="AR1" s="20"/>
      <c r="AS1" s="18" t="s">
        <v>262</v>
      </c>
      <c r="AT1" s="18"/>
      <c r="AU1" s="18"/>
      <c r="AV1" s="18"/>
      <c r="AW1" s="18" t="s">
        <v>301</v>
      </c>
      <c r="AX1" s="18"/>
      <c r="AY1" s="18"/>
      <c r="AZ1" s="18"/>
      <c r="BA1" s="18" t="s">
        <v>302</v>
      </c>
      <c r="BB1" s="18"/>
      <c r="BC1" s="18"/>
      <c r="BD1" s="18"/>
      <c r="BE1" s="18" t="s">
        <v>416</v>
      </c>
      <c r="BF1" s="18"/>
      <c r="BG1" s="18"/>
      <c r="BH1" s="18"/>
      <c r="BI1" s="18" t="s">
        <v>417</v>
      </c>
      <c r="BJ1" s="18"/>
      <c r="BK1" s="18"/>
      <c r="BL1" s="18"/>
      <c r="BM1" s="18" t="s">
        <v>418</v>
      </c>
      <c r="BN1" s="18"/>
      <c r="BO1" s="18"/>
      <c r="BP1" s="18"/>
      <c r="BQ1" s="18" t="s">
        <v>419</v>
      </c>
      <c r="BR1" s="18"/>
      <c r="BS1" s="18"/>
      <c r="BT1" s="18"/>
    </row>
    <row r="2" spans="1:72" s="1" customFormat="1" x14ac:dyDescent="0.25">
      <c r="A2" s="1" t="s">
        <v>200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I2" s="1" t="s">
        <v>200</v>
      </c>
      <c r="J2" s="1" t="s">
        <v>198</v>
      </c>
      <c r="K2" s="1" t="s">
        <v>199</v>
      </c>
      <c r="L2" s="1" t="s">
        <v>3</v>
      </c>
      <c r="M2" s="1" t="s">
        <v>200</v>
      </c>
      <c r="N2" s="1" t="s">
        <v>198</v>
      </c>
      <c r="O2" s="1" t="s">
        <v>199</v>
      </c>
      <c r="P2" s="1" t="s">
        <v>3</v>
      </c>
      <c r="Q2" s="1" t="s">
        <v>200</v>
      </c>
      <c r="R2" s="1" t="s">
        <v>198</v>
      </c>
      <c r="S2" s="1" t="s">
        <v>199</v>
      </c>
      <c r="T2" s="1" t="s">
        <v>3</v>
      </c>
      <c r="U2" s="1" t="s">
        <v>200</v>
      </c>
      <c r="V2" s="1" t="s">
        <v>198</v>
      </c>
      <c r="W2" s="1" t="s">
        <v>199</v>
      </c>
      <c r="X2" s="1" t="s">
        <v>3</v>
      </c>
      <c r="Y2" s="1" t="s">
        <v>200</v>
      </c>
      <c r="Z2" s="1" t="s">
        <v>198</v>
      </c>
      <c r="AA2" s="1" t="s">
        <v>199</v>
      </c>
      <c r="AB2" s="1" t="s">
        <v>3</v>
      </c>
      <c r="AC2" s="1" t="s">
        <v>200</v>
      </c>
      <c r="AD2" s="1" t="s">
        <v>198</v>
      </c>
      <c r="AE2" s="1" t="s">
        <v>199</v>
      </c>
      <c r="AF2" s="1" t="s">
        <v>3</v>
      </c>
      <c r="AG2" s="1" t="s">
        <v>200</v>
      </c>
      <c r="AH2" s="1" t="s">
        <v>198</v>
      </c>
      <c r="AI2" s="1" t="s">
        <v>199</v>
      </c>
      <c r="AJ2" s="1" t="s">
        <v>3</v>
      </c>
      <c r="AK2" s="1" t="s">
        <v>200</v>
      </c>
      <c r="AL2" s="1" t="s">
        <v>198</v>
      </c>
      <c r="AM2" s="1" t="s">
        <v>199</v>
      </c>
      <c r="AN2" s="1" t="s">
        <v>3</v>
      </c>
      <c r="AO2" s="9" t="s">
        <v>200</v>
      </c>
      <c r="AP2" s="9" t="s">
        <v>198</v>
      </c>
      <c r="AQ2" s="9" t="s">
        <v>199</v>
      </c>
      <c r="AR2" s="9" t="s">
        <v>3</v>
      </c>
      <c r="AS2" s="11" t="s">
        <v>200</v>
      </c>
      <c r="AT2" s="11" t="s">
        <v>198</v>
      </c>
      <c r="AU2" s="11" t="s">
        <v>199</v>
      </c>
      <c r="AV2" s="11" t="s">
        <v>3</v>
      </c>
      <c r="AW2" s="11" t="s">
        <v>200</v>
      </c>
      <c r="AX2" s="11" t="s">
        <v>198</v>
      </c>
      <c r="AY2" s="11" t="s">
        <v>199</v>
      </c>
      <c r="AZ2" s="11" t="s">
        <v>3</v>
      </c>
      <c r="BA2" s="11" t="s">
        <v>200</v>
      </c>
      <c r="BB2" s="11" t="s">
        <v>198</v>
      </c>
      <c r="BC2" s="11" t="s">
        <v>199</v>
      </c>
      <c r="BD2" s="11" t="s">
        <v>3</v>
      </c>
      <c r="BE2" s="11" t="s">
        <v>200</v>
      </c>
      <c r="BF2" s="11" t="s">
        <v>198</v>
      </c>
      <c r="BG2" s="11" t="s">
        <v>199</v>
      </c>
      <c r="BH2" s="11" t="s">
        <v>3</v>
      </c>
      <c r="BI2" s="11" t="s">
        <v>200</v>
      </c>
      <c r="BJ2" s="11" t="s">
        <v>198</v>
      </c>
      <c r="BK2" s="11" t="s">
        <v>199</v>
      </c>
      <c r="BL2" s="11" t="s">
        <v>3</v>
      </c>
      <c r="BM2" s="11" t="s">
        <v>200</v>
      </c>
      <c r="BN2" s="11" t="s">
        <v>198</v>
      </c>
      <c r="BO2" s="11" t="s">
        <v>199</v>
      </c>
      <c r="BP2" s="11" t="s">
        <v>3</v>
      </c>
      <c r="BQ2" s="11" t="s">
        <v>200</v>
      </c>
      <c r="BR2" s="11" t="s">
        <v>198</v>
      </c>
      <c r="BS2" s="11" t="s">
        <v>199</v>
      </c>
      <c r="BT2" s="11" t="s">
        <v>3</v>
      </c>
    </row>
    <row r="3" spans="1:72" x14ac:dyDescent="0.25">
      <c r="A3">
        <v>1</v>
      </c>
      <c r="B3">
        <v>298</v>
      </c>
      <c r="C3" t="s">
        <v>109</v>
      </c>
      <c r="D3" t="s">
        <v>110</v>
      </c>
      <c r="E3" t="s">
        <v>111</v>
      </c>
      <c r="F3" t="s">
        <v>21</v>
      </c>
      <c r="I3">
        <v>1</v>
      </c>
      <c r="J3" t="str">
        <f t="shared" ref="J3:J4" si="0">VLOOKUP(I3,$A$3:$E$243,3,FALSE)</f>
        <v>Maciej Zając</v>
      </c>
      <c r="K3" t="str">
        <f t="shared" ref="K3:K4" si="1">VLOOKUP(I3,$A$3:$E$243,4,FALSE)</f>
        <v>ARMA Poland</v>
      </c>
      <c r="L3" t="str">
        <f t="shared" ref="L3:L4" si="2">VLOOKUP(I3,$A$3:$E$243,5,FALSE)</f>
        <v>Poland</v>
      </c>
      <c r="M3">
        <v>2</v>
      </c>
      <c r="N3" t="str">
        <f t="shared" ref="N3:N4" si="3">VLOOKUP(M3,$A$3:$E$243,3,FALSE)</f>
        <v>Laszlo Schunder</v>
      </c>
      <c r="O3" t="str">
        <f t="shared" ref="O3:O4" si="4">VLOOKUP(M3,$A$3:$E$243,4,FALSE)</f>
        <v>Ars Ensis</v>
      </c>
      <c r="P3" t="str">
        <f t="shared" ref="P3:P4" si="5">VLOOKUP(M3,$A$3:$E$243,5,FALSE)</f>
        <v>Hungary</v>
      </c>
      <c r="Q3">
        <v>3</v>
      </c>
      <c r="R3" t="str">
        <f t="shared" ref="R3:R4" si="6">VLOOKUP(Q3,$A$3:$E$243,3,FALSE)</f>
        <v>Matias Parmala</v>
      </c>
      <c r="S3" t="str">
        <f t="shared" ref="S3:S4" si="7">VLOOKUP(Q3,$A$3:$E$243,4,FALSE)</f>
        <v>EHMS</v>
      </c>
      <c r="T3" t="str">
        <f t="shared" ref="T3:T4" si="8">VLOOKUP(Q3,$A$3:$E$243,5,FALSE)</f>
        <v>Finland</v>
      </c>
      <c r="U3">
        <v>4</v>
      </c>
      <c r="V3" t="str">
        <f t="shared" ref="V3:V4" si="9">VLOOKUP(U3,$A$3:$E$243,3,FALSE)</f>
        <v>Kristian Ruokonen</v>
      </c>
      <c r="W3" t="str">
        <f t="shared" ref="W3:W4" si="10">VLOOKUP(U3,$A$3:$E$243,4,FALSE)</f>
        <v>EHMS, Espoo historical fencing association</v>
      </c>
      <c r="X3" t="str">
        <f t="shared" ref="X3:X4" si="11">VLOOKUP(U3,$A$3:$E$243,5,FALSE)</f>
        <v>Finland</v>
      </c>
      <c r="Y3">
        <v>5</v>
      </c>
      <c r="Z3" t="str">
        <f t="shared" ref="Z3:Z4" si="12">VLOOKUP(Y3,$A$3:$E$243,3,FALSE)</f>
        <v>Szymon Chlebowski</v>
      </c>
      <c r="AA3" t="str">
        <f t="shared" ref="AA3:AA4" si="13">VLOOKUP(Y3,$A$3:$E$243,4,FALSE)</f>
        <v>Fechtschule Gdańsk</v>
      </c>
      <c r="AB3" t="str">
        <f t="shared" ref="AB3:AB4" si="14">VLOOKUP(Y3,$A$3:$E$243,5,FALSE)</f>
        <v>Poland</v>
      </c>
      <c r="AC3">
        <v>6</v>
      </c>
      <c r="AD3" t="str">
        <f t="shared" ref="AD3:AD4" si="15">VLOOKUP(AC3,$A$3:$E$243,3,FALSE)</f>
        <v>Jonathan Wilkins</v>
      </c>
      <c r="AE3" t="str">
        <f t="shared" ref="AE3:AE4" si="16">VLOOKUP(AC3,$A$3:$E$243,4,FALSE)</f>
        <v>GHFS</v>
      </c>
      <c r="AF3" t="str">
        <f t="shared" ref="AF3:AF4" si="17">VLOOKUP(AC3,$A$3:$E$243,5,FALSE)</f>
        <v>Sweden</v>
      </c>
      <c r="AG3">
        <v>7</v>
      </c>
      <c r="AH3" t="str">
        <f t="shared" ref="AH3:AH4" si="18">VLOOKUP(AG3,$A$3:$E$243,3,FALSE)</f>
        <v>Nicolas Gallardo</v>
      </c>
      <c r="AI3" t="str">
        <f t="shared" ref="AI3:AI4" si="19">VLOOKUP(AG3,$A$3:$E$243,4,FALSE)</f>
        <v>GHFS</v>
      </c>
      <c r="AJ3" t="str">
        <f t="shared" ref="AJ3:AJ4" si="20">VLOOKUP(AG3,$A$3:$E$243,5,FALSE)</f>
        <v>Sweden</v>
      </c>
      <c r="AK3">
        <v>8</v>
      </c>
      <c r="AL3" t="str">
        <f t="shared" ref="AL3:AL4" si="21">VLOOKUP(AK3,$A$3:$E$243,3,FALSE)</f>
        <v>Gregor Schiess</v>
      </c>
      <c r="AM3" t="str">
        <f t="shared" ref="AM3:AM4" si="22">VLOOKUP(AK3,$A$3:$E$243,4,FALSE)</f>
        <v>Gladius et Codex</v>
      </c>
      <c r="AN3" t="str">
        <f t="shared" ref="AN3:AN4" si="23">VLOOKUP(AK3,$A$3:$E$243,5,FALSE)</f>
        <v>Switzerland</v>
      </c>
      <c r="AO3" s="10">
        <v>9</v>
      </c>
      <c r="AP3" t="str">
        <f t="shared" ref="AP3:AP4" si="24">VLOOKUP(AO3,$A$3:$E$243,3,FALSE)</f>
        <v>Peter Smallridge</v>
      </c>
      <c r="AQ3" t="str">
        <f t="shared" ref="AQ3:AQ4" si="25">VLOOKUP(AO3,$A$3:$E$243,4,FALSE)</f>
        <v>KDF</v>
      </c>
      <c r="AR3" t="str">
        <f t="shared" ref="AR3:AR4" si="26">VLOOKUP(AO3,$A$3:$E$243,5,FALSE)</f>
        <v>United Kingdom</v>
      </c>
      <c r="AS3" s="12">
        <v>10</v>
      </c>
      <c r="AT3" t="str">
        <f t="shared" ref="AT3:AT4" si="27">VLOOKUP(AS3,$A$3:$E$243,3,FALSE)</f>
        <v>Benjamin Floyd</v>
      </c>
      <c r="AU3" t="str">
        <f t="shared" ref="AU3:AU4" si="28">VLOOKUP(AS3,$A$3:$E$243,4,FALSE)</f>
        <v>Krieg School</v>
      </c>
      <c r="AV3" t="str">
        <f t="shared" ref="AV3:AV4" si="29">VLOOKUP(AS3,$A$3:$E$243,5,FALSE)</f>
        <v>USA</v>
      </c>
      <c r="AW3" s="12">
        <v>11</v>
      </c>
      <c r="AX3" t="str">
        <f t="shared" ref="AX3:AX4" si="30">VLOOKUP(AW3,$A$3:$E$243,3,FALSE)</f>
        <v>Marcus Pettersson</v>
      </c>
      <c r="AY3" t="str">
        <f t="shared" ref="AY3:AY4" si="31">VLOOKUP(AW3,$A$3:$E$243,4,FALSE)</f>
        <v>KuHFS</v>
      </c>
      <c r="AZ3" t="str">
        <f t="shared" ref="AZ3:AZ4" si="32">VLOOKUP(AW3,$A$3:$E$243,5,FALSE)</f>
        <v>Sweden</v>
      </c>
      <c r="BA3" s="12">
        <v>12</v>
      </c>
      <c r="BB3" t="str">
        <f t="shared" ref="BB3:BB4" si="33">VLOOKUP(BA3,$A$3:$E$243,3,FALSE)</f>
        <v>Michael Edelson</v>
      </c>
      <c r="BC3" t="str">
        <f t="shared" ref="BC3:BC4" si="34">VLOOKUP(BA3,$A$3:$E$243,4,FALSE)</f>
        <v>New York Historical Fencing Association</v>
      </c>
      <c r="BD3" t="str">
        <f t="shared" ref="BD3:BD4" si="35">VLOOKUP(BA3,$A$3:$E$243,5,FALSE)</f>
        <v>USA</v>
      </c>
      <c r="BE3" s="12">
        <v>13</v>
      </c>
      <c r="BF3" t="str">
        <f t="shared" ref="BF3:BF4" si="36">VLOOKUP(BE3,$A$3:$E$243,3,FALSE)</f>
        <v>Carl Ryrberg</v>
      </c>
      <c r="BG3" t="str">
        <f t="shared" ref="BG3:BG4" si="37">VLOOKUP(BE3,$A$3:$E$243,4,FALSE)</f>
        <v>Örebro HEMA</v>
      </c>
      <c r="BH3" t="str">
        <f t="shared" ref="BH3:BH4" si="38">VLOOKUP(BE3,$A$3:$E$243,5,FALSE)</f>
        <v>Sweden</v>
      </c>
      <c r="BI3" s="12">
        <v>14</v>
      </c>
      <c r="BJ3" t="str">
        <f t="shared" ref="BJ3:BJ4" si="39">VLOOKUP(BI3,$A$3:$E$243,3,FALSE)</f>
        <v>Cristoffer Holm</v>
      </c>
      <c r="BK3" t="str">
        <f t="shared" ref="BK3:BK4" si="40">VLOOKUP(BI3,$A$3:$E$243,4,FALSE)</f>
        <v>Örebro HEMA</v>
      </c>
      <c r="BL3" t="str">
        <f t="shared" ref="BL3:BL4" si="41">VLOOKUP(BI3,$A$3:$E$243,5,FALSE)</f>
        <v>Sweden</v>
      </c>
      <c r="BM3" s="12">
        <v>15</v>
      </c>
      <c r="BN3" t="str">
        <f t="shared" ref="BN3:BN4" si="42">VLOOKUP(BM3,$A$3:$E$243,3,FALSE)</f>
        <v>Mark Wilkie</v>
      </c>
      <c r="BO3" t="str">
        <f t="shared" ref="BO3:BO4" si="43">VLOOKUP(BM3,$A$3:$E$243,4,FALSE)</f>
        <v>The Institute for Historical Arts</v>
      </c>
      <c r="BP3" t="str">
        <f t="shared" ref="BP3:BP4" si="44">VLOOKUP(BM3,$A$3:$E$243,5,FALSE)</f>
        <v>Scotland</v>
      </c>
      <c r="BQ3" s="12">
        <v>16</v>
      </c>
      <c r="BR3" t="str">
        <f t="shared" ref="BR3:BR4" si="45">VLOOKUP(BQ3,$A$3:$E$243,3,FALSE)</f>
        <v>Piotr Malinowski</v>
      </c>
      <c r="BS3" t="str">
        <f t="shared" ref="BS3:BS4" si="46">VLOOKUP(BQ3,$A$3:$E$243,4,FALSE)</f>
        <v>TSF Budowlani Toruń</v>
      </c>
      <c r="BT3" t="str">
        <f t="shared" ref="BT3:BT4" si="47">VLOOKUP(BQ3,$A$3:$E$243,5,FALSE)</f>
        <v>Poland</v>
      </c>
    </row>
    <row r="4" spans="1:72" x14ac:dyDescent="0.25">
      <c r="A4">
        <v>2</v>
      </c>
      <c r="B4">
        <v>311</v>
      </c>
      <c r="C4" t="s">
        <v>133</v>
      </c>
      <c r="D4" t="s">
        <v>134</v>
      </c>
      <c r="E4" t="s">
        <v>168</v>
      </c>
      <c r="F4" t="s">
        <v>21</v>
      </c>
      <c r="I4">
        <v>17</v>
      </c>
      <c r="J4" t="str">
        <f t="shared" si="0"/>
        <v>Thomas Nyzell</v>
      </c>
      <c r="K4" t="str">
        <f t="shared" si="1"/>
        <v>Uppsala Historiska Färktskola</v>
      </c>
      <c r="L4" t="str">
        <f t="shared" si="2"/>
        <v>Sweden</v>
      </c>
      <c r="M4">
        <v>18</v>
      </c>
      <c r="N4" t="str">
        <f t="shared" si="3"/>
        <v>Rafaell Czuprynski</v>
      </c>
      <c r="O4" t="str">
        <f t="shared" si="4"/>
        <v>Arma PL Waw</v>
      </c>
      <c r="P4" t="str">
        <f t="shared" si="5"/>
        <v>Poland</v>
      </c>
      <c r="Q4">
        <v>19</v>
      </c>
      <c r="R4" t="str">
        <f t="shared" si="6"/>
        <v>Jack Gassmann</v>
      </c>
      <c r="S4" t="str">
        <f t="shared" si="7"/>
        <v>Artes Certaminis</v>
      </c>
      <c r="T4" t="str">
        <f t="shared" si="8"/>
        <v>Switzerland</v>
      </c>
      <c r="U4">
        <v>20</v>
      </c>
      <c r="V4" t="str">
        <f t="shared" si="9"/>
        <v>Jürg Gassmann</v>
      </c>
      <c r="W4" t="str">
        <f t="shared" si="10"/>
        <v>Artes Certaminis</v>
      </c>
      <c r="X4" t="str">
        <f t="shared" si="11"/>
        <v>Switzerland</v>
      </c>
      <c r="Y4">
        <v>21</v>
      </c>
      <c r="Z4" t="str">
        <f t="shared" si="12"/>
        <v>Colin Richards</v>
      </c>
      <c r="AA4" t="str">
        <f t="shared" si="13"/>
        <v>Arts of MArs</v>
      </c>
      <c r="AB4" t="str">
        <f t="shared" si="14"/>
        <v>Germany</v>
      </c>
      <c r="AC4">
        <v>22</v>
      </c>
      <c r="AD4" t="str">
        <f t="shared" si="15"/>
        <v>Clemens Mayer</v>
      </c>
      <c r="AE4" t="str">
        <f t="shared" si="16"/>
        <v>Bellum Nobile</v>
      </c>
      <c r="AF4" t="str">
        <f t="shared" si="17"/>
        <v>Germany</v>
      </c>
      <c r="AG4">
        <v>23</v>
      </c>
      <c r="AH4" t="str">
        <f t="shared" si="18"/>
        <v>Joeli Takala</v>
      </c>
      <c r="AI4" t="str">
        <f t="shared" si="19"/>
        <v>EHMS</v>
      </c>
      <c r="AJ4" t="str">
        <f t="shared" si="20"/>
        <v>Finland</v>
      </c>
      <c r="AK4">
        <v>24</v>
      </c>
      <c r="AL4" t="str">
        <f t="shared" si="21"/>
        <v>Kalle Kylmänen</v>
      </c>
      <c r="AM4" t="str">
        <f t="shared" si="22"/>
        <v>EHMS</v>
      </c>
      <c r="AN4" t="str">
        <f t="shared" si="23"/>
        <v>Finland</v>
      </c>
      <c r="AO4" s="10">
        <v>25</v>
      </c>
      <c r="AP4" t="str">
        <f t="shared" si="24"/>
        <v>Kalle Kylmänen</v>
      </c>
      <c r="AQ4" t="str">
        <f t="shared" si="25"/>
        <v>EHMS</v>
      </c>
      <c r="AR4" t="str">
        <f t="shared" si="26"/>
        <v>Finland</v>
      </c>
      <c r="AS4" s="12">
        <v>26</v>
      </c>
      <c r="AT4" t="str">
        <f t="shared" si="27"/>
        <v>Roberto Martinez-Loyo</v>
      </c>
      <c r="AU4" t="str">
        <f t="shared" si="28"/>
        <v>Elite Fencing Club (EFC)</v>
      </c>
      <c r="AV4" t="str">
        <f t="shared" si="29"/>
        <v>Mexico</v>
      </c>
      <c r="AW4" s="12">
        <v>27</v>
      </c>
      <c r="AX4" t="str">
        <f t="shared" si="30"/>
        <v>Jan Chodkiewicz</v>
      </c>
      <c r="AY4" t="str">
        <f t="shared" si="31"/>
        <v>Fechtschule Gdansk</v>
      </c>
      <c r="AZ4" t="str">
        <f t="shared" si="32"/>
        <v>Poland</v>
      </c>
      <c r="BA4" s="12">
        <v>28</v>
      </c>
      <c r="BB4" t="str">
        <f t="shared" si="33"/>
        <v>Łukasz Dąbrowski</v>
      </c>
      <c r="BC4" t="str">
        <f t="shared" si="34"/>
        <v>Fechtschule Gdańsk</v>
      </c>
      <c r="BD4" t="str">
        <f t="shared" si="35"/>
        <v>Poland</v>
      </c>
      <c r="BE4" s="12">
        <v>29</v>
      </c>
      <c r="BF4" t="str">
        <f t="shared" si="36"/>
        <v>Patryk Pilas</v>
      </c>
      <c r="BG4" t="str">
        <f t="shared" si="37"/>
        <v>Fechtschule Gdańsk</v>
      </c>
      <c r="BH4" t="str">
        <f t="shared" si="38"/>
        <v>Poland</v>
      </c>
      <c r="BI4" s="12">
        <v>30</v>
      </c>
      <c r="BJ4" t="str">
        <f t="shared" si="39"/>
        <v>Knut Bonan</v>
      </c>
      <c r="BK4" t="str">
        <f t="shared" si="40"/>
        <v>FKFD Bergen</v>
      </c>
      <c r="BL4" t="str">
        <f t="shared" si="41"/>
        <v>Norway</v>
      </c>
      <c r="BM4" s="12">
        <v>31</v>
      </c>
      <c r="BN4" t="str">
        <f t="shared" si="42"/>
        <v>Petter Brodin</v>
      </c>
      <c r="BO4" t="str">
        <f t="shared" si="43"/>
        <v>FKFD Bergen</v>
      </c>
      <c r="BP4" t="str">
        <f t="shared" si="44"/>
        <v>Norway</v>
      </c>
      <c r="BQ4" s="12">
        <v>32</v>
      </c>
      <c r="BR4" t="str">
        <f t="shared" si="45"/>
        <v>Daniel Flokenes</v>
      </c>
      <c r="BS4" t="str">
        <f t="shared" si="46"/>
        <v>Frie Duellister</v>
      </c>
      <c r="BT4" t="str">
        <f t="shared" si="47"/>
        <v>Norway</v>
      </c>
    </row>
    <row r="5" spans="1:72" x14ac:dyDescent="0.25">
      <c r="A5">
        <v>3</v>
      </c>
      <c r="B5">
        <v>266</v>
      </c>
      <c r="C5" t="s">
        <v>52</v>
      </c>
      <c r="D5" t="s">
        <v>53</v>
      </c>
      <c r="E5" t="s">
        <v>54</v>
      </c>
      <c r="F5" t="s">
        <v>21</v>
      </c>
      <c r="I5">
        <v>33</v>
      </c>
      <c r="J5" t="str">
        <f t="shared" ref="J5:J7" si="48">VLOOKUP(I5,$A$3:$E$243,3,FALSE)</f>
        <v>Anders Forsbeg</v>
      </c>
      <c r="K5" t="str">
        <f t="shared" ref="K5:K7" si="49">VLOOKUP(I5,$A$3:$E$243,4,FALSE)</f>
        <v>GHFS</v>
      </c>
      <c r="L5" t="str">
        <f t="shared" ref="L5:L7" si="50">VLOOKUP(I5,$A$3:$E$243,5,FALSE)</f>
        <v>Sweden</v>
      </c>
      <c r="M5">
        <v>34</v>
      </c>
      <c r="N5" t="str">
        <f t="shared" ref="N5:N7" si="51">VLOOKUP(M5,$A$3:$E$243,3,FALSE)</f>
        <v>Anders Linnard</v>
      </c>
      <c r="O5" t="str">
        <f t="shared" ref="O5:O7" si="52">VLOOKUP(M5,$A$3:$E$243,4,FALSE)</f>
        <v>Ghfs</v>
      </c>
      <c r="P5" t="str">
        <f t="shared" ref="P5:P7" si="53">VLOOKUP(M5,$A$3:$E$243,5,FALSE)</f>
        <v>Sweden</v>
      </c>
      <c r="Q5">
        <v>35</v>
      </c>
      <c r="R5" t="str">
        <f t="shared" ref="R5:R7" si="54">VLOOKUP(Q5,$A$3:$E$243,3,FALSE)</f>
        <v>Anders Söderberg</v>
      </c>
      <c r="S5" t="str">
        <f t="shared" ref="S5:S7" si="55">VLOOKUP(Q5,$A$3:$E$243,4,FALSE)</f>
        <v>GHFS</v>
      </c>
      <c r="T5" t="str">
        <f t="shared" ref="T5:T7" si="56">VLOOKUP(Q5,$A$3:$E$243,5,FALSE)</f>
        <v>Sweden</v>
      </c>
      <c r="U5">
        <v>36</v>
      </c>
      <c r="V5" t="str">
        <f t="shared" ref="V5:V7" si="57">VLOOKUP(U5,$A$3:$E$243,3,FALSE)</f>
        <v>Rickard Waern</v>
      </c>
      <c r="W5" t="str">
        <f t="shared" ref="W5:W7" si="58">VLOOKUP(U5,$A$3:$E$243,4,FALSE)</f>
        <v>GHFS</v>
      </c>
      <c r="X5" t="str">
        <f t="shared" ref="X5:X7" si="59">VLOOKUP(U5,$A$3:$E$243,5,FALSE)</f>
        <v>Sweden</v>
      </c>
      <c r="Y5">
        <v>37</v>
      </c>
      <c r="Z5" t="str">
        <f t="shared" ref="Z5:Z7" si="60">VLOOKUP(Y5,$A$3:$E$243,3,FALSE)</f>
        <v>Robert Molin</v>
      </c>
      <c r="AA5" t="str">
        <f t="shared" ref="AA5:AA7" si="61">VLOOKUP(Y5,$A$3:$E$243,4,FALSE)</f>
        <v>GHFS</v>
      </c>
      <c r="AB5" t="str">
        <f t="shared" ref="AB5:AB7" si="62">VLOOKUP(Y5,$A$3:$E$243,5,FALSE)</f>
        <v>Sweden</v>
      </c>
      <c r="AC5">
        <v>38</v>
      </c>
      <c r="AD5" t="str">
        <f t="shared" ref="AD5:AD7" si="63">VLOOKUP(AC5,$A$3:$E$243,3,FALSE)</f>
        <v>Stefan Vogl</v>
      </c>
      <c r="AE5" t="str">
        <f t="shared" ref="AE5:AE7" si="64">VLOOKUP(AC5,$A$3:$E$243,4,FALSE)</f>
        <v>Guggidengler Regensburg</v>
      </c>
      <c r="AF5" t="str">
        <f t="shared" ref="AF5:AF7" si="65">VLOOKUP(AC5,$A$3:$E$243,5,FALSE)</f>
        <v>Germany</v>
      </c>
      <c r="AG5">
        <v>39</v>
      </c>
      <c r="AH5" t="str">
        <f t="shared" ref="AH5:AH7" si="66">VLOOKUP(AG5,$A$3:$E$243,3,FALSE)</f>
        <v>Marius Eriksen</v>
      </c>
      <c r="AI5" t="str">
        <f t="shared" ref="AI5:AI7" si="67">VLOOKUP(AG5,$A$3:$E$243,4,FALSE)</f>
        <v>Hamar Kunst des Fechtens</v>
      </c>
      <c r="AJ5" t="str">
        <f t="shared" ref="AJ5:AJ7" si="68">VLOOKUP(AG5,$A$3:$E$243,5,FALSE)</f>
        <v>Norway</v>
      </c>
      <c r="AK5">
        <v>40</v>
      </c>
      <c r="AL5" t="str">
        <f t="shared" ref="AL5:AL7" si="69">VLOOKUP(AK5,$A$3:$E$243,3,FALSE)</f>
        <v>Björn Rüther</v>
      </c>
      <c r="AM5" t="str">
        <f t="shared" ref="AM5:AM7" si="70">VLOOKUP(AK5,$A$3:$E$243,4,FALSE)</f>
        <v>Hammaborg</v>
      </c>
      <c r="AN5" t="str">
        <f t="shared" ref="AN5:AN7" si="71">VLOOKUP(AK5,$A$3:$E$243,5,FALSE)</f>
        <v>Germany</v>
      </c>
      <c r="AO5" s="10">
        <v>41</v>
      </c>
      <c r="AP5" t="str">
        <f t="shared" ref="AP5:AP7" si="72">VLOOKUP(AO5,$A$3:$E$243,3,FALSE)</f>
        <v>Georgi Nikolov</v>
      </c>
      <c r="AQ5" t="str">
        <f t="shared" ref="AQ5:AQ7" si="73">VLOOKUP(AO5,$A$3:$E$243,4,FALSE)</f>
        <v>Hammaborg</v>
      </c>
      <c r="AR5" t="str">
        <f t="shared" ref="AR5:AR7" si="74">VLOOKUP(AO5,$A$3:$E$243,5,FALSE)</f>
        <v>Germany</v>
      </c>
      <c r="AS5" s="12">
        <v>42</v>
      </c>
      <c r="AT5" t="str">
        <f t="shared" ref="AT5:AT7" si="75">VLOOKUP(AS5,$A$3:$E$243,3,FALSE)</f>
        <v>Constantin Speitel</v>
      </c>
      <c r="AU5" t="str">
        <f t="shared" ref="AU5:AU7" si="76">VLOOKUP(AS5,$A$3:$E$243,4,FALSE)</f>
        <v>INDES Salzburg</v>
      </c>
      <c r="AV5" t="str">
        <f t="shared" ref="AV5:AV7" si="77">VLOOKUP(AS5,$A$3:$E$243,5,FALSE)</f>
        <v>Austria</v>
      </c>
      <c r="AW5" s="12">
        <v>43</v>
      </c>
      <c r="AX5" t="str">
        <f t="shared" ref="AX5:AX7" si="78">VLOOKUP(AW5,$A$3:$E$243,3,FALSE)</f>
        <v>Ingulf Kohlweiss</v>
      </c>
      <c r="AY5" t="str">
        <f t="shared" ref="AY5:AY7" si="79">VLOOKUP(AW5,$A$3:$E$243,4,FALSE)</f>
        <v>INDES Salzburg</v>
      </c>
      <c r="AZ5" t="str">
        <f t="shared" ref="AZ5:AZ7" si="80">VLOOKUP(AW5,$A$3:$E$243,5,FALSE)</f>
        <v>Austria</v>
      </c>
      <c r="BA5" s="12">
        <v>44</v>
      </c>
      <c r="BB5" t="str">
        <f t="shared" ref="BB5:BB7" si="81">VLOOKUP(BA5,$A$3:$E$243,3,FALSE)</f>
        <v>Patrick Herrmann-Ott</v>
      </c>
      <c r="BC5" t="str">
        <f t="shared" ref="BC5:BC7" si="82">VLOOKUP(BA5,$A$3:$E$243,4,FALSE)</f>
        <v>INDES Salzburg</v>
      </c>
      <c r="BD5" t="str">
        <f t="shared" ref="BD5:BD7" si="83">VLOOKUP(BA5,$A$3:$E$243,5,FALSE)</f>
        <v>Austria</v>
      </c>
      <c r="BE5" s="12">
        <v>45</v>
      </c>
      <c r="BF5" t="str">
        <f t="shared" ref="BF5:BF7" si="84">VLOOKUP(BE5,$A$3:$E$243,3,FALSE)</f>
        <v>Simon Hotinceanu</v>
      </c>
      <c r="BG5" t="str">
        <f t="shared" ref="BG5:BG7" si="85">VLOOKUP(BE5,$A$3:$E$243,4,FALSE)</f>
        <v>INDES Salzburg</v>
      </c>
      <c r="BH5" t="str">
        <f t="shared" ref="BH5:BH7" si="86">VLOOKUP(BE5,$A$3:$E$243,5,FALSE)</f>
        <v>Austria</v>
      </c>
      <c r="BI5" s="12">
        <v>46</v>
      </c>
      <c r="BJ5" t="str">
        <f t="shared" ref="BJ5:BJ7" si="87">VLOOKUP(BI5,$A$3:$E$243,3,FALSE)</f>
        <v>Jonas Norlin</v>
      </c>
      <c r="BK5" t="str">
        <f t="shared" ref="BK5:BK7" si="88">VLOOKUP(BI5,$A$3:$E$243,4,FALSE)</f>
        <v>KHFK</v>
      </c>
      <c r="BL5" t="str">
        <f t="shared" ref="BL5:BL7" si="89">VLOOKUP(BI5,$A$3:$E$243,5,FALSE)</f>
        <v>Denmark</v>
      </c>
      <c r="BM5" s="12">
        <v>47</v>
      </c>
      <c r="BN5" t="str">
        <f t="shared" ref="BN5:BN7" si="90">VLOOKUP(BM5,$A$3:$E$243,3,FALSE)</f>
        <v>Christopher Blom Salmonsen</v>
      </c>
      <c r="BO5" t="str">
        <f t="shared" ref="BO5:BO7" si="91">VLOOKUP(BM5,$A$3:$E$243,4,FALSE)</f>
        <v>Københavns Historiske Fægteklub (KHFK)</v>
      </c>
      <c r="BP5" t="str">
        <f t="shared" ref="BP5:BP7" si="92">VLOOKUP(BM5,$A$3:$E$243,5,FALSE)</f>
        <v>Denmark</v>
      </c>
      <c r="BQ5" s="12">
        <v>48</v>
      </c>
      <c r="BR5" t="str">
        <f t="shared" ref="BR5:BR7" si="93">VLOOKUP(BQ5,$A$3:$E$243,3,FALSE)</f>
        <v>Meghan Floyd</v>
      </c>
      <c r="BS5" t="str">
        <f t="shared" ref="BS5:BS7" si="94">VLOOKUP(BQ5,$A$3:$E$243,4,FALSE)</f>
        <v>Krieg School/GHFS</v>
      </c>
      <c r="BT5" t="str">
        <f t="shared" ref="BT5:BT7" si="95">VLOOKUP(BQ5,$A$3:$E$243,5,FALSE)</f>
        <v>USA</v>
      </c>
    </row>
    <row r="6" spans="1:72" x14ac:dyDescent="0.25">
      <c r="A6">
        <v>4</v>
      </c>
      <c r="B6">
        <v>278</v>
      </c>
      <c r="C6" t="s">
        <v>74</v>
      </c>
      <c r="D6" t="s">
        <v>329</v>
      </c>
      <c r="E6" t="s">
        <v>54</v>
      </c>
      <c r="F6" t="s">
        <v>21</v>
      </c>
      <c r="I6">
        <v>49</v>
      </c>
      <c r="J6" t="str">
        <f t="shared" si="48"/>
        <v>Joel Andersson</v>
      </c>
      <c r="K6" t="str">
        <f t="shared" si="49"/>
        <v>KuHFS</v>
      </c>
      <c r="L6" t="str">
        <f t="shared" si="50"/>
        <v>sweden</v>
      </c>
      <c r="M6">
        <v>50</v>
      </c>
      <c r="N6" t="str">
        <f t="shared" si="51"/>
        <v>peter als nerving</v>
      </c>
      <c r="O6" t="str">
        <f t="shared" si="52"/>
        <v>laurentiusgildet east</v>
      </c>
      <c r="P6" t="str">
        <f t="shared" si="53"/>
        <v>Denmark</v>
      </c>
      <c r="Q6">
        <v>51</v>
      </c>
      <c r="R6" t="str">
        <f t="shared" si="54"/>
        <v>Per Magnus Haaland</v>
      </c>
      <c r="S6" t="str">
        <f t="shared" si="55"/>
        <v>Malmö Historiska Fäktskola</v>
      </c>
      <c r="T6" t="str">
        <f t="shared" si="56"/>
        <v>Sweden</v>
      </c>
      <c r="U6">
        <v>52</v>
      </c>
      <c r="V6" t="str">
        <f t="shared" si="57"/>
        <v>Andreas Markehed</v>
      </c>
      <c r="W6" t="str">
        <f t="shared" si="58"/>
        <v>MHFS</v>
      </c>
      <c r="X6" t="str">
        <f t="shared" si="59"/>
        <v>Sweden</v>
      </c>
      <c r="Y6">
        <v>53</v>
      </c>
      <c r="Z6" t="str">
        <f t="shared" si="60"/>
        <v>Pontus Vigur</v>
      </c>
      <c r="AA6" t="str">
        <f t="shared" si="61"/>
        <v>MHFS</v>
      </c>
      <c r="AB6" t="str">
        <f t="shared" si="62"/>
        <v>Sweden</v>
      </c>
      <c r="AC6">
        <v>54</v>
      </c>
      <c r="AD6" t="str">
        <f t="shared" si="63"/>
        <v>Michael Smallridge</v>
      </c>
      <c r="AE6" t="str">
        <f t="shared" si="64"/>
        <v>N/A</v>
      </c>
      <c r="AF6" t="str">
        <f t="shared" si="65"/>
        <v>United Kingdom</v>
      </c>
      <c r="AG6">
        <v>55</v>
      </c>
      <c r="AH6" t="str">
        <f t="shared" si="66"/>
        <v>Albin Svensson</v>
      </c>
      <c r="AI6" t="str">
        <f t="shared" si="67"/>
        <v>No one</v>
      </c>
      <c r="AJ6" t="str">
        <f t="shared" si="68"/>
        <v>Sweden</v>
      </c>
      <c r="AK6">
        <v>56</v>
      </c>
      <c r="AL6" t="str">
        <f t="shared" si="69"/>
        <v>Bas van Meel</v>
      </c>
      <c r="AM6" t="str">
        <f t="shared" si="70"/>
        <v>Noorderwind</v>
      </c>
      <c r="AN6" t="str">
        <f t="shared" si="71"/>
        <v>Netherlands</v>
      </c>
      <c r="AO6" s="10">
        <v>57</v>
      </c>
      <c r="AP6" t="str">
        <f t="shared" si="72"/>
        <v>Martin Betzenbichler</v>
      </c>
      <c r="AQ6" t="str">
        <f t="shared" si="73"/>
        <v>Ochs</v>
      </c>
      <c r="AR6" t="str">
        <f t="shared" si="74"/>
        <v>Germany</v>
      </c>
      <c r="AS6" s="12">
        <v>58</v>
      </c>
      <c r="AT6" t="str">
        <f t="shared" si="75"/>
        <v>Andreas Ståhlberg</v>
      </c>
      <c r="AU6" t="str">
        <f t="shared" si="76"/>
        <v>Örebro HEMA</v>
      </c>
      <c r="AV6" t="str">
        <f t="shared" si="77"/>
        <v>Sweden</v>
      </c>
      <c r="AW6" s="12">
        <v>59</v>
      </c>
      <c r="AX6" t="str">
        <f t="shared" si="78"/>
        <v>Jesper Christiansen</v>
      </c>
      <c r="AY6" t="str">
        <f t="shared" si="79"/>
        <v>Örebro HEMA</v>
      </c>
      <c r="AZ6" t="str">
        <f t="shared" si="80"/>
        <v>sweden</v>
      </c>
      <c r="BA6" s="12">
        <v>60</v>
      </c>
      <c r="BB6" t="str">
        <f t="shared" si="81"/>
        <v>Marius Rafoshei</v>
      </c>
      <c r="BC6" t="str">
        <f t="shared" si="82"/>
        <v>Oslo Kunst des Fechtens</v>
      </c>
      <c r="BD6" t="str">
        <f t="shared" si="83"/>
        <v>Norway</v>
      </c>
      <c r="BE6" s="12">
        <v>61</v>
      </c>
      <c r="BF6" t="str">
        <f t="shared" si="84"/>
        <v>Tomm Alexander Skotner</v>
      </c>
      <c r="BG6" t="str">
        <f t="shared" si="85"/>
        <v>Oslo Kunst des Fechtens</v>
      </c>
      <c r="BH6" t="str">
        <f t="shared" si="86"/>
        <v>Norway</v>
      </c>
      <c r="BI6" s="12">
        <v>62</v>
      </c>
      <c r="BJ6" t="str">
        <f t="shared" si="87"/>
        <v>Johannes Houba</v>
      </c>
      <c r="BK6" t="str">
        <f t="shared" si="88"/>
        <v>Schwertfechten-Nordhessen e.V.</v>
      </c>
      <c r="BL6" t="str">
        <f t="shared" si="89"/>
        <v>Germany</v>
      </c>
      <c r="BM6" s="12">
        <v>63</v>
      </c>
      <c r="BN6" t="str">
        <f t="shared" si="90"/>
        <v>Ingela Vretblad</v>
      </c>
      <c r="BO6" t="str">
        <f t="shared" si="91"/>
        <v>UHFS</v>
      </c>
      <c r="BP6" t="str">
        <f t="shared" si="92"/>
        <v>Sweden</v>
      </c>
      <c r="BQ6" s="12">
        <v>64</v>
      </c>
      <c r="BR6" t="str">
        <f t="shared" si="93"/>
        <v>Magnus Lundborg</v>
      </c>
      <c r="BS6" t="str">
        <f t="shared" si="94"/>
        <v>Uppsala Historiska Fäktskola</v>
      </c>
      <c r="BT6" t="str">
        <f t="shared" si="95"/>
        <v>Sweden</v>
      </c>
    </row>
    <row r="7" spans="1:72" x14ac:dyDescent="0.25">
      <c r="A7">
        <v>5</v>
      </c>
      <c r="B7">
        <v>367</v>
      </c>
      <c r="C7" t="s">
        <v>290</v>
      </c>
      <c r="D7" t="s">
        <v>115</v>
      </c>
      <c r="E7" t="s">
        <v>111</v>
      </c>
      <c r="F7" t="s">
        <v>21</v>
      </c>
      <c r="I7">
        <v>65</v>
      </c>
      <c r="J7" t="str">
        <f t="shared" si="48"/>
        <v>Barbara Chlebowska</v>
      </c>
      <c r="K7" t="str">
        <f t="shared" si="49"/>
        <v>Fechtschule Gdańsk</v>
      </c>
      <c r="L7" t="str">
        <f t="shared" si="50"/>
        <v>Poland</v>
      </c>
      <c r="M7">
        <v>66</v>
      </c>
      <c r="N7" t="str">
        <f t="shared" si="51"/>
        <v>ekkehard zimmer</v>
      </c>
      <c r="O7" t="str">
        <f t="shared" si="52"/>
        <v>Hammaborg</v>
      </c>
      <c r="P7" t="str">
        <f t="shared" si="53"/>
        <v>Germany</v>
      </c>
      <c r="Q7">
        <v>67</v>
      </c>
      <c r="R7" t="str">
        <f t="shared" si="54"/>
        <v>Ynse Segaar</v>
      </c>
      <c r="S7" t="str">
        <f t="shared" si="55"/>
        <v>Noorderwind</v>
      </c>
      <c r="T7" t="str">
        <f t="shared" si="56"/>
        <v>Netherlands</v>
      </c>
      <c r="U7">
        <v>68</v>
      </c>
      <c r="V7" t="str">
        <f t="shared" si="57"/>
        <v>Jouni Alanärä</v>
      </c>
      <c r="W7" t="str">
        <f t="shared" si="58"/>
        <v>Oulun Miekkailuseura (OMS)</v>
      </c>
      <c r="X7" t="str">
        <f t="shared" si="59"/>
        <v>Finland</v>
      </c>
      <c r="Y7">
        <v>69</v>
      </c>
      <c r="Z7" t="str">
        <f t="shared" si="60"/>
        <v>Peter Hansson-Silva</v>
      </c>
      <c r="AA7" t="str">
        <f t="shared" si="61"/>
        <v>SPIFF</v>
      </c>
      <c r="AB7" t="str">
        <f t="shared" si="62"/>
        <v>Sweden</v>
      </c>
      <c r="AC7">
        <v>70</v>
      </c>
      <c r="AD7" t="str">
        <f t="shared" si="63"/>
        <v>Sebastian Wilhelmsson</v>
      </c>
      <c r="AE7" t="str">
        <f t="shared" si="64"/>
        <v>Vaasan Miekkailijat</v>
      </c>
      <c r="AF7" t="str">
        <f t="shared" si="65"/>
        <v>Finland</v>
      </c>
      <c r="AG7">
        <v>71</v>
      </c>
      <c r="AH7" t="str">
        <f t="shared" si="66"/>
        <v>SIMONE CAMPI</v>
      </c>
      <c r="AI7" t="str">
        <f t="shared" si="67"/>
        <v>Accademia Romana D'Armi</v>
      </c>
      <c r="AJ7" t="str">
        <f t="shared" si="68"/>
        <v>Italy</v>
      </c>
      <c r="AK7">
        <v>72</v>
      </c>
      <c r="AL7" t="str">
        <f t="shared" si="69"/>
        <v>Hans Jörnlind</v>
      </c>
      <c r="AM7" t="str">
        <f t="shared" si="70"/>
        <v>Gamla Stans Fäktskola</v>
      </c>
      <c r="AN7" t="str">
        <f t="shared" si="71"/>
        <v>Sweden</v>
      </c>
      <c r="AO7" s="10">
        <v>73</v>
      </c>
      <c r="AP7" t="str">
        <f t="shared" si="72"/>
        <v>Amanda Trail</v>
      </c>
      <c r="AQ7" t="str">
        <f t="shared" si="73"/>
        <v>Iron Crown KDF</v>
      </c>
      <c r="AR7" t="str">
        <f t="shared" si="74"/>
        <v>USA</v>
      </c>
      <c r="AS7" s="12">
        <v>74</v>
      </c>
      <c r="AT7" t="str">
        <f t="shared" si="75"/>
        <v>Jacob Norwood</v>
      </c>
      <c r="AU7" t="str">
        <f t="shared" si="76"/>
        <v>MKDF/CKDF</v>
      </c>
      <c r="AV7" t="str">
        <f t="shared" si="77"/>
        <v>USA</v>
      </c>
      <c r="AW7" s="12">
        <v>75</v>
      </c>
      <c r="AX7" t="str">
        <f t="shared" si="78"/>
        <v>Grzegorz Brzeziński</v>
      </c>
      <c r="AY7" t="str">
        <f t="shared" si="79"/>
        <v>TSF/Budowlani Toruń</v>
      </c>
      <c r="AZ7" t="str">
        <f t="shared" si="80"/>
        <v>Poland</v>
      </c>
      <c r="BA7" s="12">
        <v>76</v>
      </c>
      <c r="BB7" t="e">
        <f t="shared" si="81"/>
        <v>#N/A</v>
      </c>
      <c r="BC7" t="e">
        <f t="shared" si="82"/>
        <v>#N/A</v>
      </c>
      <c r="BD7" t="e">
        <f t="shared" si="83"/>
        <v>#N/A</v>
      </c>
      <c r="BE7" s="12">
        <v>77</v>
      </c>
      <c r="BF7" t="e">
        <f t="shared" si="84"/>
        <v>#N/A</v>
      </c>
      <c r="BG7" t="e">
        <f t="shared" si="85"/>
        <v>#N/A</v>
      </c>
      <c r="BH7" t="e">
        <f t="shared" si="86"/>
        <v>#N/A</v>
      </c>
      <c r="BI7" s="12">
        <v>78</v>
      </c>
      <c r="BJ7" t="e">
        <f t="shared" si="87"/>
        <v>#N/A</v>
      </c>
      <c r="BK7" t="e">
        <f t="shared" si="88"/>
        <v>#N/A</v>
      </c>
      <c r="BL7" t="e">
        <f t="shared" si="89"/>
        <v>#N/A</v>
      </c>
      <c r="BM7" s="12">
        <v>79</v>
      </c>
      <c r="BN7" t="e">
        <f t="shared" si="90"/>
        <v>#N/A</v>
      </c>
      <c r="BO7" t="e">
        <f t="shared" si="91"/>
        <v>#N/A</v>
      </c>
      <c r="BP7" t="e">
        <f t="shared" si="92"/>
        <v>#N/A</v>
      </c>
      <c r="BQ7" s="12">
        <v>80</v>
      </c>
      <c r="BR7" t="e">
        <f t="shared" si="93"/>
        <v>#N/A</v>
      </c>
      <c r="BS7" t="e">
        <f t="shared" si="94"/>
        <v>#N/A</v>
      </c>
      <c r="BT7" t="e">
        <f t="shared" si="95"/>
        <v>#N/A</v>
      </c>
    </row>
    <row r="8" spans="1:72" x14ac:dyDescent="0.25">
      <c r="A8">
        <v>6</v>
      </c>
      <c r="B8">
        <v>304</v>
      </c>
      <c r="C8" t="s">
        <v>123</v>
      </c>
      <c r="D8" t="s">
        <v>13</v>
      </c>
      <c r="E8" t="s">
        <v>14</v>
      </c>
      <c r="F8" t="s">
        <v>21</v>
      </c>
      <c r="I8">
        <v>81</v>
      </c>
      <c r="J8" t="e">
        <f t="shared" ref="J8:J10" si="96">VLOOKUP(I8,$A$3:$E$243,3,FALSE)</f>
        <v>#N/A</v>
      </c>
      <c r="K8" t="e">
        <f t="shared" ref="K8:K10" si="97">VLOOKUP(I8,$A$3:$E$243,4,FALSE)</f>
        <v>#N/A</v>
      </c>
      <c r="L8" t="e">
        <f t="shared" ref="L8:L10" si="98">VLOOKUP(I8,$A$3:$E$243,5,FALSE)</f>
        <v>#N/A</v>
      </c>
      <c r="M8">
        <v>82</v>
      </c>
      <c r="N8" t="e">
        <f t="shared" ref="N8:N10" si="99">VLOOKUP(M8,$A$3:$E$243,3,FALSE)</f>
        <v>#N/A</v>
      </c>
      <c r="O8" t="e">
        <f t="shared" ref="O8:O10" si="100">VLOOKUP(M8,$A$3:$E$243,4,FALSE)</f>
        <v>#N/A</v>
      </c>
      <c r="P8" t="e">
        <f t="shared" ref="P8:P10" si="101">VLOOKUP(M8,$A$3:$E$243,5,FALSE)</f>
        <v>#N/A</v>
      </c>
      <c r="Q8">
        <v>83</v>
      </c>
      <c r="R8" t="e">
        <f t="shared" ref="R8:R10" si="102">VLOOKUP(Q8,$A$3:$E$243,3,FALSE)</f>
        <v>#N/A</v>
      </c>
      <c r="S8" t="e">
        <f t="shared" ref="S8:S10" si="103">VLOOKUP(Q8,$A$3:$E$243,4,FALSE)</f>
        <v>#N/A</v>
      </c>
      <c r="T8" t="e">
        <f t="shared" ref="T8:T10" si="104">VLOOKUP(Q8,$A$3:$E$243,5,FALSE)</f>
        <v>#N/A</v>
      </c>
      <c r="U8">
        <v>84</v>
      </c>
      <c r="V8" t="e">
        <f t="shared" ref="V8:V10" si="105">VLOOKUP(U8,$A$3:$E$243,3,FALSE)</f>
        <v>#N/A</v>
      </c>
      <c r="W8" t="e">
        <f t="shared" ref="W8:W10" si="106">VLOOKUP(U8,$A$3:$E$243,4,FALSE)</f>
        <v>#N/A</v>
      </c>
      <c r="X8" t="e">
        <f t="shared" ref="X8:X10" si="107">VLOOKUP(U8,$A$3:$E$243,5,FALSE)</f>
        <v>#N/A</v>
      </c>
      <c r="Y8">
        <v>75</v>
      </c>
      <c r="Z8" t="str">
        <f t="shared" ref="Z8:Z10" si="108">VLOOKUP(Y8,$A$3:$E$243,3,FALSE)</f>
        <v>Grzegorz Brzeziński</v>
      </c>
      <c r="AA8" t="str">
        <f t="shared" ref="AA8:AA10" si="109">VLOOKUP(Y8,$A$3:$E$243,4,FALSE)</f>
        <v>TSF/Budowlani Toruń</v>
      </c>
      <c r="AB8" t="str">
        <f t="shared" ref="AB8:AB10" si="110">VLOOKUP(Y8,$A$3:$E$243,5,FALSE)</f>
        <v>Poland</v>
      </c>
      <c r="AC8">
        <v>76</v>
      </c>
      <c r="AD8" t="e">
        <f t="shared" ref="AD8:AD10" si="111">VLOOKUP(AC8,$A$3:$E$243,3,FALSE)</f>
        <v>#N/A</v>
      </c>
      <c r="AE8" t="e">
        <f t="shared" ref="AE8:AE10" si="112">VLOOKUP(AC8,$A$3:$E$243,4,FALSE)</f>
        <v>#N/A</v>
      </c>
      <c r="AF8" t="e">
        <f t="shared" ref="AF8:AF10" si="113">VLOOKUP(AC8,$A$3:$E$243,5,FALSE)</f>
        <v>#N/A</v>
      </c>
      <c r="AG8">
        <v>77</v>
      </c>
      <c r="AH8" t="e">
        <f t="shared" ref="AH8:AH10" si="114">VLOOKUP(AG8,$A$3:$E$243,3,FALSE)</f>
        <v>#N/A</v>
      </c>
      <c r="AI8" t="e">
        <f t="shared" ref="AI8:AI10" si="115">VLOOKUP(AG8,$A$3:$E$243,4,FALSE)</f>
        <v>#N/A</v>
      </c>
      <c r="AJ8" t="e">
        <f t="shared" ref="AJ8:AJ10" si="116">VLOOKUP(AG8,$A$3:$E$243,5,FALSE)</f>
        <v>#N/A</v>
      </c>
      <c r="AK8">
        <v>78</v>
      </c>
      <c r="AL8" t="e">
        <f t="shared" ref="AL8:AL10" si="117">VLOOKUP(AK8,$A$3:$E$243,3,FALSE)</f>
        <v>#N/A</v>
      </c>
      <c r="AM8" t="e">
        <f t="shared" ref="AM8:AM10" si="118">VLOOKUP(AK8,$A$3:$E$243,4,FALSE)</f>
        <v>#N/A</v>
      </c>
      <c r="AN8" t="e">
        <f t="shared" ref="AN8:AN10" si="119">VLOOKUP(AK8,$A$3:$E$243,5,FALSE)</f>
        <v>#N/A</v>
      </c>
      <c r="AO8" s="10">
        <v>79</v>
      </c>
      <c r="AP8" t="e">
        <f t="shared" ref="AP8:AP10" si="120">VLOOKUP(AO8,$A$3:$E$243,3,FALSE)</f>
        <v>#N/A</v>
      </c>
      <c r="AQ8" t="e">
        <f t="shared" ref="AQ8:AQ10" si="121">VLOOKUP(AO8,$A$3:$E$243,4,FALSE)</f>
        <v>#N/A</v>
      </c>
      <c r="AR8" t="e">
        <f t="shared" ref="AR8:AR10" si="122">VLOOKUP(AO8,$A$3:$E$243,5,FALSE)</f>
        <v>#N/A</v>
      </c>
      <c r="AS8" s="12">
        <v>80</v>
      </c>
      <c r="AT8" t="e">
        <f t="shared" ref="AT8:AT10" si="123">VLOOKUP(AS8,$A$3:$E$243,3,FALSE)</f>
        <v>#N/A</v>
      </c>
      <c r="AU8" t="e">
        <f t="shared" ref="AU8:AU10" si="124">VLOOKUP(AS8,$A$3:$E$243,4,FALSE)</f>
        <v>#N/A</v>
      </c>
      <c r="AV8" t="e">
        <f t="shared" ref="AV8:AV10" si="125">VLOOKUP(AS8,$A$3:$E$243,5,FALSE)</f>
        <v>#N/A</v>
      </c>
      <c r="AW8" s="12">
        <v>81</v>
      </c>
      <c r="AX8" t="e">
        <f t="shared" ref="AX8:AX10" si="126">VLOOKUP(AW8,$A$3:$E$243,3,FALSE)</f>
        <v>#N/A</v>
      </c>
      <c r="AY8" t="e">
        <f t="shared" ref="AY8:AY10" si="127">VLOOKUP(AW8,$A$3:$E$243,4,FALSE)</f>
        <v>#N/A</v>
      </c>
      <c r="AZ8" t="e">
        <f t="shared" ref="AZ8:AZ10" si="128">VLOOKUP(AW8,$A$3:$E$243,5,FALSE)</f>
        <v>#N/A</v>
      </c>
      <c r="BA8" s="12">
        <v>82</v>
      </c>
      <c r="BB8" t="e">
        <f t="shared" ref="BB8:BB10" si="129">VLOOKUP(BA8,$A$3:$E$243,3,FALSE)</f>
        <v>#N/A</v>
      </c>
      <c r="BC8" t="e">
        <f t="shared" ref="BC8:BC10" si="130">VLOOKUP(BA8,$A$3:$E$243,4,FALSE)</f>
        <v>#N/A</v>
      </c>
      <c r="BD8" t="e">
        <f t="shared" ref="BD8:BD10" si="131">VLOOKUP(BA8,$A$3:$E$243,5,FALSE)</f>
        <v>#N/A</v>
      </c>
      <c r="BE8" s="12">
        <v>83</v>
      </c>
      <c r="BF8" t="e">
        <f t="shared" ref="BF8:BF10" si="132">VLOOKUP(BE8,$A$3:$E$243,3,FALSE)</f>
        <v>#N/A</v>
      </c>
      <c r="BG8" t="e">
        <f t="shared" ref="BG8:BG10" si="133">VLOOKUP(BE8,$A$3:$E$243,4,FALSE)</f>
        <v>#N/A</v>
      </c>
      <c r="BH8" t="e">
        <f t="shared" ref="BH8:BH10" si="134">VLOOKUP(BE8,$A$3:$E$243,5,FALSE)</f>
        <v>#N/A</v>
      </c>
      <c r="BI8" s="12">
        <v>84</v>
      </c>
      <c r="BJ8" t="e">
        <f t="shared" ref="BJ8:BJ10" si="135">VLOOKUP(BI8,$A$3:$E$243,3,FALSE)</f>
        <v>#N/A</v>
      </c>
      <c r="BK8" t="e">
        <f t="shared" ref="BK8:BK10" si="136">VLOOKUP(BI8,$A$3:$E$243,4,FALSE)</f>
        <v>#N/A</v>
      </c>
      <c r="BL8" t="e">
        <f t="shared" ref="BL8:BL10" si="137">VLOOKUP(BI8,$A$3:$E$243,5,FALSE)</f>
        <v>#N/A</v>
      </c>
    </row>
    <row r="9" spans="1:72" x14ac:dyDescent="0.25">
      <c r="A9">
        <v>7</v>
      </c>
      <c r="B9">
        <v>249</v>
      </c>
      <c r="C9" t="s">
        <v>20</v>
      </c>
      <c r="D9" t="s">
        <v>13</v>
      </c>
      <c r="E9" t="s">
        <v>14</v>
      </c>
      <c r="F9" t="s">
        <v>21</v>
      </c>
      <c r="I9">
        <v>97</v>
      </c>
      <c r="J9" t="e">
        <f t="shared" si="96"/>
        <v>#N/A</v>
      </c>
      <c r="K9" t="e">
        <f t="shared" si="97"/>
        <v>#N/A</v>
      </c>
      <c r="L9" t="e">
        <f t="shared" si="98"/>
        <v>#N/A</v>
      </c>
      <c r="M9">
        <v>98</v>
      </c>
      <c r="N9" t="e">
        <f t="shared" si="99"/>
        <v>#N/A</v>
      </c>
      <c r="O9" t="e">
        <f t="shared" si="100"/>
        <v>#N/A</v>
      </c>
      <c r="P9" t="e">
        <f t="shared" si="101"/>
        <v>#N/A</v>
      </c>
      <c r="Q9">
        <v>99</v>
      </c>
      <c r="R9" t="e">
        <f t="shared" si="102"/>
        <v>#N/A</v>
      </c>
      <c r="S9" t="e">
        <f t="shared" si="103"/>
        <v>#N/A</v>
      </c>
      <c r="T9" t="e">
        <f t="shared" si="104"/>
        <v>#N/A</v>
      </c>
      <c r="U9">
        <v>100</v>
      </c>
      <c r="V9" t="e">
        <f t="shared" si="105"/>
        <v>#N/A</v>
      </c>
      <c r="W9" t="e">
        <f t="shared" si="106"/>
        <v>#N/A</v>
      </c>
      <c r="X9" t="e">
        <f t="shared" si="107"/>
        <v>#N/A</v>
      </c>
      <c r="Y9">
        <v>89</v>
      </c>
      <c r="Z9" t="e">
        <f t="shared" si="108"/>
        <v>#N/A</v>
      </c>
      <c r="AA9" t="e">
        <f t="shared" si="109"/>
        <v>#N/A</v>
      </c>
      <c r="AB9" t="e">
        <f t="shared" si="110"/>
        <v>#N/A</v>
      </c>
      <c r="AC9">
        <v>90</v>
      </c>
      <c r="AD9" t="e">
        <f t="shared" si="111"/>
        <v>#N/A</v>
      </c>
      <c r="AE9" t="e">
        <f t="shared" si="112"/>
        <v>#N/A</v>
      </c>
      <c r="AF9" t="e">
        <f t="shared" si="113"/>
        <v>#N/A</v>
      </c>
      <c r="AG9">
        <v>91</v>
      </c>
      <c r="AH9" t="e">
        <f t="shared" si="114"/>
        <v>#N/A</v>
      </c>
      <c r="AI9" t="e">
        <f t="shared" si="115"/>
        <v>#N/A</v>
      </c>
      <c r="AJ9" t="e">
        <f t="shared" si="116"/>
        <v>#N/A</v>
      </c>
      <c r="AK9">
        <v>92</v>
      </c>
      <c r="AL9" t="e">
        <f t="shared" si="117"/>
        <v>#N/A</v>
      </c>
      <c r="AM9" t="e">
        <f t="shared" si="118"/>
        <v>#N/A</v>
      </c>
      <c r="AN9" t="e">
        <f t="shared" si="119"/>
        <v>#N/A</v>
      </c>
      <c r="AO9" s="10">
        <v>93</v>
      </c>
      <c r="AP9" t="e">
        <f t="shared" si="120"/>
        <v>#N/A</v>
      </c>
      <c r="AQ9" t="e">
        <f t="shared" si="121"/>
        <v>#N/A</v>
      </c>
      <c r="AR9" t="e">
        <f t="shared" si="122"/>
        <v>#N/A</v>
      </c>
      <c r="AS9" s="12">
        <v>94</v>
      </c>
      <c r="AT9" t="e">
        <f t="shared" si="123"/>
        <v>#N/A</v>
      </c>
      <c r="AU9" t="e">
        <f t="shared" si="124"/>
        <v>#N/A</v>
      </c>
      <c r="AV9" t="e">
        <f t="shared" si="125"/>
        <v>#N/A</v>
      </c>
      <c r="AW9" s="12">
        <v>95</v>
      </c>
      <c r="AX9" t="e">
        <f t="shared" si="126"/>
        <v>#N/A</v>
      </c>
      <c r="AY9" t="e">
        <f t="shared" si="127"/>
        <v>#N/A</v>
      </c>
      <c r="AZ9" t="e">
        <f t="shared" si="128"/>
        <v>#N/A</v>
      </c>
      <c r="BA9" s="12">
        <v>96</v>
      </c>
      <c r="BB9" t="e">
        <f t="shared" si="129"/>
        <v>#N/A</v>
      </c>
      <c r="BC9" t="e">
        <f t="shared" si="130"/>
        <v>#N/A</v>
      </c>
      <c r="BD9" t="e">
        <f t="shared" si="131"/>
        <v>#N/A</v>
      </c>
      <c r="BE9" s="12">
        <v>97</v>
      </c>
      <c r="BF9" t="e">
        <f t="shared" si="132"/>
        <v>#N/A</v>
      </c>
      <c r="BG9" t="e">
        <f t="shared" si="133"/>
        <v>#N/A</v>
      </c>
      <c r="BH9" t="e">
        <f t="shared" si="134"/>
        <v>#N/A</v>
      </c>
      <c r="BI9" s="12">
        <v>98</v>
      </c>
      <c r="BJ9" t="e">
        <f t="shared" si="135"/>
        <v>#N/A</v>
      </c>
      <c r="BK9" t="e">
        <f t="shared" si="136"/>
        <v>#N/A</v>
      </c>
      <c r="BL9" t="e">
        <f t="shared" si="137"/>
        <v>#N/A</v>
      </c>
    </row>
    <row r="10" spans="1:72" x14ac:dyDescent="0.25">
      <c r="A10">
        <v>8</v>
      </c>
      <c r="B10">
        <v>345</v>
      </c>
      <c r="C10" t="s">
        <v>186</v>
      </c>
      <c r="D10" t="s">
        <v>187</v>
      </c>
      <c r="E10" t="s">
        <v>48</v>
      </c>
      <c r="F10" t="s">
        <v>21</v>
      </c>
      <c r="I10">
        <v>113</v>
      </c>
      <c r="J10" t="e">
        <f t="shared" si="96"/>
        <v>#N/A</v>
      </c>
      <c r="K10" t="e">
        <f t="shared" si="97"/>
        <v>#N/A</v>
      </c>
      <c r="L10" t="e">
        <f t="shared" si="98"/>
        <v>#N/A</v>
      </c>
      <c r="M10">
        <v>114</v>
      </c>
      <c r="N10" t="e">
        <f t="shared" si="99"/>
        <v>#N/A</v>
      </c>
      <c r="O10" t="e">
        <f t="shared" si="100"/>
        <v>#N/A</v>
      </c>
      <c r="P10" t="e">
        <f t="shared" si="101"/>
        <v>#N/A</v>
      </c>
      <c r="Q10">
        <v>115</v>
      </c>
      <c r="R10" t="e">
        <f t="shared" si="102"/>
        <v>#N/A</v>
      </c>
      <c r="S10" t="e">
        <f t="shared" si="103"/>
        <v>#N/A</v>
      </c>
      <c r="T10" t="e">
        <f t="shared" si="104"/>
        <v>#N/A</v>
      </c>
      <c r="U10">
        <v>116</v>
      </c>
      <c r="V10" t="e">
        <f t="shared" si="105"/>
        <v>#N/A</v>
      </c>
      <c r="W10" t="e">
        <f t="shared" si="106"/>
        <v>#N/A</v>
      </c>
      <c r="X10" t="e">
        <f t="shared" si="107"/>
        <v>#N/A</v>
      </c>
      <c r="Y10">
        <v>103</v>
      </c>
      <c r="Z10" t="e">
        <f t="shared" si="108"/>
        <v>#N/A</v>
      </c>
      <c r="AA10" t="e">
        <f t="shared" si="109"/>
        <v>#N/A</v>
      </c>
      <c r="AB10" t="e">
        <f t="shared" si="110"/>
        <v>#N/A</v>
      </c>
      <c r="AC10">
        <v>104</v>
      </c>
      <c r="AD10" t="e">
        <f t="shared" si="111"/>
        <v>#N/A</v>
      </c>
      <c r="AE10" t="e">
        <f t="shared" si="112"/>
        <v>#N/A</v>
      </c>
      <c r="AF10" t="e">
        <f t="shared" si="113"/>
        <v>#N/A</v>
      </c>
      <c r="AG10">
        <v>105</v>
      </c>
      <c r="AH10" t="e">
        <f t="shared" si="114"/>
        <v>#N/A</v>
      </c>
      <c r="AI10" t="e">
        <f t="shared" si="115"/>
        <v>#N/A</v>
      </c>
      <c r="AJ10" t="e">
        <f t="shared" si="116"/>
        <v>#N/A</v>
      </c>
      <c r="AK10">
        <v>106</v>
      </c>
      <c r="AL10" t="e">
        <f t="shared" si="117"/>
        <v>#N/A</v>
      </c>
      <c r="AM10" t="e">
        <f t="shared" si="118"/>
        <v>#N/A</v>
      </c>
      <c r="AN10" t="e">
        <f t="shared" si="119"/>
        <v>#N/A</v>
      </c>
      <c r="AO10" s="10">
        <v>107</v>
      </c>
      <c r="AP10" t="e">
        <f t="shared" si="120"/>
        <v>#N/A</v>
      </c>
      <c r="AQ10" t="e">
        <f t="shared" si="121"/>
        <v>#N/A</v>
      </c>
      <c r="AR10" t="e">
        <f t="shared" si="122"/>
        <v>#N/A</v>
      </c>
      <c r="AS10" s="12">
        <v>108</v>
      </c>
      <c r="AT10" t="e">
        <f t="shared" si="123"/>
        <v>#N/A</v>
      </c>
      <c r="AU10" t="e">
        <f t="shared" si="124"/>
        <v>#N/A</v>
      </c>
      <c r="AV10" t="e">
        <f t="shared" si="125"/>
        <v>#N/A</v>
      </c>
      <c r="AW10" s="12">
        <v>109</v>
      </c>
      <c r="AX10" t="e">
        <f t="shared" si="126"/>
        <v>#N/A</v>
      </c>
      <c r="AY10" t="e">
        <f t="shared" si="127"/>
        <v>#N/A</v>
      </c>
      <c r="AZ10" t="e">
        <f t="shared" si="128"/>
        <v>#N/A</v>
      </c>
      <c r="BA10" s="12">
        <v>110</v>
      </c>
      <c r="BB10" t="e">
        <f t="shared" si="129"/>
        <v>#N/A</v>
      </c>
      <c r="BC10" t="e">
        <f t="shared" si="130"/>
        <v>#N/A</v>
      </c>
      <c r="BD10" t="e">
        <f t="shared" si="131"/>
        <v>#N/A</v>
      </c>
      <c r="BE10" s="12">
        <v>111</v>
      </c>
      <c r="BF10" t="e">
        <f t="shared" si="132"/>
        <v>#N/A</v>
      </c>
      <c r="BG10" t="e">
        <f t="shared" si="133"/>
        <v>#N/A</v>
      </c>
      <c r="BH10" t="e">
        <f t="shared" si="134"/>
        <v>#N/A</v>
      </c>
      <c r="BI10" s="12">
        <v>112</v>
      </c>
      <c r="BJ10" t="e">
        <f t="shared" si="135"/>
        <v>#N/A</v>
      </c>
      <c r="BK10" t="e">
        <f t="shared" si="136"/>
        <v>#N/A</v>
      </c>
      <c r="BL10" t="e">
        <f t="shared" si="137"/>
        <v>#N/A</v>
      </c>
    </row>
    <row r="11" spans="1:72" x14ac:dyDescent="0.25">
      <c r="A11">
        <v>9</v>
      </c>
      <c r="B11">
        <v>287</v>
      </c>
      <c r="C11" t="s">
        <v>91</v>
      </c>
      <c r="D11" t="s">
        <v>92</v>
      </c>
      <c r="E11" t="s">
        <v>79</v>
      </c>
      <c r="F11" t="s">
        <v>21</v>
      </c>
    </row>
    <row r="12" spans="1:72" x14ac:dyDescent="0.25">
      <c r="A12">
        <v>10</v>
      </c>
      <c r="B12">
        <v>272</v>
      </c>
      <c r="C12" t="s">
        <v>61</v>
      </c>
      <c r="D12" t="s">
        <v>62</v>
      </c>
      <c r="E12" t="s">
        <v>322</v>
      </c>
      <c r="F12" t="s">
        <v>21</v>
      </c>
    </row>
    <row r="13" spans="1:72" x14ac:dyDescent="0.25">
      <c r="A13">
        <v>11</v>
      </c>
      <c r="B13">
        <v>394</v>
      </c>
      <c r="C13" t="s">
        <v>317</v>
      </c>
      <c r="D13" t="s">
        <v>174</v>
      </c>
      <c r="E13" t="s">
        <v>14</v>
      </c>
      <c r="F13" t="s">
        <v>21</v>
      </c>
      <c r="K13">
        <f>75/4</f>
        <v>18.75</v>
      </c>
    </row>
    <row r="14" spans="1:72" x14ac:dyDescent="0.25">
      <c r="A14">
        <v>12</v>
      </c>
      <c r="B14">
        <v>277</v>
      </c>
      <c r="C14" t="s">
        <v>72</v>
      </c>
      <c r="D14" t="s">
        <v>73</v>
      </c>
      <c r="E14" t="s">
        <v>322</v>
      </c>
      <c r="F14" t="s">
        <v>21</v>
      </c>
      <c r="K14">
        <f>19*18</f>
        <v>342</v>
      </c>
    </row>
    <row r="15" spans="1:72" x14ac:dyDescent="0.25">
      <c r="A15">
        <v>13</v>
      </c>
      <c r="B15">
        <v>310</v>
      </c>
      <c r="C15" t="s">
        <v>131</v>
      </c>
      <c r="D15" t="s">
        <v>132</v>
      </c>
      <c r="E15" t="s">
        <v>14</v>
      </c>
      <c r="F15" t="s">
        <v>21</v>
      </c>
      <c r="K15">
        <f>342/3</f>
        <v>114</v>
      </c>
    </row>
    <row r="16" spans="1:72" x14ac:dyDescent="0.25">
      <c r="A16">
        <v>14</v>
      </c>
      <c r="B16">
        <v>400</v>
      </c>
      <c r="C16" t="s">
        <v>324</v>
      </c>
      <c r="D16" t="s">
        <v>132</v>
      </c>
      <c r="E16" t="s">
        <v>14</v>
      </c>
      <c r="F16" t="s">
        <v>21</v>
      </c>
      <c r="J16">
        <f>18*20</f>
        <v>360</v>
      </c>
      <c r="K16">
        <f>114/60</f>
        <v>1.9</v>
      </c>
    </row>
    <row r="17" spans="1:22" x14ac:dyDescent="0.25">
      <c r="A17">
        <v>15</v>
      </c>
      <c r="B17">
        <v>302</v>
      </c>
      <c r="C17" t="s">
        <v>118</v>
      </c>
      <c r="D17" t="s">
        <v>119</v>
      </c>
      <c r="E17" t="s">
        <v>120</v>
      </c>
      <c r="F17" t="s">
        <v>21</v>
      </c>
      <c r="J17">
        <f>360/3</f>
        <v>120</v>
      </c>
    </row>
    <row r="18" spans="1:22" x14ac:dyDescent="0.25">
      <c r="A18">
        <v>16</v>
      </c>
      <c r="B18">
        <v>402</v>
      </c>
      <c r="C18" t="s">
        <v>327</v>
      </c>
      <c r="D18" t="s">
        <v>328</v>
      </c>
      <c r="E18" t="s">
        <v>111</v>
      </c>
      <c r="F18" t="s">
        <v>21</v>
      </c>
    </row>
    <row r="19" spans="1:22" x14ac:dyDescent="0.25">
      <c r="A19">
        <v>17</v>
      </c>
      <c r="B19">
        <v>261</v>
      </c>
      <c r="C19" t="s">
        <v>41</v>
      </c>
      <c r="D19" t="s">
        <v>42</v>
      </c>
      <c r="E19" t="s">
        <v>14</v>
      </c>
      <c r="F19" t="s">
        <v>21</v>
      </c>
      <c r="V19">
        <f>4*63</f>
        <v>252</v>
      </c>
    </row>
    <row r="20" spans="1:22" x14ac:dyDescent="0.25">
      <c r="A20">
        <v>18</v>
      </c>
      <c r="B20">
        <v>340</v>
      </c>
      <c r="C20" t="s">
        <v>179</v>
      </c>
      <c r="D20" t="s">
        <v>180</v>
      </c>
      <c r="E20" t="s">
        <v>111</v>
      </c>
      <c r="F20" t="s">
        <v>18</v>
      </c>
      <c r="V20">
        <f>V19/2</f>
        <v>126</v>
      </c>
    </row>
    <row r="21" spans="1:22" x14ac:dyDescent="0.25">
      <c r="A21">
        <v>19</v>
      </c>
      <c r="B21">
        <v>263</v>
      </c>
      <c r="C21" t="s">
        <v>46</v>
      </c>
      <c r="D21" t="s">
        <v>47</v>
      </c>
      <c r="E21" t="s">
        <v>48</v>
      </c>
      <c r="F21" t="s">
        <v>18</v>
      </c>
    </row>
    <row r="22" spans="1:22" x14ac:dyDescent="0.25">
      <c r="A22">
        <v>20</v>
      </c>
      <c r="B22">
        <v>264</v>
      </c>
      <c r="C22" t="s">
        <v>49</v>
      </c>
      <c r="D22" t="s">
        <v>47</v>
      </c>
      <c r="E22" t="s">
        <v>48</v>
      </c>
      <c r="F22" t="s">
        <v>18</v>
      </c>
    </row>
    <row r="23" spans="1:22" x14ac:dyDescent="0.25">
      <c r="A23">
        <v>21</v>
      </c>
      <c r="B23">
        <v>341</v>
      </c>
      <c r="C23" t="s">
        <v>181</v>
      </c>
      <c r="D23" t="s">
        <v>182</v>
      </c>
      <c r="E23" t="s">
        <v>137</v>
      </c>
      <c r="F23" t="s">
        <v>18</v>
      </c>
    </row>
    <row r="24" spans="1:22" x14ac:dyDescent="0.25">
      <c r="A24">
        <v>22</v>
      </c>
      <c r="B24">
        <v>351</v>
      </c>
      <c r="C24" t="s">
        <v>197</v>
      </c>
      <c r="D24" t="s">
        <v>178</v>
      </c>
      <c r="E24" t="s">
        <v>137</v>
      </c>
      <c r="F24" t="s">
        <v>18</v>
      </c>
    </row>
    <row r="25" spans="1:22" x14ac:dyDescent="0.25">
      <c r="A25">
        <v>23</v>
      </c>
      <c r="B25">
        <v>355</v>
      </c>
      <c r="C25" t="s">
        <v>270</v>
      </c>
      <c r="D25" t="s">
        <v>53</v>
      </c>
      <c r="E25" t="s">
        <v>54</v>
      </c>
      <c r="F25" t="s">
        <v>18</v>
      </c>
    </row>
    <row r="26" spans="1:22" x14ac:dyDescent="0.25">
      <c r="A26">
        <v>24</v>
      </c>
      <c r="B26">
        <v>446</v>
      </c>
      <c r="C26" t="s">
        <v>390</v>
      </c>
      <c r="D26" t="s">
        <v>53</v>
      </c>
      <c r="E26" t="s">
        <v>54</v>
      </c>
      <c r="F26" t="s">
        <v>18</v>
      </c>
    </row>
    <row r="27" spans="1:22" x14ac:dyDescent="0.25">
      <c r="A27">
        <v>25</v>
      </c>
      <c r="B27">
        <v>446</v>
      </c>
      <c r="C27" t="s">
        <v>390</v>
      </c>
      <c r="D27" t="s">
        <v>53</v>
      </c>
      <c r="E27" t="s">
        <v>54</v>
      </c>
      <c r="F27" t="s">
        <v>18</v>
      </c>
    </row>
    <row r="28" spans="1:22" x14ac:dyDescent="0.25">
      <c r="A28">
        <v>26</v>
      </c>
      <c r="B28">
        <v>276</v>
      </c>
      <c r="C28" t="s">
        <v>69</v>
      </c>
      <c r="D28" t="s">
        <v>70</v>
      </c>
      <c r="E28" t="s">
        <v>71</v>
      </c>
      <c r="F28" t="s">
        <v>18</v>
      </c>
    </row>
    <row r="29" spans="1:22" x14ac:dyDescent="0.25">
      <c r="A29">
        <v>27</v>
      </c>
      <c r="B29">
        <v>318</v>
      </c>
      <c r="C29" t="s">
        <v>146</v>
      </c>
      <c r="D29" t="s">
        <v>147</v>
      </c>
      <c r="E29" t="s">
        <v>111</v>
      </c>
      <c r="F29" t="s">
        <v>18</v>
      </c>
    </row>
    <row r="30" spans="1:22" x14ac:dyDescent="0.25">
      <c r="A30">
        <v>28</v>
      </c>
      <c r="B30">
        <v>300</v>
      </c>
      <c r="C30" t="s">
        <v>114</v>
      </c>
      <c r="D30" t="s">
        <v>115</v>
      </c>
      <c r="E30" t="s">
        <v>111</v>
      </c>
      <c r="F30" t="s">
        <v>18</v>
      </c>
    </row>
    <row r="31" spans="1:22" x14ac:dyDescent="0.25">
      <c r="A31">
        <v>29</v>
      </c>
      <c r="B31">
        <v>415</v>
      </c>
      <c r="C31" t="s">
        <v>356</v>
      </c>
      <c r="D31" t="s">
        <v>115</v>
      </c>
      <c r="E31" t="s">
        <v>111</v>
      </c>
      <c r="F31" t="s">
        <v>18</v>
      </c>
    </row>
    <row r="32" spans="1:22" x14ac:dyDescent="0.25">
      <c r="A32">
        <v>30</v>
      </c>
      <c r="B32">
        <v>314</v>
      </c>
      <c r="C32" t="s">
        <v>140</v>
      </c>
      <c r="D32" t="s">
        <v>130</v>
      </c>
      <c r="E32" t="s">
        <v>40</v>
      </c>
      <c r="F32" t="s">
        <v>18</v>
      </c>
    </row>
    <row r="33" spans="1:6" x14ac:dyDescent="0.25">
      <c r="A33">
        <v>31</v>
      </c>
      <c r="B33">
        <v>309</v>
      </c>
      <c r="C33" t="s">
        <v>129</v>
      </c>
      <c r="D33" t="s">
        <v>130</v>
      </c>
      <c r="E33" t="s">
        <v>40</v>
      </c>
      <c r="F33" t="s">
        <v>18</v>
      </c>
    </row>
    <row r="34" spans="1:6" x14ac:dyDescent="0.25">
      <c r="A34">
        <v>32</v>
      </c>
      <c r="B34">
        <v>378</v>
      </c>
      <c r="C34" t="s">
        <v>309</v>
      </c>
      <c r="D34" t="s">
        <v>44</v>
      </c>
      <c r="E34" t="s">
        <v>40</v>
      </c>
      <c r="F34" t="s">
        <v>18</v>
      </c>
    </row>
    <row r="35" spans="1:6" x14ac:dyDescent="0.25">
      <c r="A35">
        <v>33</v>
      </c>
      <c r="B35">
        <v>256</v>
      </c>
      <c r="C35" t="s">
        <v>31</v>
      </c>
      <c r="D35" t="s">
        <v>13</v>
      </c>
      <c r="E35" t="s">
        <v>14</v>
      </c>
      <c r="F35" t="s">
        <v>18</v>
      </c>
    </row>
    <row r="36" spans="1:6" x14ac:dyDescent="0.25">
      <c r="A36">
        <v>34</v>
      </c>
      <c r="B36">
        <v>444</v>
      </c>
      <c r="C36" t="s">
        <v>387</v>
      </c>
      <c r="D36" t="s">
        <v>367</v>
      </c>
      <c r="E36" t="s">
        <v>14</v>
      </c>
      <c r="F36" t="s">
        <v>18</v>
      </c>
    </row>
    <row r="37" spans="1:6" x14ac:dyDescent="0.25">
      <c r="A37">
        <v>35</v>
      </c>
      <c r="B37">
        <v>248</v>
      </c>
      <c r="C37" t="s">
        <v>17</v>
      </c>
      <c r="D37" t="s">
        <v>13</v>
      </c>
      <c r="E37" t="s">
        <v>14</v>
      </c>
      <c r="F37" t="s">
        <v>18</v>
      </c>
    </row>
    <row r="38" spans="1:6" x14ac:dyDescent="0.25">
      <c r="A38">
        <v>36</v>
      </c>
      <c r="B38">
        <v>410</v>
      </c>
      <c r="C38" t="s">
        <v>350</v>
      </c>
      <c r="D38" t="s">
        <v>13</v>
      </c>
      <c r="E38" t="s">
        <v>14</v>
      </c>
      <c r="F38" t="s">
        <v>18</v>
      </c>
    </row>
    <row r="39" spans="1:6" x14ac:dyDescent="0.25">
      <c r="A39">
        <v>37</v>
      </c>
      <c r="B39">
        <v>453</v>
      </c>
      <c r="C39" t="s">
        <v>439</v>
      </c>
      <c r="D39" t="s">
        <v>13</v>
      </c>
      <c r="E39" t="s">
        <v>14</v>
      </c>
      <c r="F39" t="s">
        <v>18</v>
      </c>
    </row>
    <row r="40" spans="1:6" x14ac:dyDescent="0.25">
      <c r="A40">
        <v>38</v>
      </c>
      <c r="B40">
        <v>312</v>
      </c>
      <c r="C40" t="s">
        <v>135</v>
      </c>
      <c r="D40" t="s">
        <v>136</v>
      </c>
      <c r="E40" t="s">
        <v>137</v>
      </c>
      <c r="F40" t="s">
        <v>18</v>
      </c>
    </row>
    <row r="41" spans="1:6" x14ac:dyDescent="0.25">
      <c r="A41">
        <v>39</v>
      </c>
      <c r="B41">
        <v>260</v>
      </c>
      <c r="C41" t="s">
        <v>38</v>
      </c>
      <c r="D41" t="s">
        <v>39</v>
      </c>
      <c r="E41" t="s">
        <v>40</v>
      </c>
      <c r="F41" t="s">
        <v>18</v>
      </c>
    </row>
    <row r="42" spans="1:6" x14ac:dyDescent="0.25">
      <c r="A42">
        <v>40</v>
      </c>
      <c r="B42">
        <v>315</v>
      </c>
      <c r="C42" t="s">
        <v>141</v>
      </c>
      <c r="D42" t="s">
        <v>139</v>
      </c>
      <c r="E42" t="s">
        <v>137</v>
      </c>
      <c r="F42" t="s">
        <v>18</v>
      </c>
    </row>
    <row r="43" spans="1:6" x14ac:dyDescent="0.25">
      <c r="A43">
        <v>41</v>
      </c>
      <c r="B43">
        <v>322</v>
      </c>
      <c r="C43" t="s">
        <v>151</v>
      </c>
      <c r="D43" t="s">
        <v>139</v>
      </c>
      <c r="E43" t="s">
        <v>137</v>
      </c>
      <c r="F43" t="s">
        <v>18</v>
      </c>
    </row>
    <row r="44" spans="1:6" x14ac:dyDescent="0.25">
      <c r="A44">
        <v>42</v>
      </c>
      <c r="B44">
        <v>291</v>
      </c>
      <c r="C44" t="s">
        <v>100</v>
      </c>
      <c r="D44" t="s">
        <v>101</v>
      </c>
      <c r="E44" t="s">
        <v>102</v>
      </c>
      <c r="F44" t="s">
        <v>18</v>
      </c>
    </row>
    <row r="45" spans="1:6" x14ac:dyDescent="0.25">
      <c r="A45">
        <v>43</v>
      </c>
      <c r="B45">
        <v>292</v>
      </c>
      <c r="C45" t="s">
        <v>103</v>
      </c>
      <c r="D45" t="s">
        <v>101</v>
      </c>
      <c r="E45" t="s">
        <v>102</v>
      </c>
      <c r="F45" t="s">
        <v>18</v>
      </c>
    </row>
    <row r="46" spans="1:6" x14ac:dyDescent="0.25">
      <c r="A46">
        <v>44</v>
      </c>
      <c r="B46">
        <v>294</v>
      </c>
      <c r="C46" t="s">
        <v>104</v>
      </c>
      <c r="D46" t="s">
        <v>101</v>
      </c>
      <c r="E46" t="s">
        <v>102</v>
      </c>
      <c r="F46" t="s">
        <v>18</v>
      </c>
    </row>
    <row r="47" spans="1:6" x14ac:dyDescent="0.25">
      <c r="A47">
        <v>45</v>
      </c>
      <c r="B47">
        <v>364</v>
      </c>
      <c r="C47" t="s">
        <v>286</v>
      </c>
      <c r="D47" t="s">
        <v>101</v>
      </c>
      <c r="E47" t="s">
        <v>102</v>
      </c>
      <c r="F47" t="s">
        <v>18</v>
      </c>
    </row>
    <row r="48" spans="1:6" x14ac:dyDescent="0.25">
      <c r="A48">
        <v>46</v>
      </c>
      <c r="B48">
        <v>393</v>
      </c>
      <c r="C48" t="s">
        <v>315</v>
      </c>
      <c r="D48" t="s">
        <v>316</v>
      </c>
      <c r="E48" t="s">
        <v>310</v>
      </c>
      <c r="F48" t="s">
        <v>18</v>
      </c>
    </row>
    <row r="49" spans="1:6" x14ac:dyDescent="0.25">
      <c r="A49">
        <v>47</v>
      </c>
      <c r="B49">
        <v>392</v>
      </c>
      <c r="C49" t="s">
        <v>314</v>
      </c>
      <c r="D49" t="s">
        <v>339</v>
      </c>
      <c r="E49" t="s">
        <v>310</v>
      </c>
      <c r="F49" t="s">
        <v>18</v>
      </c>
    </row>
    <row r="50" spans="1:6" x14ac:dyDescent="0.25">
      <c r="A50">
        <v>48</v>
      </c>
      <c r="B50">
        <v>258</v>
      </c>
      <c r="C50" t="s">
        <v>33</v>
      </c>
      <c r="D50" t="s">
        <v>34</v>
      </c>
      <c r="E50" t="s">
        <v>322</v>
      </c>
      <c r="F50" t="s">
        <v>18</v>
      </c>
    </row>
    <row r="51" spans="1:6" x14ac:dyDescent="0.25">
      <c r="A51">
        <v>49</v>
      </c>
      <c r="B51">
        <v>342</v>
      </c>
      <c r="C51" t="s">
        <v>183</v>
      </c>
      <c r="D51" t="s">
        <v>174</v>
      </c>
      <c r="E51" t="s">
        <v>76</v>
      </c>
      <c r="F51" t="s">
        <v>18</v>
      </c>
    </row>
    <row r="52" spans="1:6" x14ac:dyDescent="0.25">
      <c r="A52">
        <v>50</v>
      </c>
      <c r="B52">
        <v>354</v>
      </c>
      <c r="C52" t="s">
        <v>268</v>
      </c>
      <c r="D52" t="s">
        <v>269</v>
      </c>
      <c r="E52" t="s">
        <v>310</v>
      </c>
      <c r="F52" t="s">
        <v>18</v>
      </c>
    </row>
    <row r="53" spans="1:6" x14ac:dyDescent="0.25">
      <c r="A53">
        <v>51</v>
      </c>
      <c r="B53">
        <v>275</v>
      </c>
      <c r="C53" t="s">
        <v>67</v>
      </c>
      <c r="D53" t="s">
        <v>68</v>
      </c>
      <c r="E53" t="s">
        <v>14</v>
      </c>
      <c r="F53" t="s">
        <v>18</v>
      </c>
    </row>
    <row r="54" spans="1:6" x14ac:dyDescent="0.25">
      <c r="A54">
        <v>52</v>
      </c>
      <c r="B54">
        <v>303</v>
      </c>
      <c r="C54" t="s">
        <v>121</v>
      </c>
      <c r="D54" t="s">
        <v>122</v>
      </c>
      <c r="E54" t="s">
        <v>14</v>
      </c>
      <c r="F54" t="s">
        <v>18</v>
      </c>
    </row>
    <row r="55" spans="1:6" x14ac:dyDescent="0.25">
      <c r="A55">
        <v>53</v>
      </c>
      <c r="B55">
        <v>396</v>
      </c>
      <c r="C55" t="s">
        <v>318</v>
      </c>
      <c r="D55" t="s">
        <v>122</v>
      </c>
      <c r="E55" t="s">
        <v>14</v>
      </c>
      <c r="F55" t="s">
        <v>18</v>
      </c>
    </row>
    <row r="56" spans="1:6" x14ac:dyDescent="0.25">
      <c r="A56">
        <v>54</v>
      </c>
      <c r="B56">
        <v>299</v>
      </c>
      <c r="C56" t="s">
        <v>112</v>
      </c>
      <c r="D56" t="s">
        <v>113</v>
      </c>
      <c r="E56" t="s">
        <v>79</v>
      </c>
      <c r="F56" t="s">
        <v>18</v>
      </c>
    </row>
    <row r="57" spans="1:6" x14ac:dyDescent="0.25">
      <c r="A57">
        <v>55</v>
      </c>
      <c r="B57">
        <v>443</v>
      </c>
      <c r="C57" t="s">
        <v>385</v>
      </c>
      <c r="D57" t="s">
        <v>386</v>
      </c>
      <c r="E57" t="s">
        <v>14</v>
      </c>
      <c r="F57" t="s">
        <v>18</v>
      </c>
    </row>
    <row r="58" spans="1:6" x14ac:dyDescent="0.25">
      <c r="A58">
        <v>56</v>
      </c>
      <c r="B58">
        <v>286</v>
      </c>
      <c r="C58" t="s">
        <v>90</v>
      </c>
      <c r="D58" t="s">
        <v>86</v>
      </c>
      <c r="E58" t="s">
        <v>191</v>
      </c>
      <c r="F58" t="s">
        <v>18</v>
      </c>
    </row>
    <row r="59" spans="1:6" x14ac:dyDescent="0.25">
      <c r="A59">
        <v>57</v>
      </c>
      <c r="B59">
        <v>352</v>
      </c>
      <c r="C59" t="s">
        <v>201</v>
      </c>
      <c r="D59" t="s">
        <v>202</v>
      </c>
      <c r="E59" t="s">
        <v>137</v>
      </c>
      <c r="F59" t="s">
        <v>18</v>
      </c>
    </row>
    <row r="60" spans="1:6" x14ac:dyDescent="0.25">
      <c r="A60">
        <v>58</v>
      </c>
      <c r="B60">
        <v>361</v>
      </c>
      <c r="C60" t="s">
        <v>278</v>
      </c>
      <c r="D60" t="s">
        <v>132</v>
      </c>
      <c r="E60" t="s">
        <v>14</v>
      </c>
      <c r="F60" t="s">
        <v>18</v>
      </c>
    </row>
    <row r="61" spans="1:6" x14ac:dyDescent="0.25">
      <c r="A61">
        <v>59</v>
      </c>
      <c r="B61">
        <v>399</v>
      </c>
      <c r="C61" t="s">
        <v>323</v>
      </c>
      <c r="D61" t="s">
        <v>132</v>
      </c>
      <c r="E61" t="s">
        <v>76</v>
      </c>
      <c r="F61" t="s">
        <v>18</v>
      </c>
    </row>
    <row r="62" spans="1:6" x14ac:dyDescent="0.25">
      <c r="A62">
        <v>60</v>
      </c>
      <c r="B62">
        <v>295</v>
      </c>
      <c r="C62" t="s">
        <v>105</v>
      </c>
      <c r="D62" t="s">
        <v>106</v>
      </c>
      <c r="E62" t="s">
        <v>40</v>
      </c>
      <c r="F62" t="s">
        <v>18</v>
      </c>
    </row>
    <row r="63" spans="1:6" x14ac:dyDescent="0.25">
      <c r="A63">
        <v>61</v>
      </c>
      <c r="B63">
        <v>431</v>
      </c>
      <c r="C63" t="s">
        <v>375</v>
      </c>
      <c r="D63" t="s">
        <v>106</v>
      </c>
      <c r="E63" t="s">
        <v>40</v>
      </c>
      <c r="F63" t="s">
        <v>18</v>
      </c>
    </row>
    <row r="64" spans="1:6" x14ac:dyDescent="0.25">
      <c r="A64">
        <v>62</v>
      </c>
      <c r="B64">
        <v>325</v>
      </c>
      <c r="C64" t="s">
        <v>154</v>
      </c>
      <c r="D64" t="s">
        <v>155</v>
      </c>
      <c r="E64" t="s">
        <v>137</v>
      </c>
      <c r="F64" t="s">
        <v>18</v>
      </c>
    </row>
    <row r="65" spans="1:6" x14ac:dyDescent="0.25">
      <c r="A65">
        <v>63</v>
      </c>
      <c r="B65">
        <v>326</v>
      </c>
      <c r="C65" t="s">
        <v>156</v>
      </c>
      <c r="D65" t="s">
        <v>51</v>
      </c>
      <c r="E65" t="s">
        <v>14</v>
      </c>
      <c r="F65" t="s">
        <v>18</v>
      </c>
    </row>
    <row r="66" spans="1:6" x14ac:dyDescent="0.25">
      <c r="A66">
        <v>64</v>
      </c>
      <c r="B66">
        <v>290</v>
      </c>
      <c r="C66" t="s">
        <v>98</v>
      </c>
      <c r="D66" t="s">
        <v>99</v>
      </c>
      <c r="E66" t="s">
        <v>14</v>
      </c>
      <c r="F66" t="s">
        <v>18</v>
      </c>
    </row>
    <row r="67" spans="1:6" x14ac:dyDescent="0.25">
      <c r="A67">
        <v>65</v>
      </c>
      <c r="B67">
        <v>319</v>
      </c>
      <c r="C67" t="s">
        <v>148</v>
      </c>
      <c r="D67" t="s">
        <v>115</v>
      </c>
      <c r="E67" t="s">
        <v>111</v>
      </c>
      <c r="F67" t="s">
        <v>45</v>
      </c>
    </row>
    <row r="68" spans="1:6" x14ac:dyDescent="0.25">
      <c r="A68">
        <v>66</v>
      </c>
      <c r="B68">
        <v>324</v>
      </c>
      <c r="C68" t="s">
        <v>153</v>
      </c>
      <c r="D68" t="s">
        <v>139</v>
      </c>
      <c r="E68" t="s">
        <v>137</v>
      </c>
      <c r="F68" t="s">
        <v>45</v>
      </c>
    </row>
    <row r="69" spans="1:6" x14ac:dyDescent="0.25">
      <c r="A69">
        <v>67</v>
      </c>
      <c r="B69">
        <v>408</v>
      </c>
      <c r="C69" t="s">
        <v>348</v>
      </c>
      <c r="D69" t="s">
        <v>86</v>
      </c>
      <c r="E69" t="s">
        <v>191</v>
      </c>
      <c r="F69" t="s">
        <v>45</v>
      </c>
    </row>
    <row r="70" spans="1:6" x14ac:dyDescent="0.25">
      <c r="A70">
        <v>68</v>
      </c>
      <c r="B70">
        <v>373</v>
      </c>
      <c r="C70" t="s">
        <v>299</v>
      </c>
      <c r="D70" t="s">
        <v>300</v>
      </c>
      <c r="E70" t="s">
        <v>54</v>
      </c>
      <c r="F70" t="s">
        <v>45</v>
      </c>
    </row>
    <row r="71" spans="1:6" x14ac:dyDescent="0.25">
      <c r="A71">
        <v>69</v>
      </c>
      <c r="B71">
        <v>327</v>
      </c>
      <c r="C71" t="s">
        <v>157</v>
      </c>
      <c r="D71" t="s">
        <v>158</v>
      </c>
      <c r="E71" t="s">
        <v>14</v>
      </c>
      <c r="F71" t="s">
        <v>45</v>
      </c>
    </row>
    <row r="72" spans="1:6" x14ac:dyDescent="0.25">
      <c r="A72">
        <v>70</v>
      </c>
      <c r="B72">
        <v>332</v>
      </c>
      <c r="C72" t="s">
        <v>165</v>
      </c>
      <c r="D72" t="s">
        <v>166</v>
      </c>
      <c r="E72" t="s">
        <v>54</v>
      </c>
      <c r="F72" t="s">
        <v>45</v>
      </c>
    </row>
    <row r="73" spans="1:6" x14ac:dyDescent="0.25">
      <c r="A73">
        <v>71</v>
      </c>
      <c r="B73">
        <v>389</v>
      </c>
      <c r="C73" t="s">
        <v>303</v>
      </c>
      <c r="D73" t="s">
        <v>384</v>
      </c>
      <c r="E73" t="s">
        <v>145</v>
      </c>
      <c r="F73" t="s">
        <v>30</v>
      </c>
    </row>
    <row r="74" spans="1:6" x14ac:dyDescent="0.25">
      <c r="A74">
        <v>72</v>
      </c>
      <c r="B74">
        <v>270</v>
      </c>
      <c r="C74" t="s">
        <v>58</v>
      </c>
      <c r="D74" t="s">
        <v>59</v>
      </c>
      <c r="E74" t="s">
        <v>14</v>
      </c>
      <c r="F74" t="s">
        <v>30</v>
      </c>
    </row>
    <row r="75" spans="1:6" x14ac:dyDescent="0.25">
      <c r="A75">
        <v>73</v>
      </c>
      <c r="B75">
        <v>284</v>
      </c>
      <c r="C75" t="s">
        <v>87</v>
      </c>
      <c r="D75" t="s">
        <v>88</v>
      </c>
      <c r="E75" t="s">
        <v>322</v>
      </c>
      <c r="F75" t="s">
        <v>30</v>
      </c>
    </row>
    <row r="76" spans="1:6" x14ac:dyDescent="0.25">
      <c r="A76">
        <v>74</v>
      </c>
      <c r="B76">
        <v>398</v>
      </c>
      <c r="C76" t="s">
        <v>320</v>
      </c>
      <c r="D76" t="s">
        <v>321</v>
      </c>
      <c r="E76" t="s">
        <v>322</v>
      </c>
      <c r="F76" t="s">
        <v>30</v>
      </c>
    </row>
    <row r="77" spans="1:6" x14ac:dyDescent="0.25">
      <c r="A77">
        <v>75</v>
      </c>
      <c r="B77">
        <v>401</v>
      </c>
      <c r="C77" t="s">
        <v>325</v>
      </c>
      <c r="D77" t="s">
        <v>326</v>
      </c>
      <c r="E77" t="s">
        <v>111</v>
      </c>
      <c r="F77" t="s">
        <v>30</v>
      </c>
    </row>
  </sheetData>
  <sortState ref="B3:F77">
    <sortCondition ref="F3:F77" customList="Xp***,Xs***,Xp*,Xs*,Xp,Xs"/>
    <sortCondition ref="D3:D77"/>
    <sortCondition ref="C3:C77"/>
    <sortCondition ref="E3:E77"/>
  </sortState>
  <mergeCells count="17">
    <mergeCell ref="A1:F1"/>
    <mergeCell ref="I1:L1"/>
    <mergeCell ref="M1:P1"/>
    <mergeCell ref="Q1:T1"/>
    <mergeCell ref="U1:X1"/>
    <mergeCell ref="BE1:BH1"/>
    <mergeCell ref="BI1:BL1"/>
    <mergeCell ref="BM1:BP1"/>
    <mergeCell ref="BQ1:BT1"/>
    <mergeCell ref="Y1:AB1"/>
    <mergeCell ref="AW1:AZ1"/>
    <mergeCell ref="BA1:BD1"/>
    <mergeCell ref="AC1:AF1"/>
    <mergeCell ref="AG1:AJ1"/>
    <mergeCell ref="AK1:AN1"/>
    <mergeCell ref="AO1:AR1"/>
    <mergeCell ref="AS1:AV1"/>
  </mergeCells>
  <conditionalFormatting sqref="I18:X28 J16:X17">
    <cfRule type="cellIs" priority="2" operator="equal">
      <formula>#N/A</formula>
    </cfRule>
  </conditionalFormatting>
  <conditionalFormatting sqref="Y16:Y27">
    <cfRule type="cellIs" priority="1" operator="equal">
      <formula>#N/A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7"/>
  <sheetViews>
    <sheetView topLeftCell="D1" workbookViewId="0">
      <selection activeCell="J3" sqref="J3:J7"/>
    </sheetView>
  </sheetViews>
  <sheetFormatPr defaultRowHeight="15" x14ac:dyDescent="0.25"/>
  <cols>
    <col min="1" max="1" width="15.140625" bestFit="1" customWidth="1"/>
    <col min="2" max="2" width="4" bestFit="1" customWidth="1"/>
    <col min="3" max="3" width="26.42578125" bestFit="1" customWidth="1"/>
    <col min="4" max="4" width="30.85546875" bestFit="1" customWidth="1"/>
    <col min="5" max="5" width="15.5703125" bestFit="1" customWidth="1"/>
    <col min="6" max="6" width="18" bestFit="1" customWidth="1"/>
    <col min="9" max="9" width="15.140625" bestFit="1" customWidth="1"/>
    <col min="10" max="10" width="26.42578125" bestFit="1" customWidth="1"/>
    <col min="11" max="11" width="18.7109375" bestFit="1" customWidth="1"/>
    <col min="12" max="12" width="15.42578125" bestFit="1" customWidth="1"/>
    <col min="13" max="13" width="15.140625" bestFit="1" customWidth="1"/>
    <col min="14" max="14" width="15.5703125" bestFit="1" customWidth="1"/>
    <col min="15" max="15" width="30.85546875" bestFit="1" customWidth="1"/>
    <col min="16" max="16" width="15.42578125" bestFit="1" customWidth="1"/>
    <col min="17" max="17" width="15.140625" bestFit="1" customWidth="1"/>
    <col min="18" max="18" width="26.42578125" bestFit="1" customWidth="1"/>
    <col min="19" max="19" width="17.5703125" bestFit="1" customWidth="1"/>
    <col min="20" max="20" width="9" bestFit="1" customWidth="1"/>
    <col min="21" max="21" width="15.140625" bestFit="1" customWidth="1"/>
    <col min="22" max="22" width="26.42578125" bestFit="1" customWidth="1"/>
    <col min="23" max="23" width="17.5703125" bestFit="1" customWidth="1"/>
    <col min="24" max="24" width="9" bestFit="1" customWidth="1"/>
  </cols>
  <sheetData>
    <row r="1" spans="1:24" s="2" customFormat="1" ht="15.75" x14ac:dyDescent="0.25">
      <c r="A1" s="19" t="s">
        <v>203</v>
      </c>
      <c r="B1" s="19"/>
      <c r="C1" s="19"/>
      <c r="D1" s="19"/>
      <c r="E1" s="19"/>
      <c r="F1" s="19"/>
      <c r="I1" s="19" t="s">
        <v>204</v>
      </c>
      <c r="J1" s="19"/>
      <c r="K1" s="19"/>
      <c r="L1" s="19"/>
      <c r="M1" s="19" t="s">
        <v>205</v>
      </c>
      <c r="N1" s="19"/>
      <c r="O1" s="19"/>
      <c r="P1" s="19"/>
      <c r="Q1" s="19" t="s">
        <v>206</v>
      </c>
      <c r="R1" s="19"/>
      <c r="S1" s="19"/>
      <c r="T1" s="19"/>
      <c r="U1" s="21" t="s">
        <v>207</v>
      </c>
      <c r="V1" s="21"/>
      <c r="W1" s="21"/>
      <c r="X1" s="21"/>
    </row>
    <row r="2" spans="1:24" x14ac:dyDescent="0.25">
      <c r="A2" s="1" t="s">
        <v>200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  <c r="I2" s="1" t="s">
        <v>200</v>
      </c>
      <c r="J2" s="1" t="s">
        <v>198</v>
      </c>
      <c r="K2" s="1" t="s">
        <v>199</v>
      </c>
      <c r="L2" s="1" t="s">
        <v>3</v>
      </c>
      <c r="M2" s="1" t="s">
        <v>200</v>
      </c>
      <c r="N2" s="1" t="s">
        <v>198</v>
      </c>
      <c r="O2" s="1" t="s">
        <v>199</v>
      </c>
      <c r="P2" s="1" t="s">
        <v>3</v>
      </c>
      <c r="Q2" s="1" t="s">
        <v>200</v>
      </c>
      <c r="R2" s="1" t="s">
        <v>198</v>
      </c>
      <c r="S2" s="1" t="s">
        <v>199</v>
      </c>
      <c r="T2" s="1" t="s">
        <v>3</v>
      </c>
      <c r="U2" s="15" t="s">
        <v>200</v>
      </c>
      <c r="V2" s="15" t="s">
        <v>198</v>
      </c>
      <c r="W2" s="15" t="s">
        <v>199</v>
      </c>
      <c r="X2" s="15" t="s">
        <v>3</v>
      </c>
    </row>
    <row r="3" spans="1:24" x14ac:dyDescent="0.25">
      <c r="A3">
        <v>1</v>
      </c>
      <c r="B3">
        <v>268</v>
      </c>
      <c r="C3" t="s">
        <v>55</v>
      </c>
      <c r="D3" t="s">
        <v>53</v>
      </c>
      <c r="E3" t="s">
        <v>54</v>
      </c>
      <c r="F3" t="s">
        <v>21</v>
      </c>
      <c r="I3">
        <v>1</v>
      </c>
      <c r="J3" t="str">
        <f>VLOOKUP(I3,$A$3:$D$251,3,FALSE)</f>
        <v>Eliisa Keskinen</v>
      </c>
      <c r="K3" t="str">
        <f>VLOOKUP(I3,$A$3:$D$251,4,FALSE)</f>
        <v>EHMS</v>
      </c>
      <c r="L3" t="str">
        <f>VLOOKUP(I3,$A$3:$E$53,5,FALSE)</f>
        <v>Finland</v>
      </c>
      <c r="M3">
        <v>2</v>
      </c>
      <c r="N3" t="str">
        <f>VLOOKUP(M3,$A$3:$D$251,3,FALSE)</f>
        <v>Annina Ruokonen</v>
      </c>
      <c r="O3" t="str">
        <f>VLOOKUP(M3,$A$3:$D$251,4,FALSE)</f>
        <v>EHMS/AMEK</v>
      </c>
      <c r="P3" t="str">
        <f>VLOOKUP(M3,$A$3:$E$53,5,FALSE)</f>
        <v>Finland</v>
      </c>
      <c r="Q3">
        <v>3</v>
      </c>
      <c r="R3" t="str">
        <f>VLOOKUP(Q3,$A$3:$D$251,3,FALSE)</f>
        <v>Julia Yli-Hukka</v>
      </c>
      <c r="S3" t="str">
        <f>VLOOKUP(Q3,$A$3:$D$251,4,FALSE)</f>
        <v>GHFS</v>
      </c>
      <c r="T3" t="str">
        <f>VLOOKUP(Q3,$A$3:$E$53,5,FALSE)</f>
        <v>Sweden</v>
      </c>
      <c r="U3" s="16">
        <v>4</v>
      </c>
      <c r="V3" s="16" t="str">
        <f>VLOOKUP(U3,$A$3:$D$251,3,FALSE)</f>
        <v>Lena Fredrikson</v>
      </c>
      <c r="W3" s="16" t="str">
        <f>VLOOKUP(U3,$A$3:$D$251,4,FALSE)</f>
        <v>GHFS</v>
      </c>
      <c r="X3" s="16" t="str">
        <f>VLOOKUP(U3,$A$3:$E$53,5,FALSE)</f>
        <v>Sweden</v>
      </c>
    </row>
    <row r="4" spans="1:24" x14ac:dyDescent="0.25">
      <c r="A4">
        <v>2</v>
      </c>
      <c r="B4">
        <v>285</v>
      </c>
      <c r="C4" t="s">
        <v>89</v>
      </c>
      <c r="D4" t="s">
        <v>330</v>
      </c>
      <c r="E4" t="s">
        <v>54</v>
      </c>
      <c r="F4" t="s">
        <v>21</v>
      </c>
      <c r="I4">
        <v>4</v>
      </c>
      <c r="J4" t="str">
        <f t="shared" ref="J4:J6" si="0">VLOOKUP(I4,$A$3:$D$251,3,FALSE)</f>
        <v>Lena Fredrikson</v>
      </c>
      <c r="K4" t="str">
        <f t="shared" ref="K4:K6" si="1">VLOOKUP(I4,$A$3:$D$251,4,FALSE)</f>
        <v>GHFS</v>
      </c>
      <c r="L4" t="str">
        <f t="shared" ref="L4:L6" si="2">VLOOKUP(I4,$A$3:$E$53,5,FALSE)</f>
        <v>Sweden</v>
      </c>
      <c r="M4">
        <v>5</v>
      </c>
      <c r="N4" t="str">
        <f t="shared" ref="N4:N7" si="3">VLOOKUP(M4,$A$3:$D$251,3,FALSE)</f>
        <v>Märta-Sofie Geijer</v>
      </c>
      <c r="O4" t="str">
        <f t="shared" ref="O4" si="4">VLOOKUP(M4,$A$3:$D$251,4,FALSE)</f>
        <v>Örebro HEMA/GHFS</v>
      </c>
      <c r="P4" t="str">
        <f t="shared" ref="P4" si="5">VLOOKUP(M4,$A$3:$E$53,5,FALSE)</f>
        <v>Sweden</v>
      </c>
      <c r="Q4">
        <v>6</v>
      </c>
      <c r="R4" t="str">
        <f t="shared" ref="R4:R7" si="6">VLOOKUP(Q4,$A$3:$D$251,3,FALSE)</f>
        <v>Meghan Floyd</v>
      </c>
      <c r="S4" t="str">
        <f t="shared" ref="S4:S7" si="7">VLOOKUP(Q4,$A$3:$D$251,4,FALSE)</f>
        <v>Krieg School/GHFS</v>
      </c>
      <c r="T4" t="str">
        <f t="shared" ref="T4:T7" si="8">VLOOKUP(Q4,$A$3:$E$53,5,FALSE)</f>
        <v>USA</v>
      </c>
      <c r="U4" s="16">
        <v>8</v>
      </c>
      <c r="V4" s="16" t="str">
        <f t="shared" ref="V4:V7" si="9">VLOOKUP(U4,$A$3:$D$251,3,FALSE)</f>
        <v>Friederike von dem Bussche</v>
      </c>
      <c r="W4" s="16" t="str">
        <f t="shared" ref="W4:W7" si="10">VLOOKUP(U4,$A$3:$D$251,4,FALSE)</f>
        <v>Hammaborg</v>
      </c>
      <c r="X4" s="16" t="str">
        <f t="shared" ref="X4:X7" si="11">VLOOKUP(U4,$A$3:$E$53,5,FALSE)</f>
        <v>Germany</v>
      </c>
    </row>
    <row r="5" spans="1:24" x14ac:dyDescent="0.25">
      <c r="A5">
        <v>3</v>
      </c>
      <c r="B5">
        <v>346</v>
      </c>
      <c r="C5" t="s">
        <v>188</v>
      </c>
      <c r="D5" t="s">
        <v>13</v>
      </c>
      <c r="E5" t="s">
        <v>14</v>
      </c>
      <c r="F5" t="s">
        <v>21</v>
      </c>
      <c r="I5">
        <v>7</v>
      </c>
      <c r="J5" t="str">
        <f t="shared" si="0"/>
        <v>Nina Trollvige</v>
      </c>
      <c r="K5" t="str">
        <f t="shared" si="1"/>
        <v>GHFS</v>
      </c>
      <c r="L5" t="str">
        <f t="shared" si="2"/>
        <v>Sweden</v>
      </c>
      <c r="M5">
        <v>8</v>
      </c>
      <c r="N5" t="str">
        <f t="shared" si="3"/>
        <v>Friederike von dem Bussche</v>
      </c>
      <c r="O5" t="str">
        <f t="shared" ref="O5:O7" si="12">VLOOKUP(M5,$A$3:$D$251,4,FALSE)</f>
        <v>Hammaborg</v>
      </c>
      <c r="P5" t="str">
        <f t="shared" ref="P5:P7" si="13">VLOOKUP(M5,$A$3:$E$53,5,FALSE)</f>
        <v>Germany</v>
      </c>
      <c r="Q5">
        <v>9</v>
      </c>
      <c r="R5" t="str">
        <f t="shared" si="6"/>
        <v>Susanne Popp</v>
      </c>
      <c r="S5" t="str">
        <f t="shared" si="7"/>
        <v>INDES Salzburg</v>
      </c>
      <c r="T5" t="str">
        <f t="shared" si="8"/>
        <v>Austria</v>
      </c>
      <c r="U5" s="16">
        <v>12</v>
      </c>
      <c r="V5" s="16" t="str">
        <f t="shared" si="9"/>
        <v>Willeke Snijder</v>
      </c>
      <c r="W5" s="16" t="str">
        <f t="shared" si="10"/>
        <v>Noorderwind</v>
      </c>
      <c r="X5" s="16" t="str">
        <f t="shared" si="11"/>
        <v>Netherlands</v>
      </c>
    </row>
    <row r="6" spans="1:24" x14ac:dyDescent="0.25">
      <c r="A6">
        <v>4</v>
      </c>
      <c r="B6">
        <v>397</v>
      </c>
      <c r="C6" t="s">
        <v>319</v>
      </c>
      <c r="D6" t="s">
        <v>13</v>
      </c>
      <c r="E6" t="s">
        <v>14</v>
      </c>
      <c r="F6" t="s">
        <v>21</v>
      </c>
      <c r="I6">
        <v>10</v>
      </c>
      <c r="J6" t="str">
        <f t="shared" si="0"/>
        <v>Amanda Trail</v>
      </c>
      <c r="K6" t="str">
        <f t="shared" si="1"/>
        <v>Iron Crown KDF</v>
      </c>
      <c r="L6" t="str">
        <f t="shared" si="2"/>
        <v>USA</v>
      </c>
      <c r="M6">
        <v>11</v>
      </c>
      <c r="N6" t="str">
        <f t="shared" si="3"/>
        <v>Kit Smith</v>
      </c>
      <c r="O6" t="str">
        <f t="shared" si="12"/>
        <v>n/a</v>
      </c>
      <c r="P6" t="str">
        <f t="shared" si="13"/>
        <v>United Kingdom</v>
      </c>
      <c r="Q6">
        <v>12</v>
      </c>
      <c r="R6" t="str">
        <f t="shared" si="6"/>
        <v>Willeke Snijder</v>
      </c>
      <c r="S6" t="str">
        <f t="shared" si="7"/>
        <v>Noorderwind</v>
      </c>
      <c r="T6" t="str">
        <f t="shared" si="8"/>
        <v>Netherlands</v>
      </c>
      <c r="U6" s="16">
        <v>16</v>
      </c>
      <c r="V6" s="16" t="e">
        <f t="shared" si="9"/>
        <v>#N/A</v>
      </c>
      <c r="W6" s="16" t="e">
        <f t="shared" si="10"/>
        <v>#N/A</v>
      </c>
      <c r="X6" s="16" t="e">
        <f t="shared" si="11"/>
        <v>#N/A</v>
      </c>
    </row>
    <row r="7" spans="1:24" x14ac:dyDescent="0.25">
      <c r="A7">
        <v>5</v>
      </c>
      <c r="B7">
        <v>403</v>
      </c>
      <c r="C7" t="s">
        <v>341</v>
      </c>
      <c r="D7" t="s">
        <v>342</v>
      </c>
      <c r="E7" t="s">
        <v>14</v>
      </c>
      <c r="F7" t="s">
        <v>21</v>
      </c>
      <c r="I7">
        <v>13</v>
      </c>
      <c r="J7" t="str">
        <f t="shared" ref="J7" si="14">VLOOKUP(I7,A$3:E$53,3,FALSE)</f>
        <v>Sonja Heer</v>
      </c>
      <c r="K7" t="str">
        <f t="shared" ref="K7" si="15">VLOOKUP(I7,A$3:E$53,4,FALSE)</f>
        <v>Schwertfechten Nordhessen e.V.</v>
      </c>
      <c r="L7" t="str">
        <f t="shared" ref="L7" si="16">VLOOKUP(I7,A$3:E$53,5,FALSE)</f>
        <v>Germany</v>
      </c>
      <c r="M7">
        <v>14</v>
      </c>
      <c r="N7" t="str">
        <f t="shared" si="3"/>
        <v>Barbara Chlebowska</v>
      </c>
      <c r="O7" t="str">
        <f t="shared" si="12"/>
        <v>Fechtschule Gdańsk</v>
      </c>
      <c r="P7" t="str">
        <f t="shared" si="13"/>
        <v>Poland</v>
      </c>
      <c r="Q7">
        <v>15</v>
      </c>
      <c r="R7" t="str">
        <f t="shared" si="6"/>
        <v>Kristine Konsmo</v>
      </c>
      <c r="S7" t="str">
        <f t="shared" si="7"/>
        <v>Frie Duellister</v>
      </c>
      <c r="T7" t="str">
        <f t="shared" si="8"/>
        <v>Norway</v>
      </c>
      <c r="U7" s="16">
        <v>20</v>
      </c>
      <c r="V7" s="16" t="e">
        <f t="shared" si="9"/>
        <v>#N/A</v>
      </c>
      <c r="W7" s="16" t="e">
        <f t="shared" si="10"/>
        <v>#N/A</v>
      </c>
      <c r="X7" s="16" t="e">
        <f t="shared" si="11"/>
        <v>#N/A</v>
      </c>
    </row>
    <row r="8" spans="1:24" x14ac:dyDescent="0.25">
      <c r="A8">
        <v>6</v>
      </c>
      <c r="B8">
        <v>258</v>
      </c>
      <c r="C8" t="s">
        <v>33</v>
      </c>
      <c r="D8" t="s">
        <v>34</v>
      </c>
      <c r="E8" t="s">
        <v>322</v>
      </c>
      <c r="F8" t="s">
        <v>35</v>
      </c>
    </row>
    <row r="9" spans="1:24" x14ac:dyDescent="0.25">
      <c r="A9">
        <v>7</v>
      </c>
      <c r="B9">
        <v>343</v>
      </c>
      <c r="C9" t="s">
        <v>184</v>
      </c>
      <c r="D9" t="s">
        <v>13</v>
      </c>
      <c r="E9" t="s">
        <v>14</v>
      </c>
      <c r="F9" t="s">
        <v>18</v>
      </c>
    </row>
    <row r="10" spans="1:24" x14ac:dyDescent="0.25">
      <c r="A10">
        <v>8</v>
      </c>
      <c r="B10">
        <v>313</v>
      </c>
      <c r="C10" t="s">
        <v>138</v>
      </c>
      <c r="D10" t="s">
        <v>139</v>
      </c>
      <c r="E10" t="s">
        <v>137</v>
      </c>
      <c r="F10" t="s">
        <v>18</v>
      </c>
    </row>
    <row r="11" spans="1:24" x14ac:dyDescent="0.25">
      <c r="A11">
        <v>9</v>
      </c>
      <c r="B11">
        <v>297</v>
      </c>
      <c r="C11" t="s">
        <v>108</v>
      </c>
      <c r="D11" t="s">
        <v>101</v>
      </c>
      <c r="E11" t="s">
        <v>102</v>
      </c>
      <c r="F11" t="s">
        <v>18</v>
      </c>
    </row>
    <row r="12" spans="1:24" x14ac:dyDescent="0.25">
      <c r="A12">
        <v>10</v>
      </c>
      <c r="B12">
        <v>284</v>
      </c>
      <c r="C12" t="s">
        <v>87</v>
      </c>
      <c r="D12" t="s">
        <v>88</v>
      </c>
      <c r="E12" t="s">
        <v>322</v>
      </c>
      <c r="F12" t="s">
        <v>18</v>
      </c>
    </row>
    <row r="13" spans="1:24" x14ac:dyDescent="0.25">
      <c r="A13">
        <v>11</v>
      </c>
      <c r="B13">
        <v>269</v>
      </c>
      <c r="C13" t="s">
        <v>56</v>
      </c>
      <c r="D13" t="s">
        <v>57</v>
      </c>
      <c r="E13" t="s">
        <v>79</v>
      </c>
      <c r="F13" t="s">
        <v>18</v>
      </c>
    </row>
    <row r="14" spans="1:24" x14ac:dyDescent="0.25">
      <c r="A14">
        <v>12</v>
      </c>
      <c r="B14">
        <v>283</v>
      </c>
      <c r="C14" t="s">
        <v>85</v>
      </c>
      <c r="D14" t="s">
        <v>86</v>
      </c>
      <c r="E14" t="s">
        <v>191</v>
      </c>
      <c r="F14" t="s">
        <v>18</v>
      </c>
    </row>
    <row r="15" spans="1:24" x14ac:dyDescent="0.25">
      <c r="A15">
        <v>13</v>
      </c>
      <c r="B15">
        <v>328</v>
      </c>
      <c r="C15" t="s">
        <v>159</v>
      </c>
      <c r="D15" t="s">
        <v>160</v>
      </c>
      <c r="E15" t="s">
        <v>137</v>
      </c>
      <c r="F15" t="s">
        <v>18</v>
      </c>
    </row>
    <row r="16" spans="1:24" x14ac:dyDescent="0.25">
      <c r="A16">
        <v>14</v>
      </c>
      <c r="B16">
        <v>319</v>
      </c>
      <c r="C16" t="s">
        <v>148</v>
      </c>
      <c r="D16" t="s">
        <v>115</v>
      </c>
      <c r="E16" t="s">
        <v>111</v>
      </c>
      <c r="F16" t="s">
        <v>30</v>
      </c>
    </row>
    <row r="17" spans="1:6" x14ac:dyDescent="0.25">
      <c r="A17">
        <v>15</v>
      </c>
      <c r="B17">
        <v>262</v>
      </c>
      <c r="C17" t="s">
        <v>43</v>
      </c>
      <c r="D17" t="s">
        <v>44</v>
      </c>
      <c r="E17" t="s">
        <v>40</v>
      </c>
      <c r="F17" t="s">
        <v>30</v>
      </c>
    </row>
  </sheetData>
  <sortState ref="B3:F17">
    <sortCondition ref="F3:F17" customList="Xp***,Xs***,Xp*,Xs*,Xp,Xs"/>
    <sortCondition ref="D3:D17"/>
    <sortCondition ref="C3:C17"/>
    <sortCondition ref="E3:E17"/>
  </sortState>
  <mergeCells count="5">
    <mergeCell ref="A1:F1"/>
    <mergeCell ref="I1:L1"/>
    <mergeCell ref="M1:P1"/>
    <mergeCell ref="Q1:T1"/>
    <mergeCell ref="U1:X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D42"/>
  <sheetViews>
    <sheetView zoomScale="90" zoomScaleNormal="90" workbookViewId="0">
      <selection activeCell="J3" sqref="J3:J7"/>
    </sheetView>
  </sheetViews>
  <sheetFormatPr defaultRowHeight="15" x14ac:dyDescent="0.25"/>
  <cols>
    <col min="1" max="1" width="15.140625" bestFit="1" customWidth="1"/>
    <col min="2" max="2" width="4.42578125" bestFit="1" customWidth="1"/>
    <col min="3" max="3" width="19.85546875" bestFit="1" customWidth="1"/>
    <col min="4" max="4" width="39.85546875" bestFit="1" customWidth="1"/>
    <col min="5" max="5" width="15.42578125" bestFit="1" customWidth="1"/>
    <col min="6" max="6" width="6.5703125" bestFit="1" customWidth="1"/>
    <col min="9" max="9" width="15.140625" bestFit="1" customWidth="1"/>
    <col min="10" max="10" width="16.7109375" bestFit="1" customWidth="1"/>
    <col min="11" max="11" width="24.85546875" bestFit="1" customWidth="1"/>
    <col min="12" max="12" width="11.42578125" bestFit="1" customWidth="1"/>
    <col min="13" max="13" width="15.140625" bestFit="1" customWidth="1"/>
    <col min="14" max="14" width="17.42578125" bestFit="1" customWidth="1"/>
    <col min="15" max="15" width="39.85546875" bestFit="1" customWidth="1"/>
    <col min="16" max="16" width="8.5703125" bestFit="1" customWidth="1"/>
    <col min="17" max="17" width="15.140625" bestFit="1" customWidth="1"/>
    <col min="18" max="18" width="18.28515625" bestFit="1" customWidth="1"/>
    <col min="19" max="19" width="24.85546875" bestFit="1" customWidth="1"/>
    <col min="20" max="20" width="15.42578125" bestFit="1" customWidth="1"/>
    <col min="21" max="21" width="15.140625" bestFit="1" customWidth="1"/>
    <col min="22" max="22" width="19.85546875" bestFit="1" customWidth="1"/>
    <col min="23" max="23" width="27.85546875" bestFit="1" customWidth="1"/>
    <col min="24" max="24" width="9" bestFit="1" customWidth="1"/>
    <col min="25" max="25" width="15.140625" bestFit="1" customWidth="1"/>
    <col min="26" max="26" width="18.140625" bestFit="1" customWidth="1"/>
    <col min="27" max="27" width="31.7109375" bestFit="1" customWidth="1"/>
    <col min="28" max="28" width="11.42578125" bestFit="1" customWidth="1"/>
    <col min="29" max="29" width="15.140625" bestFit="1" customWidth="1"/>
    <col min="30" max="30" width="19.42578125" bestFit="1" customWidth="1"/>
    <col min="31" max="31" width="28.7109375" bestFit="1" customWidth="1"/>
    <col min="32" max="32" width="15.42578125" bestFit="1" customWidth="1"/>
    <col min="33" max="33" width="15.140625" bestFit="1" customWidth="1"/>
    <col min="34" max="34" width="19.42578125" bestFit="1" customWidth="1"/>
    <col min="35" max="35" width="28.7109375" bestFit="1" customWidth="1"/>
    <col min="36" max="36" width="15.42578125" bestFit="1" customWidth="1"/>
    <col min="37" max="37" width="15.140625" bestFit="1" customWidth="1"/>
    <col min="38" max="38" width="19.42578125" bestFit="1" customWidth="1"/>
    <col min="39" max="39" width="28.7109375" bestFit="1" customWidth="1"/>
    <col min="40" max="40" width="15.42578125" bestFit="1" customWidth="1"/>
    <col min="41" max="41" width="15.140625" customWidth="1"/>
    <col min="42" max="42" width="19.42578125" customWidth="1"/>
    <col min="43" max="43" width="28.7109375" customWidth="1"/>
    <col min="44" max="44" width="15.42578125" customWidth="1"/>
    <col min="45" max="45" width="15.140625" customWidth="1"/>
    <col min="46" max="46" width="19.42578125" customWidth="1"/>
    <col min="47" max="47" width="28.7109375" customWidth="1"/>
    <col min="48" max="48" width="15.42578125" customWidth="1"/>
    <col min="49" max="49" width="15.140625" hidden="1" customWidth="1"/>
    <col min="50" max="50" width="19.42578125" hidden="1" customWidth="1"/>
    <col min="51" max="51" width="28.7109375" hidden="1" customWidth="1"/>
    <col min="52" max="52" width="15.42578125" hidden="1" customWidth="1"/>
    <col min="53" max="53" width="15.140625" hidden="1" customWidth="1"/>
    <col min="54" max="54" width="19.42578125" hidden="1" customWidth="1"/>
    <col min="55" max="55" width="28.7109375" hidden="1" customWidth="1"/>
    <col min="56" max="56" width="15.42578125" hidden="1" customWidth="1"/>
  </cols>
  <sheetData>
    <row r="1" spans="1:56" s="2" customFormat="1" ht="15.75" x14ac:dyDescent="0.25">
      <c r="A1" s="19" t="s">
        <v>203</v>
      </c>
      <c r="B1" s="19"/>
      <c r="C1" s="19"/>
      <c r="D1" s="19"/>
      <c r="E1" s="19"/>
      <c r="F1" s="19"/>
      <c r="I1" s="19" t="s">
        <v>204</v>
      </c>
      <c r="J1" s="19"/>
      <c r="K1" s="19"/>
      <c r="L1" s="19"/>
      <c r="M1" s="19" t="s">
        <v>205</v>
      </c>
      <c r="N1" s="19"/>
      <c r="O1" s="19"/>
      <c r="P1" s="19"/>
      <c r="Q1" s="19" t="s">
        <v>206</v>
      </c>
      <c r="R1" s="19"/>
      <c r="S1" s="19"/>
      <c r="T1" s="19"/>
      <c r="U1" s="19" t="s">
        <v>207</v>
      </c>
      <c r="V1" s="19"/>
      <c r="W1" s="19"/>
      <c r="X1" s="19"/>
      <c r="Y1" s="19" t="s">
        <v>257</v>
      </c>
      <c r="Z1" s="19"/>
      <c r="AA1" s="19"/>
      <c r="AB1" s="19"/>
      <c r="AC1" s="19" t="s">
        <v>258</v>
      </c>
      <c r="AD1" s="19"/>
      <c r="AE1" s="19"/>
      <c r="AF1" s="19"/>
      <c r="AG1" s="19" t="s">
        <v>259</v>
      </c>
      <c r="AH1" s="19"/>
      <c r="AI1" s="19"/>
      <c r="AJ1" s="19"/>
      <c r="AK1" s="19" t="s">
        <v>260</v>
      </c>
      <c r="AL1" s="19"/>
      <c r="AM1" s="19"/>
      <c r="AN1" s="19"/>
      <c r="AO1" s="21" t="s">
        <v>261</v>
      </c>
      <c r="AP1" s="21"/>
      <c r="AQ1" s="21"/>
      <c r="AR1" s="21"/>
      <c r="AS1" s="21" t="s">
        <v>262</v>
      </c>
      <c r="AT1" s="21"/>
      <c r="AU1" s="21"/>
      <c r="AV1" s="21"/>
      <c r="AW1" s="19" t="s">
        <v>301</v>
      </c>
      <c r="AX1" s="19"/>
      <c r="AY1" s="19"/>
      <c r="AZ1" s="19"/>
      <c r="BA1" s="19" t="s">
        <v>302</v>
      </c>
      <c r="BB1" s="19"/>
      <c r="BC1" s="19"/>
      <c r="BD1" s="19"/>
    </row>
    <row r="2" spans="1:56" x14ac:dyDescent="0.25">
      <c r="A2" s="1" t="s">
        <v>200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8</v>
      </c>
      <c r="I2" s="1" t="s">
        <v>200</v>
      </c>
      <c r="J2" s="1" t="s">
        <v>198</v>
      </c>
      <c r="K2" s="1" t="s">
        <v>199</v>
      </c>
      <c r="L2" s="1" t="s">
        <v>3</v>
      </c>
      <c r="M2" s="1" t="s">
        <v>200</v>
      </c>
      <c r="N2" s="1" t="s">
        <v>198</v>
      </c>
      <c r="O2" s="1" t="s">
        <v>199</v>
      </c>
      <c r="P2" s="1" t="s">
        <v>3</v>
      </c>
      <c r="Q2" s="1" t="s">
        <v>200</v>
      </c>
      <c r="R2" s="1" t="s">
        <v>198</v>
      </c>
      <c r="S2" s="1" t="s">
        <v>199</v>
      </c>
      <c r="T2" s="1" t="s">
        <v>3</v>
      </c>
      <c r="U2" s="1" t="s">
        <v>200</v>
      </c>
      <c r="V2" s="1" t="s">
        <v>198</v>
      </c>
      <c r="W2" s="1" t="s">
        <v>199</v>
      </c>
      <c r="X2" s="1" t="s">
        <v>3</v>
      </c>
      <c r="Y2" s="1" t="s">
        <v>200</v>
      </c>
      <c r="Z2" s="1" t="s">
        <v>198</v>
      </c>
      <c r="AA2" s="1" t="s">
        <v>199</v>
      </c>
      <c r="AB2" s="1" t="s">
        <v>3</v>
      </c>
      <c r="AC2" s="1" t="s">
        <v>200</v>
      </c>
      <c r="AD2" s="1" t="s">
        <v>198</v>
      </c>
      <c r="AE2" s="1" t="s">
        <v>199</v>
      </c>
      <c r="AF2" s="1" t="s">
        <v>3</v>
      </c>
      <c r="AG2" s="1" t="s">
        <v>200</v>
      </c>
      <c r="AH2" s="1" t="s">
        <v>198</v>
      </c>
      <c r="AI2" s="1" t="s">
        <v>199</v>
      </c>
      <c r="AJ2" s="1" t="s">
        <v>3</v>
      </c>
      <c r="AK2" s="1" t="s">
        <v>200</v>
      </c>
      <c r="AL2" s="1" t="s">
        <v>198</v>
      </c>
      <c r="AM2" s="1" t="s">
        <v>199</v>
      </c>
      <c r="AN2" s="1" t="s">
        <v>3</v>
      </c>
      <c r="AO2" s="15" t="s">
        <v>200</v>
      </c>
      <c r="AP2" s="15" t="s">
        <v>198</v>
      </c>
      <c r="AQ2" s="15" t="s">
        <v>199</v>
      </c>
      <c r="AR2" s="15" t="s">
        <v>3</v>
      </c>
      <c r="AS2" s="15" t="s">
        <v>200</v>
      </c>
      <c r="AT2" s="15" t="s">
        <v>198</v>
      </c>
      <c r="AU2" s="15" t="s">
        <v>199</v>
      </c>
      <c r="AV2" s="15" t="s">
        <v>3</v>
      </c>
      <c r="AW2" s="1" t="s">
        <v>200</v>
      </c>
      <c r="AX2" s="1" t="s">
        <v>198</v>
      </c>
      <c r="AY2" s="1" t="s">
        <v>199</v>
      </c>
      <c r="AZ2" s="1" t="s">
        <v>3</v>
      </c>
      <c r="BA2" s="1" t="s">
        <v>200</v>
      </c>
      <c r="BB2" s="1" t="s">
        <v>198</v>
      </c>
      <c r="BC2" s="1" t="s">
        <v>199</v>
      </c>
      <c r="BD2" s="1" t="s">
        <v>3</v>
      </c>
    </row>
    <row r="3" spans="1:56" x14ac:dyDescent="0.25">
      <c r="A3">
        <v>1</v>
      </c>
      <c r="B3">
        <v>398</v>
      </c>
      <c r="C3" t="s">
        <v>320</v>
      </c>
      <c r="D3" t="s">
        <v>321</v>
      </c>
      <c r="E3" t="s">
        <v>322</v>
      </c>
      <c r="F3" t="s">
        <v>21</v>
      </c>
      <c r="I3">
        <v>1</v>
      </c>
      <c r="J3" t="str">
        <f>VLOOKUP(I3,A$3:E$53,3,FALSE)</f>
        <v>Jacob Norwood</v>
      </c>
      <c r="K3" t="str">
        <f>VLOOKUP(I3,A$3:E$53,4,FALSE)</f>
        <v>MKDF/CKDF</v>
      </c>
      <c r="L3" t="str">
        <f>VLOOKUP(I3,$A$3:$E$53,5,FALSE)</f>
        <v>USA</v>
      </c>
      <c r="M3">
        <v>2</v>
      </c>
      <c r="N3" t="str">
        <f>VLOOKUP(M3,A$3:D$251,3,FALSE)</f>
        <v>Johan Lundby</v>
      </c>
      <c r="O3" t="str">
        <f>VLOOKUP(M3,A$3:D$251,4,FALSE)</f>
        <v>Stockholms Stigmän</v>
      </c>
      <c r="P3" t="str">
        <f>VLOOKUP(M3,$A$3:$E$53,5,FALSE)</f>
        <v>Sweden</v>
      </c>
      <c r="Q3">
        <v>3</v>
      </c>
      <c r="R3" t="str">
        <f>VLOOKUP(Q3,$A$3:$D$251,3,FALSE)</f>
        <v>Grzegorz Brzeziński</v>
      </c>
      <c r="S3" t="str">
        <f>VLOOKUP(Q3,$A$3:$D$251,4,FALSE)</f>
        <v>TSF/Budowlani Toruń</v>
      </c>
      <c r="T3" t="str">
        <f>VLOOKUP(Q3,$A$3:$E$53,5,FALSE)</f>
        <v>Poland</v>
      </c>
      <c r="U3">
        <v>4</v>
      </c>
      <c r="V3" t="str">
        <f>VLOOKUP(U3,$A$3:$D$251,3,FALSE)</f>
        <v>Ilkka Hartikainen</v>
      </c>
      <c r="W3" t="str">
        <f>VLOOKUP(U3,$A$3:$D$251,4,FALSE)</f>
        <v>EHMS</v>
      </c>
      <c r="X3" t="str">
        <f>VLOOKUP(U3,$A$3:$E$53,5,FALSE)</f>
        <v>Finland</v>
      </c>
      <c r="Y3">
        <v>5</v>
      </c>
      <c r="Z3" t="str">
        <f>VLOOKUP(Y3,$A$3:$D$251,3,FALSE)</f>
        <v>Andreas Engström</v>
      </c>
      <c r="AA3" t="str">
        <f>VLOOKUP(Y3,$A$3:$D$251,4,FALSE)</f>
        <v>GHFS</v>
      </c>
      <c r="AB3" t="str">
        <f>VLOOKUP(Y3,$A$3:$E$53,5,FALSE)</f>
        <v>Sweden</v>
      </c>
      <c r="AC3">
        <v>6</v>
      </c>
      <c r="AD3" t="str">
        <f>VLOOKUP(AC3,$A$3:$D$251,3,FALSE)</f>
        <v>Johan Norberg</v>
      </c>
      <c r="AE3" t="str">
        <f>VLOOKUP(AC3,$A$3:$D$251,4,FALSE)</f>
        <v>GHFS</v>
      </c>
      <c r="AF3" t="str">
        <f>VLOOKUP(AC3,$A$3:$E$53,5,FALSE)</f>
        <v>Sweden</v>
      </c>
      <c r="AG3">
        <v>7</v>
      </c>
      <c r="AH3" t="str">
        <f>VLOOKUP(AG3,$A$3:$D$251,3,FALSE)</f>
        <v>Tobias Axell</v>
      </c>
      <c r="AI3" t="str">
        <f>VLOOKUP(AG3,$A$3:$D$251,4,FALSE)</f>
        <v>GHFS</v>
      </c>
      <c r="AJ3" t="str">
        <f>VLOOKUP(AG3,$A$3:$E$53,5,FALSE)</f>
        <v>Sweden</v>
      </c>
      <c r="AK3">
        <v>8</v>
      </c>
      <c r="AL3" t="str">
        <f>VLOOKUP(AK3,$A$3:$D$251,3,FALSE)</f>
        <v>Emin Sabovic</v>
      </c>
      <c r="AM3" t="str">
        <f>VLOOKUP(AK3,$A$3:$D$251,4,FALSE)</f>
        <v>Halmstad Historiska Fäktskola</v>
      </c>
      <c r="AN3" t="str">
        <f>VLOOKUP(AK3,$A$3:$E$53,5,FALSE)</f>
        <v>Sweden</v>
      </c>
      <c r="AO3" s="16">
        <v>9</v>
      </c>
      <c r="AP3" s="16" t="str">
        <f>VLOOKUP(AO3,$A$3:$D$251,3,FALSE)</f>
        <v>Magnus Hagelberg</v>
      </c>
      <c r="AQ3" s="16" t="str">
        <f>VLOOKUP(AO3,$A$3:$D$251,4,FALSE)</f>
        <v>SkHFS</v>
      </c>
      <c r="AR3" s="16" t="str">
        <f>VLOOKUP(AO3,$A$3:$E$53,5,FALSE)</f>
        <v>Sweden</v>
      </c>
      <c r="AS3" s="16">
        <v>10</v>
      </c>
      <c r="AT3" s="16" t="str">
        <f>VLOOKUP(AS3,$A$3:$D$251,3,FALSE)</f>
        <v>Henrik Jacobson</v>
      </c>
      <c r="AU3" s="16" t="str">
        <f>VLOOKUP(AS3,$A$3:$D$251,4,FALSE)</f>
        <v>Stockholms Stigmän</v>
      </c>
      <c r="AV3" s="16" t="str">
        <f>VLOOKUP(AS3,$A$3:$E$53,5,FALSE)</f>
        <v>Sweden</v>
      </c>
      <c r="AW3">
        <v>11</v>
      </c>
      <c r="AX3" t="str">
        <f>VLOOKUP(AW3,$A$3:$D$251,3,FALSE)</f>
        <v>Kristofer Stanson</v>
      </c>
      <c r="AY3" t="str">
        <f>VLOOKUP(AW3,$A$3:$D$251,4,FALSE)</f>
        <v>Stockholms Stigmän</v>
      </c>
      <c r="AZ3" t="str">
        <f>VLOOKUP(AW3,$A$3:$E$53,5,FALSE)</f>
        <v>Sweden</v>
      </c>
      <c r="BA3">
        <v>12</v>
      </c>
      <c r="BB3" t="str">
        <f>VLOOKUP(BA3,$A$3:$D$251,3,FALSE)</f>
        <v>Roman Vucajnk</v>
      </c>
      <c r="BC3" t="str">
        <f>VLOOKUP(BA3,$A$3:$D$251,4,FALSE)</f>
        <v>Academia artis dimicatoriae</v>
      </c>
      <c r="BD3" t="str">
        <f>VLOOKUP(BA3,$A$3:$E$53,5,FALSE)</f>
        <v>Slovenia</v>
      </c>
    </row>
    <row r="4" spans="1:56" x14ac:dyDescent="0.25">
      <c r="A4">
        <v>2</v>
      </c>
      <c r="B4">
        <v>413</v>
      </c>
      <c r="C4" t="s">
        <v>354</v>
      </c>
      <c r="D4" t="s">
        <v>81</v>
      </c>
      <c r="E4" t="s">
        <v>14</v>
      </c>
      <c r="F4" t="s">
        <v>21</v>
      </c>
      <c r="I4">
        <v>9</v>
      </c>
      <c r="J4" t="str">
        <f t="shared" ref="J4:J5" si="0">VLOOKUP(I4,A$3:E$53,3,FALSE)</f>
        <v>Magnus Hagelberg</v>
      </c>
      <c r="K4" t="str">
        <f t="shared" ref="K4:K5" si="1">VLOOKUP(I4,A$3:E$53,4,FALSE)</f>
        <v>SkHFS</v>
      </c>
      <c r="L4" t="str">
        <f t="shared" ref="L4" si="2">VLOOKUP(I4,A$3:E$53,5,FALSE)</f>
        <v>Sweden</v>
      </c>
      <c r="M4">
        <v>10</v>
      </c>
      <c r="N4" t="str">
        <f>VLOOKUP(M4,A$3:D$251,3,FALSE)</f>
        <v>Henrik Jacobson</v>
      </c>
      <c r="O4" t="str">
        <f t="shared" ref="O4:O5" si="3">VLOOKUP(M4,A$3:D$251,4,FALSE)</f>
        <v>Stockholms Stigmän</v>
      </c>
      <c r="P4" t="str">
        <f t="shared" ref="P4:P5" si="4">VLOOKUP(M4,$A$3:$E$53,5,FALSE)</f>
        <v>Sweden</v>
      </c>
      <c r="Q4">
        <v>11</v>
      </c>
      <c r="R4" t="str">
        <f t="shared" ref="R4:R5" si="5">VLOOKUP(Q4,$A$3:$D$251,3,FALSE)</f>
        <v>Kristofer Stanson</v>
      </c>
      <c r="S4" t="str">
        <f t="shared" ref="S4:S5" si="6">VLOOKUP(Q4,$A$3:$D$251,4,FALSE)</f>
        <v>Stockholms Stigmän</v>
      </c>
      <c r="T4" t="str">
        <f t="shared" ref="T4:T5" si="7">VLOOKUP(Q4,$A$3:$E$53,5,FALSE)</f>
        <v>Sweden</v>
      </c>
      <c r="U4">
        <v>12</v>
      </c>
      <c r="V4" t="str">
        <f t="shared" ref="V4:V5" si="8">VLOOKUP(U4,$A$3:$D$251,3,FALSE)</f>
        <v>Roman Vucajnk</v>
      </c>
      <c r="W4" t="str">
        <f t="shared" ref="W4:W5" si="9">VLOOKUP(U4,$A$3:$D$251,4,FALSE)</f>
        <v>Academia artis dimicatoriae</v>
      </c>
      <c r="X4" t="str">
        <f t="shared" ref="X4:X5" si="10">VLOOKUP(U4,$A$3:$E$53,5,FALSE)</f>
        <v>Slovenia</v>
      </c>
      <c r="Y4">
        <v>13</v>
      </c>
      <c r="Z4" t="str">
        <f t="shared" ref="Z4:Z5" si="11">VLOOKUP(Y4,$A$3:$D$251,3,FALSE)</f>
        <v>Alexander Lundqvist</v>
      </c>
      <c r="AA4" t="str">
        <f t="shared" ref="AA4:AA5" si="12">VLOOKUP(Y4,$A$3:$D$251,4,FALSE)</f>
        <v>GHFS</v>
      </c>
      <c r="AB4" t="str">
        <f t="shared" ref="AB4:AB5" si="13">VLOOKUP(Y4,$A$3:$E$53,5,FALSE)</f>
        <v>Sweden</v>
      </c>
      <c r="AC4">
        <v>14</v>
      </c>
      <c r="AD4" t="str">
        <f t="shared" ref="AD4:AD5" si="14">VLOOKUP(AC4,$A$3:$D$251,3,FALSE)</f>
        <v>Daniel Olsson</v>
      </c>
      <c r="AE4" t="str">
        <f t="shared" ref="AE4:AE5" si="15">VLOOKUP(AC4,$A$3:$D$251,4,FALSE)</f>
        <v>GHFS</v>
      </c>
      <c r="AF4" t="str">
        <f t="shared" ref="AF4:AF5" si="16">VLOOKUP(AC4,$A$3:$E$53,5,FALSE)</f>
        <v>Sweden</v>
      </c>
      <c r="AG4">
        <v>15</v>
      </c>
      <c r="AH4" t="str">
        <f t="shared" ref="AH4:AH5" si="17">VLOOKUP(AG4,$A$3:$D$251,3,FALSE)</f>
        <v>Jiri Söderblom</v>
      </c>
      <c r="AI4" t="str">
        <f t="shared" ref="AI4:AI5" si="18">VLOOKUP(AG4,$A$3:$D$251,4,FALSE)</f>
        <v>Halmstads Historiska Fäktskola</v>
      </c>
      <c r="AJ4" t="str">
        <f t="shared" ref="AJ4:AJ5" si="19">VLOOKUP(AG4,$A$3:$E$53,5,FALSE)</f>
        <v>Sweden</v>
      </c>
      <c r="AK4">
        <v>16</v>
      </c>
      <c r="AL4" t="str">
        <f t="shared" ref="AL4:AL5" si="20">VLOOKUP(AK4,$A$3:$D$251,3,FALSE)</f>
        <v>Alfred Andersson</v>
      </c>
      <c r="AM4" t="str">
        <f t="shared" ref="AM4:AM5" si="21">VLOOKUP(AK4,$A$3:$D$251,4,FALSE)</f>
        <v>HHFS</v>
      </c>
      <c r="AN4" t="str">
        <f t="shared" ref="AN4:AN5" si="22">VLOOKUP(AK4,$A$3:$E$53,5,FALSE)</f>
        <v>Sweden</v>
      </c>
      <c r="AO4" s="16">
        <v>19</v>
      </c>
      <c r="AP4" s="16" t="str">
        <f t="shared" ref="AP4:AP11" si="23">VLOOKUP(AO4,$A$3:$D$251,3,FALSE)</f>
        <v>Agostino Punturi</v>
      </c>
      <c r="AQ4" s="16" t="str">
        <f t="shared" ref="AQ4:AQ11" si="24">VLOOKUP(AO4,$A$3:$D$251,4,FALSE)</f>
        <v>A.R.A Accademia Romana d'Armi</v>
      </c>
      <c r="AR4" s="16" t="str">
        <f t="shared" ref="AR4:AR11" si="25">VLOOKUP(AO4,$A$3:$E$53,5,FALSE)</f>
        <v>Italy</v>
      </c>
      <c r="AS4" s="16">
        <v>20</v>
      </c>
      <c r="AT4" s="16" t="str">
        <f t="shared" ref="AT4:AT11" si="26">VLOOKUP(AS4,$A$3:$D$251,3,FALSE)</f>
        <v>Reinis Rinka</v>
      </c>
      <c r="AU4" s="16" t="str">
        <f t="shared" ref="AU4:AU11" si="27">VLOOKUP(AS4,$A$3:$D$251,4,FALSE)</f>
        <v>Academy of Historical Arts</v>
      </c>
      <c r="AV4" s="16" t="str">
        <f t="shared" ref="AV4:AV11" si="28">VLOOKUP(AS4,$A$3:$E$53,5,FALSE)</f>
        <v>United Kingdom</v>
      </c>
      <c r="AW4">
        <v>23</v>
      </c>
      <c r="AX4" t="str">
        <f t="shared" ref="AX4:AX11" si="29">VLOOKUP(AW4,$A$3:$D$251,3,FALSE)</f>
        <v>SILVIA TOMASSETTI</v>
      </c>
      <c r="AY4" t="str">
        <f t="shared" ref="AY4:AY11" si="30">VLOOKUP(AW4,$A$3:$D$251,4,FALSE)</f>
        <v>ACCADEMIA ROMANA D'ARMI</v>
      </c>
      <c r="AZ4" t="str">
        <f t="shared" ref="AZ4:AZ11" si="31">VLOOKUP(AW4,$A$3:$E$53,5,FALSE)</f>
        <v>Italy</v>
      </c>
      <c r="BA4">
        <v>24</v>
      </c>
      <c r="BB4" t="str">
        <f t="shared" ref="BB4:BB11" si="32">VLOOKUP(BA4,$A$3:$D$251,3,FALSE)</f>
        <v>Rafaell Czuprynski</v>
      </c>
      <c r="BC4" t="str">
        <f t="shared" ref="BC4:BC11" si="33">VLOOKUP(BA4,$A$3:$D$251,4,FALSE)</f>
        <v>Arma PL Waw</v>
      </c>
      <c r="BD4" t="str">
        <f t="shared" ref="BD4:BD11" si="34">VLOOKUP(BA4,$A$3:$E$53,5,FALSE)</f>
        <v>Poland</v>
      </c>
    </row>
    <row r="5" spans="1:56" x14ac:dyDescent="0.25">
      <c r="A5">
        <v>3</v>
      </c>
      <c r="B5">
        <v>401</v>
      </c>
      <c r="C5" t="s">
        <v>325</v>
      </c>
      <c r="D5" t="s">
        <v>326</v>
      </c>
      <c r="E5" t="s">
        <v>111</v>
      </c>
      <c r="F5" t="s">
        <v>21</v>
      </c>
      <c r="I5">
        <v>17</v>
      </c>
      <c r="J5" t="str">
        <f t="shared" si="0"/>
        <v>Mikael Brandt</v>
      </c>
      <c r="K5" t="str">
        <f t="shared" si="1"/>
        <v>HHFS</v>
      </c>
      <c r="L5" t="str">
        <f t="shared" ref="L5" si="35">VLOOKUP(I5,$A$3:$E$53,5,FALSE)</f>
        <v>Sweden</v>
      </c>
      <c r="M5">
        <v>18</v>
      </c>
      <c r="N5" t="str">
        <f t="shared" ref="N5:N11" si="36">VLOOKUP(M5,A$3:D$251,3,FALSE)</f>
        <v>Christofer Janssen</v>
      </c>
      <c r="O5" t="str">
        <f t="shared" si="3"/>
        <v>Stockholms Stigmän</v>
      </c>
      <c r="P5" t="str">
        <f t="shared" si="4"/>
        <v>Sweden</v>
      </c>
      <c r="Q5">
        <v>19</v>
      </c>
      <c r="R5" t="str">
        <f t="shared" si="5"/>
        <v>Agostino Punturi</v>
      </c>
      <c r="S5" t="str">
        <f t="shared" si="6"/>
        <v>A.R.A Accademia Romana d'Armi</v>
      </c>
      <c r="T5" t="str">
        <f t="shared" si="7"/>
        <v>Italy</v>
      </c>
      <c r="U5">
        <v>20</v>
      </c>
      <c r="V5" t="str">
        <f t="shared" si="8"/>
        <v>Reinis Rinka</v>
      </c>
      <c r="W5" t="str">
        <f t="shared" si="9"/>
        <v>Academy of Historical Arts</v>
      </c>
      <c r="X5" t="str">
        <f t="shared" si="10"/>
        <v>United Kingdom</v>
      </c>
      <c r="Y5">
        <v>21</v>
      </c>
      <c r="Z5" t="str">
        <f t="shared" si="11"/>
        <v>Federica Carfagna</v>
      </c>
      <c r="AA5" t="str">
        <f t="shared" si="12"/>
        <v>Accademia Romana d'Armi</v>
      </c>
      <c r="AB5" t="str">
        <f t="shared" si="13"/>
        <v>Italy</v>
      </c>
      <c r="AC5">
        <v>22</v>
      </c>
      <c r="AD5" t="str">
        <f t="shared" si="14"/>
        <v>Francesco Loda'</v>
      </c>
      <c r="AE5" t="str">
        <f t="shared" si="15"/>
        <v>Accademia Romana d'Armi</v>
      </c>
      <c r="AF5" t="str">
        <f t="shared" si="16"/>
        <v>Italy</v>
      </c>
      <c r="AG5">
        <v>23</v>
      </c>
      <c r="AH5" t="str">
        <f t="shared" si="17"/>
        <v>SILVIA TOMASSETTI</v>
      </c>
      <c r="AI5" t="str">
        <f t="shared" si="18"/>
        <v>ACCADEMIA ROMANA D'ARMI</v>
      </c>
      <c r="AJ5" t="str">
        <f t="shared" si="19"/>
        <v>Italy</v>
      </c>
      <c r="AK5">
        <v>24</v>
      </c>
      <c r="AL5" t="str">
        <f t="shared" si="20"/>
        <v>Rafaell Czuprynski</v>
      </c>
      <c r="AM5" t="str">
        <f t="shared" si="21"/>
        <v>Arma PL Waw</v>
      </c>
      <c r="AN5" t="str">
        <f t="shared" si="22"/>
        <v>Poland</v>
      </c>
      <c r="AO5" s="16">
        <v>29</v>
      </c>
      <c r="AP5" s="16" t="str">
        <f t="shared" si="23"/>
        <v>Patryk Pilas</v>
      </c>
      <c r="AQ5" s="16" t="str">
        <f t="shared" si="24"/>
        <v>Fechtschule Gdańsk</v>
      </c>
      <c r="AR5" s="16" t="str">
        <f t="shared" si="25"/>
        <v>Poland</v>
      </c>
      <c r="AS5" s="16">
        <v>30</v>
      </c>
      <c r="AT5" s="16" t="str">
        <f t="shared" si="26"/>
        <v>Knut Bonan</v>
      </c>
      <c r="AU5" s="16" t="str">
        <f t="shared" si="27"/>
        <v>FKFD Bergen</v>
      </c>
      <c r="AV5" s="16" t="str">
        <f t="shared" si="28"/>
        <v>Norway</v>
      </c>
      <c r="AW5">
        <v>18</v>
      </c>
      <c r="AX5" t="str">
        <f t="shared" si="29"/>
        <v>Christofer Janssen</v>
      </c>
      <c r="AY5" t="str">
        <f t="shared" si="30"/>
        <v>Stockholms Stigmän</v>
      </c>
      <c r="AZ5" t="str">
        <f t="shared" si="31"/>
        <v>Sweden</v>
      </c>
      <c r="BA5">
        <v>18</v>
      </c>
      <c r="BB5" t="str">
        <f t="shared" si="32"/>
        <v>Christofer Janssen</v>
      </c>
      <c r="BC5" t="str">
        <f t="shared" si="33"/>
        <v>Stockholms Stigmän</v>
      </c>
      <c r="BD5" t="str">
        <f t="shared" si="34"/>
        <v>Sweden</v>
      </c>
    </row>
    <row r="6" spans="1:56" x14ac:dyDescent="0.25">
      <c r="A6">
        <v>4</v>
      </c>
      <c r="B6">
        <v>301</v>
      </c>
      <c r="C6" t="s">
        <v>116</v>
      </c>
      <c r="D6" t="s">
        <v>53</v>
      </c>
      <c r="E6" t="s">
        <v>54</v>
      </c>
      <c r="F6" t="s">
        <v>18</v>
      </c>
      <c r="I6">
        <v>25</v>
      </c>
      <c r="J6" t="str">
        <f t="shared" ref="J6:J11" si="37">VLOOKUP(I6,A$3:E$53,3,FALSE)</f>
        <v>Maciej Zając</v>
      </c>
      <c r="K6" t="str">
        <f t="shared" ref="K6:K11" si="38">VLOOKUP(I6,A$3:E$53,4,FALSE)</f>
        <v>ARMA Poland</v>
      </c>
      <c r="L6" t="str">
        <f t="shared" ref="L6" si="39">VLOOKUP(I6,A$3:E$53,5,FALSE)</f>
        <v>Poland</v>
      </c>
      <c r="M6">
        <v>26</v>
      </c>
      <c r="N6" t="str">
        <f t="shared" si="36"/>
        <v>Jürg Gassmann</v>
      </c>
      <c r="O6" t="str">
        <f t="shared" ref="O6:O11" si="40">VLOOKUP(M6,A$3:D$251,4,FALSE)</f>
        <v>Artes Certaminis</v>
      </c>
      <c r="P6" t="str">
        <f t="shared" ref="P6:P11" si="41">VLOOKUP(M6,$A$3:$E$53,5,FALSE)</f>
        <v>Switzerland</v>
      </c>
      <c r="Q6">
        <v>27</v>
      </c>
      <c r="R6" t="str">
        <f t="shared" ref="R6:R11" si="42">VLOOKUP(Q6,$A$3:$D$251,3,FALSE)</f>
        <v>Jan Chodkiewicz</v>
      </c>
      <c r="S6" t="str">
        <f t="shared" ref="S6:S11" si="43">VLOOKUP(Q6,$A$3:$D$251,4,FALSE)</f>
        <v>Fechtschule Gdansk</v>
      </c>
      <c r="T6" t="str">
        <f t="shared" ref="T6:T11" si="44">VLOOKUP(Q6,$A$3:$E$53,5,FALSE)</f>
        <v>Poland</v>
      </c>
      <c r="U6">
        <v>28</v>
      </c>
      <c r="V6" t="str">
        <f t="shared" ref="V6:V11" si="45">VLOOKUP(U6,$A$3:$D$251,3,FALSE)</f>
        <v>Łukasz Dąbrowski</v>
      </c>
      <c r="W6" t="str">
        <f t="shared" ref="W6:W11" si="46">VLOOKUP(U6,$A$3:$D$251,4,FALSE)</f>
        <v>Fechtschule Gdańsk</v>
      </c>
      <c r="X6" t="str">
        <f t="shared" ref="X6:X11" si="47">VLOOKUP(U6,$A$3:$E$53,5,FALSE)</f>
        <v>Poland</v>
      </c>
      <c r="Y6">
        <v>29</v>
      </c>
      <c r="Z6" t="str">
        <f t="shared" ref="Z6:Z11" si="48">VLOOKUP(Y6,$A$3:$D$251,3,FALSE)</f>
        <v>Patryk Pilas</v>
      </c>
      <c r="AA6" t="str">
        <f t="shared" ref="AA6:AA11" si="49">VLOOKUP(Y6,$A$3:$D$251,4,FALSE)</f>
        <v>Fechtschule Gdańsk</v>
      </c>
      <c r="AB6" t="str">
        <f t="shared" ref="AB6:AB11" si="50">VLOOKUP(Y6,$A$3:$E$53,5,FALSE)</f>
        <v>Poland</v>
      </c>
      <c r="AC6">
        <v>30</v>
      </c>
      <c r="AD6" t="str">
        <f t="shared" ref="AD6:AD11" si="51">VLOOKUP(AC6,$A$3:$D$251,3,FALSE)</f>
        <v>Knut Bonan</v>
      </c>
      <c r="AE6" t="str">
        <f t="shared" ref="AE6:AE11" si="52">VLOOKUP(AC6,$A$3:$D$251,4,FALSE)</f>
        <v>FKFD Bergen</v>
      </c>
      <c r="AF6" t="str">
        <f t="shared" ref="AF6:AF11" si="53">VLOOKUP(AC6,$A$3:$E$53,5,FALSE)</f>
        <v>Norway</v>
      </c>
      <c r="AG6">
        <v>31</v>
      </c>
      <c r="AH6" t="str">
        <f t="shared" ref="AH6:AH11" si="54">VLOOKUP(AG6,$A$3:$D$251,3,FALSE)</f>
        <v>Petter Brodin</v>
      </c>
      <c r="AI6" t="str">
        <f t="shared" ref="AI6:AI11" si="55">VLOOKUP(AG6,$A$3:$D$251,4,FALSE)</f>
        <v>FKFD Bergen</v>
      </c>
      <c r="AJ6" t="str">
        <f t="shared" ref="AJ6:AJ11" si="56">VLOOKUP(AG6,$A$3:$E$53,5,FALSE)</f>
        <v>Norway</v>
      </c>
      <c r="AK6">
        <v>32</v>
      </c>
      <c r="AL6" t="str">
        <f t="shared" ref="AL6:AL11" si="57">VLOOKUP(AK6,$A$3:$D$251,3,FALSE)</f>
        <v>Mikael Widegren</v>
      </c>
      <c r="AM6" t="str">
        <f t="shared" ref="AM6:AM11" si="58">VLOOKUP(AK6,$A$3:$D$251,4,FALSE)</f>
        <v>GHFS</v>
      </c>
      <c r="AN6" t="str">
        <f t="shared" ref="AN6:AN11" si="59">VLOOKUP(AK6,$A$3:$E$53,5,FALSE)</f>
        <v>Sweden</v>
      </c>
      <c r="AO6" s="16">
        <v>39</v>
      </c>
      <c r="AP6" s="16" t="str">
        <f t="shared" ref="AP6:AP9" si="60">VLOOKUP(AO6,$A$3:$D$251,3,FALSE)</f>
        <v>Mark Wilkie</v>
      </c>
      <c r="AQ6" s="16" t="str">
        <f t="shared" ref="AQ6:AQ9" si="61">VLOOKUP(AO6,$A$3:$D$251,4,FALSE)</f>
        <v>The Institute for Historical Arts</v>
      </c>
      <c r="AR6" s="16" t="str">
        <f t="shared" ref="AR6:AR9" si="62">VLOOKUP(AO6,$A$3:$E$53,5,FALSE)</f>
        <v>Scotland</v>
      </c>
      <c r="AS6" s="16">
        <v>40</v>
      </c>
      <c r="AT6" s="16" t="str">
        <f t="shared" ref="AT6:AT9" si="63">VLOOKUP(AS6,$A$3:$D$251,3,FALSE)</f>
        <v>Piotr Malinowski</v>
      </c>
      <c r="AU6" s="16" t="str">
        <f t="shared" ref="AU6:AU9" si="64">VLOOKUP(AS6,$A$3:$D$251,4,FALSE)</f>
        <v>TSF Budowlani Toruń</v>
      </c>
      <c r="AV6" s="16" t="str">
        <f t="shared" ref="AV6:AV9" si="65">VLOOKUP(AS6,$A$3:$E$53,5,FALSE)</f>
        <v>Poland</v>
      </c>
      <c r="AW6">
        <v>24</v>
      </c>
      <c r="AX6" t="str">
        <f t="shared" si="29"/>
        <v>Rafaell Czuprynski</v>
      </c>
      <c r="AY6" t="str">
        <f t="shared" si="30"/>
        <v>Arma PL Waw</v>
      </c>
      <c r="AZ6" t="str">
        <f t="shared" si="31"/>
        <v>Poland</v>
      </c>
      <c r="BA6">
        <v>24</v>
      </c>
      <c r="BB6" t="str">
        <f t="shared" si="32"/>
        <v>Rafaell Czuprynski</v>
      </c>
      <c r="BC6" t="str">
        <f t="shared" si="33"/>
        <v>Arma PL Waw</v>
      </c>
      <c r="BD6" t="str">
        <f t="shared" si="34"/>
        <v>Poland</v>
      </c>
    </row>
    <row r="7" spans="1:56" x14ac:dyDescent="0.25">
      <c r="A7">
        <v>5</v>
      </c>
      <c r="B7">
        <v>251</v>
      </c>
      <c r="C7" t="s">
        <v>24</v>
      </c>
      <c r="D7" t="s">
        <v>13</v>
      </c>
      <c r="E7" t="s">
        <v>14</v>
      </c>
      <c r="F7" t="s">
        <v>18</v>
      </c>
      <c r="I7">
        <v>33</v>
      </c>
      <c r="J7" t="str">
        <f t="shared" si="37"/>
        <v>Gregor Schiess</v>
      </c>
      <c r="K7" t="str">
        <f t="shared" si="38"/>
        <v>Gladius et Codex</v>
      </c>
      <c r="L7" t="str">
        <f t="shared" ref="L7" si="66">VLOOKUP(I7,$A$3:$E$53,5,FALSE)</f>
        <v>Switzerland</v>
      </c>
      <c r="M7">
        <v>34</v>
      </c>
      <c r="N7" t="str">
        <f t="shared" si="36"/>
        <v>Benjamin Floyd</v>
      </c>
      <c r="O7" t="str">
        <f t="shared" si="40"/>
        <v>Krieg School</v>
      </c>
      <c r="P7" t="str">
        <f t="shared" si="41"/>
        <v>USA</v>
      </c>
      <c r="Q7">
        <v>35</v>
      </c>
      <c r="R7" t="str">
        <f t="shared" si="42"/>
        <v>Joel Andersson</v>
      </c>
      <c r="S7" t="str">
        <f t="shared" si="43"/>
        <v>KuHFS</v>
      </c>
      <c r="T7" t="str">
        <f t="shared" si="44"/>
        <v>sweden</v>
      </c>
      <c r="U7">
        <v>36</v>
      </c>
      <c r="V7" t="str">
        <f t="shared" si="45"/>
        <v>Kit Smith</v>
      </c>
      <c r="W7" t="str">
        <f t="shared" si="46"/>
        <v>n/a</v>
      </c>
      <c r="X7" t="str">
        <f t="shared" si="47"/>
        <v>United Kingdom</v>
      </c>
      <c r="Y7">
        <v>37</v>
      </c>
      <c r="Z7" t="str">
        <f t="shared" si="48"/>
        <v>Martin Betzenbichler</v>
      </c>
      <c r="AA7" t="str">
        <f t="shared" si="49"/>
        <v>Ochs</v>
      </c>
      <c r="AB7" t="str">
        <f t="shared" si="50"/>
        <v>Germany</v>
      </c>
      <c r="AC7">
        <v>38</v>
      </c>
      <c r="AD7" t="str">
        <f t="shared" si="51"/>
        <v>staffan sannemalm</v>
      </c>
      <c r="AE7" t="str">
        <f t="shared" si="52"/>
        <v>örebro hema,chen shinobijutzu....</v>
      </c>
      <c r="AF7" t="str">
        <f t="shared" si="53"/>
        <v>Sweden</v>
      </c>
      <c r="AG7">
        <v>39</v>
      </c>
      <c r="AH7" t="str">
        <f t="shared" si="54"/>
        <v>Mark Wilkie</v>
      </c>
      <c r="AI7" t="str">
        <f t="shared" si="55"/>
        <v>The Institute for Historical Arts</v>
      </c>
      <c r="AJ7" t="str">
        <f t="shared" si="56"/>
        <v>Scotland</v>
      </c>
      <c r="AK7">
        <v>40</v>
      </c>
      <c r="AL7" t="str">
        <f t="shared" si="57"/>
        <v>Piotr Malinowski</v>
      </c>
      <c r="AM7" t="str">
        <f t="shared" si="58"/>
        <v>TSF Budowlani Toruń</v>
      </c>
      <c r="AN7" t="str">
        <f t="shared" si="59"/>
        <v>Poland</v>
      </c>
      <c r="AO7" s="16">
        <v>49</v>
      </c>
      <c r="AP7" s="16" t="e">
        <f t="shared" si="60"/>
        <v>#N/A</v>
      </c>
      <c r="AQ7" s="16" t="e">
        <f t="shared" si="61"/>
        <v>#N/A</v>
      </c>
      <c r="AR7" s="16" t="e">
        <f t="shared" si="62"/>
        <v>#N/A</v>
      </c>
      <c r="AS7" s="16">
        <v>50</v>
      </c>
      <c r="AT7" s="16" t="e">
        <f t="shared" si="63"/>
        <v>#N/A</v>
      </c>
      <c r="AU7" s="16" t="e">
        <f t="shared" si="64"/>
        <v>#N/A</v>
      </c>
      <c r="AV7" s="16" t="e">
        <f t="shared" si="65"/>
        <v>#N/A</v>
      </c>
      <c r="AW7">
        <v>30</v>
      </c>
      <c r="AX7" t="str">
        <f t="shared" si="29"/>
        <v>Knut Bonan</v>
      </c>
      <c r="AY7" t="str">
        <f t="shared" si="30"/>
        <v>FKFD Bergen</v>
      </c>
      <c r="AZ7" t="str">
        <f t="shared" si="31"/>
        <v>Norway</v>
      </c>
      <c r="BA7">
        <v>30</v>
      </c>
      <c r="BB7" t="str">
        <f t="shared" si="32"/>
        <v>Knut Bonan</v>
      </c>
      <c r="BC7" t="str">
        <f t="shared" si="33"/>
        <v>FKFD Bergen</v>
      </c>
      <c r="BD7" t="str">
        <f t="shared" si="34"/>
        <v>Norway</v>
      </c>
    </row>
    <row r="8" spans="1:56" x14ac:dyDescent="0.25">
      <c r="A8">
        <v>6</v>
      </c>
      <c r="B8">
        <v>253</v>
      </c>
      <c r="C8" t="s">
        <v>27</v>
      </c>
      <c r="D8" t="s">
        <v>13</v>
      </c>
      <c r="E8" t="s">
        <v>14</v>
      </c>
      <c r="F8" t="s">
        <v>18</v>
      </c>
      <c r="I8">
        <v>41</v>
      </c>
      <c r="J8" t="e">
        <f t="shared" si="37"/>
        <v>#N/A</v>
      </c>
      <c r="K8" t="e">
        <f t="shared" si="38"/>
        <v>#N/A</v>
      </c>
      <c r="L8" t="e">
        <f t="shared" ref="L8" si="67">VLOOKUP(I8,A$3:E$53,5,FALSE)</f>
        <v>#N/A</v>
      </c>
      <c r="M8">
        <v>42</v>
      </c>
      <c r="N8" t="e">
        <f t="shared" si="36"/>
        <v>#N/A</v>
      </c>
      <c r="O8" t="e">
        <f t="shared" si="40"/>
        <v>#N/A</v>
      </c>
      <c r="P8" t="e">
        <f t="shared" si="41"/>
        <v>#N/A</v>
      </c>
      <c r="Q8">
        <v>43</v>
      </c>
      <c r="R8" t="e">
        <f t="shared" si="42"/>
        <v>#N/A</v>
      </c>
      <c r="S8" t="e">
        <f t="shared" si="43"/>
        <v>#N/A</v>
      </c>
      <c r="T8" t="e">
        <f t="shared" si="44"/>
        <v>#N/A</v>
      </c>
      <c r="U8">
        <v>44</v>
      </c>
      <c r="V8" t="e">
        <f t="shared" si="45"/>
        <v>#N/A</v>
      </c>
      <c r="W8" t="e">
        <f t="shared" si="46"/>
        <v>#N/A</v>
      </c>
      <c r="X8" t="e">
        <f t="shared" si="47"/>
        <v>#N/A</v>
      </c>
      <c r="Y8">
        <v>45</v>
      </c>
      <c r="Z8" t="e">
        <f t="shared" si="48"/>
        <v>#N/A</v>
      </c>
      <c r="AA8" t="e">
        <f t="shared" si="49"/>
        <v>#N/A</v>
      </c>
      <c r="AB8" t="e">
        <f t="shared" si="50"/>
        <v>#N/A</v>
      </c>
      <c r="AC8">
        <v>46</v>
      </c>
      <c r="AD8" t="e">
        <f t="shared" si="51"/>
        <v>#N/A</v>
      </c>
      <c r="AE8" t="e">
        <f t="shared" si="52"/>
        <v>#N/A</v>
      </c>
      <c r="AF8" t="e">
        <f t="shared" si="53"/>
        <v>#N/A</v>
      </c>
      <c r="AG8">
        <v>47</v>
      </c>
      <c r="AH8" t="e">
        <f t="shared" si="54"/>
        <v>#N/A</v>
      </c>
      <c r="AI8" t="e">
        <f t="shared" si="55"/>
        <v>#N/A</v>
      </c>
      <c r="AJ8" t="e">
        <f t="shared" si="56"/>
        <v>#N/A</v>
      </c>
      <c r="AK8">
        <v>48</v>
      </c>
      <c r="AL8" t="e">
        <f t="shared" si="57"/>
        <v>#N/A</v>
      </c>
      <c r="AM8" t="e">
        <f t="shared" si="58"/>
        <v>#N/A</v>
      </c>
      <c r="AN8" t="e">
        <f t="shared" si="59"/>
        <v>#N/A</v>
      </c>
      <c r="AO8" s="16">
        <v>59</v>
      </c>
      <c r="AP8" s="16" t="e">
        <f t="shared" si="60"/>
        <v>#N/A</v>
      </c>
      <c r="AQ8" s="16" t="e">
        <f t="shared" si="61"/>
        <v>#N/A</v>
      </c>
      <c r="AR8" s="16" t="e">
        <f t="shared" si="62"/>
        <v>#N/A</v>
      </c>
      <c r="AS8" s="16">
        <v>60</v>
      </c>
      <c r="AT8" s="16" t="e">
        <f t="shared" si="63"/>
        <v>#N/A</v>
      </c>
      <c r="AU8" s="16" t="e">
        <f t="shared" si="64"/>
        <v>#N/A</v>
      </c>
      <c r="AV8" s="16" t="e">
        <f t="shared" si="65"/>
        <v>#N/A</v>
      </c>
      <c r="AW8">
        <v>36</v>
      </c>
      <c r="AX8" t="str">
        <f t="shared" si="29"/>
        <v>Kit Smith</v>
      </c>
      <c r="AY8" t="str">
        <f t="shared" si="30"/>
        <v>n/a</v>
      </c>
      <c r="AZ8" t="str">
        <f t="shared" si="31"/>
        <v>United Kingdom</v>
      </c>
      <c r="BA8">
        <v>36</v>
      </c>
      <c r="BB8" t="str">
        <f t="shared" si="32"/>
        <v>Kit Smith</v>
      </c>
      <c r="BC8" t="str">
        <f t="shared" si="33"/>
        <v>n/a</v>
      </c>
      <c r="BD8" t="str">
        <f t="shared" si="34"/>
        <v>United Kingdom</v>
      </c>
    </row>
    <row r="9" spans="1:56" x14ac:dyDescent="0.25">
      <c r="A9">
        <v>7</v>
      </c>
      <c r="B9">
        <v>259</v>
      </c>
      <c r="C9" t="s">
        <v>36</v>
      </c>
      <c r="D9" t="s">
        <v>13</v>
      </c>
      <c r="E9" t="s">
        <v>14</v>
      </c>
      <c r="F9" t="s">
        <v>18</v>
      </c>
      <c r="I9">
        <v>49</v>
      </c>
      <c r="J9" t="e">
        <f t="shared" si="37"/>
        <v>#N/A</v>
      </c>
      <c r="K9" t="e">
        <f t="shared" si="38"/>
        <v>#N/A</v>
      </c>
      <c r="L9" t="e">
        <f t="shared" ref="L9" si="68">VLOOKUP(I9,$A$3:$E$53,5,FALSE)</f>
        <v>#N/A</v>
      </c>
      <c r="M9">
        <v>50</v>
      </c>
      <c r="N9" t="e">
        <f t="shared" si="36"/>
        <v>#N/A</v>
      </c>
      <c r="O9" t="e">
        <f t="shared" si="40"/>
        <v>#N/A</v>
      </c>
      <c r="P9" t="e">
        <f t="shared" si="41"/>
        <v>#N/A</v>
      </c>
      <c r="Q9">
        <v>51</v>
      </c>
      <c r="R9" t="e">
        <f t="shared" si="42"/>
        <v>#N/A</v>
      </c>
      <c r="S9" t="e">
        <f t="shared" si="43"/>
        <v>#N/A</v>
      </c>
      <c r="T9" t="e">
        <f t="shared" si="44"/>
        <v>#N/A</v>
      </c>
      <c r="U9">
        <v>52</v>
      </c>
      <c r="V9" t="e">
        <f t="shared" si="45"/>
        <v>#N/A</v>
      </c>
      <c r="W9" t="e">
        <f t="shared" si="46"/>
        <v>#N/A</v>
      </c>
      <c r="X9" t="e">
        <f t="shared" si="47"/>
        <v>#N/A</v>
      </c>
      <c r="Y9">
        <v>53</v>
      </c>
      <c r="Z9" t="e">
        <f t="shared" si="48"/>
        <v>#N/A</v>
      </c>
      <c r="AA9" t="e">
        <f t="shared" si="49"/>
        <v>#N/A</v>
      </c>
      <c r="AB9" t="e">
        <f t="shared" si="50"/>
        <v>#N/A</v>
      </c>
      <c r="AC9">
        <v>54</v>
      </c>
      <c r="AD9" t="e">
        <f t="shared" si="51"/>
        <v>#N/A</v>
      </c>
      <c r="AE9" t="e">
        <f t="shared" si="52"/>
        <v>#N/A</v>
      </c>
      <c r="AF9" t="e">
        <f t="shared" si="53"/>
        <v>#N/A</v>
      </c>
      <c r="AG9">
        <v>55</v>
      </c>
      <c r="AH9" t="e">
        <f t="shared" si="54"/>
        <v>#N/A</v>
      </c>
      <c r="AI9" t="e">
        <f t="shared" si="55"/>
        <v>#N/A</v>
      </c>
      <c r="AJ9" t="e">
        <f t="shared" si="56"/>
        <v>#N/A</v>
      </c>
      <c r="AK9">
        <v>56</v>
      </c>
      <c r="AL9" t="e">
        <f t="shared" si="57"/>
        <v>#N/A</v>
      </c>
      <c r="AM9" t="e">
        <f t="shared" si="58"/>
        <v>#N/A</v>
      </c>
      <c r="AN9" t="e">
        <f t="shared" si="59"/>
        <v>#N/A</v>
      </c>
      <c r="AO9" s="16">
        <v>69</v>
      </c>
      <c r="AP9" s="16" t="e">
        <f t="shared" si="60"/>
        <v>#N/A</v>
      </c>
      <c r="AQ9" s="16" t="e">
        <f t="shared" si="61"/>
        <v>#N/A</v>
      </c>
      <c r="AR9" s="16" t="e">
        <f t="shared" si="62"/>
        <v>#N/A</v>
      </c>
      <c r="AS9" s="16">
        <v>70</v>
      </c>
      <c r="AT9" s="16" t="e">
        <f t="shared" si="63"/>
        <v>#N/A</v>
      </c>
      <c r="AU9" s="16" t="e">
        <f t="shared" si="64"/>
        <v>#N/A</v>
      </c>
      <c r="AV9" s="16" t="e">
        <f t="shared" si="65"/>
        <v>#N/A</v>
      </c>
      <c r="AW9">
        <v>42</v>
      </c>
      <c r="AX9" t="e">
        <f t="shared" si="29"/>
        <v>#N/A</v>
      </c>
      <c r="AY9" t="e">
        <f t="shared" si="30"/>
        <v>#N/A</v>
      </c>
      <c r="AZ9" t="e">
        <f t="shared" si="31"/>
        <v>#N/A</v>
      </c>
      <c r="BA9">
        <v>42</v>
      </c>
      <c r="BB9" t="e">
        <f t="shared" si="32"/>
        <v>#N/A</v>
      </c>
      <c r="BC9" t="e">
        <f t="shared" si="33"/>
        <v>#N/A</v>
      </c>
      <c r="BD9" t="e">
        <f t="shared" si="34"/>
        <v>#N/A</v>
      </c>
    </row>
    <row r="10" spans="1:56" x14ac:dyDescent="0.25">
      <c r="A10">
        <v>8</v>
      </c>
      <c r="B10">
        <v>274</v>
      </c>
      <c r="C10" t="s">
        <v>65</v>
      </c>
      <c r="D10" t="s">
        <v>66</v>
      </c>
      <c r="E10" t="s">
        <v>14</v>
      </c>
      <c r="F10" t="s">
        <v>18</v>
      </c>
      <c r="I10">
        <v>57</v>
      </c>
      <c r="J10" t="e">
        <f t="shared" si="37"/>
        <v>#N/A</v>
      </c>
      <c r="K10" t="e">
        <f t="shared" si="38"/>
        <v>#N/A</v>
      </c>
      <c r="L10" t="e">
        <f t="shared" ref="L10" si="69">VLOOKUP(I10,A$3:E$53,5,FALSE)</f>
        <v>#N/A</v>
      </c>
      <c r="M10">
        <v>58</v>
      </c>
      <c r="N10" t="e">
        <f t="shared" si="36"/>
        <v>#N/A</v>
      </c>
      <c r="O10" t="e">
        <f t="shared" si="40"/>
        <v>#N/A</v>
      </c>
      <c r="P10" t="e">
        <f t="shared" si="41"/>
        <v>#N/A</v>
      </c>
      <c r="Q10">
        <v>59</v>
      </c>
      <c r="R10" t="e">
        <f t="shared" si="42"/>
        <v>#N/A</v>
      </c>
      <c r="S10" t="e">
        <f t="shared" si="43"/>
        <v>#N/A</v>
      </c>
      <c r="T10" t="e">
        <f t="shared" si="44"/>
        <v>#N/A</v>
      </c>
      <c r="U10">
        <v>60</v>
      </c>
      <c r="V10" t="e">
        <f t="shared" si="45"/>
        <v>#N/A</v>
      </c>
      <c r="W10" t="e">
        <f t="shared" si="46"/>
        <v>#N/A</v>
      </c>
      <c r="X10" t="e">
        <f t="shared" si="47"/>
        <v>#N/A</v>
      </c>
      <c r="Y10">
        <v>61</v>
      </c>
      <c r="Z10" t="e">
        <f t="shared" si="48"/>
        <v>#N/A</v>
      </c>
      <c r="AA10" t="e">
        <f t="shared" si="49"/>
        <v>#N/A</v>
      </c>
      <c r="AB10" t="e">
        <f t="shared" si="50"/>
        <v>#N/A</v>
      </c>
      <c r="AC10">
        <v>62</v>
      </c>
      <c r="AD10" t="e">
        <f t="shared" si="51"/>
        <v>#N/A</v>
      </c>
      <c r="AE10" t="e">
        <f t="shared" si="52"/>
        <v>#N/A</v>
      </c>
      <c r="AF10" t="e">
        <f t="shared" si="53"/>
        <v>#N/A</v>
      </c>
      <c r="AG10">
        <v>63</v>
      </c>
      <c r="AH10" t="e">
        <f t="shared" si="54"/>
        <v>#N/A</v>
      </c>
      <c r="AI10" t="e">
        <f t="shared" si="55"/>
        <v>#N/A</v>
      </c>
      <c r="AJ10" t="e">
        <f t="shared" si="56"/>
        <v>#N/A</v>
      </c>
      <c r="AK10">
        <v>64</v>
      </c>
      <c r="AL10" t="e">
        <f t="shared" si="57"/>
        <v>#N/A</v>
      </c>
      <c r="AM10" t="e">
        <f t="shared" si="58"/>
        <v>#N/A</v>
      </c>
      <c r="AN10" t="e">
        <f t="shared" si="59"/>
        <v>#N/A</v>
      </c>
      <c r="AO10" s="16">
        <v>93</v>
      </c>
      <c r="AP10" s="16" t="e">
        <f t="shared" si="23"/>
        <v>#N/A</v>
      </c>
      <c r="AQ10" s="16" t="e">
        <f t="shared" si="24"/>
        <v>#N/A</v>
      </c>
      <c r="AR10" s="16" t="e">
        <f t="shared" si="25"/>
        <v>#N/A</v>
      </c>
      <c r="AS10" s="16">
        <v>48</v>
      </c>
      <c r="AT10" s="16" t="e">
        <f t="shared" si="26"/>
        <v>#N/A</v>
      </c>
      <c r="AU10" s="16" t="e">
        <f t="shared" si="27"/>
        <v>#N/A</v>
      </c>
      <c r="AV10" s="16" t="e">
        <f t="shared" si="28"/>
        <v>#N/A</v>
      </c>
      <c r="AW10">
        <v>48</v>
      </c>
      <c r="AX10" t="e">
        <f t="shared" si="29"/>
        <v>#N/A</v>
      </c>
      <c r="AY10" t="e">
        <f t="shared" si="30"/>
        <v>#N/A</v>
      </c>
      <c r="AZ10" t="e">
        <f t="shared" si="31"/>
        <v>#N/A</v>
      </c>
      <c r="BA10">
        <v>48</v>
      </c>
      <c r="BB10" t="e">
        <f t="shared" si="32"/>
        <v>#N/A</v>
      </c>
      <c r="BC10" t="e">
        <f t="shared" si="33"/>
        <v>#N/A</v>
      </c>
      <c r="BD10" t="e">
        <f t="shared" si="34"/>
        <v>#N/A</v>
      </c>
    </row>
    <row r="11" spans="1:56" x14ac:dyDescent="0.25">
      <c r="A11">
        <v>9</v>
      </c>
      <c r="B11">
        <v>273</v>
      </c>
      <c r="C11" t="s">
        <v>63</v>
      </c>
      <c r="D11" t="s">
        <v>64</v>
      </c>
      <c r="E11" t="s">
        <v>14</v>
      </c>
      <c r="F11" t="s">
        <v>18</v>
      </c>
      <c r="I11">
        <v>65</v>
      </c>
      <c r="J11" t="e">
        <f t="shared" si="37"/>
        <v>#N/A</v>
      </c>
      <c r="K11" t="e">
        <f t="shared" si="38"/>
        <v>#N/A</v>
      </c>
      <c r="L11" t="e">
        <f t="shared" ref="L11" si="70">VLOOKUP(I11,$A$3:$E$53,5,FALSE)</f>
        <v>#N/A</v>
      </c>
      <c r="M11">
        <v>66</v>
      </c>
      <c r="N11" t="e">
        <f t="shared" si="36"/>
        <v>#N/A</v>
      </c>
      <c r="O11" t="e">
        <f t="shared" si="40"/>
        <v>#N/A</v>
      </c>
      <c r="P11" t="e">
        <f t="shared" si="41"/>
        <v>#N/A</v>
      </c>
      <c r="Q11">
        <v>67</v>
      </c>
      <c r="R11" t="e">
        <f t="shared" si="42"/>
        <v>#N/A</v>
      </c>
      <c r="S11" t="e">
        <f t="shared" si="43"/>
        <v>#N/A</v>
      </c>
      <c r="T11" t="e">
        <f t="shared" si="44"/>
        <v>#N/A</v>
      </c>
      <c r="U11">
        <v>68</v>
      </c>
      <c r="V11" t="e">
        <f t="shared" si="45"/>
        <v>#N/A</v>
      </c>
      <c r="W11" t="e">
        <f t="shared" si="46"/>
        <v>#N/A</v>
      </c>
      <c r="X11" t="e">
        <f t="shared" si="47"/>
        <v>#N/A</v>
      </c>
      <c r="Y11">
        <v>69</v>
      </c>
      <c r="Z11" t="e">
        <f t="shared" si="48"/>
        <v>#N/A</v>
      </c>
      <c r="AA11" t="e">
        <f t="shared" si="49"/>
        <v>#N/A</v>
      </c>
      <c r="AB11" t="e">
        <f t="shared" si="50"/>
        <v>#N/A</v>
      </c>
      <c r="AC11">
        <v>70</v>
      </c>
      <c r="AD11" t="e">
        <f t="shared" si="51"/>
        <v>#N/A</v>
      </c>
      <c r="AE11" t="e">
        <f t="shared" si="52"/>
        <v>#N/A</v>
      </c>
      <c r="AF11" t="e">
        <f t="shared" si="53"/>
        <v>#N/A</v>
      </c>
      <c r="AG11">
        <v>71</v>
      </c>
      <c r="AH11" t="e">
        <f t="shared" si="54"/>
        <v>#N/A</v>
      </c>
      <c r="AI11" t="e">
        <f t="shared" si="55"/>
        <v>#N/A</v>
      </c>
      <c r="AJ11" t="e">
        <f t="shared" si="56"/>
        <v>#N/A</v>
      </c>
      <c r="AK11">
        <v>72</v>
      </c>
      <c r="AL11" t="e">
        <f t="shared" si="57"/>
        <v>#N/A</v>
      </c>
      <c r="AM11" t="e">
        <f t="shared" si="58"/>
        <v>#N/A</v>
      </c>
      <c r="AN11" t="e">
        <f t="shared" si="59"/>
        <v>#N/A</v>
      </c>
      <c r="AO11" s="16">
        <v>105</v>
      </c>
      <c r="AP11" s="16" t="e">
        <f t="shared" si="23"/>
        <v>#N/A</v>
      </c>
      <c r="AQ11" s="16" t="e">
        <f t="shared" si="24"/>
        <v>#N/A</v>
      </c>
      <c r="AR11" s="16" t="e">
        <f t="shared" si="25"/>
        <v>#N/A</v>
      </c>
      <c r="AS11" s="16">
        <v>54</v>
      </c>
      <c r="AT11" s="16" t="e">
        <f t="shared" si="26"/>
        <v>#N/A</v>
      </c>
      <c r="AU11" s="16" t="e">
        <f t="shared" si="27"/>
        <v>#N/A</v>
      </c>
      <c r="AV11" s="16" t="e">
        <f t="shared" si="28"/>
        <v>#N/A</v>
      </c>
      <c r="AW11">
        <v>54</v>
      </c>
      <c r="AX11" t="e">
        <f t="shared" si="29"/>
        <v>#N/A</v>
      </c>
      <c r="AY11" t="e">
        <f t="shared" si="30"/>
        <v>#N/A</v>
      </c>
      <c r="AZ11" t="e">
        <f t="shared" si="31"/>
        <v>#N/A</v>
      </c>
      <c r="BA11">
        <v>54</v>
      </c>
      <c r="BB11" t="e">
        <f t="shared" si="32"/>
        <v>#N/A</v>
      </c>
      <c r="BC11" t="e">
        <f t="shared" si="33"/>
        <v>#N/A</v>
      </c>
      <c r="BD11" t="e">
        <f t="shared" si="34"/>
        <v>#N/A</v>
      </c>
    </row>
    <row r="12" spans="1:56" x14ac:dyDescent="0.25">
      <c r="A12">
        <v>10</v>
      </c>
      <c r="B12">
        <v>447</v>
      </c>
      <c r="C12" t="s">
        <v>391</v>
      </c>
      <c r="D12" t="s">
        <v>81</v>
      </c>
      <c r="E12" t="s">
        <v>14</v>
      </c>
      <c r="F12" t="s">
        <v>18</v>
      </c>
    </row>
    <row r="13" spans="1:56" x14ac:dyDescent="0.25">
      <c r="A13">
        <v>11</v>
      </c>
      <c r="B13">
        <v>414</v>
      </c>
      <c r="C13" t="s">
        <v>355</v>
      </c>
      <c r="D13" t="s">
        <v>81</v>
      </c>
      <c r="E13" t="s">
        <v>14</v>
      </c>
      <c r="F13" t="s">
        <v>18</v>
      </c>
    </row>
    <row r="14" spans="1:56" x14ac:dyDescent="0.25">
      <c r="A14">
        <v>12</v>
      </c>
      <c r="B14">
        <v>433</v>
      </c>
      <c r="C14" t="s">
        <v>377</v>
      </c>
      <c r="D14" t="s">
        <v>378</v>
      </c>
      <c r="E14" t="s">
        <v>95</v>
      </c>
      <c r="F14" t="s">
        <v>45</v>
      </c>
    </row>
    <row r="15" spans="1:56" x14ac:dyDescent="0.25">
      <c r="A15">
        <v>13</v>
      </c>
      <c r="B15">
        <v>404</v>
      </c>
      <c r="C15" t="s">
        <v>343</v>
      </c>
      <c r="D15" t="s">
        <v>13</v>
      </c>
      <c r="E15" t="s">
        <v>14</v>
      </c>
      <c r="F15" t="s">
        <v>45</v>
      </c>
      <c r="J15">
        <f>4*30</f>
        <v>120</v>
      </c>
    </row>
    <row r="16" spans="1:56" x14ac:dyDescent="0.25">
      <c r="A16">
        <v>14</v>
      </c>
      <c r="B16">
        <v>308</v>
      </c>
      <c r="C16" t="s">
        <v>128</v>
      </c>
      <c r="D16" t="s">
        <v>13</v>
      </c>
      <c r="E16" t="s">
        <v>14</v>
      </c>
      <c r="F16" t="s">
        <v>45</v>
      </c>
      <c r="J16">
        <f>J15/2</f>
        <v>60</v>
      </c>
    </row>
    <row r="17" spans="1:6" x14ac:dyDescent="0.25">
      <c r="A17">
        <v>15</v>
      </c>
      <c r="B17">
        <v>375</v>
      </c>
      <c r="C17" t="s">
        <v>304</v>
      </c>
      <c r="D17" t="s">
        <v>305</v>
      </c>
      <c r="E17" t="s">
        <v>14</v>
      </c>
      <c r="F17" t="s">
        <v>45</v>
      </c>
    </row>
    <row r="18" spans="1:6" x14ac:dyDescent="0.25">
      <c r="A18">
        <v>16</v>
      </c>
      <c r="B18">
        <v>416</v>
      </c>
      <c r="C18" t="s">
        <v>357</v>
      </c>
      <c r="D18" t="s">
        <v>358</v>
      </c>
      <c r="E18" t="s">
        <v>14</v>
      </c>
      <c r="F18" t="s">
        <v>45</v>
      </c>
    </row>
    <row r="19" spans="1:6" x14ac:dyDescent="0.25">
      <c r="A19">
        <v>17</v>
      </c>
      <c r="B19">
        <v>426</v>
      </c>
      <c r="C19" t="s">
        <v>370</v>
      </c>
      <c r="D19" t="s">
        <v>358</v>
      </c>
      <c r="E19" t="s">
        <v>14</v>
      </c>
      <c r="F19" t="s">
        <v>45</v>
      </c>
    </row>
    <row r="20" spans="1:6" x14ac:dyDescent="0.25">
      <c r="A20">
        <v>18</v>
      </c>
      <c r="B20">
        <v>281</v>
      </c>
      <c r="C20" t="s">
        <v>80</v>
      </c>
      <c r="D20" t="s">
        <v>81</v>
      </c>
      <c r="E20" t="s">
        <v>14</v>
      </c>
      <c r="F20" t="s">
        <v>45</v>
      </c>
    </row>
    <row r="21" spans="1:6" x14ac:dyDescent="0.25">
      <c r="A21">
        <v>19</v>
      </c>
      <c r="B21">
        <v>344</v>
      </c>
      <c r="C21" t="s">
        <v>185</v>
      </c>
      <c r="D21" t="s">
        <v>382</v>
      </c>
      <c r="E21" t="s">
        <v>145</v>
      </c>
      <c r="F21" t="s">
        <v>30</v>
      </c>
    </row>
    <row r="22" spans="1:6" x14ac:dyDescent="0.25">
      <c r="A22">
        <v>20</v>
      </c>
      <c r="B22">
        <v>390</v>
      </c>
      <c r="C22" t="s">
        <v>313</v>
      </c>
      <c r="D22" t="s">
        <v>267</v>
      </c>
      <c r="E22" t="s">
        <v>79</v>
      </c>
      <c r="F22" t="s">
        <v>30</v>
      </c>
    </row>
    <row r="23" spans="1:6" x14ac:dyDescent="0.25">
      <c r="A23">
        <v>21</v>
      </c>
      <c r="B23">
        <v>317</v>
      </c>
      <c r="C23" t="s">
        <v>144</v>
      </c>
      <c r="D23" t="s">
        <v>331</v>
      </c>
      <c r="E23" t="s">
        <v>145</v>
      </c>
      <c r="F23" t="s">
        <v>30</v>
      </c>
    </row>
    <row r="24" spans="1:6" x14ac:dyDescent="0.25">
      <c r="A24">
        <v>22</v>
      </c>
      <c r="B24">
        <v>320</v>
      </c>
      <c r="C24" t="s">
        <v>149</v>
      </c>
      <c r="D24" t="s">
        <v>331</v>
      </c>
      <c r="E24" t="s">
        <v>145</v>
      </c>
      <c r="F24" t="s">
        <v>30</v>
      </c>
    </row>
    <row r="25" spans="1:6" x14ac:dyDescent="0.25">
      <c r="A25">
        <v>23</v>
      </c>
      <c r="B25">
        <v>434</v>
      </c>
      <c r="C25" t="s">
        <v>379</v>
      </c>
      <c r="D25" t="s">
        <v>380</v>
      </c>
      <c r="E25" t="s">
        <v>145</v>
      </c>
      <c r="F25" t="s">
        <v>30</v>
      </c>
    </row>
    <row r="26" spans="1:6" x14ac:dyDescent="0.25">
      <c r="A26">
        <v>24</v>
      </c>
      <c r="B26">
        <v>340</v>
      </c>
      <c r="C26" t="s">
        <v>179</v>
      </c>
      <c r="D26" t="s">
        <v>180</v>
      </c>
      <c r="E26" t="s">
        <v>111</v>
      </c>
      <c r="F26" t="s">
        <v>30</v>
      </c>
    </row>
    <row r="27" spans="1:6" x14ac:dyDescent="0.25">
      <c r="A27">
        <v>25</v>
      </c>
      <c r="B27">
        <v>298</v>
      </c>
      <c r="C27" t="s">
        <v>109</v>
      </c>
      <c r="D27" t="s">
        <v>110</v>
      </c>
      <c r="E27" t="s">
        <v>111</v>
      </c>
      <c r="F27" t="s">
        <v>30</v>
      </c>
    </row>
    <row r="28" spans="1:6" x14ac:dyDescent="0.25">
      <c r="A28">
        <v>26</v>
      </c>
      <c r="B28">
        <v>264</v>
      </c>
      <c r="C28" t="s">
        <v>49</v>
      </c>
      <c r="D28" t="s">
        <v>47</v>
      </c>
      <c r="E28" t="s">
        <v>48</v>
      </c>
      <c r="F28" t="s">
        <v>30</v>
      </c>
    </row>
    <row r="29" spans="1:6" x14ac:dyDescent="0.25">
      <c r="A29">
        <v>27</v>
      </c>
      <c r="B29">
        <v>318</v>
      </c>
      <c r="C29" t="s">
        <v>146</v>
      </c>
      <c r="D29" t="s">
        <v>147</v>
      </c>
      <c r="E29" t="s">
        <v>111</v>
      </c>
      <c r="F29" t="s">
        <v>30</v>
      </c>
    </row>
    <row r="30" spans="1:6" x14ac:dyDescent="0.25">
      <c r="A30">
        <v>28</v>
      </c>
      <c r="B30">
        <v>300</v>
      </c>
      <c r="C30" t="s">
        <v>114</v>
      </c>
      <c r="D30" t="s">
        <v>115</v>
      </c>
      <c r="E30" t="s">
        <v>111</v>
      </c>
      <c r="F30" t="s">
        <v>30</v>
      </c>
    </row>
    <row r="31" spans="1:6" x14ac:dyDescent="0.25">
      <c r="A31">
        <v>29</v>
      </c>
      <c r="B31">
        <v>415</v>
      </c>
      <c r="C31" t="s">
        <v>356</v>
      </c>
      <c r="D31" t="s">
        <v>115</v>
      </c>
      <c r="E31" t="s">
        <v>111</v>
      </c>
      <c r="F31" t="s">
        <v>30</v>
      </c>
    </row>
    <row r="32" spans="1:6" x14ac:dyDescent="0.25">
      <c r="A32">
        <v>30</v>
      </c>
      <c r="B32">
        <v>314</v>
      </c>
      <c r="C32" t="s">
        <v>140</v>
      </c>
      <c r="D32" t="s">
        <v>130</v>
      </c>
      <c r="E32" t="s">
        <v>40</v>
      </c>
      <c r="F32" t="s">
        <v>30</v>
      </c>
    </row>
    <row r="33" spans="1:6" x14ac:dyDescent="0.25">
      <c r="A33">
        <v>31</v>
      </c>
      <c r="B33">
        <v>309</v>
      </c>
      <c r="C33" t="s">
        <v>129</v>
      </c>
      <c r="D33" t="s">
        <v>130</v>
      </c>
      <c r="E33" t="s">
        <v>40</v>
      </c>
      <c r="F33" t="s">
        <v>30</v>
      </c>
    </row>
    <row r="34" spans="1:6" x14ac:dyDescent="0.25">
      <c r="A34">
        <v>32</v>
      </c>
      <c r="B34">
        <v>306</v>
      </c>
      <c r="C34" t="s">
        <v>125</v>
      </c>
      <c r="D34" t="s">
        <v>13</v>
      </c>
      <c r="E34" t="s">
        <v>14</v>
      </c>
      <c r="F34" t="s">
        <v>30</v>
      </c>
    </row>
    <row r="35" spans="1:6" x14ac:dyDescent="0.25">
      <c r="A35">
        <v>33</v>
      </c>
      <c r="B35">
        <v>345</v>
      </c>
      <c r="C35" t="s">
        <v>186</v>
      </c>
      <c r="D35" t="s">
        <v>187</v>
      </c>
      <c r="E35" t="s">
        <v>48</v>
      </c>
      <c r="F35" t="s">
        <v>30</v>
      </c>
    </row>
    <row r="36" spans="1:6" x14ac:dyDescent="0.25">
      <c r="A36">
        <v>34</v>
      </c>
      <c r="B36">
        <v>272</v>
      </c>
      <c r="C36" t="s">
        <v>61</v>
      </c>
      <c r="D36" t="s">
        <v>62</v>
      </c>
      <c r="E36" t="s">
        <v>322</v>
      </c>
      <c r="F36" t="s">
        <v>30</v>
      </c>
    </row>
    <row r="37" spans="1:6" x14ac:dyDescent="0.25">
      <c r="A37">
        <v>35</v>
      </c>
      <c r="B37">
        <v>342</v>
      </c>
      <c r="C37" t="s">
        <v>183</v>
      </c>
      <c r="D37" t="s">
        <v>174</v>
      </c>
      <c r="E37" t="s">
        <v>76</v>
      </c>
      <c r="F37" t="s">
        <v>30</v>
      </c>
    </row>
    <row r="38" spans="1:6" x14ac:dyDescent="0.25">
      <c r="A38">
        <v>36</v>
      </c>
      <c r="B38">
        <v>269</v>
      </c>
      <c r="C38" t="s">
        <v>56</v>
      </c>
      <c r="D38" t="s">
        <v>57</v>
      </c>
      <c r="E38" t="s">
        <v>79</v>
      </c>
      <c r="F38" t="s">
        <v>30</v>
      </c>
    </row>
    <row r="39" spans="1:6" x14ac:dyDescent="0.25">
      <c r="A39">
        <v>37</v>
      </c>
      <c r="B39">
        <v>352</v>
      </c>
      <c r="C39" t="s">
        <v>201</v>
      </c>
      <c r="D39" t="s">
        <v>202</v>
      </c>
      <c r="E39" t="s">
        <v>137</v>
      </c>
      <c r="F39" t="s">
        <v>30</v>
      </c>
    </row>
    <row r="40" spans="1:6" x14ac:dyDescent="0.25">
      <c r="A40">
        <v>38</v>
      </c>
      <c r="B40">
        <v>307</v>
      </c>
      <c r="C40" t="s">
        <v>126</v>
      </c>
      <c r="D40" t="s">
        <v>127</v>
      </c>
      <c r="E40" t="s">
        <v>14</v>
      </c>
      <c r="F40" t="s">
        <v>30</v>
      </c>
    </row>
    <row r="41" spans="1:6" x14ac:dyDescent="0.25">
      <c r="A41">
        <v>39</v>
      </c>
      <c r="B41">
        <v>302</v>
      </c>
      <c r="C41" t="s">
        <v>118</v>
      </c>
      <c r="D41" t="s">
        <v>119</v>
      </c>
      <c r="E41" t="s">
        <v>120</v>
      </c>
      <c r="F41" t="s">
        <v>30</v>
      </c>
    </row>
    <row r="42" spans="1:6" x14ac:dyDescent="0.25">
      <c r="A42">
        <v>40</v>
      </c>
      <c r="B42">
        <v>402</v>
      </c>
      <c r="C42" t="s">
        <v>327</v>
      </c>
      <c r="D42" t="s">
        <v>328</v>
      </c>
      <c r="E42" t="s">
        <v>111</v>
      </c>
      <c r="F42" t="s">
        <v>30</v>
      </c>
    </row>
  </sheetData>
  <sortState ref="B3:F42">
    <sortCondition ref="F3:F42" customList="Xp***,Xs***,Xp*,Xs*,Xp,Xs"/>
    <sortCondition ref="D3:D42"/>
    <sortCondition ref="C3:C42"/>
    <sortCondition ref="E3:E42"/>
  </sortState>
  <mergeCells count="13">
    <mergeCell ref="AC1:AF1"/>
    <mergeCell ref="Y1:AB1"/>
    <mergeCell ref="A1:F1"/>
    <mergeCell ref="I1:L1"/>
    <mergeCell ref="M1:P1"/>
    <mergeCell ref="Q1:T1"/>
    <mergeCell ref="U1:X1"/>
    <mergeCell ref="BA1:BD1"/>
    <mergeCell ref="AG1:AJ1"/>
    <mergeCell ref="AK1:AN1"/>
    <mergeCell ref="AO1:AR1"/>
    <mergeCell ref="AS1:AV1"/>
    <mergeCell ref="AW1:AZ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9"/>
  <sheetViews>
    <sheetView topLeftCell="M1" workbookViewId="0">
      <selection activeCell="J3" sqref="J3:J9"/>
    </sheetView>
  </sheetViews>
  <sheetFormatPr defaultRowHeight="15" x14ac:dyDescent="0.25"/>
  <cols>
    <col min="1" max="1" width="15.140625" bestFit="1" customWidth="1"/>
    <col min="2" max="2" width="4" bestFit="1" customWidth="1"/>
    <col min="3" max="3" width="21.7109375" bestFit="1" customWidth="1"/>
    <col min="4" max="4" width="33.28515625" bestFit="1" customWidth="1"/>
    <col min="5" max="5" width="15.42578125" bestFit="1" customWidth="1"/>
    <col min="6" max="6" width="7.140625" bestFit="1" customWidth="1"/>
    <col min="9" max="9" width="15.140625" bestFit="1" customWidth="1"/>
    <col min="10" max="10" width="21.7109375" bestFit="1" customWidth="1"/>
    <col min="11" max="11" width="24.85546875" bestFit="1" customWidth="1"/>
    <col min="12" max="12" width="15.42578125" bestFit="1" customWidth="1"/>
    <col min="13" max="13" width="15.140625" bestFit="1" customWidth="1"/>
    <col min="14" max="14" width="19.140625" bestFit="1" customWidth="1"/>
    <col min="15" max="15" width="25.5703125" bestFit="1" customWidth="1"/>
    <col min="16" max="16" width="15.42578125" bestFit="1" customWidth="1"/>
    <col min="17" max="17" width="15.140625" bestFit="1" customWidth="1"/>
    <col min="18" max="18" width="20.140625" bestFit="1" customWidth="1"/>
    <col min="19" max="19" width="27" bestFit="1" customWidth="1"/>
    <col min="20" max="20" width="8.5703125" bestFit="1" customWidth="1"/>
    <col min="21" max="21" width="15.140625" bestFit="1" customWidth="1"/>
    <col min="22" max="22" width="18.85546875" bestFit="1" customWidth="1"/>
    <col min="23" max="23" width="33.28515625" bestFit="1" customWidth="1"/>
    <col min="24" max="24" width="15.42578125" bestFit="1" customWidth="1"/>
  </cols>
  <sheetData>
    <row r="1" spans="1:24" s="2" customFormat="1" ht="15.75" x14ac:dyDescent="0.25">
      <c r="A1" s="19" t="s">
        <v>203</v>
      </c>
      <c r="B1" s="19"/>
      <c r="C1" s="19"/>
      <c r="D1" s="19"/>
      <c r="E1" s="19"/>
      <c r="F1" s="19"/>
      <c r="I1" s="19" t="s">
        <v>204</v>
      </c>
      <c r="J1" s="19"/>
      <c r="K1" s="19"/>
      <c r="L1" s="19"/>
      <c r="M1" s="19" t="s">
        <v>205</v>
      </c>
      <c r="N1" s="19"/>
      <c r="O1" s="19"/>
      <c r="P1" s="19"/>
      <c r="Q1" s="19" t="s">
        <v>206</v>
      </c>
      <c r="R1" s="19"/>
      <c r="S1" s="19"/>
      <c r="T1" s="19"/>
      <c r="U1" s="19" t="s">
        <v>207</v>
      </c>
      <c r="V1" s="19"/>
      <c r="W1" s="19"/>
      <c r="X1" s="19"/>
    </row>
    <row r="2" spans="1:24" x14ac:dyDescent="0.25">
      <c r="A2" s="1" t="s">
        <v>200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9</v>
      </c>
      <c r="I2" s="1" t="s">
        <v>200</v>
      </c>
      <c r="J2" s="1" t="s">
        <v>198</v>
      </c>
      <c r="K2" s="1" t="s">
        <v>199</v>
      </c>
      <c r="L2" s="1" t="s">
        <v>3</v>
      </c>
      <c r="M2" s="1" t="s">
        <v>200</v>
      </c>
      <c r="N2" s="1" t="s">
        <v>198</v>
      </c>
      <c r="O2" s="1" t="s">
        <v>199</v>
      </c>
      <c r="P2" s="1" t="s">
        <v>3</v>
      </c>
      <c r="Q2" s="1" t="s">
        <v>200</v>
      </c>
      <c r="R2" s="1" t="s">
        <v>198</v>
      </c>
      <c r="S2" s="1" t="s">
        <v>199</v>
      </c>
      <c r="T2" s="1" t="s">
        <v>3</v>
      </c>
      <c r="U2" s="1" t="s">
        <v>200</v>
      </c>
      <c r="V2" s="1" t="s">
        <v>198</v>
      </c>
      <c r="W2" s="1" t="s">
        <v>199</v>
      </c>
      <c r="X2" s="1" t="s">
        <v>3</v>
      </c>
    </row>
    <row r="3" spans="1:24" x14ac:dyDescent="0.25">
      <c r="A3">
        <v>1</v>
      </c>
      <c r="B3">
        <v>390</v>
      </c>
      <c r="C3" t="s">
        <v>313</v>
      </c>
      <c r="D3" t="s">
        <v>267</v>
      </c>
      <c r="E3" t="s">
        <v>79</v>
      </c>
      <c r="F3" t="s">
        <v>21</v>
      </c>
      <c r="I3">
        <v>1</v>
      </c>
      <c r="J3" t="str">
        <f>VLOOKUP(I3,A$3:E$53,3,FALSE)</f>
        <v>Reinis Rinka</v>
      </c>
      <c r="K3" t="str">
        <f>VLOOKUP(I3,A$3:E$53,4,FALSE)</f>
        <v>Academy of Historical Arts</v>
      </c>
      <c r="L3" t="str">
        <f>VLOOKUP(I3,$A$3:$E$53,5,FALSE)</f>
        <v>United Kingdom</v>
      </c>
      <c r="M3">
        <v>2</v>
      </c>
      <c r="N3" t="str">
        <f>VLOOKUP(M3,A$3:D$251,3,FALSE)</f>
        <v>Francesco Loda'</v>
      </c>
      <c r="O3" t="str">
        <f>VLOOKUP(M3,A$3:D$251,4,FALSE)</f>
        <v>Accademia Romana d'Armi</v>
      </c>
      <c r="P3" t="str">
        <f>VLOOKUP(M3,$A$3:$E$53,5,FALSE)</f>
        <v>Italy</v>
      </c>
      <c r="Q3">
        <v>3</v>
      </c>
      <c r="R3" t="str">
        <f>VLOOKUP(Q3,$A$3:$D$251,3,FALSE)</f>
        <v>Marcin Bialek</v>
      </c>
      <c r="S3" t="str">
        <f>VLOOKUP(Q3,$A$3:$D$251,4,FALSE)</f>
        <v>Akademia Broni Warszawa</v>
      </c>
      <c r="T3" t="str">
        <f>VLOOKUP(Q3,$A$3:$E$53,5,FALSE)</f>
        <v>Poland</v>
      </c>
      <c r="U3">
        <v>4</v>
      </c>
      <c r="V3" t="str">
        <f>VLOOKUP(U3,$A$3:$D$251,3,FALSE)</f>
        <v>Rob Runacres</v>
      </c>
      <c r="W3" t="str">
        <f>VLOOKUP(U3,$A$3:$D$251,4,FALSE)</f>
        <v>Commilitium Historical Fencing</v>
      </c>
      <c r="X3" t="str">
        <f>VLOOKUP(U3,$A$3:$E$53,5,FALSE)</f>
        <v>United Kingdom</v>
      </c>
    </row>
    <row r="4" spans="1:24" x14ac:dyDescent="0.25">
      <c r="A4">
        <v>2</v>
      </c>
      <c r="B4">
        <v>320</v>
      </c>
      <c r="C4" t="s">
        <v>149</v>
      </c>
      <c r="D4" t="s">
        <v>331</v>
      </c>
      <c r="E4" t="s">
        <v>145</v>
      </c>
      <c r="F4" t="s">
        <v>21</v>
      </c>
      <c r="I4">
        <v>5</v>
      </c>
      <c r="J4" t="str">
        <f t="shared" ref="J4:J10" si="0">VLOOKUP(I4,A$3:E$53,3,FALSE)</f>
        <v>Piermarco Terminiello</v>
      </c>
      <c r="K4" t="str">
        <f t="shared" ref="K4:K10" si="1">VLOOKUP(I4,A$3:E$53,4,FALSE)</f>
        <v>School of the Sword</v>
      </c>
      <c r="L4" t="str">
        <f t="shared" ref="L4:L10" si="2">VLOOKUP(I4,A$3:E$53,5,FALSE)</f>
        <v>United Kingdom</v>
      </c>
      <c r="M4">
        <v>6</v>
      </c>
      <c r="N4" t="str">
        <f t="shared" ref="N4:N10" si="3">VLOOKUP(M4,A$3:D$251,3,FALSE)</f>
        <v>Agostino Punturi</v>
      </c>
      <c r="O4" t="str">
        <f t="shared" ref="O4:O10" si="4">VLOOKUP(M4,A$3:D$251,4,FALSE)</f>
        <v>A.R.A Accademia Romana d'Armi</v>
      </c>
      <c r="P4" t="str">
        <f t="shared" ref="P4:P10" si="5">VLOOKUP(M4,$A$3:$E$53,5,FALSE)</f>
        <v>Italy</v>
      </c>
      <c r="Q4">
        <v>7</v>
      </c>
      <c r="R4" t="str">
        <f t="shared" ref="R4:R10" si="6">VLOOKUP(Q4,A$3:D$251,3,FALSE)</f>
        <v>Federica Carfagna</v>
      </c>
      <c r="S4" t="str">
        <f t="shared" ref="S4:S10" si="7">VLOOKUP(Q4,A$3:D$251,4,FALSE)</f>
        <v>Accademia Romana d'Armi</v>
      </c>
      <c r="T4" t="str">
        <f t="shared" ref="T4:T10" si="8">VLOOKUP(Q4,$A$3:$E$53,5,FALSE)</f>
        <v>Italy</v>
      </c>
      <c r="U4">
        <v>8</v>
      </c>
      <c r="V4" t="str">
        <f t="shared" ref="V4:V10" si="9">VLOOKUP(U4,$A$3:$D$251,3,FALSE)</f>
        <v>paolo gianni</v>
      </c>
      <c r="W4" t="str">
        <f t="shared" ref="W4:W10" si="10">VLOOKUP(U4,$A$3:$D$251,4,FALSE)</f>
        <v>accademia romana d'armi</v>
      </c>
      <c r="X4" t="str">
        <f t="shared" ref="X4:X10" si="11">VLOOKUP(U4,$A$3:$E$53,5,FALSE)</f>
        <v>Italy</v>
      </c>
    </row>
    <row r="5" spans="1:24" x14ac:dyDescent="0.25">
      <c r="A5">
        <v>3</v>
      </c>
      <c r="B5">
        <v>371</v>
      </c>
      <c r="C5" t="s">
        <v>295</v>
      </c>
      <c r="D5" t="s">
        <v>296</v>
      </c>
      <c r="E5" t="s">
        <v>111</v>
      </c>
      <c r="F5" t="s">
        <v>21</v>
      </c>
      <c r="I5">
        <v>9</v>
      </c>
      <c r="J5" t="str">
        <f t="shared" si="0"/>
        <v>SILVIA TOMASSETTI</v>
      </c>
      <c r="K5" t="str">
        <f t="shared" si="1"/>
        <v>ACCADEMIA ROMANA D'ARMI</v>
      </c>
      <c r="L5" t="str">
        <f t="shared" si="2"/>
        <v>Italy</v>
      </c>
      <c r="M5">
        <v>10</v>
      </c>
      <c r="N5" t="str">
        <f t="shared" si="3"/>
        <v>SIMONE CAMPI</v>
      </c>
      <c r="O5" t="str">
        <f t="shared" si="4"/>
        <v>Accademia Romana D'Armi</v>
      </c>
      <c r="P5" t="str">
        <f t="shared" si="5"/>
        <v>Italy</v>
      </c>
      <c r="Q5">
        <v>11</v>
      </c>
      <c r="R5" t="str">
        <f t="shared" si="6"/>
        <v>Szabolcs Waldmann</v>
      </c>
      <c r="S5" t="str">
        <f t="shared" si="7"/>
        <v>Ars Ensis</v>
      </c>
      <c r="T5" t="str">
        <f t="shared" si="8"/>
        <v>Hungary</v>
      </c>
      <c r="U5">
        <v>12</v>
      </c>
      <c r="V5" t="str">
        <f t="shared" si="9"/>
        <v>Øystein R. Borgersen</v>
      </c>
      <c r="W5" t="str">
        <f t="shared" si="10"/>
        <v>Fekteklubben Frie Duellister</v>
      </c>
      <c r="X5" t="str">
        <f t="shared" si="11"/>
        <v>Norway</v>
      </c>
    </row>
    <row r="6" spans="1:24" x14ac:dyDescent="0.25">
      <c r="A6">
        <v>4</v>
      </c>
      <c r="B6">
        <v>289</v>
      </c>
      <c r="C6" t="s">
        <v>96</v>
      </c>
      <c r="D6" t="s">
        <v>97</v>
      </c>
      <c r="E6" t="s">
        <v>79</v>
      </c>
      <c r="F6" t="s">
        <v>21</v>
      </c>
      <c r="I6">
        <v>13</v>
      </c>
      <c r="J6" t="str">
        <f t="shared" si="0"/>
        <v>Gregal Vissers</v>
      </c>
      <c r="K6" t="str">
        <f t="shared" si="1"/>
        <v>FKFD Oslo</v>
      </c>
      <c r="L6" t="str">
        <f t="shared" si="2"/>
        <v>Norway</v>
      </c>
      <c r="M6">
        <v>14</v>
      </c>
      <c r="N6" t="str">
        <f t="shared" si="3"/>
        <v>Hans Jörnlind</v>
      </c>
      <c r="O6" t="str">
        <f t="shared" si="4"/>
        <v>Gamla Stans Fäktskola</v>
      </c>
      <c r="P6" t="str">
        <f t="shared" si="5"/>
        <v>Sweden</v>
      </c>
      <c r="Q6">
        <v>15</v>
      </c>
      <c r="R6" t="str">
        <f t="shared" si="6"/>
        <v>Stephen Howell</v>
      </c>
      <c r="S6" t="str">
        <f t="shared" si="7"/>
        <v>School of the Sword</v>
      </c>
      <c r="T6" t="str">
        <f t="shared" si="8"/>
        <v>United Kingdom</v>
      </c>
      <c r="U6">
        <v>16</v>
      </c>
      <c r="V6" t="str">
        <f t="shared" si="9"/>
        <v>Andreas Isaksson</v>
      </c>
      <c r="W6" t="str">
        <f t="shared" si="10"/>
        <v>UHFS</v>
      </c>
      <c r="X6" t="str">
        <f t="shared" si="11"/>
        <v>Sweden</v>
      </c>
    </row>
    <row r="7" spans="1:24" x14ac:dyDescent="0.25">
      <c r="A7">
        <v>5</v>
      </c>
      <c r="B7">
        <v>280</v>
      </c>
      <c r="C7" t="s">
        <v>77</v>
      </c>
      <c r="D7" t="s">
        <v>78</v>
      </c>
      <c r="E7" t="s">
        <v>79</v>
      </c>
      <c r="F7" t="s">
        <v>21</v>
      </c>
      <c r="I7">
        <v>17</v>
      </c>
      <c r="J7" t="str">
        <f t="shared" si="0"/>
        <v>Mikko Niittyvuopio</v>
      </c>
      <c r="K7" t="str">
        <f t="shared" si="1"/>
        <v>UHFS</v>
      </c>
      <c r="L7" t="str">
        <f t="shared" si="2"/>
        <v>Sweden</v>
      </c>
      <c r="M7">
        <v>18</v>
      </c>
      <c r="N7" t="str">
        <f t="shared" ref="N7:N8" si="12">VLOOKUP(M7,A$3:D$251,3,FALSE)</f>
        <v>Thomas Nyløkken</v>
      </c>
      <c r="O7" t="str">
        <f t="shared" ref="O7:O8" si="13">VLOOKUP(M7,A$3:D$251,4,FALSE)</f>
        <v>FKFD (Fekteklubben Frie Duellister)</v>
      </c>
      <c r="P7" t="str">
        <f t="shared" ref="P7:P8" si="14">VLOOKUP(M7,$A$3:$E$53,5,FALSE)</f>
        <v>Norway</v>
      </c>
      <c r="Q7">
        <v>19</v>
      </c>
      <c r="R7" t="str">
        <f t="shared" si="6"/>
        <v>Kristine Konsmo</v>
      </c>
      <c r="S7" t="str">
        <f t="shared" si="7"/>
        <v>Frie Duellister</v>
      </c>
      <c r="T7" t="str">
        <f t="shared" si="8"/>
        <v>Norway</v>
      </c>
      <c r="U7">
        <v>20</v>
      </c>
      <c r="V7" t="str">
        <f t="shared" si="9"/>
        <v>Jason Bonner</v>
      </c>
      <c r="W7" t="str">
        <f t="shared" si="10"/>
        <v>school of the sword</v>
      </c>
      <c r="X7" t="str">
        <f t="shared" si="11"/>
        <v>United Kingdom</v>
      </c>
    </row>
    <row r="8" spans="1:24" x14ac:dyDescent="0.25">
      <c r="A8">
        <v>6</v>
      </c>
      <c r="B8">
        <v>344</v>
      </c>
      <c r="C8" t="s">
        <v>185</v>
      </c>
      <c r="D8" t="s">
        <v>382</v>
      </c>
      <c r="E8" t="s">
        <v>145</v>
      </c>
      <c r="F8" t="s">
        <v>18</v>
      </c>
      <c r="I8">
        <v>21</v>
      </c>
      <c r="J8" t="str">
        <f t="shared" si="0"/>
        <v>RORY MERRALL-WYRE</v>
      </c>
      <c r="K8" t="str">
        <f t="shared" si="1"/>
        <v>SCHOOL OF THE SWORD</v>
      </c>
      <c r="L8" t="str">
        <f t="shared" si="2"/>
        <v>United Kingdom</v>
      </c>
      <c r="M8">
        <v>22</v>
      </c>
      <c r="N8" t="str">
        <f t="shared" si="12"/>
        <v>Jack Gassmann</v>
      </c>
      <c r="O8" t="str">
        <f t="shared" si="13"/>
        <v>Artes Certaminis</v>
      </c>
      <c r="P8" t="str">
        <f t="shared" si="14"/>
        <v>Switzerland</v>
      </c>
      <c r="Q8">
        <v>23</v>
      </c>
      <c r="R8" t="str">
        <f t="shared" si="6"/>
        <v>Roberto Martinez-Loyo</v>
      </c>
      <c r="S8" t="str">
        <f t="shared" si="7"/>
        <v>Elite Fencing Club (EFC)</v>
      </c>
      <c r="T8" t="str">
        <f t="shared" si="8"/>
        <v>Mexico</v>
      </c>
      <c r="U8">
        <v>24</v>
      </c>
      <c r="V8" t="str">
        <f t="shared" si="9"/>
        <v>Per Magnus Haaland</v>
      </c>
      <c r="W8" t="str">
        <f t="shared" si="10"/>
        <v>Malmö Historiska Fäktskola</v>
      </c>
      <c r="X8" t="str">
        <f t="shared" si="11"/>
        <v>Sweden</v>
      </c>
    </row>
    <row r="9" spans="1:24" x14ac:dyDescent="0.25">
      <c r="A9">
        <v>7</v>
      </c>
      <c r="B9">
        <v>317</v>
      </c>
      <c r="C9" t="s">
        <v>144</v>
      </c>
      <c r="D9" t="s">
        <v>331</v>
      </c>
      <c r="E9" t="s">
        <v>145</v>
      </c>
      <c r="F9" t="s">
        <v>18</v>
      </c>
      <c r="I9">
        <v>25</v>
      </c>
      <c r="J9" t="str">
        <f t="shared" si="0"/>
        <v>Jouni Alanärä</v>
      </c>
      <c r="K9" t="str">
        <f t="shared" si="1"/>
        <v>Oulun Miekkailuseura (OMS)</v>
      </c>
      <c r="L9" t="str">
        <f t="shared" si="2"/>
        <v>Finland</v>
      </c>
      <c r="M9">
        <v>26</v>
      </c>
      <c r="N9" t="str">
        <f t="shared" si="3"/>
        <v>Peter Hansson-Silva</v>
      </c>
      <c r="O9" t="str">
        <f t="shared" si="4"/>
        <v>SPIFF</v>
      </c>
      <c r="P9" t="str">
        <f t="shared" si="5"/>
        <v>Sweden</v>
      </c>
      <c r="Q9">
        <v>27</v>
      </c>
      <c r="R9" t="str">
        <f t="shared" si="6"/>
        <v>Kristofer Stanson</v>
      </c>
      <c r="S9" t="str">
        <f t="shared" si="7"/>
        <v>Stockholms Stigmän</v>
      </c>
      <c r="T9" t="str">
        <f t="shared" si="8"/>
        <v>Sweden</v>
      </c>
      <c r="U9">
        <v>28</v>
      </c>
      <c r="V9" t="e">
        <f t="shared" si="9"/>
        <v>#N/A</v>
      </c>
      <c r="W9" t="e">
        <f t="shared" si="10"/>
        <v>#N/A</v>
      </c>
      <c r="X9" t="e">
        <f t="shared" si="11"/>
        <v>#N/A</v>
      </c>
    </row>
    <row r="10" spans="1:24" x14ac:dyDescent="0.25">
      <c r="A10">
        <v>8</v>
      </c>
      <c r="B10">
        <v>296</v>
      </c>
      <c r="C10" t="s">
        <v>107</v>
      </c>
      <c r="D10" t="s">
        <v>381</v>
      </c>
      <c r="E10" t="s">
        <v>145</v>
      </c>
      <c r="F10" t="s">
        <v>18</v>
      </c>
      <c r="I10">
        <v>29</v>
      </c>
      <c r="J10" t="e">
        <f t="shared" si="0"/>
        <v>#N/A</v>
      </c>
      <c r="K10" t="e">
        <f t="shared" si="1"/>
        <v>#N/A</v>
      </c>
      <c r="L10" t="e">
        <f t="shared" si="2"/>
        <v>#N/A</v>
      </c>
      <c r="M10">
        <v>30</v>
      </c>
      <c r="N10" t="e">
        <f t="shared" si="3"/>
        <v>#N/A</v>
      </c>
      <c r="O10" t="e">
        <f t="shared" si="4"/>
        <v>#N/A</v>
      </c>
      <c r="P10" t="e">
        <f t="shared" si="5"/>
        <v>#N/A</v>
      </c>
      <c r="Q10">
        <v>31</v>
      </c>
      <c r="R10" t="e">
        <f t="shared" si="6"/>
        <v>#N/A</v>
      </c>
      <c r="S10" t="e">
        <f t="shared" si="7"/>
        <v>#N/A</v>
      </c>
      <c r="T10" t="e">
        <f t="shared" si="8"/>
        <v>#N/A</v>
      </c>
      <c r="U10">
        <v>32</v>
      </c>
      <c r="V10" t="e">
        <f t="shared" si="9"/>
        <v>#N/A</v>
      </c>
      <c r="W10" t="e">
        <f t="shared" si="10"/>
        <v>#N/A</v>
      </c>
      <c r="X10" t="e">
        <f t="shared" si="11"/>
        <v>#N/A</v>
      </c>
    </row>
    <row r="11" spans="1:24" x14ac:dyDescent="0.25">
      <c r="A11">
        <v>9</v>
      </c>
      <c r="B11">
        <v>434</v>
      </c>
      <c r="C11" t="s">
        <v>379</v>
      </c>
      <c r="D11" t="s">
        <v>380</v>
      </c>
      <c r="E11" t="s">
        <v>145</v>
      </c>
      <c r="F11" t="s">
        <v>18</v>
      </c>
    </row>
    <row r="12" spans="1:24" x14ac:dyDescent="0.25">
      <c r="A12">
        <v>10</v>
      </c>
      <c r="B12">
        <v>389</v>
      </c>
      <c r="C12" t="s">
        <v>303</v>
      </c>
      <c r="D12" t="s">
        <v>384</v>
      </c>
      <c r="E12" t="s">
        <v>145</v>
      </c>
      <c r="F12" t="s">
        <v>18</v>
      </c>
    </row>
    <row r="13" spans="1:24" x14ac:dyDescent="0.25">
      <c r="A13">
        <v>11</v>
      </c>
      <c r="B13">
        <v>333</v>
      </c>
      <c r="C13" t="s">
        <v>167</v>
      </c>
      <c r="D13" t="s">
        <v>134</v>
      </c>
      <c r="E13" t="s">
        <v>168</v>
      </c>
      <c r="F13" t="s">
        <v>18</v>
      </c>
    </row>
    <row r="14" spans="1:24" x14ac:dyDescent="0.25">
      <c r="A14">
        <v>12</v>
      </c>
      <c r="B14">
        <v>445</v>
      </c>
      <c r="C14" t="s">
        <v>388</v>
      </c>
      <c r="D14" t="s">
        <v>389</v>
      </c>
      <c r="E14" t="s">
        <v>40</v>
      </c>
      <c r="F14" t="s">
        <v>18</v>
      </c>
      <c r="J14">
        <f>60+18+18</f>
        <v>96</v>
      </c>
    </row>
    <row r="15" spans="1:24" x14ac:dyDescent="0.25">
      <c r="A15">
        <v>13</v>
      </c>
      <c r="B15">
        <v>331</v>
      </c>
      <c r="C15" t="s">
        <v>164</v>
      </c>
      <c r="D15" t="s">
        <v>162</v>
      </c>
      <c r="E15" t="s">
        <v>40</v>
      </c>
      <c r="F15" t="s">
        <v>18</v>
      </c>
      <c r="J15">
        <f>4*18</f>
        <v>72</v>
      </c>
    </row>
    <row r="16" spans="1:24" x14ac:dyDescent="0.25">
      <c r="A16">
        <v>14</v>
      </c>
      <c r="B16">
        <v>270</v>
      </c>
      <c r="C16" t="s">
        <v>58</v>
      </c>
      <c r="D16" t="s">
        <v>59</v>
      </c>
      <c r="E16" t="s">
        <v>14</v>
      </c>
      <c r="F16" t="s">
        <v>18</v>
      </c>
      <c r="J16">
        <f>J15+J14</f>
        <v>168</v>
      </c>
    </row>
    <row r="17" spans="1:10" x14ac:dyDescent="0.25">
      <c r="A17">
        <v>15</v>
      </c>
      <c r="B17">
        <v>379</v>
      </c>
      <c r="C17" t="s">
        <v>311</v>
      </c>
      <c r="D17" t="s">
        <v>78</v>
      </c>
      <c r="E17" t="s">
        <v>79</v>
      </c>
      <c r="F17" t="s">
        <v>18</v>
      </c>
      <c r="J17">
        <f>J16-120</f>
        <v>48</v>
      </c>
    </row>
    <row r="18" spans="1:10" x14ac:dyDescent="0.25">
      <c r="A18">
        <v>16</v>
      </c>
      <c r="B18">
        <v>265</v>
      </c>
      <c r="C18" t="s">
        <v>50</v>
      </c>
      <c r="D18" t="s">
        <v>51</v>
      </c>
      <c r="E18" t="s">
        <v>14</v>
      </c>
      <c r="F18" t="s">
        <v>18</v>
      </c>
    </row>
    <row r="19" spans="1:10" x14ac:dyDescent="0.25">
      <c r="A19">
        <v>17</v>
      </c>
      <c r="B19">
        <v>271</v>
      </c>
      <c r="C19" t="s">
        <v>60</v>
      </c>
      <c r="D19" t="s">
        <v>51</v>
      </c>
      <c r="E19" t="s">
        <v>14</v>
      </c>
      <c r="F19" t="s">
        <v>18</v>
      </c>
    </row>
    <row r="20" spans="1:10" x14ac:dyDescent="0.25">
      <c r="A20">
        <v>18</v>
      </c>
      <c r="B20">
        <v>372</v>
      </c>
      <c r="C20" t="s">
        <v>297</v>
      </c>
      <c r="D20" t="s">
        <v>298</v>
      </c>
      <c r="E20" t="s">
        <v>40</v>
      </c>
      <c r="F20" t="s">
        <v>45</v>
      </c>
    </row>
    <row r="21" spans="1:10" x14ac:dyDescent="0.25">
      <c r="A21">
        <v>19</v>
      </c>
      <c r="B21">
        <v>262</v>
      </c>
      <c r="C21" t="s">
        <v>43</v>
      </c>
      <c r="D21" t="s">
        <v>44</v>
      </c>
      <c r="E21" t="s">
        <v>40</v>
      </c>
      <c r="F21" t="s">
        <v>45</v>
      </c>
    </row>
    <row r="22" spans="1:10" x14ac:dyDescent="0.25">
      <c r="A22">
        <v>20</v>
      </c>
      <c r="B22">
        <v>348</v>
      </c>
      <c r="C22" t="s">
        <v>192</v>
      </c>
      <c r="D22" t="s">
        <v>193</v>
      </c>
      <c r="E22" t="s">
        <v>79</v>
      </c>
      <c r="F22" t="s">
        <v>45</v>
      </c>
    </row>
    <row r="23" spans="1:10" x14ac:dyDescent="0.25">
      <c r="A23">
        <v>21</v>
      </c>
      <c r="B23">
        <v>330</v>
      </c>
      <c r="C23" t="s">
        <v>163</v>
      </c>
      <c r="D23" t="s">
        <v>332</v>
      </c>
      <c r="E23" t="s">
        <v>79</v>
      </c>
      <c r="F23" t="s">
        <v>45</v>
      </c>
    </row>
    <row r="24" spans="1:10" x14ac:dyDescent="0.25">
      <c r="A24">
        <v>22</v>
      </c>
      <c r="B24">
        <v>263</v>
      </c>
      <c r="C24" t="s">
        <v>46</v>
      </c>
      <c r="D24" t="s">
        <v>47</v>
      </c>
      <c r="E24" t="s">
        <v>48</v>
      </c>
      <c r="F24" t="s">
        <v>30</v>
      </c>
    </row>
    <row r="25" spans="1:10" x14ac:dyDescent="0.25">
      <c r="A25">
        <v>23</v>
      </c>
      <c r="B25">
        <v>276</v>
      </c>
      <c r="C25" t="s">
        <v>69</v>
      </c>
      <c r="D25" t="s">
        <v>70</v>
      </c>
      <c r="E25" t="s">
        <v>71</v>
      </c>
      <c r="F25" t="s">
        <v>30</v>
      </c>
    </row>
    <row r="26" spans="1:10" x14ac:dyDescent="0.25">
      <c r="A26">
        <v>24</v>
      </c>
      <c r="B26">
        <v>275</v>
      </c>
      <c r="C26" t="s">
        <v>67</v>
      </c>
      <c r="D26" t="s">
        <v>68</v>
      </c>
      <c r="E26" t="s">
        <v>14</v>
      </c>
      <c r="F26" t="s">
        <v>30</v>
      </c>
    </row>
    <row r="27" spans="1:10" x14ac:dyDescent="0.25">
      <c r="A27">
        <v>25</v>
      </c>
      <c r="B27">
        <v>373</v>
      </c>
      <c r="C27" t="s">
        <v>299</v>
      </c>
      <c r="D27" t="s">
        <v>300</v>
      </c>
      <c r="E27" t="s">
        <v>54</v>
      </c>
      <c r="F27" t="s">
        <v>30</v>
      </c>
    </row>
    <row r="28" spans="1:10" x14ac:dyDescent="0.25">
      <c r="A28">
        <v>26</v>
      </c>
      <c r="B28">
        <v>327</v>
      </c>
      <c r="C28" t="s">
        <v>157</v>
      </c>
      <c r="D28" t="s">
        <v>158</v>
      </c>
      <c r="E28" t="s">
        <v>14</v>
      </c>
      <c r="F28" t="s">
        <v>30</v>
      </c>
    </row>
    <row r="29" spans="1:10" x14ac:dyDescent="0.25">
      <c r="A29">
        <v>27</v>
      </c>
      <c r="B29">
        <v>414</v>
      </c>
      <c r="C29" t="s">
        <v>355</v>
      </c>
      <c r="D29" t="s">
        <v>81</v>
      </c>
      <c r="E29" t="s">
        <v>14</v>
      </c>
      <c r="F29" t="s">
        <v>30</v>
      </c>
    </row>
  </sheetData>
  <sortState ref="B3:F29">
    <sortCondition ref="F3:F29" customList="Xp***,Xs***,Xp*,Xs*,Xp,Xs"/>
    <sortCondition ref="D3:D29"/>
    <sortCondition ref="C3:C29"/>
    <sortCondition ref="E3:E29"/>
  </sortState>
  <mergeCells count="5">
    <mergeCell ref="A1:F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1"/>
  <sheetViews>
    <sheetView workbookViewId="0">
      <selection activeCell="B1" sqref="B1"/>
    </sheetView>
  </sheetViews>
  <sheetFormatPr defaultColWidth="14.42578125" defaultRowHeight="15" x14ac:dyDescent="0.25"/>
  <cols>
    <col min="1" max="1" width="21.7109375" style="3" customWidth="1"/>
    <col min="2" max="2" width="23.140625" style="3" bestFit="1" customWidth="1"/>
    <col min="3" max="3" width="21.85546875" style="3" bestFit="1" customWidth="1"/>
    <col min="4" max="4" width="23" style="3" bestFit="1" customWidth="1"/>
    <col min="5" max="5" width="21.28515625" style="3" customWidth="1"/>
    <col min="6" max="16384" width="14.42578125" style="3"/>
  </cols>
  <sheetData>
    <row r="1" spans="1:8" ht="30" x14ac:dyDescent="0.25">
      <c r="A1" s="5" t="s">
        <v>252</v>
      </c>
      <c r="B1" s="5" t="s">
        <v>253</v>
      </c>
      <c r="C1" s="5" t="s">
        <v>254</v>
      </c>
      <c r="D1" s="5" t="s">
        <v>255</v>
      </c>
      <c r="E1" s="5" t="s">
        <v>256</v>
      </c>
    </row>
    <row r="2" spans="1:8" x14ac:dyDescent="0.25">
      <c r="A2" s="3" t="s">
        <v>208</v>
      </c>
      <c r="B2" s="3" t="s">
        <v>213</v>
      </c>
      <c r="C2" s="3" t="s">
        <v>213</v>
      </c>
      <c r="D2" s="3" t="s">
        <v>208</v>
      </c>
      <c r="E2" s="3" t="s">
        <v>209</v>
      </c>
      <c r="H2" s="4"/>
    </row>
    <row r="3" spans="1:8" x14ac:dyDescent="0.25">
      <c r="A3" s="3" t="s">
        <v>209</v>
      </c>
      <c r="B3" s="3" t="s">
        <v>212</v>
      </c>
      <c r="C3" s="3" t="s">
        <v>220</v>
      </c>
      <c r="D3" s="3" t="s">
        <v>216</v>
      </c>
      <c r="E3" s="3" t="s">
        <v>237</v>
      </c>
    </row>
    <row r="4" spans="1:8" x14ac:dyDescent="0.25">
      <c r="A4" s="3" t="s">
        <v>210</v>
      </c>
      <c r="B4" s="3" t="s">
        <v>214</v>
      </c>
      <c r="C4" s="3" t="s">
        <v>209</v>
      </c>
      <c r="D4" s="3" t="s">
        <v>226</v>
      </c>
      <c r="E4" s="3" t="s">
        <v>238</v>
      </c>
    </row>
    <row r="5" spans="1:8" x14ac:dyDescent="0.25">
      <c r="A5" s="3" t="s">
        <v>211</v>
      </c>
      <c r="B5" s="3" t="s">
        <v>209</v>
      </c>
      <c r="C5" s="3" t="s">
        <v>221</v>
      </c>
      <c r="D5" s="3" t="s">
        <v>228</v>
      </c>
      <c r="E5" s="3" t="s">
        <v>239</v>
      </c>
    </row>
    <row r="6" spans="1:8" x14ac:dyDescent="0.25">
      <c r="A6" s="3" t="s">
        <v>212</v>
      </c>
      <c r="B6" s="3" t="s">
        <v>215</v>
      </c>
      <c r="C6" s="3" t="s">
        <v>222</v>
      </c>
      <c r="D6" s="3" t="s">
        <v>215</v>
      </c>
      <c r="E6" s="3" t="s">
        <v>213</v>
      </c>
    </row>
    <row r="7" spans="1:8" x14ac:dyDescent="0.25">
      <c r="A7" s="3" t="s">
        <v>213</v>
      </c>
      <c r="B7" s="3" t="s">
        <v>210</v>
      </c>
      <c r="C7" s="3" t="s">
        <v>223</v>
      </c>
      <c r="D7" s="3" t="s">
        <v>209</v>
      </c>
      <c r="E7" s="3" t="s">
        <v>212</v>
      </c>
    </row>
    <row r="8" spans="1:8" x14ac:dyDescent="0.25">
      <c r="B8" s="3" t="s">
        <v>216</v>
      </c>
      <c r="C8" s="3" t="s">
        <v>216</v>
      </c>
      <c r="D8" s="3" t="s">
        <v>229</v>
      </c>
      <c r="E8" s="3" t="s">
        <v>221</v>
      </c>
    </row>
    <row r="9" spans="1:8" x14ac:dyDescent="0.25">
      <c r="B9" s="3" t="s">
        <v>217</v>
      </c>
      <c r="C9" s="3" t="s">
        <v>208</v>
      </c>
      <c r="D9" s="3" t="s">
        <v>214</v>
      </c>
      <c r="E9" s="3" t="s">
        <v>240</v>
      </c>
    </row>
    <row r="10" spans="1:8" x14ac:dyDescent="0.25">
      <c r="B10" s="3" t="s">
        <v>218</v>
      </c>
      <c r="C10" s="3" t="s">
        <v>224</v>
      </c>
      <c r="D10" s="3" t="s">
        <v>230</v>
      </c>
      <c r="E10" s="3" t="s">
        <v>217</v>
      </c>
    </row>
    <row r="11" spans="1:8" x14ac:dyDescent="0.25">
      <c r="B11" s="3" t="s">
        <v>219</v>
      </c>
      <c r="C11" s="3" t="s">
        <v>225</v>
      </c>
      <c r="D11" s="3" t="s">
        <v>227</v>
      </c>
      <c r="E11" s="3" t="s">
        <v>241</v>
      </c>
    </row>
    <row r="12" spans="1:8" x14ac:dyDescent="0.25">
      <c r="C12" s="3" t="s">
        <v>219</v>
      </c>
      <c r="D12" s="3" t="s">
        <v>231</v>
      </c>
      <c r="E12" s="3" t="s">
        <v>229</v>
      </c>
    </row>
    <row r="13" spans="1:8" x14ac:dyDescent="0.25">
      <c r="C13" s="3" t="s">
        <v>226</v>
      </c>
      <c r="D13" s="3" t="s">
        <v>222</v>
      </c>
      <c r="E13" s="3" t="s">
        <v>219</v>
      </c>
    </row>
    <row r="14" spans="1:8" x14ac:dyDescent="0.25">
      <c r="C14" s="3" t="s">
        <v>214</v>
      </c>
      <c r="D14" s="3" t="s">
        <v>232</v>
      </c>
      <c r="E14" s="3" t="s">
        <v>242</v>
      </c>
    </row>
    <row r="15" spans="1:8" x14ac:dyDescent="0.25">
      <c r="C15" s="3" t="s">
        <v>212</v>
      </c>
      <c r="D15" s="3" t="s">
        <v>233</v>
      </c>
      <c r="E15" s="3" t="s">
        <v>243</v>
      </c>
    </row>
    <row r="16" spans="1:8" x14ac:dyDescent="0.25">
      <c r="C16" s="3" t="s">
        <v>227</v>
      </c>
      <c r="D16" s="3" t="s">
        <v>218</v>
      </c>
      <c r="E16" s="3" t="s">
        <v>226</v>
      </c>
    </row>
    <row r="17" spans="1:5" x14ac:dyDescent="0.25">
      <c r="D17" s="3" t="s">
        <v>225</v>
      </c>
      <c r="E17" s="3" t="s">
        <v>244</v>
      </c>
    </row>
    <row r="18" spans="1:5" x14ac:dyDescent="0.25">
      <c r="D18" s="3" t="s">
        <v>211</v>
      </c>
      <c r="E18" s="3" t="s">
        <v>215</v>
      </c>
    </row>
    <row r="19" spans="1:5" x14ac:dyDescent="0.25">
      <c r="D19" s="3" t="s">
        <v>234</v>
      </c>
      <c r="E19" s="3" t="s">
        <v>245</v>
      </c>
    </row>
    <row r="20" spans="1:5" x14ac:dyDescent="0.25">
      <c r="D20" s="3" t="s">
        <v>235</v>
      </c>
      <c r="E20" s="3" t="s">
        <v>246</v>
      </c>
    </row>
    <row r="21" spans="1:5" x14ac:dyDescent="0.25">
      <c r="D21" s="3" t="s">
        <v>213</v>
      </c>
      <c r="E21" s="3" t="s">
        <v>247</v>
      </c>
    </row>
    <row r="22" spans="1:5" x14ac:dyDescent="0.25">
      <c r="D22" s="3" t="s">
        <v>236</v>
      </c>
      <c r="E22" s="3" t="s">
        <v>248</v>
      </c>
    </row>
    <row r="23" spans="1:5" x14ac:dyDescent="0.25">
      <c r="E23" s="3" t="s">
        <v>218</v>
      </c>
    </row>
    <row r="24" spans="1:5" x14ac:dyDescent="0.25">
      <c r="E24" s="3" t="s">
        <v>249</v>
      </c>
    </row>
    <row r="25" spans="1:5" x14ac:dyDescent="0.25">
      <c r="E25" s="3" t="s">
        <v>232</v>
      </c>
    </row>
    <row r="26" spans="1:5" x14ac:dyDescent="0.25">
      <c r="E26" s="3" t="s">
        <v>250</v>
      </c>
    </row>
    <row r="27" spans="1:5" x14ac:dyDescent="0.25">
      <c r="E27" s="3" t="s">
        <v>233</v>
      </c>
    </row>
    <row r="28" spans="1:5" x14ac:dyDescent="0.25">
      <c r="E28" s="3" t="s">
        <v>210</v>
      </c>
    </row>
    <row r="29" spans="1:5" x14ac:dyDescent="0.25">
      <c r="E29" s="3" t="s">
        <v>251</v>
      </c>
    </row>
    <row r="31" spans="1:5" x14ac:dyDescent="0.25">
      <c r="A31" s="3" t="s">
        <v>279</v>
      </c>
      <c r="B31" s="3" t="s">
        <v>280</v>
      </c>
      <c r="C31" s="3" t="s">
        <v>281</v>
      </c>
      <c r="D31" s="3" t="s">
        <v>282</v>
      </c>
      <c r="E31" s="3" t="s">
        <v>283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98"/>
  <sheetViews>
    <sheetView workbookViewId="0">
      <pane xSplit="4" ySplit="1" topLeftCell="E162" activePane="bottomRight" state="frozen"/>
      <selection pane="topRight" activeCell="E1" sqref="E1"/>
      <selection pane="bottomLeft" activeCell="A2" sqref="A2"/>
      <selection pane="bottomRight" activeCell="D197" activeCellId="1" sqref="F197 A197:D197"/>
    </sheetView>
  </sheetViews>
  <sheetFormatPr defaultRowHeight="15" x14ac:dyDescent="0.25"/>
  <cols>
    <col min="1" max="1" width="4" bestFit="1" customWidth="1"/>
    <col min="2" max="2" width="27.140625" bestFit="1" customWidth="1"/>
    <col min="3" max="3" width="42.140625" bestFit="1" customWidth="1"/>
    <col min="4" max="4" width="15.42578125" bestFit="1" customWidth="1"/>
    <col min="5" max="5" width="9.85546875" bestFit="1" customWidth="1"/>
    <col min="6" max="6" width="10.5703125" bestFit="1" customWidth="1"/>
    <col min="7" max="7" width="18" bestFit="1" customWidth="1"/>
    <col min="8" max="8" width="9.5703125" bestFit="1" customWidth="1"/>
    <col min="9" max="9" width="6.28515625" bestFit="1" customWidth="1"/>
    <col min="10" max="10" width="6.7109375" bestFit="1" customWidth="1"/>
    <col min="11" max="11" width="6.140625" bestFit="1" customWidth="1"/>
    <col min="12" max="12" width="5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246</v>
      </c>
      <c r="B2" t="s">
        <v>12</v>
      </c>
      <c r="C2" t="s">
        <v>13</v>
      </c>
      <c r="D2" t="s">
        <v>14</v>
      </c>
      <c r="E2" t="s">
        <v>15</v>
      </c>
    </row>
    <row r="3" spans="1:12" x14ac:dyDescent="0.25">
      <c r="A3">
        <v>247</v>
      </c>
      <c r="B3" t="s">
        <v>16</v>
      </c>
      <c r="C3" t="s">
        <v>13</v>
      </c>
      <c r="D3" t="s">
        <v>14</v>
      </c>
      <c r="E3" t="s">
        <v>15</v>
      </c>
    </row>
    <row r="4" spans="1:12" x14ac:dyDescent="0.25">
      <c r="A4">
        <v>248</v>
      </c>
      <c r="B4" t="s">
        <v>17</v>
      </c>
      <c r="C4" t="s">
        <v>13</v>
      </c>
      <c r="D4" t="s">
        <v>14</v>
      </c>
      <c r="E4" t="s">
        <v>15</v>
      </c>
      <c r="F4" t="s">
        <v>18</v>
      </c>
      <c r="L4" t="s">
        <v>19</v>
      </c>
    </row>
    <row r="5" spans="1:12" x14ac:dyDescent="0.25">
      <c r="A5">
        <v>249</v>
      </c>
      <c r="B5" t="s">
        <v>20</v>
      </c>
      <c r="C5" t="s">
        <v>13</v>
      </c>
      <c r="D5" t="s">
        <v>14</v>
      </c>
      <c r="E5" t="s">
        <v>15</v>
      </c>
      <c r="F5" t="s">
        <v>21</v>
      </c>
      <c r="L5" t="s">
        <v>19</v>
      </c>
    </row>
    <row r="6" spans="1:12" x14ac:dyDescent="0.25">
      <c r="A6">
        <v>250</v>
      </c>
      <c r="B6" t="s">
        <v>22</v>
      </c>
      <c r="C6" t="s">
        <v>13</v>
      </c>
      <c r="D6" t="s">
        <v>14</v>
      </c>
      <c r="E6" t="s">
        <v>23</v>
      </c>
      <c r="L6" t="s">
        <v>19</v>
      </c>
    </row>
    <row r="7" spans="1:12" x14ac:dyDescent="0.25">
      <c r="A7">
        <v>251</v>
      </c>
      <c r="B7" t="s">
        <v>24</v>
      </c>
      <c r="C7" t="s">
        <v>13</v>
      </c>
      <c r="D7" t="s">
        <v>14</v>
      </c>
      <c r="E7" t="s">
        <v>15</v>
      </c>
      <c r="I7" t="s">
        <v>18</v>
      </c>
      <c r="L7" t="s">
        <v>19</v>
      </c>
    </row>
    <row r="8" spans="1:12" x14ac:dyDescent="0.25">
      <c r="A8">
        <v>252</v>
      </c>
      <c r="B8" t="s">
        <v>25</v>
      </c>
      <c r="C8" t="s">
        <v>13</v>
      </c>
      <c r="D8" t="s">
        <v>14</v>
      </c>
      <c r="E8" t="s">
        <v>26</v>
      </c>
    </row>
    <row r="9" spans="1:12" x14ac:dyDescent="0.25">
      <c r="A9">
        <v>253</v>
      </c>
      <c r="B9" t="s">
        <v>27</v>
      </c>
      <c r="C9" t="s">
        <v>13</v>
      </c>
      <c r="D9" t="s">
        <v>14</v>
      </c>
      <c r="E9" t="s">
        <v>23</v>
      </c>
      <c r="I9" t="s">
        <v>18</v>
      </c>
      <c r="L9" t="s">
        <v>19</v>
      </c>
    </row>
    <row r="10" spans="1:12" x14ac:dyDescent="0.25">
      <c r="A10">
        <v>254</v>
      </c>
      <c r="B10" t="s">
        <v>28</v>
      </c>
      <c r="C10" t="s">
        <v>13</v>
      </c>
      <c r="D10" t="s">
        <v>14</v>
      </c>
      <c r="E10" t="s">
        <v>29</v>
      </c>
    </row>
    <row r="11" spans="1:12" x14ac:dyDescent="0.25">
      <c r="A11">
        <v>256</v>
      </c>
      <c r="B11" t="s">
        <v>31</v>
      </c>
      <c r="C11" t="s">
        <v>13</v>
      </c>
      <c r="D11" t="s">
        <v>14</v>
      </c>
      <c r="E11" t="s">
        <v>29</v>
      </c>
      <c r="F11" t="s">
        <v>18</v>
      </c>
      <c r="K11" t="s">
        <v>19</v>
      </c>
    </row>
    <row r="12" spans="1:12" x14ac:dyDescent="0.25">
      <c r="A12">
        <v>257</v>
      </c>
      <c r="B12" t="s">
        <v>32</v>
      </c>
      <c r="C12" t="s">
        <v>13</v>
      </c>
      <c r="D12" t="s">
        <v>14</v>
      </c>
      <c r="E12" t="s">
        <v>26</v>
      </c>
      <c r="L12" t="s">
        <v>19</v>
      </c>
    </row>
    <row r="13" spans="1:12" x14ac:dyDescent="0.25">
      <c r="A13">
        <v>258</v>
      </c>
      <c r="B13" t="s">
        <v>33</v>
      </c>
      <c r="C13" t="s">
        <v>34</v>
      </c>
      <c r="D13" t="s">
        <v>322</v>
      </c>
      <c r="E13" t="s">
        <v>29</v>
      </c>
      <c r="F13" t="s">
        <v>18</v>
      </c>
      <c r="G13" t="s">
        <v>35</v>
      </c>
      <c r="K13" t="s">
        <v>19</v>
      </c>
      <c r="L13" t="s">
        <v>19</v>
      </c>
    </row>
    <row r="14" spans="1:12" x14ac:dyDescent="0.25">
      <c r="A14">
        <v>259</v>
      </c>
      <c r="B14" t="s">
        <v>36</v>
      </c>
      <c r="C14" t="s">
        <v>13</v>
      </c>
      <c r="D14" t="s">
        <v>14</v>
      </c>
      <c r="E14" t="s">
        <v>37</v>
      </c>
      <c r="I14" t="s">
        <v>18</v>
      </c>
    </row>
    <row r="15" spans="1:12" x14ac:dyDescent="0.25">
      <c r="A15">
        <v>260</v>
      </c>
      <c r="B15" t="s">
        <v>38</v>
      </c>
      <c r="C15" t="s">
        <v>39</v>
      </c>
      <c r="D15" t="s">
        <v>40</v>
      </c>
      <c r="E15" t="s">
        <v>23</v>
      </c>
      <c r="F15" t="s">
        <v>18</v>
      </c>
      <c r="K15" t="s">
        <v>19</v>
      </c>
    </row>
    <row r="16" spans="1:12" x14ac:dyDescent="0.25">
      <c r="A16">
        <v>261</v>
      </c>
      <c r="B16" t="s">
        <v>41</v>
      </c>
      <c r="C16" t="s">
        <v>42</v>
      </c>
      <c r="D16" t="s">
        <v>14</v>
      </c>
      <c r="E16" t="s">
        <v>26</v>
      </c>
      <c r="F16" t="s">
        <v>21</v>
      </c>
      <c r="K16" t="s">
        <v>19</v>
      </c>
      <c r="L16" t="s">
        <v>19</v>
      </c>
    </row>
    <row r="17" spans="1:12" x14ac:dyDescent="0.25">
      <c r="A17">
        <v>262</v>
      </c>
      <c r="B17" t="s">
        <v>43</v>
      </c>
      <c r="C17" t="s">
        <v>44</v>
      </c>
      <c r="D17" t="s">
        <v>40</v>
      </c>
      <c r="E17" t="s">
        <v>23</v>
      </c>
      <c r="G17" t="s">
        <v>30</v>
      </c>
      <c r="J17" t="s">
        <v>45</v>
      </c>
      <c r="K17" t="s">
        <v>19</v>
      </c>
    </row>
    <row r="18" spans="1:12" x14ac:dyDescent="0.25">
      <c r="A18">
        <v>263</v>
      </c>
      <c r="B18" t="s">
        <v>46</v>
      </c>
      <c r="C18" t="s">
        <v>47</v>
      </c>
      <c r="D18" t="s">
        <v>48</v>
      </c>
      <c r="E18" t="s">
        <v>26</v>
      </c>
      <c r="F18" t="s">
        <v>18</v>
      </c>
      <c r="J18" t="s">
        <v>30</v>
      </c>
    </row>
    <row r="19" spans="1:12" x14ac:dyDescent="0.25">
      <c r="A19">
        <v>264</v>
      </c>
      <c r="B19" t="s">
        <v>49</v>
      </c>
      <c r="C19" t="s">
        <v>47</v>
      </c>
      <c r="D19" t="s">
        <v>48</v>
      </c>
      <c r="E19" t="s">
        <v>29</v>
      </c>
      <c r="F19" t="s">
        <v>18</v>
      </c>
      <c r="I19" t="s">
        <v>30</v>
      </c>
    </row>
    <row r="20" spans="1:12" x14ac:dyDescent="0.25">
      <c r="A20">
        <v>265</v>
      </c>
      <c r="B20" t="s">
        <v>50</v>
      </c>
      <c r="C20" t="s">
        <v>51</v>
      </c>
      <c r="D20" t="s">
        <v>14</v>
      </c>
      <c r="E20" t="s">
        <v>26</v>
      </c>
      <c r="J20" t="s">
        <v>18</v>
      </c>
    </row>
    <row r="21" spans="1:12" x14ac:dyDescent="0.25">
      <c r="A21">
        <v>266</v>
      </c>
      <c r="B21" t="s">
        <v>52</v>
      </c>
      <c r="C21" t="s">
        <v>53</v>
      </c>
      <c r="D21" t="s">
        <v>54</v>
      </c>
      <c r="E21" t="s">
        <v>15</v>
      </c>
      <c r="F21" t="s">
        <v>21</v>
      </c>
      <c r="K21" t="s">
        <v>19</v>
      </c>
    </row>
    <row r="22" spans="1:12" x14ac:dyDescent="0.25">
      <c r="A22">
        <v>268</v>
      </c>
      <c r="B22" t="s">
        <v>55</v>
      </c>
      <c r="C22" t="s">
        <v>53</v>
      </c>
      <c r="D22" t="s">
        <v>54</v>
      </c>
      <c r="E22" t="s">
        <v>23</v>
      </c>
      <c r="G22" t="s">
        <v>21</v>
      </c>
      <c r="K22" t="s">
        <v>19</v>
      </c>
    </row>
    <row r="23" spans="1:12" x14ac:dyDescent="0.25">
      <c r="A23">
        <v>269</v>
      </c>
      <c r="B23" t="s">
        <v>56</v>
      </c>
      <c r="C23" t="s">
        <v>57</v>
      </c>
      <c r="D23" t="s">
        <v>79</v>
      </c>
      <c r="E23" t="s">
        <v>23</v>
      </c>
      <c r="G23" t="s">
        <v>18</v>
      </c>
      <c r="I23" t="s">
        <v>30</v>
      </c>
      <c r="K23" t="s">
        <v>19</v>
      </c>
      <c r="L23" t="s">
        <v>19</v>
      </c>
    </row>
    <row r="24" spans="1:12" x14ac:dyDescent="0.25">
      <c r="A24">
        <v>270</v>
      </c>
      <c r="B24" t="s">
        <v>58</v>
      </c>
      <c r="C24" t="s">
        <v>59</v>
      </c>
      <c r="D24" t="s">
        <v>14</v>
      </c>
      <c r="E24" t="s">
        <v>26</v>
      </c>
      <c r="F24" t="s">
        <v>30</v>
      </c>
      <c r="J24" t="s">
        <v>18</v>
      </c>
      <c r="K24" t="s">
        <v>19</v>
      </c>
    </row>
    <row r="25" spans="1:12" x14ac:dyDescent="0.25">
      <c r="A25">
        <v>271</v>
      </c>
      <c r="B25" t="s">
        <v>60</v>
      </c>
      <c r="C25" t="s">
        <v>51</v>
      </c>
      <c r="D25" t="s">
        <v>14</v>
      </c>
      <c r="E25" t="s">
        <v>26</v>
      </c>
      <c r="J25" t="s">
        <v>18</v>
      </c>
    </row>
    <row r="26" spans="1:12" x14ac:dyDescent="0.25">
      <c r="A26">
        <v>272</v>
      </c>
      <c r="B26" t="s">
        <v>61</v>
      </c>
      <c r="C26" t="s">
        <v>62</v>
      </c>
      <c r="D26" t="s">
        <v>322</v>
      </c>
      <c r="E26" t="s">
        <v>26</v>
      </c>
      <c r="F26" t="s">
        <v>21</v>
      </c>
      <c r="I26" t="s">
        <v>30</v>
      </c>
      <c r="K26" t="s">
        <v>19</v>
      </c>
      <c r="L26" t="s">
        <v>19</v>
      </c>
    </row>
    <row r="27" spans="1:12" x14ac:dyDescent="0.25">
      <c r="A27">
        <v>273</v>
      </c>
      <c r="B27" t="s">
        <v>63</v>
      </c>
      <c r="C27" t="s">
        <v>64</v>
      </c>
      <c r="D27" t="s">
        <v>14</v>
      </c>
      <c r="E27" t="s">
        <v>26</v>
      </c>
      <c r="I27" t="s">
        <v>18</v>
      </c>
      <c r="K27" t="s">
        <v>19</v>
      </c>
      <c r="L27" t="s">
        <v>19</v>
      </c>
    </row>
    <row r="28" spans="1:12" x14ac:dyDescent="0.25">
      <c r="A28">
        <v>274</v>
      </c>
      <c r="B28" t="s">
        <v>65</v>
      </c>
      <c r="C28" t="s">
        <v>66</v>
      </c>
      <c r="D28" t="s">
        <v>14</v>
      </c>
      <c r="E28" t="s">
        <v>26</v>
      </c>
      <c r="I28" t="s">
        <v>18</v>
      </c>
      <c r="L28" t="s">
        <v>19</v>
      </c>
    </row>
    <row r="29" spans="1:12" x14ac:dyDescent="0.25">
      <c r="A29">
        <v>275</v>
      </c>
      <c r="B29" t="s">
        <v>67</v>
      </c>
      <c r="C29" t="s">
        <v>68</v>
      </c>
      <c r="D29" t="s">
        <v>14</v>
      </c>
      <c r="E29" t="s">
        <v>15</v>
      </c>
      <c r="F29" t="s">
        <v>18</v>
      </c>
      <c r="J29" t="s">
        <v>30</v>
      </c>
      <c r="L29" t="s">
        <v>19</v>
      </c>
    </row>
    <row r="30" spans="1:12" x14ac:dyDescent="0.25">
      <c r="A30">
        <v>276</v>
      </c>
      <c r="B30" t="s">
        <v>69</v>
      </c>
      <c r="C30" t="s">
        <v>70</v>
      </c>
      <c r="D30" t="s">
        <v>71</v>
      </c>
      <c r="E30" t="s">
        <v>26</v>
      </c>
      <c r="F30" t="s">
        <v>18</v>
      </c>
      <c r="J30" t="s">
        <v>30</v>
      </c>
      <c r="K30" t="s">
        <v>19</v>
      </c>
      <c r="L30" t="s">
        <v>19</v>
      </c>
    </row>
    <row r="31" spans="1:12" x14ac:dyDescent="0.25">
      <c r="A31">
        <v>277</v>
      </c>
      <c r="B31" t="s">
        <v>72</v>
      </c>
      <c r="C31" t="s">
        <v>73</v>
      </c>
      <c r="D31" t="s">
        <v>322</v>
      </c>
      <c r="E31" t="s">
        <v>29</v>
      </c>
      <c r="F31" t="s">
        <v>21</v>
      </c>
      <c r="K31" t="s">
        <v>19</v>
      </c>
      <c r="L31" t="s">
        <v>19</v>
      </c>
    </row>
    <row r="32" spans="1:12" x14ac:dyDescent="0.25">
      <c r="A32">
        <v>278</v>
      </c>
      <c r="B32" t="s">
        <v>74</v>
      </c>
      <c r="C32" t="s">
        <v>329</v>
      </c>
      <c r="D32" t="s">
        <v>54</v>
      </c>
      <c r="E32" t="s">
        <v>15</v>
      </c>
      <c r="F32" t="s">
        <v>21</v>
      </c>
      <c r="K32" t="s">
        <v>19</v>
      </c>
    </row>
    <row r="33" spans="1:12" x14ac:dyDescent="0.25">
      <c r="A33">
        <v>279</v>
      </c>
      <c r="B33" t="s">
        <v>75</v>
      </c>
      <c r="C33" t="s">
        <v>13</v>
      </c>
      <c r="D33" t="s">
        <v>76</v>
      </c>
      <c r="E33" t="s">
        <v>26</v>
      </c>
    </row>
    <row r="34" spans="1:12" x14ac:dyDescent="0.25">
      <c r="A34">
        <v>280</v>
      </c>
      <c r="B34" t="s">
        <v>77</v>
      </c>
      <c r="C34" t="s">
        <v>78</v>
      </c>
      <c r="D34" t="s">
        <v>79</v>
      </c>
      <c r="E34" t="s">
        <v>15</v>
      </c>
      <c r="J34" t="s">
        <v>21</v>
      </c>
    </row>
    <row r="35" spans="1:12" x14ac:dyDescent="0.25">
      <c r="A35">
        <v>281</v>
      </c>
      <c r="B35" t="s">
        <v>80</v>
      </c>
      <c r="C35" t="s">
        <v>81</v>
      </c>
      <c r="D35" t="s">
        <v>14</v>
      </c>
      <c r="E35" t="s">
        <v>15</v>
      </c>
      <c r="I35" t="s">
        <v>45</v>
      </c>
    </row>
    <row r="36" spans="1:12" x14ac:dyDescent="0.25">
      <c r="A36">
        <v>282</v>
      </c>
      <c r="B36" t="s">
        <v>82</v>
      </c>
      <c r="C36" t="s">
        <v>83</v>
      </c>
      <c r="D36" t="s">
        <v>84</v>
      </c>
      <c r="E36" t="s">
        <v>15</v>
      </c>
      <c r="L36" t="s">
        <v>19</v>
      </c>
    </row>
    <row r="37" spans="1:12" x14ac:dyDescent="0.25">
      <c r="A37">
        <v>283</v>
      </c>
      <c r="B37" t="s">
        <v>85</v>
      </c>
      <c r="C37" t="s">
        <v>86</v>
      </c>
      <c r="D37" t="s">
        <v>191</v>
      </c>
      <c r="E37" t="s">
        <v>23</v>
      </c>
      <c r="G37" t="s">
        <v>18</v>
      </c>
      <c r="L37" t="s">
        <v>19</v>
      </c>
    </row>
    <row r="38" spans="1:12" x14ac:dyDescent="0.25">
      <c r="A38">
        <v>284</v>
      </c>
      <c r="B38" t="s">
        <v>87</v>
      </c>
      <c r="C38" t="s">
        <v>88</v>
      </c>
      <c r="D38" t="s">
        <v>322</v>
      </c>
      <c r="E38" t="s">
        <v>23</v>
      </c>
      <c r="F38" t="s">
        <v>30</v>
      </c>
      <c r="G38" t="s">
        <v>18</v>
      </c>
      <c r="L38" t="s">
        <v>19</v>
      </c>
    </row>
    <row r="39" spans="1:12" x14ac:dyDescent="0.25">
      <c r="A39">
        <v>285</v>
      </c>
      <c r="B39" t="s">
        <v>89</v>
      </c>
      <c r="C39" t="s">
        <v>330</v>
      </c>
      <c r="D39" t="s">
        <v>54</v>
      </c>
      <c r="E39" t="s">
        <v>23</v>
      </c>
      <c r="G39" t="s">
        <v>21</v>
      </c>
    </row>
    <row r="40" spans="1:12" x14ac:dyDescent="0.25">
      <c r="A40">
        <v>286</v>
      </c>
      <c r="B40" t="s">
        <v>90</v>
      </c>
      <c r="C40" t="s">
        <v>86</v>
      </c>
      <c r="D40" t="s">
        <v>191</v>
      </c>
      <c r="E40" t="s">
        <v>29</v>
      </c>
      <c r="F40" t="s">
        <v>18</v>
      </c>
      <c r="L40" t="s">
        <v>19</v>
      </c>
    </row>
    <row r="41" spans="1:12" x14ac:dyDescent="0.25">
      <c r="A41">
        <v>287</v>
      </c>
      <c r="B41" t="s">
        <v>91</v>
      </c>
      <c r="C41" t="s">
        <v>92</v>
      </c>
      <c r="D41" t="s">
        <v>79</v>
      </c>
      <c r="E41" t="s">
        <v>15</v>
      </c>
      <c r="F41" t="s">
        <v>21</v>
      </c>
      <c r="K41" t="s">
        <v>19</v>
      </c>
      <c r="L41" t="s">
        <v>19</v>
      </c>
    </row>
    <row r="42" spans="1:12" x14ac:dyDescent="0.25">
      <c r="A42">
        <v>288</v>
      </c>
      <c r="B42" t="s">
        <v>93</v>
      </c>
      <c r="C42" t="s">
        <v>94</v>
      </c>
      <c r="D42" t="s">
        <v>95</v>
      </c>
      <c r="E42" t="s">
        <v>26</v>
      </c>
      <c r="H42" t="s">
        <v>21</v>
      </c>
    </row>
    <row r="43" spans="1:12" x14ac:dyDescent="0.25">
      <c r="A43">
        <v>289</v>
      </c>
      <c r="B43" t="s">
        <v>96</v>
      </c>
      <c r="C43" t="s">
        <v>97</v>
      </c>
      <c r="D43" t="s">
        <v>79</v>
      </c>
      <c r="E43" t="s">
        <v>26</v>
      </c>
      <c r="J43" t="s">
        <v>21</v>
      </c>
      <c r="K43" t="s">
        <v>19</v>
      </c>
      <c r="L43" t="s">
        <v>19</v>
      </c>
    </row>
    <row r="44" spans="1:12" x14ac:dyDescent="0.25">
      <c r="A44">
        <v>290</v>
      </c>
      <c r="B44" t="s">
        <v>98</v>
      </c>
      <c r="C44" t="s">
        <v>99</v>
      </c>
      <c r="D44" t="s">
        <v>14</v>
      </c>
      <c r="E44" t="s">
        <v>26</v>
      </c>
      <c r="F44" t="s">
        <v>18</v>
      </c>
      <c r="H44" t="s">
        <v>30</v>
      </c>
      <c r="K44" t="s">
        <v>19</v>
      </c>
    </row>
    <row r="45" spans="1:12" x14ac:dyDescent="0.25">
      <c r="A45">
        <v>291</v>
      </c>
      <c r="B45" t="s">
        <v>100</v>
      </c>
      <c r="C45" t="s">
        <v>101</v>
      </c>
      <c r="D45" t="s">
        <v>102</v>
      </c>
      <c r="F45" t="s">
        <v>18</v>
      </c>
      <c r="H45" t="s">
        <v>30</v>
      </c>
      <c r="K45" t="s">
        <v>19</v>
      </c>
    </row>
    <row r="46" spans="1:12" x14ac:dyDescent="0.25">
      <c r="A46">
        <v>292</v>
      </c>
      <c r="B46" t="s">
        <v>103</v>
      </c>
      <c r="C46" t="s">
        <v>101</v>
      </c>
      <c r="D46" t="s">
        <v>102</v>
      </c>
      <c r="F46" t="s">
        <v>18</v>
      </c>
      <c r="H46" t="s">
        <v>30</v>
      </c>
    </row>
    <row r="47" spans="1:12" x14ac:dyDescent="0.25">
      <c r="A47">
        <v>294</v>
      </c>
      <c r="B47" t="s">
        <v>104</v>
      </c>
      <c r="C47" t="s">
        <v>101</v>
      </c>
      <c r="D47" t="s">
        <v>102</v>
      </c>
      <c r="F47" t="s">
        <v>18</v>
      </c>
      <c r="H47" t="s">
        <v>30</v>
      </c>
    </row>
    <row r="48" spans="1:12" x14ac:dyDescent="0.25">
      <c r="A48">
        <v>295</v>
      </c>
      <c r="B48" t="s">
        <v>105</v>
      </c>
      <c r="C48" t="s">
        <v>106</v>
      </c>
      <c r="D48" t="s">
        <v>40</v>
      </c>
      <c r="E48" t="s">
        <v>26</v>
      </c>
      <c r="F48" t="s">
        <v>18</v>
      </c>
      <c r="H48" t="s">
        <v>30</v>
      </c>
    </row>
    <row r="49" spans="1:12" x14ac:dyDescent="0.25">
      <c r="A49">
        <v>296</v>
      </c>
      <c r="B49" t="s">
        <v>107</v>
      </c>
      <c r="C49" t="s">
        <v>331</v>
      </c>
      <c r="D49" t="s">
        <v>145</v>
      </c>
      <c r="J49" t="s">
        <v>18</v>
      </c>
      <c r="L49" t="s">
        <v>19</v>
      </c>
    </row>
    <row r="50" spans="1:12" x14ac:dyDescent="0.25">
      <c r="A50">
        <v>297</v>
      </c>
      <c r="B50" t="s">
        <v>108</v>
      </c>
      <c r="C50" t="s">
        <v>101</v>
      </c>
      <c r="D50" t="s">
        <v>102</v>
      </c>
      <c r="E50" t="s">
        <v>23</v>
      </c>
      <c r="G50" t="s">
        <v>18</v>
      </c>
    </row>
    <row r="51" spans="1:12" x14ac:dyDescent="0.25">
      <c r="A51">
        <v>298</v>
      </c>
      <c r="B51" t="s">
        <v>109</v>
      </c>
      <c r="C51" t="s">
        <v>110</v>
      </c>
      <c r="D51" t="s">
        <v>111</v>
      </c>
      <c r="E51" t="s">
        <v>26</v>
      </c>
      <c r="F51" t="s">
        <v>21</v>
      </c>
      <c r="I51" t="s">
        <v>30</v>
      </c>
      <c r="K51" t="s">
        <v>19</v>
      </c>
      <c r="L51" t="s">
        <v>19</v>
      </c>
    </row>
    <row r="52" spans="1:12" x14ac:dyDescent="0.25">
      <c r="A52">
        <v>299</v>
      </c>
      <c r="B52" t="s">
        <v>112</v>
      </c>
      <c r="C52" t="s">
        <v>113</v>
      </c>
      <c r="D52" t="s">
        <v>79</v>
      </c>
      <c r="E52" t="s">
        <v>15</v>
      </c>
      <c r="F52" t="s">
        <v>18</v>
      </c>
      <c r="H52" t="s">
        <v>30</v>
      </c>
      <c r="L52" t="s">
        <v>19</v>
      </c>
    </row>
    <row r="53" spans="1:12" x14ac:dyDescent="0.25">
      <c r="A53">
        <v>300</v>
      </c>
      <c r="B53" t="s">
        <v>114</v>
      </c>
      <c r="C53" t="s">
        <v>115</v>
      </c>
      <c r="D53" t="s">
        <v>111</v>
      </c>
      <c r="E53" t="s">
        <v>37</v>
      </c>
      <c r="F53" t="s">
        <v>18</v>
      </c>
      <c r="I53" t="s">
        <v>30</v>
      </c>
    </row>
    <row r="54" spans="1:12" x14ac:dyDescent="0.25">
      <c r="A54">
        <v>301</v>
      </c>
      <c r="B54" t="s">
        <v>116</v>
      </c>
      <c r="C54" t="s">
        <v>53</v>
      </c>
      <c r="D54" t="s">
        <v>54</v>
      </c>
      <c r="E54" t="s">
        <v>117</v>
      </c>
      <c r="I54" t="s">
        <v>18</v>
      </c>
      <c r="K54" t="s">
        <v>19</v>
      </c>
    </row>
    <row r="55" spans="1:12" x14ac:dyDescent="0.25">
      <c r="A55">
        <v>302</v>
      </c>
      <c r="B55" t="s">
        <v>118</v>
      </c>
      <c r="C55" t="s">
        <v>119</v>
      </c>
      <c r="D55" t="s">
        <v>120</v>
      </c>
      <c r="E55" t="s">
        <v>29</v>
      </c>
      <c r="F55" t="s">
        <v>21</v>
      </c>
      <c r="I55" t="s">
        <v>30</v>
      </c>
      <c r="K55" t="s">
        <v>19</v>
      </c>
      <c r="L55" t="s">
        <v>19</v>
      </c>
    </row>
    <row r="56" spans="1:12" x14ac:dyDescent="0.25">
      <c r="A56">
        <v>303</v>
      </c>
      <c r="B56" t="s">
        <v>121</v>
      </c>
      <c r="C56" t="s">
        <v>122</v>
      </c>
      <c r="D56" t="s">
        <v>14</v>
      </c>
      <c r="E56" t="s">
        <v>117</v>
      </c>
      <c r="F56" t="s">
        <v>18</v>
      </c>
    </row>
    <row r="57" spans="1:12" x14ac:dyDescent="0.25">
      <c r="A57">
        <v>304</v>
      </c>
      <c r="B57" t="s">
        <v>123</v>
      </c>
      <c r="C57" t="s">
        <v>13</v>
      </c>
      <c r="D57" t="s">
        <v>14</v>
      </c>
      <c r="E57" t="s">
        <v>117</v>
      </c>
      <c r="F57" t="s">
        <v>21</v>
      </c>
      <c r="L57" t="s">
        <v>19</v>
      </c>
    </row>
    <row r="58" spans="1:12" x14ac:dyDescent="0.25">
      <c r="A58">
        <v>305</v>
      </c>
      <c r="B58" t="s">
        <v>124</v>
      </c>
      <c r="C58" t="s">
        <v>13</v>
      </c>
      <c r="D58" t="s">
        <v>14</v>
      </c>
      <c r="E58" t="s">
        <v>26</v>
      </c>
      <c r="L58" t="s">
        <v>19</v>
      </c>
    </row>
    <row r="59" spans="1:12" x14ac:dyDescent="0.25">
      <c r="A59">
        <v>306</v>
      </c>
      <c r="B59" t="s">
        <v>125</v>
      </c>
      <c r="C59" t="s">
        <v>13</v>
      </c>
      <c r="D59" t="s">
        <v>14</v>
      </c>
      <c r="E59" t="s">
        <v>23</v>
      </c>
      <c r="H59" t="s">
        <v>21</v>
      </c>
      <c r="I59" t="s">
        <v>30</v>
      </c>
    </row>
    <row r="60" spans="1:12" x14ac:dyDescent="0.25">
      <c r="A60">
        <v>307</v>
      </c>
      <c r="B60" t="s">
        <v>126</v>
      </c>
      <c r="C60" t="s">
        <v>127</v>
      </c>
      <c r="D60" t="s">
        <v>76</v>
      </c>
      <c r="E60" t="s">
        <v>37</v>
      </c>
      <c r="H60" t="s">
        <v>21</v>
      </c>
      <c r="I60" t="s">
        <v>30</v>
      </c>
    </row>
    <row r="61" spans="1:12" x14ac:dyDescent="0.25">
      <c r="A61">
        <v>308</v>
      </c>
      <c r="B61" t="s">
        <v>128</v>
      </c>
      <c r="C61" t="s">
        <v>13</v>
      </c>
      <c r="D61" t="s">
        <v>14</v>
      </c>
      <c r="E61" t="s">
        <v>26</v>
      </c>
      <c r="I61" t="s">
        <v>45</v>
      </c>
      <c r="L61" t="s">
        <v>19</v>
      </c>
    </row>
    <row r="62" spans="1:12" x14ac:dyDescent="0.25">
      <c r="A62">
        <v>309</v>
      </c>
      <c r="B62" t="s">
        <v>129</v>
      </c>
      <c r="C62" t="s">
        <v>130</v>
      </c>
      <c r="D62" t="s">
        <v>40</v>
      </c>
      <c r="E62" t="s">
        <v>15</v>
      </c>
      <c r="F62" t="s">
        <v>18</v>
      </c>
      <c r="I62" t="s">
        <v>30</v>
      </c>
      <c r="K62" t="s">
        <v>19</v>
      </c>
      <c r="L62" t="s">
        <v>19</v>
      </c>
    </row>
    <row r="63" spans="1:12" x14ac:dyDescent="0.25">
      <c r="A63">
        <v>310</v>
      </c>
      <c r="B63" t="s">
        <v>131</v>
      </c>
      <c r="C63" t="s">
        <v>132</v>
      </c>
      <c r="D63" t="s">
        <v>14</v>
      </c>
      <c r="E63" t="s">
        <v>15</v>
      </c>
      <c r="F63" t="s">
        <v>21</v>
      </c>
    </row>
    <row r="64" spans="1:12" x14ac:dyDescent="0.25">
      <c r="A64">
        <v>311</v>
      </c>
      <c r="B64" t="s">
        <v>133</v>
      </c>
      <c r="C64" t="s">
        <v>134</v>
      </c>
      <c r="D64" t="s">
        <v>168</v>
      </c>
      <c r="E64" t="s">
        <v>26</v>
      </c>
      <c r="F64" t="s">
        <v>21</v>
      </c>
      <c r="K64" t="s">
        <v>19</v>
      </c>
    </row>
    <row r="65" spans="1:12" x14ac:dyDescent="0.25">
      <c r="A65">
        <v>312</v>
      </c>
      <c r="B65" t="s">
        <v>135</v>
      </c>
      <c r="C65" t="s">
        <v>136</v>
      </c>
      <c r="D65" t="s">
        <v>137</v>
      </c>
      <c r="E65" t="s">
        <v>26</v>
      </c>
      <c r="F65" t="s">
        <v>18</v>
      </c>
      <c r="K65" t="s">
        <v>19</v>
      </c>
      <c r="L65" t="s">
        <v>19</v>
      </c>
    </row>
    <row r="66" spans="1:12" x14ac:dyDescent="0.25">
      <c r="A66">
        <v>313</v>
      </c>
      <c r="B66" t="s">
        <v>138</v>
      </c>
      <c r="C66" t="s">
        <v>139</v>
      </c>
      <c r="D66" t="s">
        <v>137</v>
      </c>
      <c r="E66" t="s">
        <v>15</v>
      </c>
      <c r="G66" t="s">
        <v>18</v>
      </c>
    </row>
    <row r="67" spans="1:12" x14ac:dyDescent="0.25">
      <c r="A67">
        <v>314</v>
      </c>
      <c r="B67" t="s">
        <v>140</v>
      </c>
      <c r="C67" t="s">
        <v>130</v>
      </c>
      <c r="D67" t="s">
        <v>40</v>
      </c>
      <c r="E67" t="s">
        <v>26</v>
      </c>
      <c r="F67" t="s">
        <v>18</v>
      </c>
      <c r="I67" t="s">
        <v>30</v>
      </c>
      <c r="K67" t="s">
        <v>19</v>
      </c>
    </row>
    <row r="68" spans="1:12" x14ac:dyDescent="0.25">
      <c r="A68">
        <v>315</v>
      </c>
      <c r="B68" t="s">
        <v>141</v>
      </c>
      <c r="C68" t="s">
        <v>139</v>
      </c>
      <c r="D68" t="s">
        <v>137</v>
      </c>
      <c r="E68" t="s">
        <v>26</v>
      </c>
      <c r="F68" t="s">
        <v>18</v>
      </c>
    </row>
    <row r="69" spans="1:12" x14ac:dyDescent="0.25">
      <c r="A69">
        <v>316</v>
      </c>
      <c r="B69" t="s">
        <v>142</v>
      </c>
      <c r="C69" t="s">
        <v>143</v>
      </c>
      <c r="D69" t="s">
        <v>40</v>
      </c>
      <c r="E69" t="s">
        <v>15</v>
      </c>
    </row>
    <row r="70" spans="1:12" x14ac:dyDescent="0.25">
      <c r="A70">
        <v>317</v>
      </c>
      <c r="B70" t="s">
        <v>144</v>
      </c>
      <c r="C70" t="s">
        <v>331</v>
      </c>
      <c r="D70" t="s">
        <v>145</v>
      </c>
      <c r="E70" t="s">
        <v>15</v>
      </c>
      <c r="I70" t="s">
        <v>30</v>
      </c>
      <c r="J70" t="s">
        <v>18</v>
      </c>
    </row>
    <row r="71" spans="1:12" x14ac:dyDescent="0.25">
      <c r="A71">
        <v>318</v>
      </c>
      <c r="B71" t="s">
        <v>146</v>
      </c>
      <c r="C71" t="s">
        <v>147</v>
      </c>
      <c r="D71" t="s">
        <v>111</v>
      </c>
      <c r="E71" t="s">
        <v>26</v>
      </c>
      <c r="F71" t="s">
        <v>18</v>
      </c>
      <c r="I71" t="s">
        <v>30</v>
      </c>
    </row>
    <row r="72" spans="1:12" x14ac:dyDescent="0.25">
      <c r="A72">
        <v>319</v>
      </c>
      <c r="B72" t="s">
        <v>148</v>
      </c>
      <c r="C72" t="s">
        <v>115</v>
      </c>
      <c r="D72" t="s">
        <v>111</v>
      </c>
      <c r="F72" t="s">
        <v>45</v>
      </c>
      <c r="G72" t="s">
        <v>30</v>
      </c>
      <c r="L72" t="s">
        <v>19</v>
      </c>
    </row>
    <row r="73" spans="1:12" x14ac:dyDescent="0.25">
      <c r="A73">
        <v>320</v>
      </c>
      <c r="B73" t="s">
        <v>149</v>
      </c>
      <c r="C73" t="s">
        <v>331</v>
      </c>
      <c r="D73" t="s">
        <v>145</v>
      </c>
      <c r="E73" t="s">
        <v>26</v>
      </c>
      <c r="I73" t="s">
        <v>30</v>
      </c>
      <c r="J73" t="s">
        <v>21</v>
      </c>
    </row>
    <row r="74" spans="1:12" x14ac:dyDescent="0.25">
      <c r="A74">
        <v>321</v>
      </c>
      <c r="B74" t="s">
        <v>150</v>
      </c>
      <c r="C74" t="s">
        <v>44</v>
      </c>
      <c r="D74" t="s">
        <v>40</v>
      </c>
      <c r="E74" t="s">
        <v>26</v>
      </c>
    </row>
    <row r="75" spans="1:12" x14ac:dyDescent="0.25">
      <c r="A75">
        <v>322</v>
      </c>
      <c r="B75" t="s">
        <v>151</v>
      </c>
      <c r="C75" t="s">
        <v>139</v>
      </c>
      <c r="D75" t="s">
        <v>137</v>
      </c>
      <c r="E75" t="s">
        <v>15</v>
      </c>
      <c r="F75" t="s">
        <v>18</v>
      </c>
    </row>
    <row r="76" spans="1:12" x14ac:dyDescent="0.25">
      <c r="A76">
        <v>323</v>
      </c>
      <c r="B76" t="s">
        <v>152</v>
      </c>
      <c r="C76" t="s">
        <v>51</v>
      </c>
      <c r="D76" t="s">
        <v>14</v>
      </c>
      <c r="E76" t="s">
        <v>15</v>
      </c>
      <c r="H76" t="s">
        <v>21</v>
      </c>
    </row>
    <row r="77" spans="1:12" x14ac:dyDescent="0.25">
      <c r="A77">
        <v>324</v>
      </c>
      <c r="B77" t="s">
        <v>153</v>
      </c>
      <c r="C77" t="s">
        <v>139</v>
      </c>
      <c r="D77" t="s">
        <v>137</v>
      </c>
      <c r="E77" t="s">
        <v>29</v>
      </c>
      <c r="F77" t="s">
        <v>45</v>
      </c>
    </row>
    <row r="78" spans="1:12" x14ac:dyDescent="0.25">
      <c r="A78">
        <v>325</v>
      </c>
      <c r="B78" t="s">
        <v>154</v>
      </c>
      <c r="C78" t="s">
        <v>155</v>
      </c>
      <c r="D78" t="s">
        <v>137</v>
      </c>
      <c r="E78" t="s">
        <v>26</v>
      </c>
      <c r="F78" t="s">
        <v>18</v>
      </c>
    </row>
    <row r="79" spans="1:12" x14ac:dyDescent="0.25">
      <c r="A79">
        <v>326</v>
      </c>
      <c r="B79" t="s">
        <v>156</v>
      </c>
      <c r="C79" t="s">
        <v>51</v>
      </c>
      <c r="D79" t="s">
        <v>14</v>
      </c>
      <c r="E79" t="s">
        <v>23</v>
      </c>
      <c r="F79" t="s">
        <v>18</v>
      </c>
      <c r="H79" t="s">
        <v>30</v>
      </c>
    </row>
    <row r="80" spans="1:12" x14ac:dyDescent="0.25">
      <c r="A80">
        <v>327</v>
      </c>
      <c r="B80" t="s">
        <v>157</v>
      </c>
      <c r="C80" t="s">
        <v>158</v>
      </c>
      <c r="D80" t="s">
        <v>14</v>
      </c>
      <c r="E80" t="s">
        <v>15</v>
      </c>
      <c r="F80" t="s">
        <v>45</v>
      </c>
      <c r="J80" t="s">
        <v>30</v>
      </c>
    </row>
    <row r="81" spans="1:12" x14ac:dyDescent="0.25">
      <c r="A81">
        <v>328</v>
      </c>
      <c r="B81" t="s">
        <v>159</v>
      </c>
      <c r="C81" t="s">
        <v>160</v>
      </c>
      <c r="D81" t="s">
        <v>137</v>
      </c>
      <c r="E81" t="s">
        <v>23</v>
      </c>
      <c r="G81" t="s">
        <v>18</v>
      </c>
    </row>
    <row r="82" spans="1:12" x14ac:dyDescent="0.25">
      <c r="A82">
        <v>329</v>
      </c>
      <c r="B82" t="s">
        <v>161</v>
      </c>
      <c r="C82" t="s">
        <v>162</v>
      </c>
      <c r="D82" t="s">
        <v>40</v>
      </c>
      <c r="E82" t="s">
        <v>15</v>
      </c>
      <c r="K82" t="s">
        <v>19</v>
      </c>
      <c r="L82" t="s">
        <v>19</v>
      </c>
    </row>
    <row r="83" spans="1:12" x14ac:dyDescent="0.25">
      <c r="A83">
        <v>330</v>
      </c>
      <c r="B83" t="s">
        <v>163</v>
      </c>
      <c r="C83" t="s">
        <v>332</v>
      </c>
      <c r="D83" t="s">
        <v>79</v>
      </c>
      <c r="E83" t="s">
        <v>26</v>
      </c>
      <c r="J83" t="s">
        <v>45</v>
      </c>
    </row>
    <row r="84" spans="1:12" x14ac:dyDescent="0.25">
      <c r="A84">
        <v>331</v>
      </c>
      <c r="B84" t="s">
        <v>164</v>
      </c>
      <c r="C84" t="s">
        <v>162</v>
      </c>
      <c r="D84" t="s">
        <v>40</v>
      </c>
      <c r="E84" t="s">
        <v>23</v>
      </c>
      <c r="J84" t="s">
        <v>18</v>
      </c>
      <c r="K84" t="s">
        <v>19</v>
      </c>
    </row>
    <row r="85" spans="1:12" x14ac:dyDescent="0.25">
      <c r="A85">
        <v>332</v>
      </c>
      <c r="B85" t="s">
        <v>165</v>
      </c>
      <c r="C85" t="s">
        <v>166</v>
      </c>
      <c r="D85" t="s">
        <v>54</v>
      </c>
      <c r="E85" t="s">
        <v>26</v>
      </c>
      <c r="F85" t="s">
        <v>45</v>
      </c>
    </row>
    <row r="86" spans="1:12" x14ac:dyDescent="0.25">
      <c r="A86">
        <v>333</v>
      </c>
      <c r="B86" t="s">
        <v>167</v>
      </c>
      <c r="C86" t="s">
        <v>134</v>
      </c>
      <c r="D86" t="s">
        <v>168</v>
      </c>
      <c r="E86" t="s">
        <v>29</v>
      </c>
      <c r="J86" t="s">
        <v>18</v>
      </c>
      <c r="K86" t="s">
        <v>19</v>
      </c>
    </row>
    <row r="87" spans="1:12" x14ac:dyDescent="0.25">
      <c r="A87">
        <v>334</v>
      </c>
      <c r="B87" t="s">
        <v>169</v>
      </c>
      <c r="C87" t="s">
        <v>170</v>
      </c>
      <c r="D87" t="s">
        <v>137</v>
      </c>
      <c r="E87" t="s">
        <v>15</v>
      </c>
    </row>
    <row r="88" spans="1:12" x14ac:dyDescent="0.25">
      <c r="A88">
        <v>335</v>
      </c>
      <c r="B88" t="s">
        <v>171</v>
      </c>
      <c r="C88" t="s">
        <v>172</v>
      </c>
      <c r="D88" t="s">
        <v>137</v>
      </c>
      <c r="E88" t="s">
        <v>26</v>
      </c>
      <c r="L88" t="s">
        <v>19</v>
      </c>
    </row>
    <row r="89" spans="1:12" x14ac:dyDescent="0.25">
      <c r="A89">
        <v>337</v>
      </c>
      <c r="B89" t="s">
        <v>173</v>
      </c>
      <c r="C89" t="s">
        <v>174</v>
      </c>
      <c r="D89" t="s">
        <v>14</v>
      </c>
      <c r="E89" t="s">
        <v>26</v>
      </c>
      <c r="K89" t="s">
        <v>19</v>
      </c>
    </row>
    <row r="90" spans="1:12" x14ac:dyDescent="0.25">
      <c r="A90">
        <v>338</v>
      </c>
      <c r="B90" t="s">
        <v>175</v>
      </c>
      <c r="C90" t="s">
        <v>176</v>
      </c>
      <c r="D90" t="s">
        <v>137</v>
      </c>
      <c r="E90" t="s">
        <v>29</v>
      </c>
    </row>
    <row r="91" spans="1:12" x14ac:dyDescent="0.25">
      <c r="A91">
        <v>339</v>
      </c>
      <c r="B91" t="s">
        <v>177</v>
      </c>
      <c r="C91" t="s">
        <v>178</v>
      </c>
      <c r="D91" t="s">
        <v>137</v>
      </c>
      <c r="E91" t="s">
        <v>26</v>
      </c>
    </row>
    <row r="92" spans="1:12" x14ac:dyDescent="0.25">
      <c r="A92">
        <v>340</v>
      </c>
      <c r="B92" t="s">
        <v>179</v>
      </c>
      <c r="C92" t="s">
        <v>180</v>
      </c>
      <c r="D92" t="s">
        <v>111</v>
      </c>
      <c r="E92" t="s">
        <v>29</v>
      </c>
      <c r="F92" t="s">
        <v>18</v>
      </c>
      <c r="I92" t="s">
        <v>30</v>
      </c>
      <c r="K92" t="s">
        <v>19</v>
      </c>
      <c r="L92" t="s">
        <v>19</v>
      </c>
    </row>
    <row r="93" spans="1:12" x14ac:dyDescent="0.25">
      <c r="A93">
        <v>341</v>
      </c>
      <c r="B93" t="s">
        <v>181</v>
      </c>
      <c r="C93" t="s">
        <v>182</v>
      </c>
      <c r="D93" t="s">
        <v>137</v>
      </c>
      <c r="E93" t="s">
        <v>29</v>
      </c>
      <c r="F93" t="s">
        <v>18</v>
      </c>
    </row>
    <row r="94" spans="1:12" x14ac:dyDescent="0.25">
      <c r="A94">
        <v>342</v>
      </c>
      <c r="B94" t="s">
        <v>183</v>
      </c>
      <c r="C94" t="s">
        <v>174</v>
      </c>
      <c r="D94" t="s">
        <v>76</v>
      </c>
      <c r="E94" t="s">
        <v>26</v>
      </c>
      <c r="F94" t="s">
        <v>18</v>
      </c>
      <c r="I94" t="s">
        <v>30</v>
      </c>
    </row>
    <row r="95" spans="1:12" x14ac:dyDescent="0.25">
      <c r="A95">
        <v>343</v>
      </c>
      <c r="B95" t="s">
        <v>184</v>
      </c>
      <c r="C95" t="s">
        <v>13</v>
      </c>
      <c r="D95" t="s">
        <v>14</v>
      </c>
      <c r="E95" t="s">
        <v>23</v>
      </c>
      <c r="G95" t="s">
        <v>18</v>
      </c>
      <c r="L95" t="s">
        <v>19</v>
      </c>
    </row>
    <row r="96" spans="1:12" x14ac:dyDescent="0.25">
      <c r="A96">
        <v>344</v>
      </c>
      <c r="B96" t="s">
        <v>185</v>
      </c>
      <c r="C96" t="s">
        <v>382</v>
      </c>
      <c r="D96" t="s">
        <v>145</v>
      </c>
      <c r="E96" t="s">
        <v>15</v>
      </c>
      <c r="I96" t="s">
        <v>30</v>
      </c>
      <c r="J96" t="s">
        <v>18</v>
      </c>
    </row>
    <row r="97" spans="1:12" x14ac:dyDescent="0.25">
      <c r="A97">
        <v>345</v>
      </c>
      <c r="B97" t="s">
        <v>186</v>
      </c>
      <c r="C97" t="s">
        <v>187</v>
      </c>
      <c r="D97" t="s">
        <v>48</v>
      </c>
      <c r="E97" t="s">
        <v>37</v>
      </c>
      <c r="F97" t="s">
        <v>21</v>
      </c>
      <c r="I97" t="s">
        <v>30</v>
      </c>
      <c r="K97" t="s">
        <v>19</v>
      </c>
    </row>
    <row r="98" spans="1:12" x14ac:dyDescent="0.25">
      <c r="A98">
        <v>346</v>
      </c>
      <c r="B98" t="s">
        <v>188</v>
      </c>
      <c r="C98" t="s">
        <v>13</v>
      </c>
      <c r="D98" t="s">
        <v>14</v>
      </c>
      <c r="E98" t="s">
        <v>15</v>
      </c>
      <c r="G98" t="s">
        <v>21</v>
      </c>
      <c r="L98" t="s">
        <v>19</v>
      </c>
    </row>
    <row r="99" spans="1:12" x14ac:dyDescent="0.25">
      <c r="A99">
        <v>347</v>
      </c>
      <c r="B99" t="s">
        <v>189</v>
      </c>
      <c r="C99" t="s">
        <v>190</v>
      </c>
      <c r="D99" t="s">
        <v>191</v>
      </c>
      <c r="E99" t="s">
        <v>15</v>
      </c>
      <c r="K99" t="s">
        <v>19</v>
      </c>
      <c r="L99" t="s">
        <v>19</v>
      </c>
    </row>
    <row r="100" spans="1:12" x14ac:dyDescent="0.25">
      <c r="A100">
        <v>348</v>
      </c>
      <c r="B100" t="s">
        <v>192</v>
      </c>
      <c r="C100" t="s">
        <v>193</v>
      </c>
      <c r="D100" t="s">
        <v>79</v>
      </c>
      <c r="E100" t="s">
        <v>29</v>
      </c>
      <c r="J100" t="s">
        <v>45</v>
      </c>
    </row>
    <row r="101" spans="1:12" x14ac:dyDescent="0.25">
      <c r="A101">
        <v>349</v>
      </c>
      <c r="B101" t="s">
        <v>194</v>
      </c>
      <c r="C101" t="s">
        <v>195</v>
      </c>
      <c r="D101" t="s">
        <v>137</v>
      </c>
      <c r="E101" t="s">
        <v>15</v>
      </c>
    </row>
    <row r="102" spans="1:12" x14ac:dyDescent="0.25">
      <c r="A102">
        <v>350</v>
      </c>
      <c r="B102" t="s">
        <v>196</v>
      </c>
      <c r="C102" t="s">
        <v>178</v>
      </c>
      <c r="D102" t="s">
        <v>137</v>
      </c>
      <c r="E102" t="s">
        <v>15</v>
      </c>
    </row>
    <row r="103" spans="1:12" x14ac:dyDescent="0.25">
      <c r="A103">
        <v>351</v>
      </c>
      <c r="B103" t="s">
        <v>197</v>
      </c>
      <c r="C103" t="s">
        <v>178</v>
      </c>
      <c r="D103" t="s">
        <v>137</v>
      </c>
      <c r="E103" t="s">
        <v>29</v>
      </c>
      <c r="F103" t="s">
        <v>18</v>
      </c>
    </row>
    <row r="104" spans="1:12" x14ac:dyDescent="0.25">
      <c r="A104">
        <v>352</v>
      </c>
      <c r="B104" t="s">
        <v>201</v>
      </c>
      <c r="C104" t="s">
        <v>202</v>
      </c>
      <c r="D104" t="s">
        <v>137</v>
      </c>
      <c r="E104" t="s">
        <v>15</v>
      </c>
      <c r="F104" t="s">
        <v>18</v>
      </c>
      <c r="I104" t="s">
        <v>30</v>
      </c>
      <c r="K104" t="s">
        <v>19</v>
      </c>
      <c r="L104" t="s">
        <v>19</v>
      </c>
    </row>
    <row r="105" spans="1:12" x14ac:dyDescent="0.25">
      <c r="A105">
        <v>353</v>
      </c>
      <c r="B105" t="s">
        <v>266</v>
      </c>
      <c r="C105" t="s">
        <v>267</v>
      </c>
      <c r="D105" t="s">
        <v>79</v>
      </c>
      <c r="E105" t="s">
        <v>26</v>
      </c>
      <c r="K105" t="s">
        <v>19</v>
      </c>
    </row>
    <row r="106" spans="1:12" x14ac:dyDescent="0.25">
      <c r="A106">
        <v>354</v>
      </c>
      <c r="B106" t="s">
        <v>268</v>
      </c>
      <c r="C106" t="s">
        <v>269</v>
      </c>
      <c r="D106" t="s">
        <v>310</v>
      </c>
      <c r="E106" t="s">
        <v>29</v>
      </c>
      <c r="F106" t="s">
        <v>18</v>
      </c>
      <c r="K106" t="s">
        <v>19</v>
      </c>
    </row>
    <row r="107" spans="1:12" x14ac:dyDescent="0.25">
      <c r="A107">
        <v>355</v>
      </c>
      <c r="B107" t="s">
        <v>270</v>
      </c>
      <c r="C107" t="s">
        <v>53</v>
      </c>
      <c r="D107" t="s">
        <v>54</v>
      </c>
      <c r="E107" t="s">
        <v>15</v>
      </c>
      <c r="F107" t="s">
        <v>18</v>
      </c>
      <c r="K107" t="s">
        <v>19</v>
      </c>
    </row>
    <row r="108" spans="1:12" x14ac:dyDescent="0.25">
      <c r="A108">
        <v>356</v>
      </c>
      <c r="B108" t="s">
        <v>271</v>
      </c>
      <c r="C108" t="s">
        <v>132</v>
      </c>
      <c r="D108" t="s">
        <v>14</v>
      </c>
    </row>
    <row r="109" spans="1:12" x14ac:dyDescent="0.25">
      <c r="A109">
        <v>357</v>
      </c>
      <c r="B109" t="s">
        <v>272</v>
      </c>
      <c r="C109" t="s">
        <v>273</v>
      </c>
      <c r="D109" t="s">
        <v>40</v>
      </c>
      <c r="E109" t="s">
        <v>26</v>
      </c>
    </row>
    <row r="110" spans="1:12" x14ac:dyDescent="0.25">
      <c r="A110">
        <v>358</v>
      </c>
      <c r="B110" t="s">
        <v>274</v>
      </c>
      <c r="C110" t="s">
        <v>273</v>
      </c>
      <c r="D110" t="s">
        <v>40</v>
      </c>
      <c r="E110" t="s">
        <v>15</v>
      </c>
    </row>
    <row r="111" spans="1:12" x14ac:dyDescent="0.25">
      <c r="A111">
        <v>359</v>
      </c>
      <c r="B111" t="s">
        <v>275</v>
      </c>
      <c r="C111" t="s">
        <v>276</v>
      </c>
      <c r="D111" t="s">
        <v>14</v>
      </c>
      <c r="E111" t="s">
        <v>15</v>
      </c>
    </row>
    <row r="112" spans="1:12" x14ac:dyDescent="0.25">
      <c r="A112">
        <v>360</v>
      </c>
      <c r="B112" t="s">
        <v>277</v>
      </c>
      <c r="C112" t="s">
        <v>51</v>
      </c>
      <c r="D112" t="s">
        <v>14</v>
      </c>
      <c r="E112" t="s">
        <v>15</v>
      </c>
      <c r="H112" t="s">
        <v>21</v>
      </c>
    </row>
    <row r="113" spans="1:12" x14ac:dyDescent="0.25">
      <c r="A113">
        <v>361</v>
      </c>
      <c r="B113" t="s">
        <v>278</v>
      </c>
      <c r="C113" t="s">
        <v>132</v>
      </c>
      <c r="D113" t="s">
        <v>14</v>
      </c>
      <c r="E113" t="s">
        <v>26</v>
      </c>
      <c r="F113" t="s">
        <v>18</v>
      </c>
    </row>
    <row r="114" spans="1:12" x14ac:dyDescent="0.25">
      <c r="A114">
        <v>362</v>
      </c>
      <c r="B114" t="s">
        <v>284</v>
      </c>
      <c r="C114" t="s">
        <v>132</v>
      </c>
      <c r="D114" t="s">
        <v>14</v>
      </c>
      <c r="E114" t="s">
        <v>23</v>
      </c>
    </row>
    <row r="115" spans="1:12" x14ac:dyDescent="0.25">
      <c r="A115">
        <v>363</v>
      </c>
      <c r="B115" t="s">
        <v>285</v>
      </c>
      <c r="C115" t="s">
        <v>383</v>
      </c>
      <c r="D115" t="s">
        <v>145</v>
      </c>
      <c r="E115" t="s">
        <v>15</v>
      </c>
    </row>
    <row r="116" spans="1:12" x14ac:dyDescent="0.25">
      <c r="A116">
        <v>364</v>
      </c>
      <c r="B116" t="s">
        <v>286</v>
      </c>
      <c r="C116" t="s">
        <v>101</v>
      </c>
      <c r="D116" t="s">
        <v>102</v>
      </c>
      <c r="E116" t="s">
        <v>15</v>
      </c>
      <c r="F116" t="s">
        <v>18</v>
      </c>
    </row>
    <row r="117" spans="1:12" x14ac:dyDescent="0.25">
      <c r="A117">
        <v>365</v>
      </c>
      <c r="B117" t="s">
        <v>287</v>
      </c>
      <c r="C117" t="s">
        <v>13</v>
      </c>
      <c r="D117" t="s">
        <v>14</v>
      </c>
      <c r="E117" t="s">
        <v>26</v>
      </c>
      <c r="L117" t="s">
        <v>19</v>
      </c>
    </row>
    <row r="118" spans="1:12" x14ac:dyDescent="0.25">
      <c r="A118">
        <v>366</v>
      </c>
      <c r="B118" t="s">
        <v>288</v>
      </c>
      <c r="C118" t="s">
        <v>289</v>
      </c>
      <c r="D118" t="s">
        <v>191</v>
      </c>
      <c r="E118" t="s">
        <v>15</v>
      </c>
    </row>
    <row r="119" spans="1:12" x14ac:dyDescent="0.25">
      <c r="A119">
        <v>367</v>
      </c>
      <c r="B119" t="s">
        <v>290</v>
      </c>
      <c r="C119" t="s">
        <v>115</v>
      </c>
      <c r="D119" t="s">
        <v>111</v>
      </c>
      <c r="F119" t="s">
        <v>21</v>
      </c>
      <c r="H119" t="s">
        <v>30</v>
      </c>
    </row>
    <row r="120" spans="1:12" x14ac:dyDescent="0.25">
      <c r="A120">
        <v>368</v>
      </c>
      <c r="B120" t="s">
        <v>291</v>
      </c>
      <c r="C120" t="s">
        <v>292</v>
      </c>
      <c r="D120" t="s">
        <v>14</v>
      </c>
      <c r="E120" t="s">
        <v>15</v>
      </c>
    </row>
    <row r="121" spans="1:12" x14ac:dyDescent="0.25">
      <c r="A121">
        <v>369</v>
      </c>
      <c r="B121" t="s">
        <v>293</v>
      </c>
      <c r="C121" t="s">
        <v>13</v>
      </c>
      <c r="D121" t="s">
        <v>14</v>
      </c>
      <c r="E121" t="s">
        <v>15</v>
      </c>
      <c r="K121" t="s">
        <v>19</v>
      </c>
      <c r="L121" t="s">
        <v>19</v>
      </c>
    </row>
    <row r="122" spans="1:12" x14ac:dyDescent="0.25">
      <c r="A122">
        <v>370</v>
      </c>
      <c r="B122" t="s">
        <v>294</v>
      </c>
      <c r="C122" t="s">
        <v>13</v>
      </c>
      <c r="D122" t="s">
        <v>14</v>
      </c>
      <c r="E122" t="s">
        <v>23</v>
      </c>
      <c r="K122" t="s">
        <v>19</v>
      </c>
    </row>
    <row r="123" spans="1:12" x14ac:dyDescent="0.25">
      <c r="A123">
        <v>371</v>
      </c>
      <c r="B123" t="s">
        <v>295</v>
      </c>
      <c r="C123" t="s">
        <v>296</v>
      </c>
      <c r="D123" t="s">
        <v>111</v>
      </c>
      <c r="E123" t="s">
        <v>29</v>
      </c>
      <c r="J123" t="s">
        <v>21</v>
      </c>
    </row>
    <row r="124" spans="1:12" x14ac:dyDescent="0.25">
      <c r="A124">
        <v>372</v>
      </c>
      <c r="B124" t="s">
        <v>297</v>
      </c>
      <c r="C124" t="s">
        <v>298</v>
      </c>
      <c r="D124" t="s">
        <v>40</v>
      </c>
      <c r="E124" t="s">
        <v>26</v>
      </c>
      <c r="J124" t="s">
        <v>45</v>
      </c>
      <c r="K124" t="s">
        <v>19</v>
      </c>
    </row>
    <row r="125" spans="1:12" x14ac:dyDescent="0.25">
      <c r="A125">
        <v>373</v>
      </c>
      <c r="B125" t="s">
        <v>299</v>
      </c>
      <c r="C125" t="s">
        <v>300</v>
      </c>
      <c r="D125" t="s">
        <v>54</v>
      </c>
      <c r="E125" t="s">
        <v>29</v>
      </c>
      <c r="F125" t="s">
        <v>45</v>
      </c>
      <c r="J125" t="s">
        <v>30</v>
      </c>
    </row>
    <row r="126" spans="1:12" x14ac:dyDescent="0.25">
      <c r="A126">
        <v>375</v>
      </c>
      <c r="B126" t="s">
        <v>304</v>
      </c>
      <c r="C126" t="s">
        <v>305</v>
      </c>
      <c r="D126" t="s">
        <v>14</v>
      </c>
      <c r="E126" t="s">
        <v>15</v>
      </c>
      <c r="I126" t="s">
        <v>45</v>
      </c>
    </row>
    <row r="127" spans="1:12" x14ac:dyDescent="0.25">
      <c r="A127">
        <v>376</v>
      </c>
      <c r="B127" t="s">
        <v>306</v>
      </c>
      <c r="C127" t="s">
        <v>113</v>
      </c>
      <c r="D127" t="s">
        <v>14</v>
      </c>
      <c r="E127" t="s">
        <v>15</v>
      </c>
    </row>
    <row r="128" spans="1:12" x14ac:dyDescent="0.25">
      <c r="A128">
        <v>377</v>
      </c>
      <c r="B128" t="s">
        <v>307</v>
      </c>
      <c r="C128" t="s">
        <v>308</v>
      </c>
      <c r="D128" t="s">
        <v>191</v>
      </c>
      <c r="E128" t="s">
        <v>15</v>
      </c>
      <c r="L128" t="s">
        <v>19</v>
      </c>
    </row>
    <row r="129" spans="1:12" x14ac:dyDescent="0.25">
      <c r="A129">
        <v>378</v>
      </c>
      <c r="B129" t="s">
        <v>309</v>
      </c>
      <c r="C129" t="s">
        <v>44</v>
      </c>
      <c r="D129" t="s">
        <v>40</v>
      </c>
      <c r="E129" t="s">
        <v>15</v>
      </c>
      <c r="F129" t="s">
        <v>18</v>
      </c>
      <c r="H129" t="s">
        <v>30</v>
      </c>
    </row>
    <row r="130" spans="1:12" x14ac:dyDescent="0.25">
      <c r="A130">
        <v>379</v>
      </c>
      <c r="B130" t="s">
        <v>311</v>
      </c>
      <c r="C130" t="s">
        <v>78</v>
      </c>
      <c r="D130" t="s">
        <v>79</v>
      </c>
      <c r="E130" t="s">
        <v>29</v>
      </c>
      <c r="J130" t="s">
        <v>18</v>
      </c>
    </row>
    <row r="131" spans="1:12" x14ac:dyDescent="0.25">
      <c r="A131">
        <v>383</v>
      </c>
      <c r="B131" t="s">
        <v>312</v>
      </c>
      <c r="C131" t="s">
        <v>81</v>
      </c>
      <c r="D131" t="s">
        <v>14</v>
      </c>
      <c r="E131" t="s">
        <v>26</v>
      </c>
    </row>
    <row r="132" spans="1:12" x14ac:dyDescent="0.25">
      <c r="A132">
        <v>384</v>
      </c>
      <c r="B132" t="s">
        <v>392</v>
      </c>
      <c r="C132" t="s">
        <v>81</v>
      </c>
      <c r="D132" t="s">
        <v>14</v>
      </c>
      <c r="E132" t="s">
        <v>26</v>
      </c>
    </row>
    <row r="133" spans="1:12" x14ac:dyDescent="0.25">
      <c r="A133">
        <v>387</v>
      </c>
      <c r="B133" t="s">
        <v>333</v>
      </c>
      <c r="C133" t="s">
        <v>334</v>
      </c>
      <c r="D133" t="s">
        <v>40</v>
      </c>
      <c r="E133" t="s">
        <v>117</v>
      </c>
      <c r="K133" t="s">
        <v>19</v>
      </c>
    </row>
    <row r="134" spans="1:12" x14ac:dyDescent="0.25">
      <c r="A134">
        <v>388</v>
      </c>
      <c r="B134" t="s">
        <v>335</v>
      </c>
      <c r="C134" t="s">
        <v>336</v>
      </c>
      <c r="D134" t="s">
        <v>14</v>
      </c>
      <c r="E134" t="s">
        <v>26</v>
      </c>
    </row>
    <row r="135" spans="1:12" x14ac:dyDescent="0.25">
      <c r="A135">
        <v>389</v>
      </c>
      <c r="B135" t="s">
        <v>303</v>
      </c>
      <c r="C135" t="s">
        <v>331</v>
      </c>
      <c r="D135" t="s">
        <v>145</v>
      </c>
      <c r="E135" t="s">
        <v>15</v>
      </c>
      <c r="F135" t="s">
        <v>30</v>
      </c>
      <c r="J135" t="s">
        <v>18</v>
      </c>
    </row>
    <row r="136" spans="1:12" x14ac:dyDescent="0.25">
      <c r="A136">
        <v>390</v>
      </c>
      <c r="B136" t="s">
        <v>313</v>
      </c>
      <c r="C136" t="s">
        <v>267</v>
      </c>
      <c r="D136" t="s">
        <v>79</v>
      </c>
      <c r="E136" t="s">
        <v>15</v>
      </c>
      <c r="I136" t="s">
        <v>30</v>
      </c>
      <c r="J136" t="s">
        <v>21</v>
      </c>
      <c r="K136" t="s">
        <v>19</v>
      </c>
    </row>
    <row r="137" spans="1:12" x14ac:dyDescent="0.25">
      <c r="A137">
        <v>391</v>
      </c>
      <c r="B137" t="s">
        <v>337</v>
      </c>
      <c r="C137" t="s">
        <v>338</v>
      </c>
      <c r="D137" t="s">
        <v>137</v>
      </c>
      <c r="E137" t="s">
        <v>15</v>
      </c>
    </row>
    <row r="138" spans="1:12" x14ac:dyDescent="0.25">
      <c r="A138">
        <v>392</v>
      </c>
      <c r="B138" t="s">
        <v>314</v>
      </c>
      <c r="C138" t="s">
        <v>339</v>
      </c>
      <c r="D138" t="s">
        <v>310</v>
      </c>
      <c r="E138" t="s">
        <v>26</v>
      </c>
      <c r="F138" t="s">
        <v>18</v>
      </c>
      <c r="L138" t="s">
        <v>19</v>
      </c>
    </row>
    <row r="139" spans="1:12" x14ac:dyDescent="0.25">
      <c r="A139">
        <v>393</v>
      </c>
      <c r="B139" t="s">
        <v>315</v>
      </c>
      <c r="C139" t="s">
        <v>316</v>
      </c>
      <c r="D139" t="s">
        <v>310</v>
      </c>
      <c r="E139" t="s">
        <v>117</v>
      </c>
      <c r="F139" t="s">
        <v>18</v>
      </c>
      <c r="L139" t="s">
        <v>19</v>
      </c>
    </row>
    <row r="140" spans="1:12" x14ac:dyDescent="0.25">
      <c r="A140">
        <v>394</v>
      </c>
      <c r="B140" t="s">
        <v>317</v>
      </c>
      <c r="C140" t="s">
        <v>174</v>
      </c>
      <c r="D140" t="s">
        <v>14</v>
      </c>
      <c r="E140" t="s">
        <v>26</v>
      </c>
      <c r="F140" t="s">
        <v>21</v>
      </c>
    </row>
    <row r="141" spans="1:12" x14ac:dyDescent="0.25">
      <c r="A141">
        <v>395</v>
      </c>
      <c r="B141" t="s">
        <v>340</v>
      </c>
      <c r="C141" t="s">
        <v>13</v>
      </c>
      <c r="D141" t="s">
        <v>14</v>
      </c>
      <c r="E141" t="s">
        <v>15</v>
      </c>
    </row>
    <row r="142" spans="1:12" x14ac:dyDescent="0.25">
      <c r="A142">
        <v>396</v>
      </c>
      <c r="B142" t="s">
        <v>318</v>
      </c>
      <c r="C142" t="s">
        <v>122</v>
      </c>
      <c r="D142" t="s">
        <v>14</v>
      </c>
      <c r="E142" t="s">
        <v>23</v>
      </c>
      <c r="F142" t="s">
        <v>18</v>
      </c>
    </row>
    <row r="143" spans="1:12" x14ac:dyDescent="0.25">
      <c r="A143">
        <v>397</v>
      </c>
      <c r="B143" t="s">
        <v>319</v>
      </c>
      <c r="C143" t="s">
        <v>13</v>
      </c>
      <c r="D143" t="s">
        <v>14</v>
      </c>
      <c r="E143" t="s">
        <v>15</v>
      </c>
      <c r="G143" t="s">
        <v>21</v>
      </c>
      <c r="L143" t="s">
        <v>19</v>
      </c>
    </row>
    <row r="144" spans="1:12" x14ac:dyDescent="0.25">
      <c r="A144">
        <v>398</v>
      </c>
      <c r="B144" t="s">
        <v>320</v>
      </c>
      <c r="C144" t="s">
        <v>321</v>
      </c>
      <c r="D144" t="s">
        <v>322</v>
      </c>
      <c r="E144" t="s">
        <v>26</v>
      </c>
      <c r="F144" t="s">
        <v>30</v>
      </c>
      <c r="I144" t="s">
        <v>21</v>
      </c>
      <c r="K144" t="s">
        <v>19</v>
      </c>
      <c r="L144" t="s">
        <v>19</v>
      </c>
    </row>
    <row r="145" spans="1:12" x14ac:dyDescent="0.25">
      <c r="A145">
        <v>399</v>
      </c>
      <c r="B145" t="s">
        <v>323</v>
      </c>
      <c r="C145" t="s">
        <v>132</v>
      </c>
      <c r="D145" t="s">
        <v>76</v>
      </c>
      <c r="E145" t="s">
        <v>23</v>
      </c>
      <c r="F145" t="s">
        <v>18</v>
      </c>
    </row>
    <row r="146" spans="1:12" x14ac:dyDescent="0.25">
      <c r="A146">
        <v>400</v>
      </c>
      <c r="B146" t="s">
        <v>324</v>
      </c>
      <c r="C146" t="s">
        <v>132</v>
      </c>
      <c r="D146" t="s">
        <v>14</v>
      </c>
      <c r="E146" t="s">
        <v>23</v>
      </c>
      <c r="F146" t="s">
        <v>21</v>
      </c>
      <c r="K146" t="s">
        <v>19</v>
      </c>
    </row>
    <row r="147" spans="1:12" x14ac:dyDescent="0.25">
      <c r="A147">
        <v>401</v>
      </c>
      <c r="B147" t="s">
        <v>325</v>
      </c>
      <c r="C147" t="s">
        <v>326</v>
      </c>
      <c r="D147" t="s">
        <v>111</v>
      </c>
      <c r="F147" t="s">
        <v>30</v>
      </c>
      <c r="I147" t="s">
        <v>21</v>
      </c>
    </row>
    <row r="148" spans="1:12" x14ac:dyDescent="0.25">
      <c r="A148">
        <v>402</v>
      </c>
      <c r="B148" t="s">
        <v>327</v>
      </c>
      <c r="C148" t="s">
        <v>328</v>
      </c>
      <c r="D148" t="s">
        <v>111</v>
      </c>
      <c r="E148" t="s">
        <v>26</v>
      </c>
      <c r="F148" t="s">
        <v>21</v>
      </c>
      <c r="I148" t="s">
        <v>30</v>
      </c>
    </row>
    <row r="149" spans="1:12" x14ac:dyDescent="0.25">
      <c r="A149">
        <v>403</v>
      </c>
      <c r="B149" t="s">
        <v>341</v>
      </c>
      <c r="C149" t="s">
        <v>342</v>
      </c>
      <c r="D149" t="s">
        <v>14</v>
      </c>
      <c r="E149" t="s">
        <v>117</v>
      </c>
      <c r="G149" t="s">
        <v>21</v>
      </c>
      <c r="L149" t="s">
        <v>19</v>
      </c>
    </row>
    <row r="150" spans="1:12" x14ac:dyDescent="0.25">
      <c r="A150">
        <v>404</v>
      </c>
      <c r="B150" t="s">
        <v>343</v>
      </c>
      <c r="C150" t="s">
        <v>13</v>
      </c>
      <c r="D150" t="s">
        <v>14</v>
      </c>
      <c r="E150" t="s">
        <v>29</v>
      </c>
      <c r="I150" t="s">
        <v>45</v>
      </c>
      <c r="L150" t="s">
        <v>19</v>
      </c>
    </row>
    <row r="151" spans="1:12" x14ac:dyDescent="0.25">
      <c r="A151">
        <v>405</v>
      </c>
      <c r="B151" t="s">
        <v>344</v>
      </c>
      <c r="C151" t="s">
        <v>134</v>
      </c>
      <c r="D151" t="s">
        <v>168</v>
      </c>
      <c r="E151" t="s">
        <v>29</v>
      </c>
    </row>
    <row r="152" spans="1:12" x14ac:dyDescent="0.25">
      <c r="A152">
        <v>406</v>
      </c>
      <c r="B152" t="s">
        <v>345</v>
      </c>
      <c r="E152" t="s">
        <v>15</v>
      </c>
    </row>
    <row r="153" spans="1:12" x14ac:dyDescent="0.25">
      <c r="A153">
        <v>407</v>
      </c>
      <c r="B153" t="s">
        <v>346</v>
      </c>
      <c r="C153" t="s">
        <v>347</v>
      </c>
      <c r="D153" t="s">
        <v>137</v>
      </c>
      <c r="E153" t="s">
        <v>26</v>
      </c>
    </row>
    <row r="154" spans="1:12" x14ac:dyDescent="0.25">
      <c r="A154">
        <v>408</v>
      </c>
      <c r="B154" t="s">
        <v>348</v>
      </c>
      <c r="C154" t="s">
        <v>86</v>
      </c>
      <c r="D154" t="s">
        <v>191</v>
      </c>
      <c r="E154" t="s">
        <v>29</v>
      </c>
      <c r="F154" t="s">
        <v>45</v>
      </c>
      <c r="K154" t="s">
        <v>19</v>
      </c>
      <c r="L154" t="s">
        <v>19</v>
      </c>
    </row>
    <row r="155" spans="1:12" x14ac:dyDescent="0.25">
      <c r="A155">
        <v>409</v>
      </c>
      <c r="B155" t="s">
        <v>349</v>
      </c>
      <c r="C155" t="s">
        <v>132</v>
      </c>
      <c r="D155" t="s">
        <v>14</v>
      </c>
      <c r="E155" t="s">
        <v>15</v>
      </c>
      <c r="L155" t="s">
        <v>19</v>
      </c>
    </row>
    <row r="156" spans="1:12" x14ac:dyDescent="0.25">
      <c r="A156">
        <v>410</v>
      </c>
      <c r="B156" t="s">
        <v>350</v>
      </c>
      <c r="C156" t="s">
        <v>13</v>
      </c>
      <c r="D156" t="s">
        <v>14</v>
      </c>
      <c r="E156" t="s">
        <v>117</v>
      </c>
      <c r="F156" t="s">
        <v>18</v>
      </c>
      <c r="L156" t="s">
        <v>19</v>
      </c>
    </row>
    <row r="157" spans="1:12" x14ac:dyDescent="0.25">
      <c r="A157">
        <v>411</v>
      </c>
      <c r="B157" t="s">
        <v>351</v>
      </c>
      <c r="C157" t="s">
        <v>352</v>
      </c>
      <c r="D157" t="s">
        <v>40</v>
      </c>
      <c r="E157" t="s">
        <v>15</v>
      </c>
      <c r="K157" t="s">
        <v>19</v>
      </c>
    </row>
    <row r="158" spans="1:12" x14ac:dyDescent="0.25">
      <c r="A158">
        <v>412</v>
      </c>
      <c r="B158" t="s">
        <v>353</v>
      </c>
      <c r="C158" t="s">
        <v>132</v>
      </c>
      <c r="D158" t="s">
        <v>14</v>
      </c>
      <c r="E158" t="s">
        <v>15</v>
      </c>
    </row>
    <row r="159" spans="1:12" x14ac:dyDescent="0.25">
      <c r="A159">
        <v>413</v>
      </c>
      <c r="B159" t="s">
        <v>354</v>
      </c>
      <c r="C159" t="s">
        <v>81</v>
      </c>
      <c r="D159" t="s">
        <v>14</v>
      </c>
      <c r="E159" t="s">
        <v>15</v>
      </c>
      <c r="I159" t="s">
        <v>21</v>
      </c>
      <c r="K159" t="s">
        <v>19</v>
      </c>
    </row>
    <row r="160" spans="1:12" x14ac:dyDescent="0.25">
      <c r="A160">
        <v>414</v>
      </c>
      <c r="B160" t="s">
        <v>355</v>
      </c>
      <c r="C160" t="s">
        <v>81</v>
      </c>
      <c r="D160" t="s">
        <v>14</v>
      </c>
      <c r="E160" t="s">
        <v>26</v>
      </c>
      <c r="I160" t="s">
        <v>18</v>
      </c>
      <c r="J160" t="s">
        <v>30</v>
      </c>
      <c r="L160" t="s">
        <v>19</v>
      </c>
    </row>
    <row r="161" spans="1:12" x14ac:dyDescent="0.25">
      <c r="A161">
        <v>415</v>
      </c>
      <c r="B161" t="s">
        <v>356</v>
      </c>
      <c r="C161" t="s">
        <v>115</v>
      </c>
      <c r="D161" t="s">
        <v>111</v>
      </c>
      <c r="E161" t="s">
        <v>29</v>
      </c>
      <c r="F161" t="s">
        <v>18</v>
      </c>
      <c r="I161" t="s">
        <v>30</v>
      </c>
    </row>
    <row r="162" spans="1:12" x14ac:dyDescent="0.25">
      <c r="A162">
        <v>416</v>
      </c>
      <c r="B162" t="s">
        <v>357</v>
      </c>
      <c r="C162" t="s">
        <v>358</v>
      </c>
      <c r="D162" t="s">
        <v>14</v>
      </c>
      <c r="E162" t="s">
        <v>23</v>
      </c>
      <c r="I162" t="s">
        <v>45</v>
      </c>
      <c r="L162" t="s">
        <v>19</v>
      </c>
    </row>
    <row r="163" spans="1:12" x14ac:dyDescent="0.25">
      <c r="A163">
        <v>417</v>
      </c>
      <c r="B163" t="s">
        <v>359</v>
      </c>
      <c r="C163" t="s">
        <v>174</v>
      </c>
      <c r="D163" t="s">
        <v>14</v>
      </c>
      <c r="E163" t="s">
        <v>15</v>
      </c>
      <c r="L163" t="s">
        <v>19</v>
      </c>
    </row>
    <row r="164" spans="1:12" x14ac:dyDescent="0.25">
      <c r="A164">
        <v>418</v>
      </c>
      <c r="B164" t="s">
        <v>360</v>
      </c>
      <c r="C164" t="s">
        <v>13</v>
      </c>
      <c r="D164" t="s">
        <v>14</v>
      </c>
      <c r="E164" t="s">
        <v>15</v>
      </c>
      <c r="K164" t="s">
        <v>19</v>
      </c>
      <c r="L164" t="s">
        <v>19</v>
      </c>
    </row>
    <row r="165" spans="1:12" x14ac:dyDescent="0.25">
      <c r="A165">
        <v>420</v>
      </c>
      <c r="B165" t="s">
        <v>361</v>
      </c>
      <c r="C165" t="s">
        <v>13</v>
      </c>
      <c r="D165" t="s">
        <v>14</v>
      </c>
      <c r="E165" t="s">
        <v>37</v>
      </c>
    </row>
    <row r="166" spans="1:12" x14ac:dyDescent="0.25">
      <c r="A166">
        <v>421</v>
      </c>
      <c r="B166" t="s">
        <v>362</v>
      </c>
      <c r="C166" t="s">
        <v>363</v>
      </c>
      <c r="D166" t="s">
        <v>310</v>
      </c>
      <c r="E166" t="s">
        <v>15</v>
      </c>
    </row>
    <row r="167" spans="1:12" x14ac:dyDescent="0.25">
      <c r="A167">
        <v>422</v>
      </c>
      <c r="B167" t="s">
        <v>364</v>
      </c>
      <c r="C167" t="s">
        <v>365</v>
      </c>
      <c r="D167" t="s">
        <v>14</v>
      </c>
      <c r="E167" t="s">
        <v>26</v>
      </c>
    </row>
    <row r="168" spans="1:12" x14ac:dyDescent="0.25">
      <c r="A168">
        <v>423</v>
      </c>
      <c r="B168" t="s">
        <v>366</v>
      </c>
      <c r="C168" t="s">
        <v>367</v>
      </c>
      <c r="D168" t="s">
        <v>14</v>
      </c>
      <c r="E168" t="s">
        <v>117</v>
      </c>
    </row>
    <row r="169" spans="1:12" x14ac:dyDescent="0.25">
      <c r="A169">
        <v>424</v>
      </c>
      <c r="B169" t="s">
        <v>368</v>
      </c>
      <c r="C169" t="s">
        <v>365</v>
      </c>
      <c r="D169" t="s">
        <v>14</v>
      </c>
    </row>
    <row r="170" spans="1:12" x14ac:dyDescent="0.25">
      <c r="A170">
        <v>426</v>
      </c>
      <c r="B170" t="s">
        <v>370</v>
      </c>
      <c r="C170" t="s">
        <v>358</v>
      </c>
      <c r="D170" t="s">
        <v>14</v>
      </c>
      <c r="E170" t="s">
        <v>26</v>
      </c>
      <c r="I170" t="s">
        <v>45</v>
      </c>
    </row>
    <row r="171" spans="1:12" x14ac:dyDescent="0.25">
      <c r="A171">
        <v>427</v>
      </c>
      <c r="B171" t="s">
        <v>369</v>
      </c>
      <c r="C171" t="s">
        <v>371</v>
      </c>
      <c r="D171" t="s">
        <v>14</v>
      </c>
      <c r="E171" t="s">
        <v>15</v>
      </c>
      <c r="L171" t="s">
        <v>19</v>
      </c>
    </row>
    <row r="172" spans="1:12" x14ac:dyDescent="0.25">
      <c r="A172">
        <v>428</v>
      </c>
      <c r="B172" t="s">
        <v>372</v>
      </c>
      <c r="C172" t="s">
        <v>106</v>
      </c>
      <c r="D172" t="s">
        <v>40</v>
      </c>
      <c r="E172" t="s">
        <v>117</v>
      </c>
    </row>
    <row r="173" spans="1:12" x14ac:dyDescent="0.25">
      <c r="A173">
        <v>429</v>
      </c>
      <c r="B173" t="s">
        <v>373</v>
      </c>
      <c r="C173" t="s">
        <v>106</v>
      </c>
      <c r="D173" t="s">
        <v>40</v>
      </c>
      <c r="E173" t="s">
        <v>117</v>
      </c>
    </row>
    <row r="174" spans="1:12" x14ac:dyDescent="0.25">
      <c r="A174">
        <v>430</v>
      </c>
      <c r="B174" t="s">
        <v>374</v>
      </c>
      <c r="C174" t="s">
        <v>158</v>
      </c>
      <c r="D174" t="s">
        <v>14</v>
      </c>
      <c r="E174" t="s">
        <v>26</v>
      </c>
    </row>
    <row r="175" spans="1:12" x14ac:dyDescent="0.25">
      <c r="A175">
        <v>431</v>
      </c>
      <c r="B175" t="s">
        <v>375</v>
      </c>
      <c r="C175" t="s">
        <v>106</v>
      </c>
      <c r="D175" t="s">
        <v>40</v>
      </c>
      <c r="E175" t="s">
        <v>26</v>
      </c>
      <c r="F175" t="s">
        <v>18</v>
      </c>
      <c r="K175" t="s">
        <v>19</v>
      </c>
    </row>
    <row r="176" spans="1:12" x14ac:dyDescent="0.25">
      <c r="A176">
        <v>432</v>
      </c>
      <c r="B176" t="s">
        <v>376</v>
      </c>
      <c r="C176" t="s">
        <v>367</v>
      </c>
      <c r="D176" t="s">
        <v>14</v>
      </c>
      <c r="E176" t="s">
        <v>23</v>
      </c>
      <c r="L176" t="s">
        <v>19</v>
      </c>
    </row>
    <row r="177" spans="1:12" x14ac:dyDescent="0.25">
      <c r="A177">
        <v>433</v>
      </c>
      <c r="B177" t="s">
        <v>377</v>
      </c>
      <c r="C177" t="s">
        <v>378</v>
      </c>
      <c r="D177" t="s">
        <v>95</v>
      </c>
      <c r="E177" t="s">
        <v>29</v>
      </c>
      <c r="I177" t="s">
        <v>45</v>
      </c>
      <c r="K177" t="s">
        <v>19</v>
      </c>
      <c r="L177" t="s">
        <v>19</v>
      </c>
    </row>
    <row r="178" spans="1:12" x14ac:dyDescent="0.25">
      <c r="A178">
        <v>434</v>
      </c>
      <c r="B178" t="s">
        <v>379</v>
      </c>
      <c r="C178" t="s">
        <v>331</v>
      </c>
      <c r="D178" t="s">
        <v>145</v>
      </c>
      <c r="E178" t="s">
        <v>117</v>
      </c>
      <c r="I178" t="s">
        <v>30</v>
      </c>
      <c r="J178" t="s">
        <v>18</v>
      </c>
    </row>
    <row r="179" spans="1:12" x14ac:dyDescent="0.25">
      <c r="A179">
        <v>435</v>
      </c>
      <c r="B179" t="s">
        <v>393</v>
      </c>
      <c r="C179" t="s">
        <v>132</v>
      </c>
      <c r="D179" t="s">
        <v>14</v>
      </c>
      <c r="E179" t="s">
        <v>15</v>
      </c>
      <c r="L179" t="s">
        <v>19</v>
      </c>
    </row>
    <row r="180" spans="1:12" x14ac:dyDescent="0.25">
      <c r="A180">
        <v>436</v>
      </c>
      <c r="B180" t="s">
        <v>394</v>
      </c>
      <c r="C180" t="s">
        <v>395</v>
      </c>
      <c r="D180" t="s">
        <v>14</v>
      </c>
      <c r="E180" t="s">
        <v>26</v>
      </c>
    </row>
    <row r="181" spans="1:12" x14ac:dyDescent="0.25">
      <c r="A181">
        <v>437</v>
      </c>
      <c r="B181" t="s">
        <v>396</v>
      </c>
      <c r="C181" t="s">
        <v>13</v>
      </c>
      <c r="D181" t="s">
        <v>14</v>
      </c>
      <c r="E181" t="s">
        <v>26</v>
      </c>
      <c r="L181" t="s">
        <v>19</v>
      </c>
    </row>
    <row r="182" spans="1:12" x14ac:dyDescent="0.25">
      <c r="A182">
        <v>438</v>
      </c>
      <c r="B182" t="s">
        <v>397</v>
      </c>
      <c r="C182" t="s">
        <v>358</v>
      </c>
      <c r="D182" t="s">
        <v>14</v>
      </c>
      <c r="E182" t="s">
        <v>29</v>
      </c>
      <c r="F182" t="s">
        <v>45</v>
      </c>
      <c r="H182" t="s">
        <v>30</v>
      </c>
      <c r="L182" t="s">
        <v>19</v>
      </c>
    </row>
    <row r="183" spans="1:12" x14ac:dyDescent="0.25">
      <c r="A183">
        <v>439</v>
      </c>
      <c r="B183" t="s">
        <v>398</v>
      </c>
      <c r="C183" t="s">
        <v>358</v>
      </c>
      <c r="D183" t="s">
        <v>14</v>
      </c>
      <c r="E183" t="s">
        <v>26</v>
      </c>
      <c r="G183" t="s">
        <v>45</v>
      </c>
    </row>
    <row r="184" spans="1:12" x14ac:dyDescent="0.25">
      <c r="A184">
        <v>440</v>
      </c>
      <c r="B184" t="s">
        <v>399</v>
      </c>
      <c r="C184" t="s">
        <v>365</v>
      </c>
      <c r="D184" t="s">
        <v>14</v>
      </c>
      <c r="E184" t="s">
        <v>37</v>
      </c>
    </row>
    <row r="185" spans="1:12" x14ac:dyDescent="0.25">
      <c r="A185">
        <v>441</v>
      </c>
      <c r="B185" t="s">
        <v>400</v>
      </c>
      <c r="C185" t="s">
        <v>365</v>
      </c>
      <c r="D185" t="s">
        <v>14</v>
      </c>
      <c r="E185" t="s">
        <v>15</v>
      </c>
    </row>
    <row r="186" spans="1:12" x14ac:dyDescent="0.25">
      <c r="A186">
        <v>442</v>
      </c>
      <c r="B186" t="s">
        <v>401</v>
      </c>
      <c r="C186" t="s">
        <v>51</v>
      </c>
      <c r="D186" t="s">
        <v>14</v>
      </c>
      <c r="E186" t="s">
        <v>15</v>
      </c>
    </row>
    <row r="187" spans="1:12" x14ac:dyDescent="0.25">
      <c r="A187">
        <v>443</v>
      </c>
      <c r="B187" t="s">
        <v>385</v>
      </c>
      <c r="C187" t="s">
        <v>386</v>
      </c>
      <c r="D187" t="s">
        <v>14</v>
      </c>
      <c r="E187" t="s">
        <v>15</v>
      </c>
      <c r="F187" t="s">
        <v>18</v>
      </c>
    </row>
    <row r="188" spans="1:12" x14ac:dyDescent="0.25">
      <c r="A188">
        <v>444</v>
      </c>
      <c r="B188" t="s">
        <v>387</v>
      </c>
      <c r="C188" t="s">
        <v>367</v>
      </c>
      <c r="D188" t="s">
        <v>14</v>
      </c>
      <c r="F188" t="s">
        <v>18</v>
      </c>
    </row>
    <row r="189" spans="1:12" x14ac:dyDescent="0.25">
      <c r="A189">
        <v>445</v>
      </c>
      <c r="B189" t="s">
        <v>388</v>
      </c>
      <c r="C189" t="s">
        <v>389</v>
      </c>
      <c r="D189" t="s">
        <v>40</v>
      </c>
      <c r="E189" t="s">
        <v>15</v>
      </c>
      <c r="J189" t="s">
        <v>18</v>
      </c>
      <c r="K189" t="s">
        <v>19</v>
      </c>
    </row>
    <row r="190" spans="1:12" x14ac:dyDescent="0.25">
      <c r="A190">
        <v>446</v>
      </c>
      <c r="B190" t="s">
        <v>390</v>
      </c>
      <c r="C190" t="s">
        <v>53</v>
      </c>
      <c r="D190" t="s">
        <v>54</v>
      </c>
      <c r="E190" t="s">
        <v>15</v>
      </c>
      <c r="F190" t="s">
        <v>18</v>
      </c>
    </row>
    <row r="191" spans="1:12" x14ac:dyDescent="0.25">
      <c r="A191">
        <v>447</v>
      </c>
      <c r="B191" t="s">
        <v>391</v>
      </c>
      <c r="C191" t="s">
        <v>81</v>
      </c>
      <c r="D191" t="s">
        <v>14</v>
      </c>
      <c r="I191" t="s">
        <v>18</v>
      </c>
    </row>
    <row r="192" spans="1:12" x14ac:dyDescent="0.25">
      <c r="A192">
        <v>448</v>
      </c>
      <c r="B192" t="s">
        <v>432</v>
      </c>
      <c r="C192" t="s">
        <v>13</v>
      </c>
      <c r="D192" t="s">
        <v>14</v>
      </c>
      <c r="E192" t="s">
        <v>15</v>
      </c>
      <c r="L192" t="s">
        <v>19</v>
      </c>
    </row>
    <row r="193" spans="1:6" x14ac:dyDescent="0.25">
      <c r="A193">
        <v>449</v>
      </c>
      <c r="B193" t="s">
        <v>433</v>
      </c>
      <c r="C193" t="s">
        <v>358</v>
      </c>
      <c r="D193" t="s">
        <v>14</v>
      </c>
      <c r="E193" t="s">
        <v>117</v>
      </c>
    </row>
    <row r="194" spans="1:6" x14ac:dyDescent="0.25">
      <c r="A194">
        <v>450</v>
      </c>
      <c r="B194" t="s">
        <v>434</v>
      </c>
      <c r="C194" t="s">
        <v>435</v>
      </c>
      <c r="D194" t="s">
        <v>137</v>
      </c>
      <c r="E194" t="s">
        <v>15</v>
      </c>
    </row>
    <row r="195" spans="1:6" x14ac:dyDescent="0.25">
      <c r="A195">
        <v>451</v>
      </c>
      <c r="B195" t="s">
        <v>436</v>
      </c>
      <c r="C195" t="s">
        <v>13</v>
      </c>
      <c r="D195" t="s">
        <v>14</v>
      </c>
      <c r="E195" t="s">
        <v>23</v>
      </c>
    </row>
    <row r="196" spans="1:6" x14ac:dyDescent="0.25">
      <c r="A196">
        <v>452</v>
      </c>
      <c r="B196" t="s">
        <v>437</v>
      </c>
      <c r="C196" t="s">
        <v>438</v>
      </c>
      <c r="D196" t="s">
        <v>14</v>
      </c>
    </row>
    <row r="197" spans="1:6" x14ac:dyDescent="0.25">
      <c r="A197">
        <v>453</v>
      </c>
      <c r="B197" t="s">
        <v>439</v>
      </c>
      <c r="C197" t="s">
        <v>13</v>
      </c>
      <c r="D197" t="s">
        <v>14</v>
      </c>
      <c r="E197" t="s">
        <v>26</v>
      </c>
      <c r="F197" t="s">
        <v>18</v>
      </c>
    </row>
    <row r="198" spans="1:6" x14ac:dyDescent="0.25">
      <c r="A198">
        <v>454</v>
      </c>
      <c r="B198" t="s">
        <v>440</v>
      </c>
      <c r="C198" t="s">
        <v>13</v>
      </c>
      <c r="D198" t="s">
        <v>14</v>
      </c>
      <c r="E198" t="s">
        <v>15</v>
      </c>
    </row>
  </sheetData>
  <sortState ref="A2:L191">
    <sortCondition ref="A2:A191" customList="Xp***,Xs***,Xp*,Xs*,Xp,Xs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2"/>
  <sheetViews>
    <sheetView workbookViewId="0">
      <selection activeCell="F37" sqref="F37"/>
    </sheetView>
  </sheetViews>
  <sheetFormatPr defaultRowHeight="15" x14ac:dyDescent="0.25"/>
  <cols>
    <col min="1" max="1" width="10.85546875" bestFit="1" customWidth="1"/>
    <col min="2" max="3" width="12.5703125" customWidth="1"/>
    <col min="4" max="4" width="7.7109375" customWidth="1"/>
    <col min="5" max="5" width="10.85546875" bestFit="1" customWidth="1"/>
    <col min="6" max="6" width="20.5703125" bestFit="1" customWidth="1"/>
    <col min="7" max="7" width="20.5703125" customWidth="1"/>
    <col min="8" max="8" width="10.85546875" bestFit="1" customWidth="1"/>
    <col min="9" max="9" width="20.5703125" bestFit="1" customWidth="1"/>
    <col min="10" max="10" width="12" bestFit="1" customWidth="1"/>
    <col min="11" max="11" width="12" customWidth="1"/>
    <col min="12" max="12" width="10.85546875" bestFit="1" customWidth="1"/>
    <col min="13" max="13" width="14.5703125" customWidth="1"/>
    <col min="14" max="14" width="15" customWidth="1"/>
  </cols>
  <sheetData>
    <row r="1" spans="1:14" x14ac:dyDescent="0.25">
      <c r="B1" s="22" t="s">
        <v>5</v>
      </c>
      <c r="C1" s="22"/>
      <c r="D1" s="17"/>
      <c r="F1" t="s">
        <v>406</v>
      </c>
      <c r="I1" s="22" t="s">
        <v>9</v>
      </c>
      <c r="J1" s="22"/>
      <c r="K1" s="17"/>
      <c r="M1" s="22" t="s">
        <v>8</v>
      </c>
      <c r="N1" s="22"/>
    </row>
    <row r="3" spans="1:14" x14ac:dyDescent="0.25">
      <c r="B3" t="s">
        <v>402</v>
      </c>
      <c r="C3" t="s">
        <v>403</v>
      </c>
      <c r="F3" t="s">
        <v>402</v>
      </c>
      <c r="I3" t="s">
        <v>402</v>
      </c>
      <c r="J3" t="s">
        <v>403</v>
      </c>
      <c r="M3" t="s">
        <v>402</v>
      </c>
      <c r="N3" t="s">
        <v>403</v>
      </c>
    </row>
    <row r="5" spans="1:14" x14ac:dyDescent="0.25">
      <c r="A5" t="s">
        <v>412</v>
      </c>
      <c r="B5" s="22" t="s">
        <v>404</v>
      </c>
      <c r="C5" s="22"/>
      <c r="D5" s="17"/>
      <c r="E5" t="s">
        <v>407</v>
      </c>
      <c r="F5" t="s">
        <v>404</v>
      </c>
      <c r="H5" t="s">
        <v>407</v>
      </c>
      <c r="I5" s="22" t="s">
        <v>404</v>
      </c>
      <c r="J5" s="22"/>
      <c r="K5" s="17"/>
      <c r="L5" t="s">
        <v>407</v>
      </c>
      <c r="M5" s="22" t="s">
        <v>404</v>
      </c>
      <c r="N5" s="22"/>
    </row>
    <row r="6" spans="1:14" x14ac:dyDescent="0.25">
      <c r="A6" t="s">
        <v>420</v>
      </c>
      <c r="B6" t="s">
        <v>204</v>
      </c>
      <c r="C6" t="s">
        <v>205</v>
      </c>
      <c r="E6" t="s">
        <v>408</v>
      </c>
      <c r="F6" t="s">
        <v>204</v>
      </c>
      <c r="H6" t="s">
        <v>413</v>
      </c>
      <c r="I6" t="s">
        <v>204</v>
      </c>
      <c r="J6" t="s">
        <v>205</v>
      </c>
      <c r="L6" t="s">
        <v>408</v>
      </c>
      <c r="M6" t="s">
        <v>204</v>
      </c>
      <c r="N6" t="s">
        <v>205</v>
      </c>
    </row>
    <row r="7" spans="1:14" x14ac:dyDescent="0.25">
      <c r="A7" t="s">
        <v>421</v>
      </c>
      <c r="B7" t="s">
        <v>206</v>
      </c>
      <c r="C7" t="s">
        <v>207</v>
      </c>
      <c r="E7" t="s">
        <v>409</v>
      </c>
      <c r="F7" t="s">
        <v>205</v>
      </c>
      <c r="H7" t="s">
        <v>430</v>
      </c>
      <c r="I7" s="22" t="s">
        <v>431</v>
      </c>
      <c r="J7" s="22"/>
      <c r="L7" t="s">
        <v>409</v>
      </c>
      <c r="M7" t="s">
        <v>206</v>
      </c>
      <c r="N7" t="s">
        <v>207</v>
      </c>
    </row>
    <row r="8" spans="1:14" x14ac:dyDescent="0.25">
      <c r="A8" t="s">
        <v>422</v>
      </c>
      <c r="B8" t="s">
        <v>257</v>
      </c>
      <c r="C8" t="s">
        <v>258</v>
      </c>
      <c r="E8" t="s">
        <v>410</v>
      </c>
      <c r="F8" t="s">
        <v>206</v>
      </c>
      <c r="H8" t="s">
        <v>414</v>
      </c>
      <c r="I8" t="s">
        <v>206</v>
      </c>
      <c r="J8" t="s">
        <v>207</v>
      </c>
      <c r="L8" t="s">
        <v>428</v>
      </c>
      <c r="M8" s="22" t="s">
        <v>431</v>
      </c>
      <c r="N8" s="22"/>
    </row>
    <row r="9" spans="1:14" x14ac:dyDescent="0.25">
      <c r="A9" t="s">
        <v>429</v>
      </c>
      <c r="B9" s="22" t="s">
        <v>431</v>
      </c>
      <c r="C9" s="22"/>
      <c r="E9" t="s">
        <v>411</v>
      </c>
      <c r="F9" t="s">
        <v>405</v>
      </c>
      <c r="H9" t="s">
        <v>415</v>
      </c>
      <c r="I9" t="s">
        <v>405</v>
      </c>
      <c r="J9" t="s">
        <v>405</v>
      </c>
      <c r="L9" t="s">
        <v>426</v>
      </c>
      <c r="M9" t="s">
        <v>257</v>
      </c>
      <c r="N9" t="s">
        <v>258</v>
      </c>
    </row>
    <row r="10" spans="1:14" x14ac:dyDescent="0.25">
      <c r="A10" t="s">
        <v>423</v>
      </c>
      <c r="B10" t="s">
        <v>259</v>
      </c>
      <c r="C10" t="s">
        <v>260</v>
      </c>
      <c r="L10" t="s">
        <v>411</v>
      </c>
      <c r="M10" t="s">
        <v>259</v>
      </c>
      <c r="N10" t="s">
        <v>260</v>
      </c>
    </row>
    <row r="11" spans="1:14" x14ac:dyDescent="0.25">
      <c r="A11" t="s">
        <v>424</v>
      </c>
      <c r="B11" t="s">
        <v>261</v>
      </c>
      <c r="C11" t="s">
        <v>262</v>
      </c>
      <c r="L11" t="s">
        <v>427</v>
      </c>
      <c r="M11" t="s">
        <v>405</v>
      </c>
      <c r="N11" t="s">
        <v>405</v>
      </c>
    </row>
    <row r="12" spans="1:14" x14ac:dyDescent="0.25">
      <c r="A12" t="s">
        <v>425</v>
      </c>
      <c r="B12" t="s">
        <v>301</v>
      </c>
      <c r="C12" t="s">
        <v>302</v>
      </c>
    </row>
  </sheetData>
  <mergeCells count="9">
    <mergeCell ref="M8:N8"/>
    <mergeCell ref="B9:C9"/>
    <mergeCell ref="I7:J7"/>
    <mergeCell ref="I1:J1"/>
    <mergeCell ref="M1:N1"/>
    <mergeCell ref="B1:C1"/>
    <mergeCell ref="B5:C5"/>
    <mergeCell ref="I5:J5"/>
    <mergeCell ref="M5:N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38"/>
  <sheetViews>
    <sheetView workbookViewId="0">
      <selection activeCell="J24" sqref="J24"/>
    </sheetView>
  </sheetViews>
  <sheetFormatPr defaultRowHeight="15" x14ac:dyDescent="0.25"/>
  <sheetData>
    <row r="1" spans="1:6" x14ac:dyDescent="0.25">
      <c r="A1">
        <v>1</v>
      </c>
      <c r="B1" s="13"/>
    </row>
    <row r="2" spans="1:6" x14ac:dyDescent="0.25">
      <c r="D2" s="14"/>
    </row>
    <row r="3" spans="1:6" x14ac:dyDescent="0.25">
      <c r="A3">
        <v>9</v>
      </c>
      <c r="B3" s="14"/>
    </row>
    <row r="5" spans="1:6" x14ac:dyDescent="0.25">
      <c r="F5" s="14"/>
    </row>
    <row r="6" spans="1:6" x14ac:dyDescent="0.25">
      <c r="A6">
        <v>2</v>
      </c>
      <c r="B6" s="14"/>
    </row>
    <row r="7" spans="1:6" x14ac:dyDescent="0.25">
      <c r="D7" s="14"/>
    </row>
    <row r="8" spans="1:6" x14ac:dyDescent="0.25">
      <c r="A8">
        <v>10</v>
      </c>
      <c r="B8" s="14"/>
    </row>
    <row r="11" spans="1:6" x14ac:dyDescent="0.25">
      <c r="A11">
        <v>3</v>
      </c>
      <c r="B11" s="14"/>
    </row>
    <row r="12" spans="1:6" x14ac:dyDescent="0.25">
      <c r="D12" s="14"/>
    </row>
    <row r="13" spans="1:6" x14ac:dyDescent="0.25">
      <c r="A13">
        <v>11</v>
      </c>
      <c r="B13" s="14"/>
    </row>
    <row r="15" spans="1:6" x14ac:dyDescent="0.25">
      <c r="F15" s="14"/>
    </row>
    <row r="16" spans="1:6" x14ac:dyDescent="0.25">
      <c r="A16">
        <v>4</v>
      </c>
      <c r="B16" s="14"/>
    </row>
    <row r="17" spans="1:10" x14ac:dyDescent="0.25">
      <c r="D17" s="14"/>
    </row>
    <row r="18" spans="1:10" x14ac:dyDescent="0.25">
      <c r="A18">
        <v>12</v>
      </c>
      <c r="B18" s="14"/>
    </row>
    <row r="21" spans="1:10" x14ac:dyDescent="0.25">
      <c r="A21">
        <v>5</v>
      </c>
      <c r="B21" s="14"/>
    </row>
    <row r="22" spans="1:10" x14ac:dyDescent="0.25">
      <c r="D22" s="14"/>
    </row>
    <row r="23" spans="1:10" x14ac:dyDescent="0.25">
      <c r="A23">
        <v>13</v>
      </c>
      <c r="B23" s="14"/>
    </row>
    <row r="24" spans="1:10" x14ac:dyDescent="0.25">
      <c r="J24">
        <f>14*3</f>
        <v>42</v>
      </c>
    </row>
    <row r="25" spans="1:10" x14ac:dyDescent="0.25">
      <c r="F25" s="14"/>
    </row>
    <row r="26" spans="1:10" x14ac:dyDescent="0.25">
      <c r="A26">
        <v>6</v>
      </c>
      <c r="B26" s="14"/>
    </row>
    <row r="27" spans="1:10" x14ac:dyDescent="0.25">
      <c r="D27" s="14"/>
    </row>
    <row r="28" spans="1:10" x14ac:dyDescent="0.25">
      <c r="A28">
        <v>14</v>
      </c>
      <c r="B28" s="14"/>
    </row>
    <row r="31" spans="1:10" x14ac:dyDescent="0.25">
      <c r="A31">
        <v>7</v>
      </c>
      <c r="B31" s="14"/>
    </row>
    <row r="32" spans="1:10" x14ac:dyDescent="0.25">
      <c r="D32" s="14"/>
    </row>
    <row r="33" spans="1:6" x14ac:dyDescent="0.25">
      <c r="A33">
        <v>15</v>
      </c>
      <c r="B33" s="14"/>
    </row>
    <row r="35" spans="1:6" x14ac:dyDescent="0.25">
      <c r="F35" s="14"/>
    </row>
    <row r="36" spans="1:6" x14ac:dyDescent="0.25">
      <c r="A36">
        <v>8</v>
      </c>
      <c r="B36" s="14"/>
    </row>
    <row r="37" spans="1:6" x14ac:dyDescent="0.25">
      <c r="D37" s="14"/>
    </row>
    <row r="38" spans="1:6" x14ac:dyDescent="0.25">
      <c r="A38">
        <v>16</v>
      </c>
      <c r="B38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Index</vt:lpstr>
      <vt:lpstr>Longsword - Open</vt:lpstr>
      <vt:lpstr>Longsword - Ladies</vt:lpstr>
      <vt:lpstr>Sabre</vt:lpstr>
      <vt:lpstr>Rapier</vt:lpstr>
      <vt:lpstr>Bouts</vt:lpstr>
      <vt:lpstr>Total</vt:lpstr>
      <vt:lpstr>Timetable</vt:lpstr>
      <vt:lpstr>Sheet1</vt:lpstr>
      <vt:lpstr>___INDEX_SHEET___ASAP_Utilities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Runacres</dc:creator>
  <cp:lastModifiedBy>Rob Runacres</cp:lastModifiedBy>
  <dcterms:created xsi:type="dcterms:W3CDTF">2013-09-10T16:03:12Z</dcterms:created>
  <dcterms:modified xsi:type="dcterms:W3CDTF">2013-10-27T12:08:11Z</dcterms:modified>
</cp:coreProperties>
</file>