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4526"/>
  <workbookPr filterPrivacy="1" codeName="ThisWorkbook" autoCompressPictures="0"/>
  <bookViews>
    <workbookView xWindow="140" yWindow="0" windowWidth="23160" windowHeight="14220" tabRatio="776" firstSheet="7" activeTab="15"/>
  </bookViews>
  <sheets>
    <sheet name="Management Performance" sheetId="13" r:id="rId1"/>
    <sheet name="Vessel Performance" sheetId="14" r:id="rId2"/>
    <sheet name="Vessel Turn Around in Port" sheetId="15" r:id="rId3"/>
    <sheet name="Bunker Management" sheetId="16" r:id="rId4"/>
    <sheet name="On Time Delivery" sheetId="18" r:id="rId5"/>
    <sheet name="Lubricating Oil Management" sheetId="19" r:id="rId6"/>
    <sheet name="M&amp;R Management" sheetId="17" r:id="rId7"/>
    <sheet name="Technical Off-hire" sheetId="7" r:id="rId8"/>
    <sheet name="Fleet Safety" sheetId="8" r:id="rId9"/>
    <sheet name="Budget Performance" sheetId="2" r:id="rId10"/>
    <sheet name="Crewing" sheetId="11" r:id="rId11"/>
    <sheet name="Dry Dock Management" sheetId="10" r:id="rId12"/>
    <sheet name="Inspections &amp; Audit" sheetId="9" r:id="rId13"/>
    <sheet name="Drop downs" sheetId="4" state="hidden" r:id="rId14"/>
    <sheet name="Data" sheetId="3" r:id="rId15"/>
    <sheet name="Input Data" sheetId="27" r:id="rId16"/>
    <sheet name="Guidelines" sheetId="21" r:id="rId17"/>
    <sheet name="Sheet1" sheetId="28" r:id="rId18"/>
  </sheets>
  <definedNames>
    <definedName name="_xlnm.Print_Area" localSheetId="9">'Budget Performance'!$B$4:$AE$52</definedName>
    <definedName name="_xlnm.Print_Area" localSheetId="3">'Bunker Management'!$B$4:$AE$62</definedName>
    <definedName name="_xlnm.Print_Area" localSheetId="10">Crewing!$B$4:$AE$52</definedName>
    <definedName name="_xlnm.Print_Area" localSheetId="11">'Dry Dock Management'!$B$4:$AE$67</definedName>
    <definedName name="_xlnm.Print_Area" localSheetId="8">'Fleet Safety'!$B$4:$AE$72</definedName>
    <definedName name="_xlnm.Print_Area" localSheetId="12">'Inspections &amp; Audit'!$B$4:$AE$62</definedName>
    <definedName name="_xlnm.Print_Area" localSheetId="5">'Lubricating Oil Management'!$B$4:$AE$62</definedName>
    <definedName name="_xlnm.Print_Area" localSheetId="6">'M&amp;R Management'!$B$4:$AE$62</definedName>
    <definedName name="_xlnm.Print_Area" localSheetId="0">'Management Performance'!$B$4:$AH$48</definedName>
    <definedName name="_xlnm.Print_Area" localSheetId="4">'On Time Delivery'!$B$4:$AE$62</definedName>
    <definedName name="_xlnm.Print_Area" localSheetId="7">'Technical Off-hire'!$B$4:$AE$62</definedName>
    <definedName name="_xlnm.Print_Area" localSheetId="1">'Vessel Performance'!$B$4:$AE$62</definedName>
    <definedName name="_xlnm.Print_Area" localSheetId="2">'Vessel Turn Around in Port'!$B$4:$AE$62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L11" i="8" l="1"/>
  <c r="H37" i="27"/>
  <c r="I37" i="27"/>
  <c r="J37" i="27"/>
  <c r="K37" i="27"/>
  <c r="L37" i="27"/>
  <c r="M37" i="27"/>
  <c r="N37" i="27"/>
  <c r="O37" i="27"/>
  <c r="P37" i="27"/>
  <c r="Q37" i="27"/>
  <c r="R37" i="27"/>
  <c r="J36" i="27"/>
  <c r="K36" i="27"/>
  <c r="L36" i="27"/>
  <c r="M36" i="27"/>
  <c r="N36" i="27"/>
  <c r="O36" i="27"/>
  <c r="P36" i="27"/>
  <c r="Q36" i="27"/>
  <c r="R36" i="27"/>
  <c r="J35" i="27"/>
  <c r="K35" i="27"/>
  <c r="L35" i="27"/>
  <c r="M35" i="27"/>
  <c r="N35" i="27"/>
  <c r="O35" i="27"/>
  <c r="P35" i="27"/>
  <c r="Q35" i="27"/>
  <c r="R35" i="27"/>
  <c r="J34" i="27"/>
  <c r="K34" i="27"/>
  <c r="L34" i="27"/>
  <c r="M34" i="27"/>
  <c r="N34" i="27"/>
  <c r="O34" i="27"/>
  <c r="P34" i="27"/>
  <c r="Q34" i="27"/>
  <c r="R34" i="27"/>
  <c r="J33" i="27"/>
  <c r="K33" i="27"/>
  <c r="L33" i="27"/>
  <c r="M33" i="27"/>
  <c r="N33" i="27"/>
  <c r="O33" i="27"/>
  <c r="P33" i="27"/>
  <c r="Q33" i="27"/>
  <c r="R33" i="27"/>
  <c r="J32" i="27"/>
  <c r="K32" i="27"/>
  <c r="L32" i="27"/>
  <c r="M32" i="27"/>
  <c r="N32" i="27"/>
  <c r="O32" i="27"/>
  <c r="P32" i="27"/>
  <c r="Q32" i="27"/>
  <c r="R32" i="27"/>
  <c r="J31" i="27"/>
  <c r="K31" i="27"/>
  <c r="L31" i="27"/>
  <c r="M31" i="27"/>
  <c r="N31" i="27"/>
  <c r="O31" i="27"/>
  <c r="P31" i="27"/>
  <c r="Q31" i="27"/>
  <c r="R31" i="27"/>
  <c r="J30" i="27"/>
  <c r="K30" i="27"/>
  <c r="L30" i="27"/>
  <c r="M30" i="27"/>
  <c r="N30" i="27"/>
  <c r="O30" i="27"/>
  <c r="P30" i="27"/>
  <c r="Q30" i="27"/>
  <c r="R30" i="27"/>
  <c r="J29" i="27"/>
  <c r="K29" i="27"/>
  <c r="L29" i="27"/>
  <c r="M29" i="27"/>
  <c r="N29" i="27"/>
  <c r="O29" i="27"/>
  <c r="P29" i="27"/>
  <c r="Q29" i="27"/>
  <c r="R29" i="27"/>
  <c r="J28" i="27"/>
  <c r="K28" i="27"/>
  <c r="L28" i="27"/>
  <c r="M28" i="27"/>
  <c r="N28" i="27"/>
  <c r="O28" i="27"/>
  <c r="P28" i="27"/>
  <c r="Q28" i="27"/>
  <c r="R28" i="27"/>
  <c r="J27" i="27"/>
  <c r="K27" i="27"/>
  <c r="L27" i="27"/>
  <c r="M27" i="27"/>
  <c r="N27" i="27"/>
  <c r="O27" i="27"/>
  <c r="P27" i="27"/>
  <c r="Q27" i="27"/>
  <c r="R27" i="27"/>
  <c r="J26" i="27"/>
  <c r="K26" i="27"/>
  <c r="L26" i="27"/>
  <c r="M26" i="27"/>
  <c r="N26" i="27"/>
  <c r="O26" i="27"/>
  <c r="P26" i="27"/>
  <c r="Q26" i="27"/>
  <c r="R26" i="27"/>
  <c r="J25" i="27"/>
  <c r="K25" i="27"/>
  <c r="L25" i="27"/>
  <c r="M25" i="27"/>
  <c r="N25" i="27"/>
  <c r="O25" i="27"/>
  <c r="P25" i="27"/>
  <c r="Q25" i="27"/>
  <c r="R25" i="27"/>
  <c r="J24" i="27"/>
  <c r="K24" i="27"/>
  <c r="L24" i="27"/>
  <c r="M24" i="27"/>
  <c r="N24" i="27"/>
  <c r="O24" i="27"/>
  <c r="P24" i="27"/>
  <c r="Q24" i="27"/>
  <c r="R24" i="27"/>
  <c r="J23" i="27"/>
  <c r="K23" i="27"/>
  <c r="L23" i="27"/>
  <c r="M23" i="27"/>
  <c r="N23" i="27"/>
  <c r="O23" i="27"/>
  <c r="P23" i="27"/>
  <c r="Q23" i="27"/>
  <c r="R23" i="27"/>
  <c r="J22" i="27"/>
  <c r="K22" i="27"/>
  <c r="L22" i="27"/>
  <c r="M22" i="27"/>
  <c r="N22" i="27"/>
  <c r="O22" i="27"/>
  <c r="P22" i="27"/>
  <c r="Q22" i="27"/>
  <c r="R22" i="27"/>
  <c r="J21" i="27"/>
  <c r="K21" i="27"/>
  <c r="L21" i="27"/>
  <c r="M21" i="27"/>
  <c r="N21" i="27"/>
  <c r="O21" i="27"/>
  <c r="P21" i="27"/>
  <c r="Q21" i="27"/>
  <c r="R21" i="27"/>
  <c r="J20" i="27"/>
  <c r="K20" i="27"/>
  <c r="L20" i="27"/>
  <c r="K17" i="3"/>
  <c r="M20" i="27"/>
  <c r="L17" i="3"/>
  <c r="N20" i="27"/>
  <c r="O20" i="27"/>
  <c r="P20" i="27"/>
  <c r="Q20" i="27"/>
  <c r="P17" i="3"/>
  <c r="R20" i="27"/>
  <c r="J19" i="27"/>
  <c r="K19" i="27"/>
  <c r="L19" i="27"/>
  <c r="K16" i="3"/>
  <c r="M19" i="27"/>
  <c r="L16" i="3"/>
  <c r="N19" i="27"/>
  <c r="O19" i="27"/>
  <c r="N16" i="3"/>
  <c r="P19" i="27"/>
  <c r="O16" i="3"/>
  <c r="Q19" i="27"/>
  <c r="P16" i="3"/>
  <c r="R19" i="27"/>
  <c r="J14" i="27"/>
  <c r="K14" i="27"/>
  <c r="L14" i="27"/>
  <c r="M14" i="27"/>
  <c r="N14" i="27"/>
  <c r="O14" i="27"/>
  <c r="P14" i="27"/>
  <c r="Q14" i="27"/>
  <c r="R14" i="27"/>
  <c r="R13" i="27"/>
  <c r="Q12" i="3"/>
  <c r="I13" i="27"/>
  <c r="H12" i="3"/>
  <c r="J13" i="27"/>
  <c r="K13" i="27"/>
  <c r="J12" i="3"/>
  <c r="L13" i="27"/>
  <c r="M13" i="27"/>
  <c r="N13" i="27"/>
  <c r="O13" i="27"/>
  <c r="N12" i="3"/>
  <c r="P13" i="27"/>
  <c r="O12" i="3"/>
  <c r="Q13" i="27"/>
  <c r="P12" i="3"/>
  <c r="G12" i="27"/>
  <c r="H12" i="27"/>
  <c r="G11" i="3"/>
  <c r="I12" i="27"/>
  <c r="H11" i="3"/>
  <c r="J12" i="27"/>
  <c r="I11" i="3"/>
  <c r="K12" i="27"/>
  <c r="L12" i="27"/>
  <c r="M12" i="27"/>
  <c r="L11" i="3"/>
  <c r="N12" i="27"/>
  <c r="M11" i="3"/>
  <c r="P12" i="27"/>
  <c r="Q12" i="27"/>
  <c r="P11" i="3"/>
  <c r="R12" i="27"/>
  <c r="J11" i="3"/>
  <c r="O12" i="27"/>
  <c r="N11" i="3"/>
  <c r="J11" i="27"/>
  <c r="K11" i="27"/>
  <c r="L11" i="27"/>
  <c r="M11" i="27"/>
  <c r="N11" i="27"/>
  <c r="O11" i="27"/>
  <c r="P11" i="27"/>
  <c r="Q11" i="27"/>
  <c r="R11" i="27"/>
  <c r="J10" i="27"/>
  <c r="K10" i="27"/>
  <c r="L10" i="27"/>
  <c r="K10" i="3"/>
  <c r="M10" i="27"/>
  <c r="L10" i="3"/>
  <c r="N10" i="27"/>
  <c r="O10" i="27"/>
  <c r="P10" i="27"/>
  <c r="O10" i="3"/>
  <c r="Q10" i="27"/>
  <c r="P10" i="3"/>
  <c r="R10" i="27"/>
  <c r="J9" i="27"/>
  <c r="K9" i="27"/>
  <c r="J9" i="3"/>
  <c r="L9" i="27"/>
  <c r="K9" i="3"/>
  <c r="M9" i="27"/>
  <c r="L9" i="3"/>
  <c r="N9" i="27"/>
  <c r="O9" i="27"/>
  <c r="P9" i="27"/>
  <c r="O9" i="3"/>
  <c r="Q9" i="27"/>
  <c r="P9" i="3"/>
  <c r="R9" i="27"/>
  <c r="J8" i="27"/>
  <c r="I8" i="3"/>
  <c r="K8" i="27"/>
  <c r="J8" i="3"/>
  <c r="L8" i="27"/>
  <c r="M8" i="27"/>
  <c r="L8" i="3"/>
  <c r="N8" i="27"/>
  <c r="M8" i="3"/>
  <c r="O8" i="27"/>
  <c r="N8" i="3"/>
  <c r="P8" i="27"/>
  <c r="Q8" i="27"/>
  <c r="P8" i="3"/>
  <c r="R8" i="27"/>
  <c r="J6" i="27"/>
  <c r="I6" i="3"/>
  <c r="K6" i="27"/>
  <c r="L6" i="27"/>
  <c r="K6" i="3"/>
  <c r="M6" i="27"/>
  <c r="L6" i="3"/>
  <c r="N6" i="27"/>
  <c r="M6" i="3"/>
  <c r="O6" i="27"/>
  <c r="P6" i="27"/>
  <c r="O6" i="3"/>
  <c r="Q6" i="27"/>
  <c r="R6" i="27"/>
  <c r="Q6" i="3"/>
  <c r="J5" i="27"/>
  <c r="K5" i="27"/>
  <c r="L5" i="27"/>
  <c r="K5" i="3"/>
  <c r="M5" i="27"/>
  <c r="L5" i="3"/>
  <c r="N5" i="27"/>
  <c r="O5" i="27"/>
  <c r="P5" i="27"/>
  <c r="O5" i="3"/>
  <c r="Q5" i="27"/>
  <c r="P5" i="3"/>
  <c r="R5" i="27"/>
  <c r="J4" i="27"/>
  <c r="K4" i="27"/>
  <c r="J4" i="3"/>
  <c r="L4" i="27"/>
  <c r="K4" i="3"/>
  <c r="M4" i="27"/>
  <c r="N4" i="27"/>
  <c r="O4" i="27"/>
  <c r="N4" i="3"/>
  <c r="P4" i="27"/>
  <c r="O4" i="3"/>
  <c r="Q4" i="27"/>
  <c r="P4" i="3"/>
  <c r="R4" i="27"/>
  <c r="I18" i="3"/>
  <c r="J18" i="3"/>
  <c r="K18" i="3"/>
  <c r="L18" i="3"/>
  <c r="M18" i="3"/>
  <c r="N18" i="3"/>
  <c r="O18" i="3"/>
  <c r="P18" i="3"/>
  <c r="Q18" i="3"/>
  <c r="I17" i="3"/>
  <c r="J17" i="3"/>
  <c r="M17" i="3"/>
  <c r="N17" i="3"/>
  <c r="O17" i="3"/>
  <c r="Q17" i="3"/>
  <c r="I16" i="3"/>
  <c r="J16" i="3"/>
  <c r="M16" i="3"/>
  <c r="Q16" i="3"/>
  <c r="I14" i="3"/>
  <c r="J14" i="3"/>
  <c r="K14" i="3"/>
  <c r="L14" i="3"/>
  <c r="M14" i="3"/>
  <c r="N14" i="3"/>
  <c r="O14" i="3"/>
  <c r="P14" i="3"/>
  <c r="Q14" i="3"/>
  <c r="I12" i="3"/>
  <c r="K12" i="3"/>
  <c r="L12" i="3"/>
  <c r="M12" i="3"/>
  <c r="O11" i="3"/>
  <c r="Q11" i="3"/>
  <c r="F11" i="3"/>
  <c r="K11" i="3"/>
  <c r="I10" i="3"/>
  <c r="J10" i="3"/>
  <c r="M10" i="3"/>
  <c r="N10" i="3"/>
  <c r="Q10" i="3"/>
  <c r="I9" i="3"/>
  <c r="M9" i="3"/>
  <c r="N9" i="3"/>
  <c r="Q9" i="3"/>
  <c r="K8" i="3"/>
  <c r="O8" i="3"/>
  <c r="Q8" i="3"/>
  <c r="J6" i="3"/>
  <c r="N6" i="3"/>
  <c r="P6" i="3"/>
  <c r="I5" i="3"/>
  <c r="J5" i="3"/>
  <c r="M5" i="3"/>
  <c r="N5" i="3"/>
  <c r="Q5" i="3"/>
  <c r="I4" i="3"/>
  <c r="L4" i="3"/>
  <c r="M4" i="3"/>
  <c r="Q4" i="3"/>
  <c r="I3" i="3"/>
  <c r="J3" i="3"/>
  <c r="K3" i="3"/>
  <c r="L3" i="3"/>
  <c r="M3" i="3"/>
  <c r="N3" i="3"/>
  <c r="O3" i="3"/>
  <c r="P3" i="3"/>
  <c r="Q3" i="3"/>
  <c r="CM18" i="27"/>
  <c r="CN18" i="27"/>
  <c r="CO18" i="27"/>
  <c r="CP18" i="27"/>
  <c r="CQ18" i="27"/>
  <c r="CR18" i="27"/>
  <c r="CS18" i="27"/>
  <c r="CT18" i="27"/>
  <c r="CU18" i="27"/>
  <c r="CM16" i="27"/>
  <c r="CN16" i="27"/>
  <c r="CO16" i="27"/>
  <c r="CP16" i="27"/>
  <c r="CQ16" i="27"/>
  <c r="CR16" i="27"/>
  <c r="CS16" i="27"/>
  <c r="CT16" i="27"/>
  <c r="CU16" i="27"/>
  <c r="CI18" i="27"/>
  <c r="CI16" i="27"/>
  <c r="BC18" i="27"/>
  <c r="BD18" i="27"/>
  <c r="BE18" i="27"/>
  <c r="BF18" i="27"/>
  <c r="BG18" i="27"/>
  <c r="BH18" i="27"/>
  <c r="BI18" i="27"/>
  <c r="BJ18" i="27"/>
  <c r="BK18" i="27"/>
  <c r="BC16" i="27"/>
  <c r="BD16" i="27"/>
  <c r="BE16" i="27"/>
  <c r="BF16" i="27"/>
  <c r="BG16" i="27"/>
  <c r="BH16" i="27"/>
  <c r="BI16" i="27"/>
  <c r="BJ16" i="27"/>
  <c r="BK16" i="27"/>
  <c r="AQ18" i="27"/>
  <c r="AR18" i="27"/>
  <c r="AS18" i="27"/>
  <c r="AT18" i="27"/>
  <c r="AU18" i="27"/>
  <c r="AV18" i="27"/>
  <c r="AW18" i="27"/>
  <c r="AX18" i="27"/>
  <c r="AY18" i="27"/>
  <c r="AQ16" i="27"/>
  <c r="AR16" i="27"/>
  <c r="AS16" i="27"/>
  <c r="AT16" i="27"/>
  <c r="AU16" i="27"/>
  <c r="AV16" i="27"/>
  <c r="AW16" i="27"/>
  <c r="AX16" i="27"/>
  <c r="AY16" i="27"/>
  <c r="AZ16" i="27"/>
  <c r="AN18" i="27"/>
  <c r="AO18" i="27"/>
  <c r="AP18" i="27"/>
  <c r="AZ18" i="27"/>
  <c r="BA18" i="27"/>
  <c r="BB18" i="27"/>
  <c r="BL18" i="27"/>
  <c r="BM18" i="27"/>
  <c r="BN18" i="27"/>
  <c r="BO18" i="27"/>
  <c r="BP18" i="27"/>
  <c r="BQ18" i="27"/>
  <c r="BR18" i="27"/>
  <c r="BS18" i="27"/>
  <c r="BT18" i="27"/>
  <c r="BU18" i="27"/>
  <c r="BV18" i="27"/>
  <c r="BX18" i="27"/>
  <c r="BY18" i="27"/>
  <c r="BZ18" i="27"/>
  <c r="CA18" i="27"/>
  <c r="CB18" i="27"/>
  <c r="CC18" i="27"/>
  <c r="CD18" i="27"/>
  <c r="CE18" i="27"/>
  <c r="CF18" i="27"/>
  <c r="CG18" i="27"/>
  <c r="CH18" i="27"/>
  <c r="CJ18" i="27"/>
  <c r="CK18" i="27"/>
  <c r="CL18" i="27"/>
  <c r="CV18" i="27"/>
  <c r="CW18" i="27"/>
  <c r="CX18" i="27"/>
  <c r="CY18" i="27"/>
  <c r="CZ18" i="27"/>
  <c r="DA18" i="27"/>
  <c r="DB18" i="27"/>
  <c r="DC18" i="27"/>
  <c r="DD18" i="27"/>
  <c r="DE18" i="27"/>
  <c r="DF18" i="27"/>
  <c r="DH18" i="27"/>
  <c r="DI18" i="27"/>
  <c r="DJ18" i="27"/>
  <c r="DK18" i="27"/>
  <c r="DL18" i="27"/>
  <c r="DM18" i="27"/>
  <c r="DN18" i="27"/>
  <c r="DO18" i="27"/>
  <c r="DP18" i="27"/>
  <c r="DQ18" i="27"/>
  <c r="DR18" i="27"/>
  <c r="DT18" i="27"/>
  <c r="DU18" i="27"/>
  <c r="DV18" i="27"/>
  <c r="DW18" i="27"/>
  <c r="DX18" i="27"/>
  <c r="DY18" i="27"/>
  <c r="DZ18" i="27"/>
  <c r="EA18" i="27"/>
  <c r="EB18" i="27"/>
  <c r="EC18" i="27"/>
  <c r="ED18" i="27"/>
  <c r="EF18" i="27"/>
  <c r="EG18" i="27"/>
  <c r="EH18" i="27"/>
  <c r="EI18" i="27"/>
  <c r="EJ18" i="27"/>
  <c r="EK18" i="27"/>
  <c r="EL18" i="27"/>
  <c r="EM18" i="27"/>
  <c r="EN18" i="27"/>
  <c r="EO18" i="27"/>
  <c r="EP18" i="27"/>
  <c r="ER18" i="27"/>
  <c r="ES18" i="27"/>
  <c r="ET18" i="27"/>
  <c r="EU18" i="27"/>
  <c r="EV18" i="27"/>
  <c r="EW18" i="27"/>
  <c r="EX18" i="27"/>
  <c r="EY18" i="27"/>
  <c r="EZ18" i="27"/>
  <c r="FA18" i="27"/>
  <c r="FB18" i="27"/>
  <c r="FD18" i="27"/>
  <c r="FE18" i="27"/>
  <c r="FF18" i="27"/>
  <c r="FG18" i="27"/>
  <c r="FH18" i="27"/>
  <c r="FI18" i="27"/>
  <c r="FJ18" i="27"/>
  <c r="FK18" i="27"/>
  <c r="FL18" i="27"/>
  <c r="FM18" i="27"/>
  <c r="FN18" i="27"/>
  <c r="FP18" i="27"/>
  <c r="FQ18" i="27"/>
  <c r="FR18" i="27"/>
  <c r="FS18" i="27"/>
  <c r="FT18" i="27"/>
  <c r="FU18" i="27"/>
  <c r="FV18" i="27"/>
  <c r="FW18" i="27"/>
  <c r="FX18" i="27"/>
  <c r="FY18" i="27"/>
  <c r="FZ18" i="27"/>
  <c r="GB18" i="27"/>
  <c r="GC18" i="27"/>
  <c r="GD18" i="27"/>
  <c r="GE18" i="27"/>
  <c r="GF18" i="27"/>
  <c r="GG18" i="27"/>
  <c r="GH18" i="27"/>
  <c r="GI18" i="27"/>
  <c r="GJ18" i="27"/>
  <c r="AN16" i="27"/>
  <c r="AO16" i="27"/>
  <c r="AP16" i="27"/>
  <c r="BA16" i="27"/>
  <c r="BB16" i="27"/>
  <c r="BL16" i="27"/>
  <c r="BM16" i="27"/>
  <c r="BN16" i="27"/>
  <c r="BO16" i="27"/>
  <c r="BP16" i="27"/>
  <c r="BQ16" i="27"/>
  <c r="BR16" i="27"/>
  <c r="BS16" i="27"/>
  <c r="BT16" i="27"/>
  <c r="BU16" i="27"/>
  <c r="BV16" i="27"/>
  <c r="BX16" i="27"/>
  <c r="BY16" i="27"/>
  <c r="BZ16" i="27"/>
  <c r="CA16" i="27"/>
  <c r="CB16" i="27"/>
  <c r="CC16" i="27"/>
  <c r="CD16" i="27"/>
  <c r="CE16" i="27"/>
  <c r="CF16" i="27"/>
  <c r="CG16" i="27"/>
  <c r="CH16" i="27"/>
  <c r="CJ16" i="27"/>
  <c r="CK16" i="27"/>
  <c r="CL16" i="27"/>
  <c r="CV16" i="27"/>
  <c r="CW16" i="27"/>
  <c r="CX16" i="27"/>
  <c r="CY16" i="27"/>
  <c r="CZ16" i="27"/>
  <c r="DA16" i="27"/>
  <c r="DB16" i="27"/>
  <c r="DC16" i="27"/>
  <c r="DD16" i="27"/>
  <c r="DE16" i="27"/>
  <c r="DF16" i="27"/>
  <c r="DH16" i="27"/>
  <c r="DI16" i="27"/>
  <c r="DJ16" i="27"/>
  <c r="DK16" i="27"/>
  <c r="DL16" i="27"/>
  <c r="DM16" i="27"/>
  <c r="DN16" i="27"/>
  <c r="DO16" i="27"/>
  <c r="DP16" i="27"/>
  <c r="DQ16" i="27"/>
  <c r="DR16" i="27"/>
  <c r="DT16" i="27"/>
  <c r="DU16" i="27"/>
  <c r="DV16" i="27"/>
  <c r="DW16" i="27"/>
  <c r="DX16" i="27"/>
  <c r="DY16" i="27"/>
  <c r="DZ16" i="27"/>
  <c r="EA16" i="27"/>
  <c r="EB16" i="27"/>
  <c r="EC16" i="27"/>
  <c r="ED16" i="27"/>
  <c r="EF16" i="27"/>
  <c r="EG16" i="27"/>
  <c r="EH16" i="27"/>
  <c r="EI16" i="27"/>
  <c r="EJ16" i="27"/>
  <c r="EK16" i="27"/>
  <c r="EL16" i="27"/>
  <c r="EM16" i="27"/>
  <c r="EN16" i="27"/>
  <c r="EO16" i="27"/>
  <c r="EP16" i="27"/>
  <c r="ER16" i="27"/>
  <c r="ES16" i="27"/>
  <c r="ET16" i="27"/>
  <c r="EU16" i="27"/>
  <c r="EV16" i="27"/>
  <c r="EW16" i="27"/>
  <c r="EX16" i="27"/>
  <c r="EY16" i="27"/>
  <c r="EZ16" i="27"/>
  <c r="FA16" i="27"/>
  <c r="FB16" i="27"/>
  <c r="FD16" i="27"/>
  <c r="FE16" i="27"/>
  <c r="FF16" i="27"/>
  <c r="FG16" i="27"/>
  <c r="FH16" i="27"/>
  <c r="FI16" i="27"/>
  <c r="FJ16" i="27"/>
  <c r="FK16" i="27"/>
  <c r="FL16" i="27"/>
  <c r="FM16" i="27"/>
  <c r="FN16" i="27"/>
  <c r="FP16" i="27"/>
  <c r="FQ16" i="27"/>
  <c r="FR16" i="27"/>
  <c r="FS16" i="27"/>
  <c r="FT16" i="27"/>
  <c r="FU16" i="27"/>
  <c r="FV16" i="27"/>
  <c r="FW16" i="27"/>
  <c r="FX16" i="27"/>
  <c r="FY16" i="27"/>
  <c r="FZ16" i="27"/>
  <c r="GB16" i="27"/>
  <c r="GC16" i="27"/>
  <c r="GD16" i="27"/>
  <c r="GE16" i="27"/>
  <c r="GF16" i="27"/>
  <c r="GG16" i="27"/>
  <c r="GH16" i="27"/>
  <c r="GI16" i="27"/>
  <c r="GJ16" i="27"/>
  <c r="AB18" i="27"/>
  <c r="AC18" i="27"/>
  <c r="AD18" i="27"/>
  <c r="AE18" i="27"/>
  <c r="AF18" i="27"/>
  <c r="AG18" i="27"/>
  <c r="AH18" i="27"/>
  <c r="AI18" i="27"/>
  <c r="AJ18" i="27"/>
  <c r="AK18" i="27"/>
  <c r="AL18" i="27"/>
  <c r="AM18" i="27"/>
  <c r="AB16" i="27"/>
  <c r="AC16" i="27"/>
  <c r="AD16" i="27"/>
  <c r="AE16" i="27"/>
  <c r="AF16" i="27"/>
  <c r="AG16" i="27"/>
  <c r="AH16" i="27"/>
  <c r="AI16" i="27"/>
  <c r="AJ16" i="27"/>
  <c r="AK16" i="27"/>
  <c r="AL16" i="27"/>
  <c r="AM16" i="27"/>
  <c r="R18" i="27"/>
  <c r="Q15" i="3"/>
  <c r="R16" i="27"/>
  <c r="Q16" i="27"/>
  <c r="Q18" i="27"/>
  <c r="P15" i="3"/>
  <c r="P16" i="27"/>
  <c r="P18" i="27"/>
  <c r="O15" i="3"/>
  <c r="V18" i="27"/>
  <c r="J18" i="27"/>
  <c r="I15" i="3"/>
  <c r="W18" i="27"/>
  <c r="K18" i="27"/>
  <c r="J15" i="3"/>
  <c r="X18" i="27"/>
  <c r="L18" i="27"/>
  <c r="K15" i="3"/>
  <c r="Y18" i="27"/>
  <c r="M18" i="27"/>
  <c r="L15" i="3"/>
  <c r="Z18" i="27"/>
  <c r="N18" i="27"/>
  <c r="M15" i="3"/>
  <c r="AA18" i="27"/>
  <c r="O18" i="27"/>
  <c r="N15" i="3"/>
  <c r="AA16" i="27"/>
  <c r="O16" i="27"/>
  <c r="O7" i="27"/>
  <c r="N7" i="3"/>
  <c r="F25" i="3"/>
  <c r="G14" i="27"/>
  <c r="F13" i="3"/>
  <c r="H14" i="27"/>
  <c r="G13" i="3"/>
  <c r="I14" i="27"/>
  <c r="H13" i="3"/>
  <c r="G3" i="3"/>
  <c r="H3" i="3"/>
  <c r="F3" i="3"/>
  <c r="V16" i="27"/>
  <c r="J16" i="27"/>
  <c r="W16" i="27"/>
  <c r="K16" i="27"/>
  <c r="X16" i="27"/>
  <c r="L16" i="27"/>
  <c r="Y16" i="27"/>
  <c r="M16" i="27"/>
  <c r="Z16" i="27"/>
  <c r="N16" i="27"/>
  <c r="G34" i="3"/>
  <c r="H34" i="3"/>
  <c r="L16" i="9"/>
  <c r="J16" i="9"/>
  <c r="L15" i="9"/>
  <c r="J15" i="9"/>
  <c r="L14" i="9"/>
  <c r="J14" i="9"/>
  <c r="L13" i="9"/>
  <c r="J13" i="9"/>
  <c r="L12" i="9"/>
  <c r="J12" i="9"/>
  <c r="L12" i="11"/>
  <c r="J12" i="11"/>
  <c r="I24" i="3"/>
  <c r="J24" i="3"/>
  <c r="K24" i="3"/>
  <c r="L24" i="3"/>
  <c r="M24" i="3"/>
  <c r="N24" i="3"/>
  <c r="O24" i="3"/>
  <c r="P24" i="3"/>
  <c r="Q24" i="3"/>
  <c r="F15" i="3"/>
  <c r="F14" i="3"/>
  <c r="G14" i="3"/>
  <c r="H14" i="3"/>
  <c r="I13" i="3"/>
  <c r="J13" i="3"/>
  <c r="K13" i="3"/>
  <c r="L13" i="3"/>
  <c r="M13" i="3"/>
  <c r="N13" i="3"/>
  <c r="O13" i="3"/>
  <c r="P13" i="3"/>
  <c r="Q13" i="3"/>
  <c r="J7" i="27"/>
  <c r="I7" i="3"/>
  <c r="K7" i="27"/>
  <c r="J7" i="3"/>
  <c r="L7" i="27"/>
  <c r="K7" i="3"/>
  <c r="M7" i="27"/>
  <c r="L7" i="3"/>
  <c r="N7" i="27"/>
  <c r="M7" i="3"/>
  <c r="P7" i="27"/>
  <c r="O7" i="3"/>
  <c r="Q7" i="27"/>
  <c r="P7" i="3"/>
  <c r="R7" i="27"/>
  <c r="Q7" i="3"/>
  <c r="G9" i="27"/>
  <c r="F9" i="3"/>
  <c r="H9" i="27"/>
  <c r="G9" i="3"/>
  <c r="I9" i="27"/>
  <c r="H9" i="3"/>
  <c r="AH13" i="2"/>
  <c r="AP13" i="2"/>
  <c r="AR13" i="2"/>
  <c r="AT13" i="2"/>
  <c r="AV13" i="2"/>
  <c r="AX13" i="2"/>
  <c r="AZ13" i="2"/>
  <c r="BB13" i="2"/>
  <c r="BD13" i="2"/>
  <c r="BF13" i="2"/>
  <c r="I27" i="3"/>
  <c r="J27" i="3"/>
  <c r="K27" i="3"/>
  <c r="L27" i="3"/>
  <c r="M27" i="3"/>
  <c r="N27" i="3"/>
  <c r="O27" i="3"/>
  <c r="P27" i="3"/>
  <c r="Q27" i="3"/>
  <c r="G26" i="27"/>
  <c r="F23" i="3"/>
  <c r="H26" i="27"/>
  <c r="G23" i="3"/>
  <c r="I26" i="27"/>
  <c r="H23" i="3"/>
  <c r="I18" i="27"/>
  <c r="H15" i="3"/>
  <c r="H18" i="27"/>
  <c r="G15" i="3"/>
  <c r="G16" i="27"/>
  <c r="G8" i="27"/>
  <c r="F8" i="3"/>
  <c r="H8" i="27"/>
  <c r="G8" i="3"/>
  <c r="I8" i="27"/>
  <c r="H8" i="3"/>
  <c r="G19" i="27"/>
  <c r="H19" i="27"/>
  <c r="G16" i="3"/>
  <c r="I19" i="27"/>
  <c r="H16" i="3"/>
  <c r="G20" i="27"/>
  <c r="H20" i="27"/>
  <c r="G17" i="3"/>
  <c r="I20" i="27"/>
  <c r="G21" i="27"/>
  <c r="F18" i="3"/>
  <c r="H21" i="27"/>
  <c r="G18" i="3"/>
  <c r="I21" i="27"/>
  <c r="H18" i="3"/>
  <c r="H17" i="3"/>
  <c r="G10" i="27"/>
  <c r="H10" i="27"/>
  <c r="G10" i="3"/>
  <c r="I10" i="27"/>
  <c r="H10" i="3"/>
  <c r="F7" i="3"/>
  <c r="G7" i="3"/>
  <c r="H7" i="3"/>
  <c r="H28" i="27"/>
  <c r="G25" i="3"/>
  <c r="I28" i="27"/>
  <c r="H25" i="3"/>
  <c r="G29" i="27"/>
  <c r="F26" i="3"/>
  <c r="H29" i="27"/>
  <c r="G26" i="3"/>
  <c r="I29" i="27"/>
  <c r="H26" i="3"/>
  <c r="G30" i="27"/>
  <c r="H30" i="27"/>
  <c r="G27" i="3"/>
  <c r="I30" i="27"/>
  <c r="H27" i="3"/>
  <c r="G31" i="27"/>
  <c r="H31" i="27"/>
  <c r="G28" i="3"/>
  <c r="I31" i="27"/>
  <c r="H28" i="3"/>
  <c r="G22" i="27"/>
  <c r="F19" i="3"/>
  <c r="G4" i="27"/>
  <c r="F4" i="3"/>
  <c r="H4" i="27"/>
  <c r="G4" i="3"/>
  <c r="I4" i="27"/>
  <c r="H4" i="3"/>
  <c r="G5" i="27"/>
  <c r="F5" i="3"/>
  <c r="H5" i="27"/>
  <c r="G5" i="3"/>
  <c r="I5" i="27"/>
  <c r="H5" i="3"/>
  <c r="G6" i="27"/>
  <c r="F6" i="3"/>
  <c r="H6" i="27"/>
  <c r="G6" i="3"/>
  <c r="I6" i="27"/>
  <c r="H6" i="3"/>
  <c r="G11" i="27"/>
  <c r="I11" i="27"/>
  <c r="G13" i="27"/>
  <c r="H13" i="27"/>
  <c r="G12" i="3"/>
  <c r="H16" i="27"/>
  <c r="I16" i="27"/>
  <c r="G18" i="27"/>
  <c r="H22" i="27"/>
  <c r="I22" i="27"/>
  <c r="G23" i="27"/>
  <c r="F20" i="3"/>
  <c r="H23" i="27"/>
  <c r="G20" i="3"/>
  <c r="I23" i="27"/>
  <c r="H20" i="3"/>
  <c r="G24" i="27"/>
  <c r="F21" i="3"/>
  <c r="AJ13" i="2"/>
  <c r="H24" i="27"/>
  <c r="G21" i="3"/>
  <c r="I24" i="27"/>
  <c r="H21" i="3"/>
  <c r="G25" i="27"/>
  <c r="F22" i="3"/>
  <c r="H25" i="27"/>
  <c r="G22" i="3"/>
  <c r="I25" i="27"/>
  <c r="H22" i="3"/>
  <c r="G27" i="27"/>
  <c r="F24" i="3"/>
  <c r="AJ12" i="11"/>
  <c r="H27" i="27"/>
  <c r="G24" i="3"/>
  <c r="AL12" i="11"/>
  <c r="I27" i="27"/>
  <c r="H24" i="3"/>
  <c r="AN12" i="11"/>
  <c r="G32" i="27"/>
  <c r="F29" i="3"/>
  <c r="H32" i="27"/>
  <c r="G29" i="3"/>
  <c r="I32" i="27"/>
  <c r="H29" i="3"/>
  <c r="G33" i="27"/>
  <c r="F30" i="3"/>
  <c r="H33" i="27"/>
  <c r="G30" i="3"/>
  <c r="I33" i="27"/>
  <c r="H30" i="3"/>
  <c r="G34" i="27"/>
  <c r="F31" i="3"/>
  <c r="H34" i="27"/>
  <c r="G31" i="3"/>
  <c r="I34" i="27"/>
  <c r="H31" i="3"/>
  <c r="G35" i="27"/>
  <c r="F32" i="3"/>
  <c r="H35" i="27"/>
  <c r="G32" i="3"/>
  <c r="I35" i="27"/>
  <c r="H32" i="3"/>
  <c r="G36" i="27"/>
  <c r="F33" i="3"/>
  <c r="H36" i="27"/>
  <c r="G33" i="3"/>
  <c r="I36" i="27"/>
  <c r="H33" i="3"/>
  <c r="G37" i="27"/>
  <c r="F34" i="3"/>
  <c r="F12" i="3"/>
  <c r="AL13" i="2"/>
  <c r="G19" i="3"/>
  <c r="F28" i="3"/>
  <c r="AJ14" i="10"/>
  <c r="F16" i="3"/>
  <c r="F27" i="3"/>
  <c r="AJ13" i="10"/>
  <c r="F17" i="3"/>
  <c r="H19" i="3"/>
  <c r="AN13" i="2"/>
  <c r="F10" i="3"/>
  <c r="AJ11" i="19"/>
  <c r="K13" i="7"/>
  <c r="K14" i="7"/>
  <c r="K15" i="7"/>
  <c r="K16" i="7"/>
  <c r="K17" i="7"/>
  <c r="K18" i="7"/>
  <c r="AJ11" i="7"/>
  <c r="AJ11" i="18"/>
  <c r="AJ13" i="19"/>
  <c r="AJ12" i="19"/>
  <c r="AN11" i="16"/>
  <c r="AJ12" i="8"/>
  <c r="AL12" i="8"/>
  <c r="AN12" i="8"/>
  <c r="AP12" i="8"/>
  <c r="AR12" i="8"/>
  <c r="AT12" i="8"/>
  <c r="AJ13" i="8"/>
  <c r="AL13" i="8"/>
  <c r="AN13" i="8"/>
  <c r="AP13" i="8"/>
  <c r="AR13" i="8"/>
  <c r="AT13" i="8"/>
  <c r="AT11" i="8"/>
  <c r="AR11" i="8"/>
  <c r="AP11" i="8"/>
  <c r="AN11" i="8"/>
  <c r="AJ11" i="8"/>
  <c r="AJ12" i="7"/>
  <c r="AL12" i="7"/>
  <c r="AN12" i="7"/>
  <c r="AP12" i="7"/>
  <c r="AR12" i="7"/>
  <c r="AT12" i="7"/>
  <c r="AT11" i="7"/>
  <c r="AR11" i="7"/>
  <c r="AP11" i="7"/>
  <c r="AN11" i="7"/>
  <c r="AL11" i="7"/>
  <c r="AJ12" i="17"/>
  <c r="AL12" i="17"/>
  <c r="AN12" i="17"/>
  <c r="AP12" i="17"/>
  <c r="AR12" i="17"/>
  <c r="AT12" i="17"/>
  <c r="AJ13" i="17"/>
  <c r="AL13" i="17"/>
  <c r="AN13" i="17"/>
  <c r="AP13" i="17"/>
  <c r="AR13" i="17"/>
  <c r="AT13" i="17"/>
  <c r="AT11" i="17"/>
  <c r="AR11" i="17"/>
  <c r="AP11" i="17"/>
  <c r="AN11" i="17"/>
  <c r="AL11" i="17"/>
  <c r="AJ11" i="17"/>
  <c r="AL12" i="19"/>
  <c r="AN12" i="19"/>
  <c r="AP12" i="19"/>
  <c r="AR12" i="19"/>
  <c r="AT12" i="19"/>
  <c r="AL13" i="19"/>
  <c r="AN13" i="19"/>
  <c r="AP13" i="19"/>
  <c r="AR13" i="19"/>
  <c r="AT13" i="19"/>
  <c r="AT11" i="19"/>
  <c r="AR11" i="19"/>
  <c r="AP11" i="19"/>
  <c r="AN11" i="19"/>
  <c r="AL11" i="19"/>
  <c r="AJ12" i="18"/>
  <c r="AL12" i="18"/>
  <c r="AN12" i="18"/>
  <c r="AP12" i="18"/>
  <c r="AR12" i="18"/>
  <c r="AT12" i="18"/>
  <c r="AJ13" i="18"/>
  <c r="AL13" i="18"/>
  <c r="AN13" i="18"/>
  <c r="AP13" i="18"/>
  <c r="AR13" i="18"/>
  <c r="AT13" i="18"/>
  <c r="AT11" i="18"/>
  <c r="AR11" i="18"/>
  <c r="AP11" i="18"/>
  <c r="AN11" i="18"/>
  <c r="AL11" i="18"/>
  <c r="AJ12" i="16"/>
  <c r="AL12" i="16"/>
  <c r="AN12" i="16"/>
  <c r="AP12" i="16"/>
  <c r="AR12" i="16"/>
  <c r="AT12" i="16"/>
  <c r="AJ13" i="16"/>
  <c r="AL13" i="16"/>
  <c r="AN13" i="16"/>
  <c r="AP13" i="16"/>
  <c r="AR13" i="16"/>
  <c r="AT13" i="16"/>
  <c r="AT11" i="16"/>
  <c r="AR11" i="16"/>
  <c r="AP11" i="16"/>
  <c r="AL11" i="16"/>
  <c r="AJ11" i="16"/>
  <c r="AJ12" i="15"/>
  <c r="AL12" i="15"/>
  <c r="AN12" i="15"/>
  <c r="AP12" i="15"/>
  <c r="AR12" i="15"/>
  <c r="AT12" i="15"/>
  <c r="AJ13" i="15"/>
  <c r="AL13" i="15"/>
  <c r="AN13" i="15"/>
  <c r="AP13" i="15"/>
  <c r="AR13" i="15"/>
  <c r="AT13" i="15"/>
  <c r="AT11" i="15"/>
  <c r="AR11" i="15"/>
  <c r="AP11" i="15"/>
  <c r="AN11" i="15"/>
  <c r="AL11" i="15"/>
  <c r="AJ11" i="15"/>
  <c r="AH12" i="14"/>
  <c r="AH11" i="14"/>
  <c r="AJ12" i="14"/>
  <c r="AL12" i="14"/>
  <c r="AN12" i="14"/>
  <c r="AP12" i="14"/>
  <c r="AR12" i="14"/>
  <c r="AT12" i="14"/>
  <c r="AV12" i="14"/>
  <c r="AX12" i="14"/>
  <c r="AZ12" i="14"/>
  <c r="BB12" i="14"/>
  <c r="BD12" i="14"/>
  <c r="BF12" i="14"/>
  <c r="BF11" i="14"/>
  <c r="BD11" i="14"/>
  <c r="BB11" i="14"/>
  <c r="AZ11" i="14"/>
  <c r="AX11" i="14"/>
  <c r="AV11" i="14"/>
  <c r="AT11" i="14"/>
  <c r="AR11" i="14"/>
  <c r="AP11" i="14"/>
  <c r="AN11" i="14"/>
  <c r="AL11" i="14"/>
  <c r="AJ11" i="14"/>
  <c r="AK23" i="13"/>
  <c r="AM23" i="13"/>
  <c r="AO23" i="13"/>
  <c r="AQ23" i="13"/>
  <c r="AS23" i="13"/>
  <c r="AU23" i="13"/>
  <c r="AW23" i="13"/>
  <c r="AY23" i="13"/>
  <c r="BA23" i="13"/>
  <c r="BC23" i="13"/>
  <c r="BE23" i="13"/>
  <c r="BG23" i="13"/>
  <c r="BI23" i="13"/>
  <c r="AK24" i="13"/>
  <c r="AM24" i="13"/>
  <c r="AO24" i="13"/>
  <c r="AQ24" i="13"/>
  <c r="AS24" i="13"/>
  <c r="AU24" i="13"/>
  <c r="AW24" i="13"/>
  <c r="AY24" i="13"/>
  <c r="BA24" i="13"/>
  <c r="BC24" i="13"/>
  <c r="BE24" i="13"/>
  <c r="BG24" i="13"/>
  <c r="BI24" i="13"/>
  <c r="D23" i="13"/>
  <c r="BC18" i="13"/>
  <c r="AW18" i="13"/>
  <c r="BE18" i="13"/>
  <c r="BI18" i="13"/>
  <c r="BA18" i="13"/>
  <c r="AU18" i="13"/>
  <c r="AY18" i="13"/>
  <c r="AS18" i="13"/>
  <c r="BG18" i="13"/>
  <c r="M11" i="18"/>
  <c r="K13" i="19"/>
  <c r="E45" i="19"/>
  <c r="E44" i="19"/>
  <c r="E43" i="19"/>
  <c r="D22" i="19"/>
  <c r="BF20" i="19"/>
  <c r="BD20" i="19"/>
  <c r="BB20" i="19"/>
  <c r="AZ20" i="19"/>
  <c r="AX20" i="19"/>
  <c r="AV20" i="19"/>
  <c r="AT20" i="19"/>
  <c r="AR20" i="19"/>
  <c r="AP20" i="19"/>
  <c r="AN20" i="19"/>
  <c r="AL20" i="19"/>
  <c r="AJ20" i="19"/>
  <c r="AH20" i="19"/>
  <c r="AE20" i="19"/>
  <c r="AC20" i="19"/>
  <c r="AA20" i="19"/>
  <c r="Y20" i="19"/>
  <c r="W20" i="19"/>
  <c r="U20" i="19"/>
  <c r="S20" i="19"/>
  <c r="Q20" i="19"/>
  <c r="O20" i="19"/>
  <c r="M20" i="19"/>
  <c r="K20" i="19"/>
  <c r="I20" i="19"/>
  <c r="G20" i="19"/>
  <c r="BF19" i="19"/>
  <c r="BD19" i="19"/>
  <c r="BB19" i="19"/>
  <c r="AZ19" i="19"/>
  <c r="AX19" i="19"/>
  <c r="AV19" i="19"/>
  <c r="AT19" i="19"/>
  <c r="AR19" i="19"/>
  <c r="AP19" i="19"/>
  <c r="AN19" i="19"/>
  <c r="AL19" i="19"/>
  <c r="AJ19" i="19"/>
  <c r="AH19" i="19"/>
  <c r="AE19" i="19"/>
  <c r="AC19" i="19"/>
  <c r="AA19" i="19"/>
  <c r="Y19" i="19"/>
  <c r="W19" i="19"/>
  <c r="U19" i="19"/>
  <c r="S19" i="19"/>
  <c r="Q19" i="19"/>
  <c r="O19" i="19"/>
  <c r="M19" i="19"/>
  <c r="K19" i="19"/>
  <c r="I19" i="19"/>
  <c r="G19" i="19"/>
  <c r="BF18" i="19"/>
  <c r="BD18" i="19"/>
  <c r="BB18" i="19"/>
  <c r="AZ18" i="19"/>
  <c r="AX18" i="19"/>
  <c r="AV18" i="19"/>
  <c r="AT18" i="19"/>
  <c r="AR18" i="19"/>
  <c r="AP18" i="19"/>
  <c r="AN18" i="19"/>
  <c r="AL18" i="19"/>
  <c r="AJ18" i="19"/>
  <c r="AH18" i="19"/>
  <c r="AE18" i="19"/>
  <c r="AC18" i="19"/>
  <c r="AA18" i="19"/>
  <c r="Y18" i="19"/>
  <c r="W18" i="19"/>
  <c r="U18" i="19"/>
  <c r="S18" i="19"/>
  <c r="Q18" i="19"/>
  <c r="O18" i="19"/>
  <c r="M18" i="19"/>
  <c r="K18" i="19"/>
  <c r="I18" i="19"/>
  <c r="G18" i="19"/>
  <c r="BF17" i="19"/>
  <c r="BD17" i="19"/>
  <c r="BB17" i="19"/>
  <c r="AZ17" i="19"/>
  <c r="AX17" i="19"/>
  <c r="AV17" i="19"/>
  <c r="AT17" i="19"/>
  <c r="AR17" i="19"/>
  <c r="AP17" i="19"/>
  <c r="AN17" i="19"/>
  <c r="AL17" i="19"/>
  <c r="AJ17" i="19"/>
  <c r="AH17" i="19"/>
  <c r="AE17" i="19"/>
  <c r="AC17" i="19"/>
  <c r="AA17" i="19"/>
  <c r="Y17" i="19"/>
  <c r="W17" i="19"/>
  <c r="U17" i="19"/>
  <c r="S17" i="19"/>
  <c r="Q17" i="19"/>
  <c r="O17" i="19"/>
  <c r="M17" i="19"/>
  <c r="K17" i="19"/>
  <c r="I17" i="19"/>
  <c r="G17" i="19"/>
  <c r="BF16" i="19"/>
  <c r="BD16" i="19"/>
  <c r="BB16" i="19"/>
  <c r="AZ16" i="19"/>
  <c r="AX16" i="19"/>
  <c r="AV16" i="19"/>
  <c r="AT16" i="19"/>
  <c r="AR16" i="19"/>
  <c r="AP16" i="19"/>
  <c r="AN16" i="19"/>
  <c r="AL16" i="19"/>
  <c r="AJ16" i="19"/>
  <c r="AH16" i="19"/>
  <c r="AE16" i="19"/>
  <c r="AC16" i="19"/>
  <c r="AA16" i="19"/>
  <c r="Y16" i="19"/>
  <c r="W16" i="19"/>
  <c r="U16" i="19"/>
  <c r="S16" i="19"/>
  <c r="Q16" i="19"/>
  <c r="O16" i="19"/>
  <c r="M16" i="19"/>
  <c r="K16" i="19"/>
  <c r="I16" i="19"/>
  <c r="G16" i="19"/>
  <c r="BF15" i="19"/>
  <c r="BD15" i="19"/>
  <c r="BB15" i="19"/>
  <c r="AZ15" i="19"/>
  <c r="AX15" i="19"/>
  <c r="AV15" i="19"/>
  <c r="AT15" i="19"/>
  <c r="AR15" i="19"/>
  <c r="AP15" i="19"/>
  <c r="AN15" i="19"/>
  <c r="AL15" i="19"/>
  <c r="AJ15" i="19"/>
  <c r="AH15" i="19"/>
  <c r="AE15" i="19"/>
  <c r="AC15" i="19"/>
  <c r="AA15" i="19"/>
  <c r="Y15" i="19"/>
  <c r="W15" i="19"/>
  <c r="U15" i="19"/>
  <c r="S15" i="19"/>
  <c r="Q15" i="19"/>
  <c r="O15" i="19"/>
  <c r="M15" i="19"/>
  <c r="K15" i="19"/>
  <c r="I15" i="19"/>
  <c r="G15" i="19"/>
  <c r="BF14" i="19"/>
  <c r="BD14" i="19"/>
  <c r="BB14" i="19"/>
  <c r="AZ14" i="19"/>
  <c r="AX14" i="19"/>
  <c r="AV14" i="19"/>
  <c r="AT14" i="19"/>
  <c r="AR14" i="19"/>
  <c r="AP14" i="19"/>
  <c r="AN14" i="19"/>
  <c r="AL14" i="19"/>
  <c r="AJ14" i="19"/>
  <c r="AH14" i="19"/>
  <c r="AE14" i="19"/>
  <c r="AC14" i="19"/>
  <c r="AA14" i="19"/>
  <c r="Y14" i="19"/>
  <c r="W14" i="19"/>
  <c r="U14" i="19"/>
  <c r="S14" i="19"/>
  <c r="Q14" i="19"/>
  <c r="O14" i="19"/>
  <c r="M14" i="19"/>
  <c r="K14" i="19"/>
  <c r="I14" i="19"/>
  <c r="G14" i="19"/>
  <c r="BF13" i="19"/>
  <c r="BD13" i="19"/>
  <c r="BB13" i="19"/>
  <c r="AZ13" i="19"/>
  <c r="AX13" i="19"/>
  <c r="AV13" i="19"/>
  <c r="AH13" i="19"/>
  <c r="BF12" i="19"/>
  <c r="BD12" i="19"/>
  <c r="BB12" i="19"/>
  <c r="AZ12" i="19"/>
  <c r="AX12" i="19"/>
  <c r="AV12" i="19"/>
  <c r="AH12" i="19"/>
  <c r="BF11" i="19"/>
  <c r="BD11" i="19"/>
  <c r="BB11" i="19"/>
  <c r="AZ11" i="19"/>
  <c r="AX11" i="19"/>
  <c r="AV11" i="19"/>
  <c r="AH11" i="19"/>
  <c r="AE13" i="19"/>
  <c r="AC12" i="19"/>
  <c r="Y2" i="19"/>
  <c r="U12" i="19"/>
  <c r="Q12" i="19"/>
  <c r="M12" i="19"/>
  <c r="K11" i="19"/>
  <c r="E45" i="18"/>
  <c r="E44" i="18"/>
  <c r="E43" i="18"/>
  <c r="D22" i="18"/>
  <c r="BF20" i="18"/>
  <c r="BD20" i="18"/>
  <c r="BB20" i="18"/>
  <c r="AZ20" i="18"/>
  <c r="AX20" i="18"/>
  <c r="AV20" i="18"/>
  <c r="AT20" i="18"/>
  <c r="AR20" i="18"/>
  <c r="AP20" i="18"/>
  <c r="AN20" i="18"/>
  <c r="AL20" i="18"/>
  <c r="AJ20" i="18"/>
  <c r="AH20" i="18"/>
  <c r="AE20" i="18"/>
  <c r="AC20" i="18"/>
  <c r="AA20" i="18"/>
  <c r="Y20" i="18"/>
  <c r="W20" i="18"/>
  <c r="U20" i="18"/>
  <c r="S20" i="18"/>
  <c r="Q20" i="18"/>
  <c r="O20" i="18"/>
  <c r="M20" i="18"/>
  <c r="K20" i="18"/>
  <c r="I20" i="18"/>
  <c r="G20" i="18"/>
  <c r="BF19" i="18"/>
  <c r="BD19" i="18"/>
  <c r="BB19" i="18"/>
  <c r="AZ19" i="18"/>
  <c r="AX19" i="18"/>
  <c r="AV19" i="18"/>
  <c r="AT19" i="18"/>
  <c r="AR19" i="18"/>
  <c r="AP19" i="18"/>
  <c r="AN19" i="18"/>
  <c r="AL19" i="18"/>
  <c r="AJ19" i="18"/>
  <c r="AH19" i="18"/>
  <c r="AE19" i="18"/>
  <c r="AC19" i="18"/>
  <c r="AA19" i="18"/>
  <c r="Y19" i="18"/>
  <c r="W19" i="18"/>
  <c r="U19" i="18"/>
  <c r="S19" i="18"/>
  <c r="Q19" i="18"/>
  <c r="O19" i="18"/>
  <c r="M19" i="18"/>
  <c r="K19" i="18"/>
  <c r="I19" i="18"/>
  <c r="G19" i="18"/>
  <c r="BF18" i="18"/>
  <c r="BD18" i="18"/>
  <c r="BB18" i="18"/>
  <c r="AZ18" i="18"/>
  <c r="AX18" i="18"/>
  <c r="AV18" i="18"/>
  <c r="AT18" i="18"/>
  <c r="AR18" i="18"/>
  <c r="AP18" i="18"/>
  <c r="AN18" i="18"/>
  <c r="AL18" i="18"/>
  <c r="AJ18" i="18"/>
  <c r="AH18" i="18"/>
  <c r="AE18" i="18"/>
  <c r="AC18" i="18"/>
  <c r="AA18" i="18"/>
  <c r="Y18" i="18"/>
  <c r="W18" i="18"/>
  <c r="U18" i="18"/>
  <c r="S18" i="18"/>
  <c r="Q18" i="18"/>
  <c r="O18" i="18"/>
  <c r="M18" i="18"/>
  <c r="K18" i="18"/>
  <c r="I18" i="18"/>
  <c r="G18" i="18"/>
  <c r="BF17" i="18"/>
  <c r="BD17" i="18"/>
  <c r="BB17" i="18"/>
  <c r="AZ17" i="18"/>
  <c r="AX17" i="18"/>
  <c r="AV17" i="18"/>
  <c r="AT17" i="18"/>
  <c r="AR17" i="18"/>
  <c r="AP17" i="18"/>
  <c r="AN17" i="18"/>
  <c r="AL17" i="18"/>
  <c r="AJ17" i="18"/>
  <c r="AH17" i="18"/>
  <c r="AE17" i="18"/>
  <c r="AC17" i="18"/>
  <c r="AA17" i="18"/>
  <c r="Y17" i="18"/>
  <c r="W17" i="18"/>
  <c r="U17" i="18"/>
  <c r="S17" i="18"/>
  <c r="Q17" i="18"/>
  <c r="O17" i="18"/>
  <c r="M17" i="18"/>
  <c r="K17" i="18"/>
  <c r="I17" i="18"/>
  <c r="G17" i="18"/>
  <c r="BF16" i="18"/>
  <c r="BD16" i="18"/>
  <c r="BB16" i="18"/>
  <c r="AZ16" i="18"/>
  <c r="AX16" i="18"/>
  <c r="AV16" i="18"/>
  <c r="AT16" i="18"/>
  <c r="AR16" i="18"/>
  <c r="AP16" i="18"/>
  <c r="AN16" i="18"/>
  <c r="AL16" i="18"/>
  <c r="AJ16" i="18"/>
  <c r="AH16" i="18"/>
  <c r="AE16" i="18"/>
  <c r="AC16" i="18"/>
  <c r="AA16" i="18"/>
  <c r="Y16" i="18"/>
  <c r="W16" i="18"/>
  <c r="U16" i="18"/>
  <c r="S16" i="18"/>
  <c r="Q16" i="18"/>
  <c r="O16" i="18"/>
  <c r="M16" i="18"/>
  <c r="K16" i="18"/>
  <c r="I16" i="18"/>
  <c r="G16" i="18"/>
  <c r="BF15" i="18"/>
  <c r="BD15" i="18"/>
  <c r="BB15" i="18"/>
  <c r="AZ15" i="18"/>
  <c r="AX15" i="18"/>
  <c r="AV15" i="18"/>
  <c r="AT15" i="18"/>
  <c r="AR15" i="18"/>
  <c r="AP15" i="18"/>
  <c r="AN15" i="18"/>
  <c r="AL15" i="18"/>
  <c r="AJ15" i="18"/>
  <c r="AH15" i="18"/>
  <c r="AE15" i="18"/>
  <c r="AC15" i="18"/>
  <c r="AA15" i="18"/>
  <c r="Y15" i="18"/>
  <c r="W15" i="18"/>
  <c r="U15" i="18"/>
  <c r="S15" i="18"/>
  <c r="Q15" i="18"/>
  <c r="O15" i="18"/>
  <c r="M15" i="18"/>
  <c r="K15" i="18"/>
  <c r="I15" i="18"/>
  <c r="G15" i="18"/>
  <c r="BF14" i="18"/>
  <c r="BD14" i="18"/>
  <c r="BB14" i="18"/>
  <c r="AZ14" i="18"/>
  <c r="AX14" i="18"/>
  <c r="AV14" i="18"/>
  <c r="AT14" i="18"/>
  <c r="AR14" i="18"/>
  <c r="AP14" i="18"/>
  <c r="AN14" i="18"/>
  <c r="AL14" i="18"/>
  <c r="AJ14" i="18"/>
  <c r="AH14" i="18"/>
  <c r="AE14" i="18"/>
  <c r="AC14" i="18"/>
  <c r="AA14" i="18"/>
  <c r="Y14" i="18"/>
  <c r="W14" i="18"/>
  <c r="U14" i="18"/>
  <c r="S14" i="18"/>
  <c r="Q14" i="18"/>
  <c r="O14" i="18"/>
  <c r="M14" i="18"/>
  <c r="K14" i="18"/>
  <c r="I14" i="18"/>
  <c r="G14" i="18"/>
  <c r="BF13" i="18"/>
  <c r="BD13" i="18"/>
  <c r="BB13" i="18"/>
  <c r="AZ13" i="18"/>
  <c r="AX13" i="18"/>
  <c r="AV13" i="18"/>
  <c r="AH13" i="18"/>
  <c r="BF12" i="18"/>
  <c r="BD12" i="18"/>
  <c r="BB12" i="18"/>
  <c r="AZ12" i="18"/>
  <c r="AX12" i="18"/>
  <c r="AV12" i="18"/>
  <c r="AH12" i="18"/>
  <c r="BF11" i="18"/>
  <c r="BD11" i="18"/>
  <c r="BB11" i="18"/>
  <c r="AZ11" i="18"/>
  <c r="AX11" i="18"/>
  <c r="AV11" i="18"/>
  <c r="AH11" i="18"/>
  <c r="AE13" i="18"/>
  <c r="AC13" i="18"/>
  <c r="Y2" i="18"/>
  <c r="U13" i="18"/>
  <c r="S13" i="18"/>
  <c r="Q12" i="18"/>
  <c r="O13" i="18"/>
  <c r="M12" i="18"/>
  <c r="K11" i="18"/>
  <c r="I11" i="18"/>
  <c r="E45" i="17"/>
  <c r="E44" i="17"/>
  <c r="E43" i="17"/>
  <c r="D22" i="17"/>
  <c r="BF20" i="17"/>
  <c r="BD20" i="17"/>
  <c r="BB20" i="17"/>
  <c r="AZ20" i="17"/>
  <c r="AX20" i="17"/>
  <c r="AV20" i="17"/>
  <c r="AT20" i="17"/>
  <c r="AR20" i="17"/>
  <c r="AP20" i="17"/>
  <c r="AN20" i="17"/>
  <c r="AL20" i="17"/>
  <c r="AJ20" i="17"/>
  <c r="AH20" i="17"/>
  <c r="AE20" i="17"/>
  <c r="AC20" i="17"/>
  <c r="AA20" i="17"/>
  <c r="Y20" i="17"/>
  <c r="W20" i="17"/>
  <c r="U20" i="17"/>
  <c r="S20" i="17"/>
  <c r="Q20" i="17"/>
  <c r="O20" i="17"/>
  <c r="M20" i="17"/>
  <c r="K20" i="17"/>
  <c r="I20" i="17"/>
  <c r="G20" i="17"/>
  <c r="BF19" i="17"/>
  <c r="BD19" i="17"/>
  <c r="BB19" i="17"/>
  <c r="AZ19" i="17"/>
  <c r="AX19" i="17"/>
  <c r="AV19" i="17"/>
  <c r="AT19" i="17"/>
  <c r="AR19" i="17"/>
  <c r="AP19" i="17"/>
  <c r="AN19" i="17"/>
  <c r="AL19" i="17"/>
  <c r="AJ19" i="17"/>
  <c r="AH19" i="17"/>
  <c r="AE19" i="17"/>
  <c r="AC19" i="17"/>
  <c r="AA19" i="17"/>
  <c r="Y19" i="17"/>
  <c r="W19" i="17"/>
  <c r="U19" i="17"/>
  <c r="S19" i="17"/>
  <c r="Q19" i="17"/>
  <c r="O19" i="17"/>
  <c r="M19" i="17"/>
  <c r="K19" i="17"/>
  <c r="I19" i="17"/>
  <c r="G19" i="17"/>
  <c r="BF18" i="17"/>
  <c r="BD18" i="17"/>
  <c r="BB18" i="17"/>
  <c r="AZ18" i="17"/>
  <c r="AX18" i="17"/>
  <c r="AV18" i="17"/>
  <c r="AT18" i="17"/>
  <c r="AR18" i="17"/>
  <c r="AP18" i="17"/>
  <c r="AN18" i="17"/>
  <c r="AL18" i="17"/>
  <c r="AJ18" i="17"/>
  <c r="AH18" i="17"/>
  <c r="AE18" i="17"/>
  <c r="AC18" i="17"/>
  <c r="AA18" i="17"/>
  <c r="Y18" i="17"/>
  <c r="W18" i="17"/>
  <c r="U18" i="17"/>
  <c r="S18" i="17"/>
  <c r="Q18" i="17"/>
  <c r="O18" i="17"/>
  <c r="M18" i="17"/>
  <c r="K18" i="17"/>
  <c r="I18" i="17"/>
  <c r="G18" i="17"/>
  <c r="BF17" i="17"/>
  <c r="BD17" i="17"/>
  <c r="BB17" i="17"/>
  <c r="AZ17" i="17"/>
  <c r="AX17" i="17"/>
  <c r="AV17" i="17"/>
  <c r="AT17" i="17"/>
  <c r="AR17" i="17"/>
  <c r="AP17" i="17"/>
  <c r="AN17" i="17"/>
  <c r="AL17" i="17"/>
  <c r="AJ17" i="17"/>
  <c r="AH17" i="17"/>
  <c r="AE17" i="17"/>
  <c r="AC17" i="17"/>
  <c r="AA17" i="17"/>
  <c r="Y17" i="17"/>
  <c r="W17" i="17"/>
  <c r="U17" i="17"/>
  <c r="S17" i="17"/>
  <c r="Q17" i="17"/>
  <c r="O17" i="17"/>
  <c r="M17" i="17"/>
  <c r="K17" i="17"/>
  <c r="I17" i="17"/>
  <c r="G17" i="17"/>
  <c r="BF16" i="17"/>
  <c r="BD16" i="17"/>
  <c r="BB16" i="17"/>
  <c r="AZ16" i="17"/>
  <c r="AX16" i="17"/>
  <c r="AV16" i="17"/>
  <c r="AT16" i="17"/>
  <c r="AR16" i="17"/>
  <c r="AP16" i="17"/>
  <c r="AN16" i="17"/>
  <c r="AL16" i="17"/>
  <c r="AJ16" i="17"/>
  <c r="AH16" i="17"/>
  <c r="AE16" i="17"/>
  <c r="AC16" i="17"/>
  <c r="AA16" i="17"/>
  <c r="Y16" i="17"/>
  <c r="W16" i="17"/>
  <c r="U16" i="17"/>
  <c r="S16" i="17"/>
  <c r="Q16" i="17"/>
  <c r="O16" i="17"/>
  <c r="M16" i="17"/>
  <c r="K16" i="17"/>
  <c r="I16" i="17"/>
  <c r="G16" i="17"/>
  <c r="BF15" i="17"/>
  <c r="BD15" i="17"/>
  <c r="BB15" i="17"/>
  <c r="AZ15" i="17"/>
  <c r="AX15" i="17"/>
  <c r="AV15" i="17"/>
  <c r="AT15" i="17"/>
  <c r="AR15" i="17"/>
  <c r="AP15" i="17"/>
  <c r="AN15" i="17"/>
  <c r="AL15" i="17"/>
  <c r="AJ15" i="17"/>
  <c r="AH15" i="17"/>
  <c r="AE15" i="17"/>
  <c r="AC15" i="17"/>
  <c r="AA15" i="17"/>
  <c r="Y15" i="17"/>
  <c r="W15" i="17"/>
  <c r="U15" i="17"/>
  <c r="S15" i="17"/>
  <c r="Q15" i="17"/>
  <c r="O15" i="17"/>
  <c r="M15" i="17"/>
  <c r="K15" i="17"/>
  <c r="I15" i="17"/>
  <c r="G15" i="17"/>
  <c r="BF14" i="17"/>
  <c r="BD14" i="17"/>
  <c r="BB14" i="17"/>
  <c r="AZ14" i="17"/>
  <c r="AX14" i="17"/>
  <c r="AV14" i="17"/>
  <c r="AT14" i="17"/>
  <c r="AR14" i="17"/>
  <c r="AP14" i="17"/>
  <c r="AN14" i="17"/>
  <c r="AL14" i="17"/>
  <c r="AJ14" i="17"/>
  <c r="AH14" i="17"/>
  <c r="AE14" i="17"/>
  <c r="AC14" i="17"/>
  <c r="AA14" i="17"/>
  <c r="Y14" i="17"/>
  <c r="W14" i="17"/>
  <c r="U14" i="17"/>
  <c r="S14" i="17"/>
  <c r="Q14" i="17"/>
  <c r="O14" i="17"/>
  <c r="M14" i="17"/>
  <c r="K14" i="17"/>
  <c r="I14" i="17"/>
  <c r="G14" i="17"/>
  <c r="BF13" i="17"/>
  <c r="BD13" i="17"/>
  <c r="BB13" i="17"/>
  <c r="AZ13" i="17"/>
  <c r="AX13" i="17"/>
  <c r="AV13" i="17"/>
  <c r="AH13" i="17"/>
  <c r="BF12" i="17"/>
  <c r="BD12" i="17"/>
  <c r="BB12" i="17"/>
  <c r="AZ12" i="17"/>
  <c r="AX12" i="17"/>
  <c r="AV12" i="17"/>
  <c r="AH12" i="17"/>
  <c r="BF11" i="17"/>
  <c r="BD11" i="17"/>
  <c r="BB11" i="17"/>
  <c r="AZ11" i="17"/>
  <c r="AX11" i="17"/>
  <c r="AV11" i="17"/>
  <c r="AH11" i="17"/>
  <c r="AE12" i="17"/>
  <c r="AC12" i="17"/>
  <c r="Y2" i="17"/>
  <c r="U12" i="17"/>
  <c r="S13" i="17"/>
  <c r="Q12" i="17"/>
  <c r="O12" i="17"/>
  <c r="M11" i="17"/>
  <c r="K11" i="17"/>
  <c r="I11" i="17"/>
  <c r="E45" i="16"/>
  <c r="E44" i="16"/>
  <c r="E43" i="16"/>
  <c r="D22" i="16"/>
  <c r="BF20" i="16"/>
  <c r="BD20" i="16"/>
  <c r="BB20" i="16"/>
  <c r="AZ20" i="16"/>
  <c r="AX20" i="16"/>
  <c r="AV20" i="16"/>
  <c r="AT20" i="16"/>
  <c r="AR20" i="16"/>
  <c r="AP20" i="16"/>
  <c r="AN20" i="16"/>
  <c r="AL20" i="16"/>
  <c r="AJ20" i="16"/>
  <c r="AH20" i="16"/>
  <c r="AE20" i="16"/>
  <c r="AC20" i="16"/>
  <c r="AA20" i="16"/>
  <c r="Y20" i="16"/>
  <c r="W20" i="16"/>
  <c r="U20" i="16"/>
  <c r="S20" i="16"/>
  <c r="Q20" i="16"/>
  <c r="O20" i="16"/>
  <c r="M20" i="16"/>
  <c r="K20" i="16"/>
  <c r="I20" i="16"/>
  <c r="G20" i="16"/>
  <c r="BF19" i="16"/>
  <c r="BD19" i="16"/>
  <c r="BB19" i="16"/>
  <c r="AZ19" i="16"/>
  <c r="AX19" i="16"/>
  <c r="AV19" i="16"/>
  <c r="AT19" i="16"/>
  <c r="AR19" i="16"/>
  <c r="AP19" i="16"/>
  <c r="AN19" i="16"/>
  <c r="AL19" i="16"/>
  <c r="AJ19" i="16"/>
  <c r="AH19" i="16"/>
  <c r="AE19" i="16"/>
  <c r="AC19" i="16"/>
  <c r="AA19" i="16"/>
  <c r="Y19" i="16"/>
  <c r="W19" i="16"/>
  <c r="U19" i="16"/>
  <c r="S19" i="16"/>
  <c r="Q19" i="16"/>
  <c r="O19" i="16"/>
  <c r="M19" i="16"/>
  <c r="K19" i="16"/>
  <c r="I19" i="16"/>
  <c r="G19" i="16"/>
  <c r="BF18" i="16"/>
  <c r="BD18" i="16"/>
  <c r="BB18" i="16"/>
  <c r="AZ18" i="16"/>
  <c r="AX18" i="16"/>
  <c r="AV18" i="16"/>
  <c r="AT18" i="16"/>
  <c r="AR18" i="16"/>
  <c r="AP18" i="16"/>
  <c r="AN18" i="16"/>
  <c r="AL18" i="16"/>
  <c r="AJ18" i="16"/>
  <c r="AH18" i="16"/>
  <c r="AE18" i="16"/>
  <c r="AC18" i="16"/>
  <c r="AA18" i="16"/>
  <c r="Y18" i="16"/>
  <c r="W18" i="16"/>
  <c r="U18" i="16"/>
  <c r="S18" i="16"/>
  <c r="Q18" i="16"/>
  <c r="O18" i="16"/>
  <c r="M18" i="16"/>
  <c r="K18" i="16"/>
  <c r="I18" i="16"/>
  <c r="G18" i="16"/>
  <c r="BF17" i="16"/>
  <c r="BD17" i="16"/>
  <c r="BB17" i="16"/>
  <c r="AZ17" i="16"/>
  <c r="AX17" i="16"/>
  <c r="AV17" i="16"/>
  <c r="AT17" i="16"/>
  <c r="AR17" i="16"/>
  <c r="AP17" i="16"/>
  <c r="AN17" i="16"/>
  <c r="AL17" i="16"/>
  <c r="AJ17" i="16"/>
  <c r="AH17" i="16"/>
  <c r="AE17" i="16"/>
  <c r="AC17" i="16"/>
  <c r="AA17" i="16"/>
  <c r="Y17" i="16"/>
  <c r="W17" i="16"/>
  <c r="U17" i="16"/>
  <c r="S17" i="16"/>
  <c r="Q17" i="16"/>
  <c r="O17" i="16"/>
  <c r="M17" i="16"/>
  <c r="K17" i="16"/>
  <c r="I17" i="16"/>
  <c r="G17" i="16"/>
  <c r="BF16" i="16"/>
  <c r="BD16" i="16"/>
  <c r="BB16" i="16"/>
  <c r="AZ16" i="16"/>
  <c r="AX16" i="16"/>
  <c r="AV16" i="16"/>
  <c r="AT16" i="16"/>
  <c r="AR16" i="16"/>
  <c r="AP16" i="16"/>
  <c r="AN16" i="16"/>
  <c r="AL16" i="16"/>
  <c r="AJ16" i="16"/>
  <c r="AH16" i="16"/>
  <c r="AE16" i="16"/>
  <c r="AC16" i="16"/>
  <c r="AA16" i="16"/>
  <c r="Y16" i="16"/>
  <c r="W16" i="16"/>
  <c r="U16" i="16"/>
  <c r="S16" i="16"/>
  <c r="Q16" i="16"/>
  <c r="O16" i="16"/>
  <c r="M16" i="16"/>
  <c r="K16" i="16"/>
  <c r="I16" i="16"/>
  <c r="G16" i="16"/>
  <c r="BF15" i="16"/>
  <c r="BD15" i="16"/>
  <c r="BB15" i="16"/>
  <c r="AZ15" i="16"/>
  <c r="AX15" i="16"/>
  <c r="AV15" i="16"/>
  <c r="AT15" i="16"/>
  <c r="AR15" i="16"/>
  <c r="AP15" i="16"/>
  <c r="AN15" i="16"/>
  <c r="AL15" i="16"/>
  <c r="AJ15" i="16"/>
  <c r="AH15" i="16"/>
  <c r="AE15" i="16"/>
  <c r="AC15" i="16"/>
  <c r="AA15" i="16"/>
  <c r="Y15" i="16"/>
  <c r="W15" i="16"/>
  <c r="U15" i="16"/>
  <c r="S15" i="16"/>
  <c r="Q15" i="16"/>
  <c r="O15" i="16"/>
  <c r="M15" i="16"/>
  <c r="K15" i="16"/>
  <c r="I15" i="16"/>
  <c r="G15" i="16"/>
  <c r="BF14" i="16"/>
  <c r="BD14" i="16"/>
  <c r="BB14" i="16"/>
  <c r="AZ14" i="16"/>
  <c r="AX14" i="16"/>
  <c r="AV14" i="16"/>
  <c r="AT14" i="16"/>
  <c r="AR14" i="16"/>
  <c r="AP14" i="16"/>
  <c r="AN14" i="16"/>
  <c r="AL14" i="16"/>
  <c r="AJ14" i="16"/>
  <c r="AH14" i="16"/>
  <c r="AE14" i="16"/>
  <c r="AC14" i="16"/>
  <c r="AA14" i="16"/>
  <c r="Y14" i="16"/>
  <c r="W14" i="16"/>
  <c r="U14" i="16"/>
  <c r="S14" i="16"/>
  <c r="Q14" i="16"/>
  <c r="O14" i="16"/>
  <c r="M14" i="16"/>
  <c r="K14" i="16"/>
  <c r="I14" i="16"/>
  <c r="G14" i="16"/>
  <c r="BF13" i="16"/>
  <c r="BD13" i="16"/>
  <c r="BB13" i="16"/>
  <c r="AZ13" i="16"/>
  <c r="AX13" i="16"/>
  <c r="AV13" i="16"/>
  <c r="AH13" i="16"/>
  <c r="BF12" i="16"/>
  <c r="BD12" i="16"/>
  <c r="BB12" i="16"/>
  <c r="AZ12" i="16"/>
  <c r="AX12" i="16"/>
  <c r="AV12" i="16"/>
  <c r="AH12" i="16"/>
  <c r="BF11" i="16"/>
  <c r="BD11" i="16"/>
  <c r="BB11" i="16"/>
  <c r="AZ11" i="16"/>
  <c r="AX11" i="16"/>
  <c r="AV11" i="16"/>
  <c r="AH11" i="16"/>
  <c r="AE13" i="16"/>
  <c r="AC12" i="16"/>
  <c r="Y2" i="16"/>
  <c r="U12" i="16"/>
  <c r="Q12" i="16"/>
  <c r="O13" i="16"/>
  <c r="M11" i="16"/>
  <c r="I11" i="19"/>
  <c r="I13" i="19"/>
  <c r="I12" i="19"/>
  <c r="K12" i="19"/>
  <c r="M11" i="19"/>
  <c r="K12" i="18"/>
  <c r="M13" i="19"/>
  <c r="I12" i="18"/>
  <c r="K11" i="16"/>
  <c r="I11" i="16"/>
  <c r="I22" i="16"/>
  <c r="G13" i="19"/>
  <c r="R14" i="19"/>
  <c r="N15" i="19"/>
  <c r="V15" i="19"/>
  <c r="R16" i="19"/>
  <c r="Z16" i="19"/>
  <c r="R18" i="19"/>
  <c r="R20" i="19"/>
  <c r="Z20" i="19"/>
  <c r="V14" i="16"/>
  <c r="AD16" i="16"/>
  <c r="N18" i="16"/>
  <c r="AB18" i="16"/>
  <c r="V14" i="19"/>
  <c r="AD14" i="19"/>
  <c r="L15" i="19"/>
  <c r="N16" i="19"/>
  <c r="AD18" i="19"/>
  <c r="L19" i="19"/>
  <c r="P20" i="19"/>
  <c r="X20" i="19"/>
  <c r="N15" i="16"/>
  <c r="V17" i="16"/>
  <c r="AD17" i="16"/>
  <c r="L14" i="17"/>
  <c r="AB14" i="17"/>
  <c r="H15" i="17"/>
  <c r="P15" i="17"/>
  <c r="X17" i="19"/>
  <c r="N14" i="16"/>
  <c r="H15" i="16"/>
  <c r="P15" i="16"/>
  <c r="X15" i="16"/>
  <c r="H17" i="16"/>
  <c r="X17" i="16"/>
  <c r="X19" i="16"/>
  <c r="P12" i="17"/>
  <c r="T17" i="19"/>
  <c r="Y11" i="16"/>
  <c r="AD14" i="16"/>
  <c r="V16" i="16"/>
  <c r="P17" i="16"/>
  <c r="N19" i="16"/>
  <c r="N20" i="16"/>
  <c r="V20" i="16"/>
  <c r="AD20" i="16"/>
  <c r="R14" i="17"/>
  <c r="Z14" i="17"/>
  <c r="J14" i="19"/>
  <c r="Z14" i="19"/>
  <c r="T15" i="19"/>
  <c r="AB15" i="19"/>
  <c r="J16" i="19"/>
  <c r="L17" i="19"/>
  <c r="AB17" i="19"/>
  <c r="R19" i="19"/>
  <c r="Z19" i="19"/>
  <c r="T16" i="16"/>
  <c r="V18" i="16"/>
  <c r="P19" i="16"/>
  <c r="L20" i="16"/>
  <c r="T20" i="16"/>
  <c r="AD12" i="17"/>
  <c r="H16" i="17"/>
  <c r="H15" i="18"/>
  <c r="AD15" i="18"/>
  <c r="H17" i="18"/>
  <c r="AD17" i="18"/>
  <c r="H19" i="18"/>
  <c r="AD19" i="18"/>
  <c r="AB14" i="19"/>
  <c r="H15" i="19"/>
  <c r="P15" i="19"/>
  <c r="L16" i="19"/>
  <c r="T16" i="19"/>
  <c r="AD17" i="19"/>
  <c r="J18" i="19"/>
  <c r="Z18" i="19"/>
  <c r="T19" i="19"/>
  <c r="AB19" i="19"/>
  <c r="J20" i="19"/>
  <c r="V15" i="18"/>
  <c r="X15" i="18"/>
  <c r="N17" i="18"/>
  <c r="P17" i="18"/>
  <c r="V17" i="18"/>
  <c r="X17" i="18"/>
  <c r="N19" i="18"/>
  <c r="P19" i="18"/>
  <c r="V19" i="18"/>
  <c r="X19" i="18"/>
  <c r="O13" i="19"/>
  <c r="O12" i="19"/>
  <c r="P12" i="19"/>
  <c r="N16" i="16"/>
  <c r="H19" i="16"/>
  <c r="L14" i="18"/>
  <c r="N14" i="18"/>
  <c r="T14" i="18"/>
  <c r="V14" i="18"/>
  <c r="AB14" i="18"/>
  <c r="AD14" i="18"/>
  <c r="L16" i="18"/>
  <c r="N16" i="18"/>
  <c r="T16" i="18"/>
  <c r="V16" i="18"/>
  <c r="AB16" i="18"/>
  <c r="AD16" i="18"/>
  <c r="L18" i="18"/>
  <c r="N18" i="18"/>
  <c r="T18" i="18"/>
  <c r="V18" i="18"/>
  <c r="AB18" i="18"/>
  <c r="AD18" i="18"/>
  <c r="L20" i="18"/>
  <c r="N20" i="18"/>
  <c r="T20" i="18"/>
  <c r="V20" i="18"/>
  <c r="AB20" i="18"/>
  <c r="AD20" i="18"/>
  <c r="AB14" i="16"/>
  <c r="AD18" i="16"/>
  <c r="J15" i="18"/>
  <c r="L15" i="18"/>
  <c r="R15" i="18"/>
  <c r="T15" i="18"/>
  <c r="Z15" i="18"/>
  <c r="AB15" i="18"/>
  <c r="J17" i="18"/>
  <c r="L17" i="18"/>
  <c r="R17" i="18"/>
  <c r="T17" i="18"/>
  <c r="Z17" i="18"/>
  <c r="AB17" i="18"/>
  <c r="J19" i="18"/>
  <c r="L19" i="18"/>
  <c r="R19" i="18"/>
  <c r="T19" i="18"/>
  <c r="Z19" i="18"/>
  <c r="AB19" i="18"/>
  <c r="N15" i="18"/>
  <c r="P15" i="18"/>
  <c r="L16" i="16"/>
  <c r="AA12" i="17"/>
  <c r="AB12" i="17"/>
  <c r="H14" i="18"/>
  <c r="J14" i="18"/>
  <c r="P14" i="18"/>
  <c r="R14" i="18"/>
  <c r="X14" i="18"/>
  <c r="Z14" i="18"/>
  <c r="H16" i="18"/>
  <c r="J16" i="18"/>
  <c r="P16" i="18"/>
  <c r="R16" i="18"/>
  <c r="X16" i="18"/>
  <c r="Z16" i="18"/>
  <c r="H18" i="18"/>
  <c r="J18" i="18"/>
  <c r="P18" i="18"/>
  <c r="R18" i="18"/>
  <c r="X18" i="18"/>
  <c r="Z18" i="18"/>
  <c r="H20" i="18"/>
  <c r="J20" i="18"/>
  <c r="P20" i="18"/>
  <c r="R20" i="18"/>
  <c r="X20" i="18"/>
  <c r="Z20" i="18"/>
  <c r="L14" i="19"/>
  <c r="AD15" i="19"/>
  <c r="V16" i="19"/>
  <c r="N17" i="19"/>
  <c r="L18" i="19"/>
  <c r="L14" i="16"/>
  <c r="V15" i="16"/>
  <c r="AB16" i="16"/>
  <c r="L18" i="16"/>
  <c r="V19" i="16"/>
  <c r="AB20" i="16"/>
  <c r="N14" i="17"/>
  <c r="V14" i="17"/>
  <c r="R15" i="17"/>
  <c r="AD16" i="17"/>
  <c r="H18" i="17"/>
  <c r="AD18" i="17"/>
  <c r="H20" i="17"/>
  <c r="AD20" i="17"/>
  <c r="N14" i="19"/>
  <c r="T14" i="19"/>
  <c r="AD16" i="19"/>
  <c r="P17" i="19"/>
  <c r="V17" i="19"/>
  <c r="N18" i="19"/>
  <c r="T18" i="19"/>
  <c r="AD20" i="19"/>
  <c r="X15" i="19"/>
  <c r="AB16" i="19"/>
  <c r="H17" i="19"/>
  <c r="Q11" i="16"/>
  <c r="T14" i="16"/>
  <c r="AD15" i="16"/>
  <c r="N17" i="16"/>
  <c r="T18" i="16"/>
  <c r="AD19" i="16"/>
  <c r="W12" i="17"/>
  <c r="V12" i="17"/>
  <c r="L15" i="17"/>
  <c r="AC12" i="18"/>
  <c r="W12" i="19"/>
  <c r="V12" i="19"/>
  <c r="X18" i="19"/>
  <c r="J19" i="19"/>
  <c r="H20" i="19"/>
  <c r="U13" i="17"/>
  <c r="T13" i="17"/>
  <c r="Y13" i="19"/>
  <c r="O12" i="16"/>
  <c r="P12" i="16"/>
  <c r="Q13" i="16"/>
  <c r="P13" i="16"/>
  <c r="J14" i="16"/>
  <c r="P14" i="16"/>
  <c r="Z14" i="16"/>
  <c r="J15" i="16"/>
  <c r="T15" i="16"/>
  <c r="Z15" i="16"/>
  <c r="J16" i="16"/>
  <c r="P16" i="16"/>
  <c r="Z16" i="16"/>
  <c r="J17" i="16"/>
  <c r="T17" i="16"/>
  <c r="Z17" i="16"/>
  <c r="J18" i="16"/>
  <c r="P18" i="16"/>
  <c r="Z18" i="16"/>
  <c r="J19" i="16"/>
  <c r="T19" i="16"/>
  <c r="Z19" i="16"/>
  <c r="J20" i="16"/>
  <c r="P20" i="16"/>
  <c r="Z20" i="16"/>
  <c r="Q11" i="17"/>
  <c r="AC13" i="17"/>
  <c r="J14" i="17"/>
  <c r="AD14" i="17"/>
  <c r="X15" i="17"/>
  <c r="Y11" i="19"/>
  <c r="G12" i="19"/>
  <c r="H14" i="19"/>
  <c r="X14" i="19"/>
  <c r="R15" i="19"/>
  <c r="H16" i="19"/>
  <c r="X16" i="19"/>
  <c r="R17" i="19"/>
  <c r="H18" i="19"/>
  <c r="H19" i="19"/>
  <c r="N19" i="19"/>
  <c r="X19" i="19"/>
  <c r="AD19" i="19"/>
  <c r="N20" i="19"/>
  <c r="T20" i="19"/>
  <c r="AE12" i="16"/>
  <c r="AD12" i="16"/>
  <c r="N12" i="17"/>
  <c r="Q13" i="17"/>
  <c r="R13" i="17"/>
  <c r="Q13" i="19"/>
  <c r="W12" i="16"/>
  <c r="V12" i="16"/>
  <c r="Y13" i="16"/>
  <c r="H14" i="16"/>
  <c r="R14" i="16"/>
  <c r="X14" i="16"/>
  <c r="L15" i="16"/>
  <c r="R15" i="16"/>
  <c r="AB15" i="16"/>
  <c r="H16" i="16"/>
  <c r="R16" i="16"/>
  <c r="X16" i="16"/>
  <c r="L17" i="16"/>
  <c r="R17" i="16"/>
  <c r="AB17" i="16"/>
  <c r="H18" i="16"/>
  <c r="R18" i="16"/>
  <c r="X18" i="16"/>
  <c r="L19" i="16"/>
  <c r="R19" i="16"/>
  <c r="AB19" i="16"/>
  <c r="H20" i="16"/>
  <c r="R20" i="16"/>
  <c r="X20" i="16"/>
  <c r="Y11" i="17"/>
  <c r="S12" i="17"/>
  <c r="R12" i="17"/>
  <c r="Y13" i="17"/>
  <c r="H14" i="17"/>
  <c r="T15" i="17"/>
  <c r="U12" i="18"/>
  <c r="Q11" i="19"/>
  <c r="AE12" i="19"/>
  <c r="AD12" i="19"/>
  <c r="P14" i="19"/>
  <c r="J15" i="19"/>
  <c r="Z15" i="19"/>
  <c r="P16" i="19"/>
  <c r="J17" i="19"/>
  <c r="Z17" i="19"/>
  <c r="P18" i="19"/>
  <c r="V18" i="19"/>
  <c r="AB18" i="19"/>
  <c r="P19" i="19"/>
  <c r="V19" i="19"/>
  <c r="L20" i="19"/>
  <c r="V20" i="19"/>
  <c r="AB20" i="19"/>
  <c r="W13" i="19"/>
  <c r="W13" i="18"/>
  <c r="V13" i="18"/>
  <c r="Y12" i="18"/>
  <c r="Y12" i="19"/>
  <c r="S13" i="19"/>
  <c r="S11" i="19"/>
  <c r="S12" i="19"/>
  <c r="R12" i="19"/>
  <c r="AA13" i="19"/>
  <c r="AA11" i="19"/>
  <c r="AA12" i="19"/>
  <c r="U11" i="19"/>
  <c r="AC11" i="19"/>
  <c r="U13" i="19"/>
  <c r="AC13" i="19"/>
  <c r="Y12" i="17"/>
  <c r="AA13" i="18"/>
  <c r="AB13" i="18"/>
  <c r="G11" i="19"/>
  <c r="O11" i="19"/>
  <c r="W11" i="19"/>
  <c r="AE11" i="19"/>
  <c r="T13" i="18"/>
  <c r="N13" i="18"/>
  <c r="AD13" i="18"/>
  <c r="Q11" i="18"/>
  <c r="U11" i="18"/>
  <c r="Y11" i="18"/>
  <c r="AC11" i="18"/>
  <c r="G12" i="18"/>
  <c r="O12" i="18"/>
  <c r="S12" i="18"/>
  <c r="W12" i="18"/>
  <c r="AA12" i="18"/>
  <c r="AE12" i="18"/>
  <c r="Q13" i="18"/>
  <c r="P13" i="18"/>
  <c r="Y13" i="18"/>
  <c r="W13" i="16"/>
  <c r="AA13" i="17"/>
  <c r="G11" i="18"/>
  <c r="O11" i="18"/>
  <c r="S11" i="18"/>
  <c r="W11" i="18"/>
  <c r="AA11" i="18"/>
  <c r="AE11" i="18"/>
  <c r="N17" i="17"/>
  <c r="L17" i="17"/>
  <c r="X14" i="17"/>
  <c r="T16" i="17"/>
  <c r="R16" i="17"/>
  <c r="T18" i="17"/>
  <c r="R18" i="17"/>
  <c r="G11" i="17"/>
  <c r="O13" i="17"/>
  <c r="O11" i="17"/>
  <c r="W13" i="17"/>
  <c r="W11" i="17"/>
  <c r="AE13" i="17"/>
  <c r="AE11" i="17"/>
  <c r="P14" i="17"/>
  <c r="V15" i="17"/>
  <c r="N16" i="17"/>
  <c r="P16" i="17"/>
  <c r="V16" i="17"/>
  <c r="X16" i="17"/>
  <c r="N18" i="17"/>
  <c r="P18" i="17"/>
  <c r="V18" i="17"/>
  <c r="X18" i="17"/>
  <c r="P20" i="17"/>
  <c r="N20" i="17"/>
  <c r="X20" i="17"/>
  <c r="V20" i="17"/>
  <c r="AB15" i="17"/>
  <c r="AD15" i="17"/>
  <c r="V17" i="17"/>
  <c r="T17" i="17"/>
  <c r="AD17" i="17"/>
  <c r="AB17" i="17"/>
  <c r="N19" i="17"/>
  <c r="L19" i="17"/>
  <c r="V19" i="17"/>
  <c r="T19" i="17"/>
  <c r="AD19" i="17"/>
  <c r="AB19" i="17"/>
  <c r="N15" i="17"/>
  <c r="L16" i="17"/>
  <c r="J16" i="17"/>
  <c r="AB16" i="17"/>
  <c r="Z16" i="17"/>
  <c r="L18" i="17"/>
  <c r="J18" i="17"/>
  <c r="AB18" i="17"/>
  <c r="Z18" i="17"/>
  <c r="L20" i="17"/>
  <c r="J20" i="17"/>
  <c r="R20" i="17"/>
  <c r="T20" i="17"/>
  <c r="AB20" i="17"/>
  <c r="Z20" i="17"/>
  <c r="U11" i="17"/>
  <c r="AC11" i="17"/>
  <c r="T14" i="17"/>
  <c r="J15" i="17"/>
  <c r="Z15" i="17"/>
  <c r="H17" i="17"/>
  <c r="J17" i="17"/>
  <c r="P17" i="17"/>
  <c r="R17" i="17"/>
  <c r="X17" i="17"/>
  <c r="Z17" i="17"/>
  <c r="H19" i="17"/>
  <c r="J19" i="17"/>
  <c r="P19" i="17"/>
  <c r="R19" i="17"/>
  <c r="X19" i="17"/>
  <c r="Z19" i="17"/>
  <c r="S11" i="17"/>
  <c r="AA11" i="17"/>
  <c r="Y12" i="16"/>
  <c r="S13" i="16"/>
  <c r="S11" i="16"/>
  <c r="S12" i="16"/>
  <c r="R12" i="16"/>
  <c r="AA13" i="16"/>
  <c r="AA11" i="16"/>
  <c r="AA12" i="16"/>
  <c r="U11" i="16"/>
  <c r="AC11" i="16"/>
  <c r="N13" i="16"/>
  <c r="U13" i="16"/>
  <c r="AC13" i="16"/>
  <c r="G11" i="16"/>
  <c r="O11" i="16"/>
  <c r="W11" i="16"/>
  <c r="AE11" i="16"/>
  <c r="E45" i="15"/>
  <c r="E44" i="15"/>
  <c r="E43" i="15"/>
  <c r="D22" i="15"/>
  <c r="BF20" i="15"/>
  <c r="BD20" i="15"/>
  <c r="BB20" i="15"/>
  <c r="AZ20" i="15"/>
  <c r="AX20" i="15"/>
  <c r="AV20" i="15"/>
  <c r="AT20" i="15"/>
  <c r="AR20" i="15"/>
  <c r="AP20" i="15"/>
  <c r="AN20" i="15"/>
  <c r="AL20" i="15"/>
  <c r="AJ20" i="15"/>
  <c r="AH20" i="15"/>
  <c r="AE20" i="15"/>
  <c r="AC20" i="15"/>
  <c r="AA20" i="15"/>
  <c r="Y20" i="15"/>
  <c r="W20" i="15"/>
  <c r="U20" i="15"/>
  <c r="S20" i="15"/>
  <c r="Q20" i="15"/>
  <c r="O20" i="15"/>
  <c r="M20" i="15"/>
  <c r="K20" i="15"/>
  <c r="I20" i="15"/>
  <c r="G20" i="15"/>
  <c r="BF19" i="15"/>
  <c r="BD19" i="15"/>
  <c r="BB19" i="15"/>
  <c r="AZ19" i="15"/>
  <c r="AX19" i="15"/>
  <c r="AV19" i="15"/>
  <c r="AT19" i="15"/>
  <c r="AR19" i="15"/>
  <c r="AP19" i="15"/>
  <c r="AN19" i="15"/>
  <c r="AL19" i="15"/>
  <c r="AJ19" i="15"/>
  <c r="AH19" i="15"/>
  <c r="AE19" i="15"/>
  <c r="AC19" i="15"/>
  <c r="AA19" i="15"/>
  <c r="Y19" i="15"/>
  <c r="W19" i="15"/>
  <c r="U19" i="15"/>
  <c r="S19" i="15"/>
  <c r="Q19" i="15"/>
  <c r="O19" i="15"/>
  <c r="M19" i="15"/>
  <c r="K19" i="15"/>
  <c r="I19" i="15"/>
  <c r="G19" i="15"/>
  <c r="BF18" i="15"/>
  <c r="BD18" i="15"/>
  <c r="BB18" i="15"/>
  <c r="AZ18" i="15"/>
  <c r="AX18" i="15"/>
  <c r="AV18" i="15"/>
  <c r="AT18" i="15"/>
  <c r="AR18" i="15"/>
  <c r="AP18" i="15"/>
  <c r="AN18" i="15"/>
  <c r="AL18" i="15"/>
  <c r="AJ18" i="15"/>
  <c r="AH18" i="15"/>
  <c r="AE18" i="15"/>
  <c r="AC18" i="15"/>
  <c r="AA18" i="15"/>
  <c r="Y18" i="15"/>
  <c r="W18" i="15"/>
  <c r="U18" i="15"/>
  <c r="S18" i="15"/>
  <c r="Q18" i="15"/>
  <c r="O18" i="15"/>
  <c r="M18" i="15"/>
  <c r="K18" i="15"/>
  <c r="I18" i="15"/>
  <c r="G18" i="15"/>
  <c r="BF17" i="15"/>
  <c r="BD17" i="15"/>
  <c r="BB17" i="15"/>
  <c r="AZ17" i="15"/>
  <c r="AX17" i="15"/>
  <c r="AV17" i="15"/>
  <c r="AT17" i="15"/>
  <c r="AR17" i="15"/>
  <c r="AP17" i="15"/>
  <c r="AN17" i="15"/>
  <c r="AL17" i="15"/>
  <c r="AJ17" i="15"/>
  <c r="AH17" i="15"/>
  <c r="AE17" i="15"/>
  <c r="AC17" i="15"/>
  <c r="AA17" i="15"/>
  <c r="Y17" i="15"/>
  <c r="W17" i="15"/>
  <c r="U17" i="15"/>
  <c r="S17" i="15"/>
  <c r="Q17" i="15"/>
  <c r="O17" i="15"/>
  <c r="M17" i="15"/>
  <c r="K17" i="15"/>
  <c r="I17" i="15"/>
  <c r="G17" i="15"/>
  <c r="BF16" i="15"/>
  <c r="BD16" i="15"/>
  <c r="BB16" i="15"/>
  <c r="AZ16" i="15"/>
  <c r="AX16" i="15"/>
  <c r="AV16" i="15"/>
  <c r="AT16" i="15"/>
  <c r="AR16" i="15"/>
  <c r="AP16" i="15"/>
  <c r="AN16" i="15"/>
  <c r="AL16" i="15"/>
  <c r="AJ16" i="15"/>
  <c r="AH16" i="15"/>
  <c r="AE16" i="15"/>
  <c r="AC16" i="15"/>
  <c r="AA16" i="15"/>
  <c r="Y16" i="15"/>
  <c r="W16" i="15"/>
  <c r="U16" i="15"/>
  <c r="S16" i="15"/>
  <c r="Q16" i="15"/>
  <c r="O16" i="15"/>
  <c r="M16" i="15"/>
  <c r="K16" i="15"/>
  <c r="I16" i="15"/>
  <c r="G16" i="15"/>
  <c r="BF15" i="15"/>
  <c r="BD15" i="15"/>
  <c r="BB15" i="15"/>
  <c r="AZ15" i="15"/>
  <c r="AX15" i="15"/>
  <c r="AV15" i="15"/>
  <c r="AT15" i="15"/>
  <c r="AR15" i="15"/>
  <c r="AP15" i="15"/>
  <c r="AN15" i="15"/>
  <c r="AL15" i="15"/>
  <c r="AJ15" i="15"/>
  <c r="AH15" i="15"/>
  <c r="AE15" i="15"/>
  <c r="AC15" i="15"/>
  <c r="AA15" i="15"/>
  <c r="Y15" i="15"/>
  <c r="W15" i="15"/>
  <c r="U15" i="15"/>
  <c r="S15" i="15"/>
  <c r="Q15" i="15"/>
  <c r="O15" i="15"/>
  <c r="M15" i="15"/>
  <c r="K15" i="15"/>
  <c r="I15" i="15"/>
  <c r="G15" i="15"/>
  <c r="BF14" i="15"/>
  <c r="BD14" i="15"/>
  <c r="BB14" i="15"/>
  <c r="AZ14" i="15"/>
  <c r="AX14" i="15"/>
  <c r="AV14" i="15"/>
  <c r="AT14" i="15"/>
  <c r="AR14" i="15"/>
  <c r="AP14" i="15"/>
  <c r="AN14" i="15"/>
  <c r="AL14" i="15"/>
  <c r="AJ14" i="15"/>
  <c r="AH14" i="15"/>
  <c r="AE14" i="15"/>
  <c r="AC14" i="15"/>
  <c r="AA14" i="15"/>
  <c r="Y14" i="15"/>
  <c r="W14" i="15"/>
  <c r="U14" i="15"/>
  <c r="S14" i="15"/>
  <c r="Q14" i="15"/>
  <c r="O14" i="15"/>
  <c r="M14" i="15"/>
  <c r="K14" i="15"/>
  <c r="I14" i="15"/>
  <c r="G14" i="15"/>
  <c r="BF13" i="15"/>
  <c r="BD13" i="15"/>
  <c r="BB13" i="15"/>
  <c r="AZ13" i="15"/>
  <c r="AX13" i="15"/>
  <c r="AV13" i="15"/>
  <c r="AH13" i="15"/>
  <c r="BF12" i="15"/>
  <c r="BD12" i="15"/>
  <c r="BB12" i="15"/>
  <c r="AZ12" i="15"/>
  <c r="AX12" i="15"/>
  <c r="AV12" i="15"/>
  <c r="AH12" i="15"/>
  <c r="BF11" i="15"/>
  <c r="BD11" i="15"/>
  <c r="BB11" i="15"/>
  <c r="AZ11" i="15"/>
  <c r="AX11" i="15"/>
  <c r="AV11" i="15"/>
  <c r="AH11" i="15"/>
  <c r="AE13" i="15"/>
  <c r="AC12" i="15"/>
  <c r="Y2" i="15"/>
  <c r="U12" i="15"/>
  <c r="S13" i="15"/>
  <c r="Q12" i="15"/>
  <c r="O13" i="15"/>
  <c r="M11" i="15"/>
  <c r="E45" i="14"/>
  <c r="E44" i="14"/>
  <c r="E43" i="14"/>
  <c r="D21" i="14"/>
  <c r="BF19" i="14"/>
  <c r="BD19" i="14"/>
  <c r="BB19" i="14"/>
  <c r="AZ19" i="14"/>
  <c r="AX19" i="14"/>
  <c r="AV19" i="14"/>
  <c r="AT19" i="14"/>
  <c r="AR19" i="14"/>
  <c r="AP19" i="14"/>
  <c r="AN19" i="14"/>
  <c r="AL19" i="14"/>
  <c r="AJ19" i="14"/>
  <c r="AH19" i="14"/>
  <c r="AE19" i="14"/>
  <c r="AC19" i="14"/>
  <c r="AA19" i="14"/>
  <c r="Y19" i="14"/>
  <c r="W19" i="14"/>
  <c r="U19" i="14"/>
  <c r="S19" i="14"/>
  <c r="Q19" i="14"/>
  <c r="O19" i="14"/>
  <c r="M19" i="14"/>
  <c r="K19" i="14"/>
  <c r="I19" i="14"/>
  <c r="G19" i="14"/>
  <c r="BF18" i="14"/>
  <c r="BD18" i="14"/>
  <c r="BB18" i="14"/>
  <c r="AZ18" i="14"/>
  <c r="AX18" i="14"/>
  <c r="AV18" i="14"/>
  <c r="AT18" i="14"/>
  <c r="AR18" i="14"/>
  <c r="AP18" i="14"/>
  <c r="AN18" i="14"/>
  <c r="AL18" i="14"/>
  <c r="AJ18" i="14"/>
  <c r="AH18" i="14"/>
  <c r="AE18" i="14"/>
  <c r="AC18" i="14"/>
  <c r="AA18" i="14"/>
  <c r="Y18" i="14"/>
  <c r="W18" i="14"/>
  <c r="U18" i="14"/>
  <c r="S18" i="14"/>
  <c r="Q18" i="14"/>
  <c r="O18" i="14"/>
  <c r="M18" i="14"/>
  <c r="K18" i="14"/>
  <c r="I18" i="14"/>
  <c r="G18" i="14"/>
  <c r="BF17" i="14"/>
  <c r="BD17" i="14"/>
  <c r="BB17" i="14"/>
  <c r="AZ17" i="14"/>
  <c r="AX17" i="14"/>
  <c r="AV17" i="14"/>
  <c r="AT17" i="14"/>
  <c r="AR17" i="14"/>
  <c r="AP17" i="14"/>
  <c r="AN17" i="14"/>
  <c r="AL17" i="14"/>
  <c r="AJ17" i="14"/>
  <c r="AH17" i="14"/>
  <c r="AE17" i="14"/>
  <c r="AC17" i="14"/>
  <c r="AA17" i="14"/>
  <c r="Y17" i="14"/>
  <c r="W17" i="14"/>
  <c r="U17" i="14"/>
  <c r="S17" i="14"/>
  <c r="Q17" i="14"/>
  <c r="O17" i="14"/>
  <c r="M17" i="14"/>
  <c r="K17" i="14"/>
  <c r="I17" i="14"/>
  <c r="G17" i="14"/>
  <c r="BF16" i="14"/>
  <c r="BD16" i="14"/>
  <c r="BB16" i="14"/>
  <c r="AZ16" i="14"/>
  <c r="AX16" i="14"/>
  <c r="AV16" i="14"/>
  <c r="AT16" i="14"/>
  <c r="AR16" i="14"/>
  <c r="AP16" i="14"/>
  <c r="AN16" i="14"/>
  <c r="AL16" i="14"/>
  <c r="AJ16" i="14"/>
  <c r="AH16" i="14"/>
  <c r="AE16" i="14"/>
  <c r="AC16" i="14"/>
  <c r="AA16" i="14"/>
  <c r="Y16" i="14"/>
  <c r="W16" i="14"/>
  <c r="U16" i="14"/>
  <c r="S16" i="14"/>
  <c r="Q16" i="14"/>
  <c r="O16" i="14"/>
  <c r="M16" i="14"/>
  <c r="K16" i="14"/>
  <c r="I16" i="14"/>
  <c r="G16" i="14"/>
  <c r="BF15" i="14"/>
  <c r="BD15" i="14"/>
  <c r="BB15" i="14"/>
  <c r="AZ15" i="14"/>
  <c r="AX15" i="14"/>
  <c r="AV15" i="14"/>
  <c r="AT15" i="14"/>
  <c r="AR15" i="14"/>
  <c r="AP15" i="14"/>
  <c r="AN15" i="14"/>
  <c r="AL15" i="14"/>
  <c r="AJ15" i="14"/>
  <c r="AH15" i="14"/>
  <c r="AE15" i="14"/>
  <c r="AC15" i="14"/>
  <c r="AA15" i="14"/>
  <c r="Y15" i="14"/>
  <c r="W15" i="14"/>
  <c r="U15" i="14"/>
  <c r="S15" i="14"/>
  <c r="Q15" i="14"/>
  <c r="O15" i="14"/>
  <c r="M15" i="14"/>
  <c r="K15" i="14"/>
  <c r="I15" i="14"/>
  <c r="G15" i="14"/>
  <c r="BF14" i="14"/>
  <c r="BD14" i="14"/>
  <c r="BB14" i="14"/>
  <c r="AZ14" i="14"/>
  <c r="AX14" i="14"/>
  <c r="AV14" i="14"/>
  <c r="AT14" i="14"/>
  <c r="AR14" i="14"/>
  <c r="AP14" i="14"/>
  <c r="AN14" i="14"/>
  <c r="AL14" i="14"/>
  <c r="AJ14" i="14"/>
  <c r="AH14" i="14"/>
  <c r="AE14" i="14"/>
  <c r="AC14" i="14"/>
  <c r="AA14" i="14"/>
  <c r="Y14" i="14"/>
  <c r="W14" i="14"/>
  <c r="U14" i="14"/>
  <c r="S14" i="14"/>
  <c r="Q14" i="14"/>
  <c r="O14" i="14"/>
  <c r="M14" i="14"/>
  <c r="K14" i="14"/>
  <c r="I14" i="14"/>
  <c r="G14" i="14"/>
  <c r="BF13" i="14"/>
  <c r="BD13" i="14"/>
  <c r="BB13" i="14"/>
  <c r="AZ13" i="14"/>
  <c r="AX13" i="14"/>
  <c r="AV13" i="14"/>
  <c r="AT13" i="14"/>
  <c r="AR13" i="14"/>
  <c r="AP13" i="14"/>
  <c r="AN13" i="14"/>
  <c r="AL13" i="14"/>
  <c r="AJ13" i="14"/>
  <c r="AH13" i="14"/>
  <c r="AE13" i="14"/>
  <c r="AC13" i="14"/>
  <c r="AA13" i="14"/>
  <c r="Y13" i="14"/>
  <c r="W13" i="14"/>
  <c r="U13" i="14"/>
  <c r="S13" i="14"/>
  <c r="Q13" i="14"/>
  <c r="O13" i="14"/>
  <c r="M13" i="14"/>
  <c r="K13" i="14"/>
  <c r="I13" i="14"/>
  <c r="G13" i="14"/>
  <c r="AC12" i="14"/>
  <c r="Y2" i="14"/>
  <c r="U12" i="14"/>
  <c r="Q12" i="14"/>
  <c r="M11" i="14"/>
  <c r="K11" i="14"/>
  <c r="I11" i="14"/>
  <c r="H12" i="18"/>
  <c r="I12" i="14"/>
  <c r="M12" i="15"/>
  <c r="M13" i="15"/>
  <c r="M12" i="14"/>
  <c r="I13" i="15"/>
  <c r="I11" i="15"/>
  <c r="I12" i="15"/>
  <c r="K11" i="15"/>
  <c r="K13" i="15"/>
  <c r="K12" i="15"/>
  <c r="H13" i="19"/>
  <c r="G13" i="15"/>
  <c r="N12" i="19"/>
  <c r="AD12" i="18"/>
  <c r="G22" i="18"/>
  <c r="N12" i="18"/>
  <c r="L13" i="19"/>
  <c r="Q22" i="16"/>
  <c r="P22" i="16"/>
  <c r="J12" i="19"/>
  <c r="H12" i="19"/>
  <c r="J14" i="15"/>
  <c r="R14" i="15"/>
  <c r="Z14" i="15"/>
  <c r="J16" i="15"/>
  <c r="R16" i="15"/>
  <c r="Z16" i="15"/>
  <c r="J18" i="15"/>
  <c r="R18" i="15"/>
  <c r="Z18" i="15"/>
  <c r="J20" i="15"/>
  <c r="R20" i="15"/>
  <c r="Z20" i="15"/>
  <c r="H14" i="15"/>
  <c r="H16" i="15"/>
  <c r="H18" i="15"/>
  <c r="H20" i="15"/>
  <c r="N14" i="15"/>
  <c r="V14" i="15"/>
  <c r="AD14" i="15"/>
  <c r="N16" i="15"/>
  <c r="V16" i="15"/>
  <c r="AD16" i="15"/>
  <c r="N18" i="15"/>
  <c r="V18" i="15"/>
  <c r="AD18" i="15"/>
  <c r="N20" i="15"/>
  <c r="V20" i="15"/>
  <c r="AD20" i="15"/>
  <c r="Q22" i="17"/>
  <c r="Q22" i="19"/>
  <c r="P22" i="19"/>
  <c r="J13" i="19"/>
  <c r="V13" i="17"/>
  <c r="X12" i="19"/>
  <c r="X12" i="17"/>
  <c r="X16" i="14"/>
  <c r="AD19" i="14"/>
  <c r="L15" i="15"/>
  <c r="T15" i="15"/>
  <c r="AB15" i="15"/>
  <c r="L17" i="15"/>
  <c r="T17" i="15"/>
  <c r="AB17" i="15"/>
  <c r="L19" i="15"/>
  <c r="T19" i="15"/>
  <c r="AB19" i="15"/>
  <c r="H15" i="15"/>
  <c r="P15" i="15"/>
  <c r="X15" i="15"/>
  <c r="H17" i="15"/>
  <c r="P17" i="15"/>
  <c r="X17" i="15"/>
  <c r="H19" i="15"/>
  <c r="P19" i="15"/>
  <c r="X19" i="15"/>
  <c r="AE12" i="15"/>
  <c r="AD12" i="15"/>
  <c r="P14" i="15"/>
  <c r="X14" i="15"/>
  <c r="J15" i="15"/>
  <c r="R15" i="15"/>
  <c r="Z15" i="15"/>
  <c r="AD15" i="15"/>
  <c r="T16" i="15"/>
  <c r="J17" i="15"/>
  <c r="R17" i="15"/>
  <c r="Z17" i="15"/>
  <c r="AD17" i="15"/>
  <c r="L18" i="15"/>
  <c r="T18" i="15"/>
  <c r="J19" i="15"/>
  <c r="R19" i="15"/>
  <c r="Z19" i="15"/>
  <c r="AD19" i="15"/>
  <c r="L20" i="15"/>
  <c r="T20" i="15"/>
  <c r="AB20" i="15"/>
  <c r="AE11" i="15"/>
  <c r="R13" i="16"/>
  <c r="P13" i="17"/>
  <c r="AD13" i="17"/>
  <c r="N13" i="17"/>
  <c r="T13" i="19"/>
  <c r="P13" i="19"/>
  <c r="T12" i="17"/>
  <c r="G12" i="15"/>
  <c r="N15" i="14"/>
  <c r="AD15" i="14"/>
  <c r="N17" i="14"/>
  <c r="AD17" i="14"/>
  <c r="R18" i="14"/>
  <c r="N19" i="14"/>
  <c r="V19" i="14"/>
  <c r="G11" i="15"/>
  <c r="L14" i="15"/>
  <c r="T14" i="15"/>
  <c r="AB14" i="15"/>
  <c r="N15" i="15"/>
  <c r="V15" i="15"/>
  <c r="L16" i="15"/>
  <c r="P16" i="15"/>
  <c r="X16" i="15"/>
  <c r="AB16" i="15"/>
  <c r="N17" i="15"/>
  <c r="V17" i="15"/>
  <c r="P18" i="15"/>
  <c r="X18" i="15"/>
  <c r="AB18" i="15"/>
  <c r="N19" i="15"/>
  <c r="V19" i="15"/>
  <c r="P20" i="15"/>
  <c r="X20" i="15"/>
  <c r="AB13" i="17"/>
  <c r="T13" i="16"/>
  <c r="T12" i="16"/>
  <c r="N12" i="16"/>
  <c r="Z13" i="17"/>
  <c r="Y12" i="15"/>
  <c r="X12" i="16"/>
  <c r="Z13" i="19"/>
  <c r="Z13" i="16"/>
  <c r="X15" i="14"/>
  <c r="L16" i="14"/>
  <c r="AB17" i="14"/>
  <c r="O11" i="15"/>
  <c r="W11" i="15"/>
  <c r="W12" i="15"/>
  <c r="X13" i="16"/>
  <c r="R13" i="19"/>
  <c r="V13" i="19"/>
  <c r="I22" i="19"/>
  <c r="Y11" i="15"/>
  <c r="N13" i="14"/>
  <c r="AD13" i="14"/>
  <c r="AB15" i="14"/>
  <c r="H16" i="14"/>
  <c r="P16" i="14"/>
  <c r="X17" i="14"/>
  <c r="Q11" i="15"/>
  <c r="O12" i="15"/>
  <c r="P12" i="15"/>
  <c r="I22" i="17"/>
  <c r="V12" i="18"/>
  <c r="R13" i="18"/>
  <c r="AB13" i="14"/>
  <c r="X14" i="14"/>
  <c r="L15" i="14"/>
  <c r="R15" i="14"/>
  <c r="R16" i="14"/>
  <c r="L17" i="14"/>
  <c r="R17" i="14"/>
  <c r="X13" i="14"/>
  <c r="H15" i="14"/>
  <c r="V15" i="14"/>
  <c r="V16" i="14"/>
  <c r="AB16" i="14"/>
  <c r="H17" i="14"/>
  <c r="V17" i="14"/>
  <c r="H18" i="14"/>
  <c r="H14" i="14"/>
  <c r="H13" i="14"/>
  <c r="V13" i="14"/>
  <c r="L13" i="14"/>
  <c r="R13" i="14"/>
  <c r="AB14" i="14"/>
  <c r="V18" i="14"/>
  <c r="R19" i="14"/>
  <c r="R14" i="14"/>
  <c r="AB18" i="14"/>
  <c r="H19" i="14"/>
  <c r="V14" i="14"/>
  <c r="X18" i="14"/>
  <c r="L19" i="14"/>
  <c r="P14" i="14"/>
  <c r="P18" i="14"/>
  <c r="X19" i="14"/>
  <c r="L14" i="14"/>
  <c r="L18" i="14"/>
  <c r="AB19" i="14"/>
  <c r="Z13" i="14"/>
  <c r="N14" i="14"/>
  <c r="AD14" i="14"/>
  <c r="J15" i="14"/>
  <c r="T16" i="14"/>
  <c r="AD16" i="14"/>
  <c r="J17" i="14"/>
  <c r="Z17" i="14"/>
  <c r="N18" i="14"/>
  <c r="P13" i="14"/>
  <c r="J14" i="14"/>
  <c r="Z14" i="14"/>
  <c r="P15" i="14"/>
  <c r="J16" i="14"/>
  <c r="Z16" i="14"/>
  <c r="P17" i="14"/>
  <c r="J18" i="14"/>
  <c r="Z18" i="14"/>
  <c r="P19" i="14"/>
  <c r="J13" i="14"/>
  <c r="T13" i="14"/>
  <c r="T14" i="14"/>
  <c r="T15" i="14"/>
  <c r="Z15" i="14"/>
  <c r="N16" i="14"/>
  <c r="T17" i="14"/>
  <c r="T18" i="14"/>
  <c r="AD18" i="14"/>
  <c r="J19" i="14"/>
  <c r="T19" i="14"/>
  <c r="Z19" i="14"/>
  <c r="AB13" i="19"/>
  <c r="Z12" i="17"/>
  <c r="X13" i="18"/>
  <c r="Z12" i="19"/>
  <c r="X13" i="19"/>
  <c r="Z12" i="16"/>
  <c r="Y22" i="17"/>
  <c r="Y22" i="19"/>
  <c r="N11" i="19"/>
  <c r="O22" i="19"/>
  <c r="N22" i="19"/>
  <c r="P11" i="19"/>
  <c r="U22" i="19"/>
  <c r="T22" i="19"/>
  <c r="T11" i="19"/>
  <c r="G22" i="19"/>
  <c r="H11" i="19"/>
  <c r="M22" i="19"/>
  <c r="L11" i="19"/>
  <c r="J11" i="19"/>
  <c r="K22" i="19"/>
  <c r="AD11" i="19"/>
  <c r="AE22" i="19"/>
  <c r="AD22" i="19"/>
  <c r="R11" i="19"/>
  <c r="S22" i="19"/>
  <c r="R22" i="19"/>
  <c r="AD13" i="19"/>
  <c r="N13" i="19"/>
  <c r="T12" i="19"/>
  <c r="X12" i="18"/>
  <c r="V11" i="19"/>
  <c r="W22" i="19"/>
  <c r="X11" i="19"/>
  <c r="AC22" i="19"/>
  <c r="AB22" i="19"/>
  <c r="AB11" i="19"/>
  <c r="AA22" i="19"/>
  <c r="Z11" i="19"/>
  <c r="AB12" i="19"/>
  <c r="L12" i="19"/>
  <c r="V11" i="18"/>
  <c r="W22" i="18"/>
  <c r="Z12" i="18"/>
  <c r="AB12" i="18"/>
  <c r="J12" i="18"/>
  <c r="L12" i="18"/>
  <c r="U22" i="18"/>
  <c r="T22" i="18"/>
  <c r="T11" i="18"/>
  <c r="R11" i="18"/>
  <c r="S22" i="18"/>
  <c r="R22" i="18"/>
  <c r="Q22" i="18"/>
  <c r="P22" i="18"/>
  <c r="P11" i="18"/>
  <c r="P12" i="18"/>
  <c r="AD11" i="18"/>
  <c r="AE22" i="18"/>
  <c r="AD22" i="18"/>
  <c r="N11" i="18"/>
  <c r="O22" i="18"/>
  <c r="N22" i="18"/>
  <c r="R12" i="18"/>
  <c r="T12" i="18"/>
  <c r="AC22" i="18"/>
  <c r="AB22" i="18"/>
  <c r="AB11" i="18"/>
  <c r="M22" i="18"/>
  <c r="L11" i="18"/>
  <c r="Z11" i="18"/>
  <c r="AA22" i="18"/>
  <c r="J11" i="18"/>
  <c r="K22" i="18"/>
  <c r="Y22" i="18"/>
  <c r="X11" i="18"/>
  <c r="I22" i="18"/>
  <c r="H11" i="18"/>
  <c r="Z13" i="18"/>
  <c r="K22" i="17"/>
  <c r="J11" i="17"/>
  <c r="AC22" i="17"/>
  <c r="AB22" i="17"/>
  <c r="AB11" i="17"/>
  <c r="U22" i="17"/>
  <c r="T22" i="17"/>
  <c r="T11" i="17"/>
  <c r="O22" i="17"/>
  <c r="N22" i="17"/>
  <c r="N11" i="17"/>
  <c r="S22" i="17"/>
  <c r="R22" i="17"/>
  <c r="R11" i="17"/>
  <c r="W22" i="17"/>
  <c r="V11" i="17"/>
  <c r="G22" i="17"/>
  <c r="X11" i="17"/>
  <c r="H11" i="17"/>
  <c r="Y22" i="16"/>
  <c r="AE22" i="17"/>
  <c r="AD22" i="17"/>
  <c r="AD11" i="17"/>
  <c r="P11" i="17"/>
  <c r="AA22" i="17"/>
  <c r="Z11" i="17"/>
  <c r="L11" i="17"/>
  <c r="M22" i="17"/>
  <c r="X13" i="17"/>
  <c r="AB13" i="16"/>
  <c r="U22" i="16"/>
  <c r="T22" i="16"/>
  <c r="T11" i="16"/>
  <c r="R11" i="16"/>
  <c r="S22" i="16"/>
  <c r="R22" i="16"/>
  <c r="V11" i="16"/>
  <c r="W22" i="16"/>
  <c r="X11" i="16"/>
  <c r="Z11" i="16"/>
  <c r="AA22" i="16"/>
  <c r="O22" i="16"/>
  <c r="N22" i="16"/>
  <c r="P11" i="16"/>
  <c r="AB12" i="16"/>
  <c r="AD11" i="16"/>
  <c r="AE22" i="16"/>
  <c r="AD22" i="16"/>
  <c r="AD13" i="16"/>
  <c r="G22" i="16"/>
  <c r="H22" i="16"/>
  <c r="H11" i="16"/>
  <c r="AC22" i="16"/>
  <c r="AB22" i="16"/>
  <c r="AB11" i="16"/>
  <c r="J11" i="16"/>
  <c r="K22" i="16"/>
  <c r="J22" i="16"/>
  <c r="V13" i="16"/>
  <c r="W13" i="15"/>
  <c r="AA13" i="15"/>
  <c r="U11" i="15"/>
  <c r="AC11" i="15"/>
  <c r="S12" i="15"/>
  <c r="R12" i="15"/>
  <c r="AA12" i="15"/>
  <c r="Q13" i="15"/>
  <c r="P13" i="15"/>
  <c r="U13" i="15"/>
  <c r="T13" i="15"/>
  <c r="Y13" i="15"/>
  <c r="AC13" i="15"/>
  <c r="Y12" i="14"/>
  <c r="S11" i="15"/>
  <c r="AA11" i="15"/>
  <c r="Q11" i="14"/>
  <c r="U11" i="14"/>
  <c r="Y11" i="14"/>
  <c r="AC11" i="14"/>
  <c r="G12" i="14"/>
  <c r="K12" i="14"/>
  <c r="O12" i="14"/>
  <c r="S12" i="14"/>
  <c r="R12" i="14"/>
  <c r="W12" i="14"/>
  <c r="V12" i="14"/>
  <c r="AA12" i="14"/>
  <c r="AE12" i="14"/>
  <c r="AD12" i="14"/>
  <c r="G11" i="14"/>
  <c r="O11" i="14"/>
  <c r="S11" i="14"/>
  <c r="W11" i="14"/>
  <c r="AA11" i="14"/>
  <c r="AE11" i="14"/>
  <c r="AK18" i="13"/>
  <c r="P22" i="17"/>
  <c r="N12" i="14"/>
  <c r="H11" i="15"/>
  <c r="H13" i="15"/>
  <c r="H22" i="18"/>
  <c r="H12" i="15"/>
  <c r="H22" i="19"/>
  <c r="H22" i="17"/>
  <c r="L13" i="15"/>
  <c r="J22" i="17"/>
  <c r="L22" i="17"/>
  <c r="J12" i="15"/>
  <c r="L22" i="19"/>
  <c r="L22" i="18"/>
  <c r="J22" i="18"/>
  <c r="J22" i="19"/>
  <c r="G22" i="15"/>
  <c r="AE22" i="15"/>
  <c r="AD22" i="15"/>
  <c r="AD11" i="15"/>
  <c r="O22" i="15"/>
  <c r="N22" i="15"/>
  <c r="N11" i="15"/>
  <c r="N12" i="15"/>
  <c r="Z12" i="15"/>
  <c r="X12" i="15"/>
  <c r="W22" i="15"/>
  <c r="V12" i="15"/>
  <c r="X11" i="15"/>
  <c r="N13" i="15"/>
  <c r="V22" i="17"/>
  <c r="V22" i="18"/>
  <c r="P11" i="15"/>
  <c r="G21" i="14"/>
  <c r="Z22" i="17"/>
  <c r="Z22" i="19"/>
  <c r="X22" i="18"/>
  <c r="V22" i="19"/>
  <c r="X22" i="19"/>
  <c r="Z22" i="16"/>
  <c r="Z22" i="18"/>
  <c r="X22" i="17"/>
  <c r="V22" i="16"/>
  <c r="X22" i="16"/>
  <c r="X13" i="15"/>
  <c r="AB13" i="15"/>
  <c r="X12" i="14"/>
  <c r="M22" i="15"/>
  <c r="L11" i="15"/>
  <c r="Z13" i="15"/>
  <c r="AD13" i="15"/>
  <c r="I22" i="15"/>
  <c r="H22" i="15"/>
  <c r="T12" i="15"/>
  <c r="U22" i="15"/>
  <c r="T22" i="15"/>
  <c r="T11" i="15"/>
  <c r="V11" i="15"/>
  <c r="Y22" i="15"/>
  <c r="Z11" i="15"/>
  <c r="AA22" i="15"/>
  <c r="Z12" i="14"/>
  <c r="R11" i="15"/>
  <c r="S22" i="15"/>
  <c r="R22" i="15"/>
  <c r="V13" i="15"/>
  <c r="L12" i="15"/>
  <c r="R13" i="15"/>
  <c r="J11" i="15"/>
  <c r="K22" i="15"/>
  <c r="AC22" i="15"/>
  <c r="AB22" i="15"/>
  <c r="AB11" i="15"/>
  <c r="Q22" i="15"/>
  <c r="P22" i="15"/>
  <c r="AB12" i="15"/>
  <c r="J13" i="15"/>
  <c r="R11" i="14"/>
  <c r="S21" i="14"/>
  <c r="R21" i="14"/>
  <c r="Q21" i="14"/>
  <c r="P21" i="14"/>
  <c r="P11" i="14"/>
  <c r="P12" i="14"/>
  <c r="V11" i="14"/>
  <c r="W21" i="14"/>
  <c r="U21" i="14"/>
  <c r="T21" i="14"/>
  <c r="T11" i="14"/>
  <c r="AD11" i="14"/>
  <c r="AE21" i="14"/>
  <c r="AD21" i="14"/>
  <c r="N11" i="14"/>
  <c r="O21" i="14"/>
  <c r="N21" i="14"/>
  <c r="AC21" i="14"/>
  <c r="AB21" i="14"/>
  <c r="AB11" i="14"/>
  <c r="M21" i="14"/>
  <c r="L11" i="14"/>
  <c r="AB12" i="14"/>
  <c r="Z11" i="14"/>
  <c r="AA21" i="14"/>
  <c r="J11" i="14"/>
  <c r="K21" i="14"/>
  <c r="Y21" i="14"/>
  <c r="X11" i="14"/>
  <c r="I21" i="14"/>
  <c r="H11" i="14"/>
  <c r="T12" i="14"/>
  <c r="AQ11" i="13"/>
  <c r="AK17" i="13"/>
  <c r="AM11" i="13"/>
  <c r="AO11" i="13"/>
  <c r="H21" i="14"/>
  <c r="L22" i="15"/>
  <c r="J21" i="14"/>
  <c r="L21" i="14"/>
  <c r="J22" i="15"/>
  <c r="V22" i="15"/>
  <c r="X22" i="15"/>
  <c r="X21" i="14"/>
  <c r="Z22" i="15"/>
  <c r="Z21" i="14"/>
  <c r="V21" i="14"/>
  <c r="E35" i="2"/>
  <c r="E34" i="2"/>
  <c r="E33" i="2"/>
  <c r="E45" i="7"/>
  <c r="E44" i="7"/>
  <c r="E43" i="7"/>
  <c r="E55" i="8"/>
  <c r="E54" i="8"/>
  <c r="E53" i="8"/>
  <c r="E45" i="9"/>
  <c r="E44" i="9"/>
  <c r="E43" i="9"/>
  <c r="E50" i="10"/>
  <c r="E49" i="10"/>
  <c r="E48" i="10"/>
  <c r="E35" i="11"/>
  <c r="E34" i="11"/>
  <c r="E33" i="11"/>
  <c r="AG6" i="13"/>
  <c r="AE2" i="13"/>
  <c r="AE18" i="13"/>
  <c r="AC2" i="13"/>
  <c r="AC18" i="13"/>
  <c r="AA2" i="13"/>
  <c r="Y2" i="13"/>
  <c r="W2" i="13"/>
  <c r="U2" i="13"/>
  <c r="U20" i="13"/>
  <c r="S2" i="13"/>
  <c r="S19" i="13"/>
  <c r="Q2" i="13"/>
  <c r="Q19" i="13"/>
  <c r="O2" i="13"/>
  <c r="O20" i="13"/>
  <c r="M2" i="13"/>
  <c r="K2" i="13"/>
  <c r="I2" i="13"/>
  <c r="G2" i="13"/>
  <c r="G18" i="13"/>
  <c r="D22" i="11"/>
  <c r="BF20" i="11"/>
  <c r="BD20" i="11"/>
  <c r="BB20" i="11"/>
  <c r="AZ20" i="11"/>
  <c r="AX20" i="11"/>
  <c r="AV20" i="11"/>
  <c r="AT20" i="11"/>
  <c r="AR20" i="11"/>
  <c r="AP20" i="11"/>
  <c r="AN20" i="11"/>
  <c r="AL20" i="11"/>
  <c r="AJ20" i="11"/>
  <c r="AH20" i="11"/>
  <c r="AE20" i="11"/>
  <c r="AC20" i="11"/>
  <c r="AA20" i="11"/>
  <c r="Y20" i="11"/>
  <c r="W20" i="11"/>
  <c r="U20" i="11"/>
  <c r="S20" i="11"/>
  <c r="Q20" i="11"/>
  <c r="O20" i="11"/>
  <c r="M20" i="11"/>
  <c r="K20" i="11"/>
  <c r="I20" i="11"/>
  <c r="G20" i="11"/>
  <c r="BF19" i="11"/>
  <c r="BD19" i="11"/>
  <c r="BB19" i="11"/>
  <c r="AZ19" i="11"/>
  <c r="AX19" i="11"/>
  <c r="AV19" i="11"/>
  <c r="AT19" i="11"/>
  <c r="AR19" i="11"/>
  <c r="AP19" i="11"/>
  <c r="AN19" i="11"/>
  <c r="AL19" i="11"/>
  <c r="AJ19" i="11"/>
  <c r="AH19" i="11"/>
  <c r="AE19" i="11"/>
  <c r="AC19" i="11"/>
  <c r="AA19" i="11"/>
  <c r="Y19" i="11"/>
  <c r="W19" i="11"/>
  <c r="U19" i="11"/>
  <c r="S19" i="11"/>
  <c r="Q19" i="11"/>
  <c r="O19" i="11"/>
  <c r="M19" i="11"/>
  <c r="K19" i="11"/>
  <c r="I19" i="11"/>
  <c r="G19" i="11"/>
  <c r="BF18" i="11"/>
  <c r="BD18" i="11"/>
  <c r="BB18" i="11"/>
  <c r="AZ18" i="11"/>
  <c r="AX18" i="11"/>
  <c r="AV18" i="11"/>
  <c r="AT18" i="11"/>
  <c r="AR18" i="11"/>
  <c r="AP18" i="11"/>
  <c r="AN18" i="11"/>
  <c r="AL18" i="11"/>
  <c r="AJ18" i="11"/>
  <c r="AH18" i="11"/>
  <c r="AE18" i="11"/>
  <c r="AC18" i="11"/>
  <c r="AA18" i="11"/>
  <c r="Y18" i="11"/>
  <c r="W18" i="11"/>
  <c r="U18" i="11"/>
  <c r="S18" i="11"/>
  <c r="Q18" i="11"/>
  <c r="O18" i="11"/>
  <c r="M18" i="11"/>
  <c r="K18" i="11"/>
  <c r="I18" i="11"/>
  <c r="G18" i="11"/>
  <c r="BF17" i="11"/>
  <c r="BD17" i="11"/>
  <c r="BB17" i="11"/>
  <c r="AZ17" i="11"/>
  <c r="AX17" i="11"/>
  <c r="AV17" i="11"/>
  <c r="AT17" i="11"/>
  <c r="AR17" i="11"/>
  <c r="AP17" i="11"/>
  <c r="AN17" i="11"/>
  <c r="AL17" i="11"/>
  <c r="AJ17" i="11"/>
  <c r="AH17" i="11"/>
  <c r="AE17" i="11"/>
  <c r="AC17" i="11"/>
  <c r="AA17" i="11"/>
  <c r="Y17" i="11"/>
  <c r="W17" i="11"/>
  <c r="U17" i="11"/>
  <c r="S17" i="11"/>
  <c r="Q17" i="11"/>
  <c r="O17" i="11"/>
  <c r="M17" i="11"/>
  <c r="K17" i="11"/>
  <c r="I17" i="11"/>
  <c r="G17" i="11"/>
  <c r="BF16" i="11"/>
  <c r="BD16" i="11"/>
  <c r="BB16" i="11"/>
  <c r="AZ16" i="11"/>
  <c r="AX16" i="11"/>
  <c r="AV16" i="11"/>
  <c r="AT16" i="11"/>
  <c r="AR16" i="11"/>
  <c r="AP16" i="11"/>
  <c r="AN16" i="11"/>
  <c r="AL16" i="11"/>
  <c r="AJ16" i="11"/>
  <c r="AH16" i="11"/>
  <c r="AE16" i="11"/>
  <c r="AC16" i="11"/>
  <c r="AA16" i="11"/>
  <c r="Y16" i="11"/>
  <c r="W16" i="11"/>
  <c r="U16" i="11"/>
  <c r="S16" i="11"/>
  <c r="Q16" i="11"/>
  <c r="O16" i="11"/>
  <c r="M16" i="11"/>
  <c r="K16" i="11"/>
  <c r="I16" i="11"/>
  <c r="G16" i="11"/>
  <c r="BF15" i="11"/>
  <c r="BD15" i="11"/>
  <c r="BB15" i="11"/>
  <c r="AZ15" i="11"/>
  <c r="AX15" i="11"/>
  <c r="AV15" i="11"/>
  <c r="AT15" i="11"/>
  <c r="AR15" i="11"/>
  <c r="AP15" i="11"/>
  <c r="AN15" i="11"/>
  <c r="AL15" i="11"/>
  <c r="AJ15" i="11"/>
  <c r="AH15" i="11"/>
  <c r="AE15" i="11"/>
  <c r="AC15" i="11"/>
  <c r="AA15" i="11"/>
  <c r="Y15" i="11"/>
  <c r="W15" i="11"/>
  <c r="U15" i="11"/>
  <c r="S15" i="11"/>
  <c r="Q15" i="11"/>
  <c r="O15" i="11"/>
  <c r="M15" i="11"/>
  <c r="K15" i="11"/>
  <c r="I15" i="11"/>
  <c r="G15" i="11"/>
  <c r="BF14" i="11"/>
  <c r="BD14" i="11"/>
  <c r="BB14" i="11"/>
  <c r="AZ14" i="11"/>
  <c r="AX14" i="11"/>
  <c r="AV14" i="11"/>
  <c r="AT14" i="11"/>
  <c r="AR14" i="11"/>
  <c r="AP14" i="11"/>
  <c r="AN14" i="11"/>
  <c r="AL14" i="11"/>
  <c r="AJ14" i="11"/>
  <c r="AH14" i="11"/>
  <c r="BF13" i="11"/>
  <c r="BD13" i="11"/>
  <c r="BB13" i="11"/>
  <c r="AZ13" i="11"/>
  <c r="AX13" i="11"/>
  <c r="AV13" i="11"/>
  <c r="AT13" i="11"/>
  <c r="AR13" i="11"/>
  <c r="AP13" i="11"/>
  <c r="AN13" i="11"/>
  <c r="AL13" i="11"/>
  <c r="AJ13" i="11"/>
  <c r="AH13" i="11"/>
  <c r="BF12" i="11"/>
  <c r="BD12" i="11"/>
  <c r="BB12" i="11"/>
  <c r="AZ12" i="11"/>
  <c r="AX12" i="11"/>
  <c r="AV12" i="11"/>
  <c r="AT12" i="11"/>
  <c r="AR12" i="11"/>
  <c r="AP12" i="11"/>
  <c r="AH12" i="11"/>
  <c r="BF11" i="11"/>
  <c r="BD11" i="11"/>
  <c r="BB11" i="11"/>
  <c r="AZ11" i="11"/>
  <c r="AX11" i="11"/>
  <c r="AV11" i="11"/>
  <c r="AT11" i="11"/>
  <c r="AR11" i="11"/>
  <c r="AP11" i="11"/>
  <c r="AN11" i="11"/>
  <c r="AL11" i="11"/>
  <c r="AJ11" i="11"/>
  <c r="I11" i="11"/>
  <c r="AH11" i="11"/>
  <c r="AE11" i="11"/>
  <c r="AC14" i="11"/>
  <c r="AA14" i="11"/>
  <c r="Y2" i="11"/>
  <c r="U13" i="11"/>
  <c r="M12" i="11"/>
  <c r="K12" i="11"/>
  <c r="I12" i="11"/>
  <c r="M11" i="11"/>
  <c r="K11" i="11"/>
  <c r="AC19" i="13"/>
  <c r="AC11" i="11"/>
  <c r="U18" i="13"/>
  <c r="AC20" i="13"/>
  <c r="AC13" i="11"/>
  <c r="AE12" i="11"/>
  <c r="O19" i="13"/>
  <c r="P19" i="13"/>
  <c r="AC12" i="11"/>
  <c r="AE13" i="11"/>
  <c r="W18" i="13"/>
  <c r="U19" i="13"/>
  <c r="T19" i="13"/>
  <c r="AE14" i="11"/>
  <c r="G11" i="11"/>
  <c r="O18" i="13"/>
  <c r="AE19" i="13"/>
  <c r="Q20" i="13"/>
  <c r="P20" i="13"/>
  <c r="Q18" i="13"/>
  <c r="AA18" i="13"/>
  <c r="AB18" i="13"/>
  <c r="S18" i="13"/>
  <c r="AE20" i="13"/>
  <c r="Y18" i="13"/>
  <c r="S20" i="13"/>
  <c r="AA13" i="11"/>
  <c r="AA11" i="11"/>
  <c r="AA12" i="11"/>
  <c r="AB12" i="11"/>
  <c r="Y11" i="11"/>
  <c r="Y12" i="11"/>
  <c r="Y13" i="11"/>
  <c r="Y14" i="11"/>
  <c r="Z14" i="11"/>
  <c r="W13" i="11"/>
  <c r="V13" i="11"/>
  <c r="O11" i="11"/>
  <c r="S13" i="11"/>
  <c r="Q14" i="11"/>
  <c r="U14" i="11"/>
  <c r="W14" i="11"/>
  <c r="Q11" i="11"/>
  <c r="G12" i="11"/>
  <c r="O12" i="11"/>
  <c r="S14" i="11"/>
  <c r="U11" i="11"/>
  <c r="W11" i="11"/>
  <c r="S11" i="11"/>
  <c r="Q12" i="11"/>
  <c r="O13" i="11"/>
  <c r="U12" i="11"/>
  <c r="W12" i="11"/>
  <c r="S12" i="11"/>
  <c r="Q13" i="11"/>
  <c r="O14" i="11"/>
  <c r="U16" i="13"/>
  <c r="U12" i="13"/>
  <c r="U11" i="13"/>
  <c r="U15" i="13"/>
  <c r="U13" i="13"/>
  <c r="U14" i="13"/>
  <c r="U17" i="13"/>
  <c r="AC16" i="13"/>
  <c r="AC12" i="13"/>
  <c r="AC13" i="13"/>
  <c r="AC15" i="13"/>
  <c r="AC11" i="13"/>
  <c r="AC17" i="13"/>
  <c r="AC14" i="13"/>
  <c r="AE14" i="13"/>
  <c r="AE13" i="13"/>
  <c r="AE17" i="13"/>
  <c r="AD17" i="13"/>
  <c r="AE12" i="13"/>
  <c r="AE16" i="13"/>
  <c r="AE11" i="13"/>
  <c r="AE15" i="13"/>
  <c r="AD18" i="13"/>
  <c r="R19" i="13"/>
  <c r="H16" i="11"/>
  <c r="H18" i="11"/>
  <c r="H20" i="11"/>
  <c r="AD18" i="11"/>
  <c r="AD16" i="11"/>
  <c r="AD20" i="11"/>
  <c r="L15" i="11"/>
  <c r="N15" i="11"/>
  <c r="T15" i="11"/>
  <c r="V15" i="11"/>
  <c r="AB15" i="11"/>
  <c r="AD15" i="11"/>
  <c r="L17" i="11"/>
  <c r="N17" i="11"/>
  <c r="T17" i="11"/>
  <c r="V17" i="11"/>
  <c r="AB17" i="11"/>
  <c r="AD17" i="11"/>
  <c r="L19" i="11"/>
  <c r="N19" i="11"/>
  <c r="T19" i="11"/>
  <c r="V19" i="11"/>
  <c r="AB19" i="11"/>
  <c r="AD19" i="11"/>
  <c r="J16" i="11"/>
  <c r="L16" i="11"/>
  <c r="R16" i="11"/>
  <c r="T16" i="11"/>
  <c r="Z16" i="11"/>
  <c r="AB16" i="11"/>
  <c r="J18" i="11"/>
  <c r="L18" i="11"/>
  <c r="R18" i="11"/>
  <c r="T18" i="11"/>
  <c r="Z18" i="11"/>
  <c r="AB18" i="11"/>
  <c r="J20" i="11"/>
  <c r="L20" i="11"/>
  <c r="R20" i="11"/>
  <c r="T20" i="11"/>
  <c r="Z20" i="11"/>
  <c r="AB20" i="11"/>
  <c r="AB14" i="11"/>
  <c r="H15" i="11"/>
  <c r="J15" i="11"/>
  <c r="P15" i="11"/>
  <c r="R15" i="11"/>
  <c r="X15" i="11"/>
  <c r="Z15" i="11"/>
  <c r="H17" i="11"/>
  <c r="J17" i="11"/>
  <c r="P17" i="11"/>
  <c r="R17" i="11"/>
  <c r="X17" i="11"/>
  <c r="Z17" i="11"/>
  <c r="H19" i="11"/>
  <c r="J19" i="11"/>
  <c r="P19" i="11"/>
  <c r="R19" i="11"/>
  <c r="X19" i="11"/>
  <c r="Z19" i="11"/>
  <c r="N16" i="11"/>
  <c r="P16" i="11"/>
  <c r="V16" i="11"/>
  <c r="X16" i="11"/>
  <c r="N18" i="11"/>
  <c r="P18" i="11"/>
  <c r="V18" i="11"/>
  <c r="X18" i="11"/>
  <c r="N20" i="11"/>
  <c r="P20" i="11"/>
  <c r="V20" i="11"/>
  <c r="X20" i="11"/>
  <c r="AD13" i="11"/>
  <c r="H12" i="11"/>
  <c r="AD20" i="13"/>
  <c r="P12" i="11"/>
  <c r="R18" i="13"/>
  <c r="AD19" i="13"/>
  <c r="R14" i="11"/>
  <c r="P18" i="13"/>
  <c r="R20" i="13"/>
  <c r="T12" i="11"/>
  <c r="H11" i="11"/>
  <c r="P11" i="11"/>
  <c r="AB13" i="11"/>
  <c r="V18" i="13"/>
  <c r="T20" i="13"/>
  <c r="Z13" i="11"/>
  <c r="Z18" i="13"/>
  <c r="X18" i="13"/>
  <c r="T18" i="13"/>
  <c r="AD13" i="13"/>
  <c r="AD15" i="13"/>
  <c r="X12" i="11"/>
  <c r="X14" i="11"/>
  <c r="AD16" i="13"/>
  <c r="AD12" i="13"/>
  <c r="AC23" i="13"/>
  <c r="AE23" i="13"/>
  <c r="AD11" i="13"/>
  <c r="U23" i="13"/>
  <c r="AD14" i="13"/>
  <c r="R13" i="11"/>
  <c r="G22" i="11"/>
  <c r="T14" i="11"/>
  <c r="X11" i="11"/>
  <c r="P14" i="11"/>
  <c r="N13" i="11"/>
  <c r="AD14" i="11"/>
  <c r="V12" i="11"/>
  <c r="T13" i="11"/>
  <c r="AB11" i="11"/>
  <c r="AC22" i="11"/>
  <c r="N14" i="11"/>
  <c r="P13" i="11"/>
  <c r="K22" i="11"/>
  <c r="J11" i="11"/>
  <c r="R12" i="11"/>
  <c r="W22" i="11"/>
  <c r="V11" i="11"/>
  <c r="T11" i="11"/>
  <c r="U22" i="11"/>
  <c r="Y22" i="11"/>
  <c r="I22" i="11"/>
  <c r="S22" i="11"/>
  <c r="R11" i="11"/>
  <c r="Z12" i="11"/>
  <c r="L11" i="11"/>
  <c r="M22" i="11"/>
  <c r="AA22" i="11"/>
  <c r="Z11" i="11"/>
  <c r="X13" i="11"/>
  <c r="AE22" i="11"/>
  <c r="AD11" i="11"/>
  <c r="O22" i="11"/>
  <c r="N11" i="11"/>
  <c r="AD12" i="11"/>
  <c r="V14" i="11"/>
  <c r="Q22" i="11"/>
  <c r="N12" i="11"/>
  <c r="AK20" i="13"/>
  <c r="AS16" i="13"/>
  <c r="AK16" i="13"/>
  <c r="AM16" i="13"/>
  <c r="BI16" i="13"/>
  <c r="BC20" i="13"/>
  <c r="AU16" i="13"/>
  <c r="AQ16" i="13"/>
  <c r="AO16" i="13"/>
  <c r="BC16" i="13"/>
  <c r="BG16" i="13"/>
  <c r="AS20" i="13"/>
  <c r="AU20" i="13"/>
  <c r="AY16" i="13"/>
  <c r="AM20" i="13"/>
  <c r="BA20" i="13"/>
  <c r="BG20" i="13"/>
  <c r="BE20" i="13"/>
  <c r="AO20" i="13"/>
  <c r="AQ20" i="13"/>
  <c r="BI20" i="13"/>
  <c r="BE16" i="13"/>
  <c r="AY20" i="13"/>
  <c r="AW16" i="13"/>
  <c r="BA16" i="13"/>
  <c r="AW20" i="13"/>
  <c r="G20" i="13"/>
  <c r="M20" i="13"/>
  <c r="K20" i="13"/>
  <c r="I20" i="13"/>
  <c r="AA20" i="13"/>
  <c r="W20" i="13"/>
  <c r="V20" i="13"/>
  <c r="Y20" i="13"/>
  <c r="AA16" i="13"/>
  <c r="AB16" i="13"/>
  <c r="Y16" i="13"/>
  <c r="W16" i="13"/>
  <c r="AB22" i="11"/>
  <c r="Z22" i="11"/>
  <c r="X22" i="11"/>
  <c r="AD22" i="11"/>
  <c r="T22" i="11"/>
  <c r="V22" i="11"/>
  <c r="T23" i="13"/>
  <c r="U24" i="13"/>
  <c r="AB23" i="13"/>
  <c r="AC24" i="13"/>
  <c r="AD23" i="13"/>
  <c r="AE24" i="13"/>
  <c r="S16" i="13"/>
  <c r="T16" i="13"/>
  <c r="S17" i="13"/>
  <c r="T17" i="13"/>
  <c r="Q17" i="13"/>
  <c r="Q16" i="13"/>
  <c r="O17" i="13"/>
  <c r="O16" i="13"/>
  <c r="M16" i="13"/>
  <c r="K16" i="13"/>
  <c r="I16" i="13"/>
  <c r="G16" i="13"/>
  <c r="H22" i="11"/>
  <c r="P22" i="11"/>
  <c r="N22" i="11"/>
  <c r="L22" i="11"/>
  <c r="R22" i="11"/>
  <c r="J22" i="11"/>
  <c r="N20" i="13"/>
  <c r="L20" i="13"/>
  <c r="H20" i="13"/>
  <c r="J20" i="13"/>
  <c r="X20" i="13"/>
  <c r="AB20" i="13"/>
  <c r="Z20" i="13"/>
  <c r="Z16" i="13"/>
  <c r="V16" i="13"/>
  <c r="X16" i="13"/>
  <c r="P16" i="13"/>
  <c r="P17" i="13"/>
  <c r="R16" i="13"/>
  <c r="R17" i="13"/>
  <c r="N16" i="13"/>
  <c r="L16" i="13"/>
  <c r="J16" i="13"/>
  <c r="H16" i="13"/>
  <c r="D22" i="10"/>
  <c r="BF20" i="10"/>
  <c r="BD20" i="10"/>
  <c r="BB20" i="10"/>
  <c r="AZ20" i="10"/>
  <c r="AX20" i="10"/>
  <c r="AV20" i="10"/>
  <c r="AT20" i="10"/>
  <c r="AR20" i="10"/>
  <c r="AP20" i="10"/>
  <c r="AN20" i="10"/>
  <c r="AL20" i="10"/>
  <c r="AJ20" i="10"/>
  <c r="AH20" i="10"/>
  <c r="AE20" i="10"/>
  <c r="AC20" i="10"/>
  <c r="AA20" i="10"/>
  <c r="Y20" i="10"/>
  <c r="W20" i="10"/>
  <c r="U20" i="10"/>
  <c r="S20" i="10"/>
  <c r="Q20" i="10"/>
  <c r="O20" i="10"/>
  <c r="M20" i="10"/>
  <c r="K20" i="10"/>
  <c r="I20" i="10"/>
  <c r="G20" i="10"/>
  <c r="BF19" i="10"/>
  <c r="BD19" i="10"/>
  <c r="BB19" i="10"/>
  <c r="AZ19" i="10"/>
  <c r="AX19" i="10"/>
  <c r="AV19" i="10"/>
  <c r="AT19" i="10"/>
  <c r="AR19" i="10"/>
  <c r="AP19" i="10"/>
  <c r="AN19" i="10"/>
  <c r="AL19" i="10"/>
  <c r="AJ19" i="10"/>
  <c r="AH19" i="10"/>
  <c r="AE19" i="10"/>
  <c r="AC19" i="10"/>
  <c r="AA19" i="10"/>
  <c r="Y19" i="10"/>
  <c r="W19" i="10"/>
  <c r="U19" i="10"/>
  <c r="S19" i="10"/>
  <c r="Q19" i="10"/>
  <c r="O19" i="10"/>
  <c r="M19" i="10"/>
  <c r="K19" i="10"/>
  <c r="I19" i="10"/>
  <c r="G19" i="10"/>
  <c r="BF18" i="10"/>
  <c r="BD18" i="10"/>
  <c r="BB18" i="10"/>
  <c r="AZ18" i="10"/>
  <c r="AX18" i="10"/>
  <c r="AV18" i="10"/>
  <c r="AT18" i="10"/>
  <c r="AR18" i="10"/>
  <c r="AP18" i="10"/>
  <c r="AN18" i="10"/>
  <c r="AL18" i="10"/>
  <c r="AJ18" i="10"/>
  <c r="AH18" i="10"/>
  <c r="AE18" i="10"/>
  <c r="AC18" i="10"/>
  <c r="AA18" i="10"/>
  <c r="Y18" i="10"/>
  <c r="W18" i="10"/>
  <c r="U18" i="10"/>
  <c r="S18" i="10"/>
  <c r="Q18" i="10"/>
  <c r="O18" i="10"/>
  <c r="M18" i="10"/>
  <c r="K18" i="10"/>
  <c r="I18" i="10"/>
  <c r="G18" i="10"/>
  <c r="BF17" i="10"/>
  <c r="BD17" i="10"/>
  <c r="BB17" i="10"/>
  <c r="AZ17" i="10"/>
  <c r="AX17" i="10"/>
  <c r="AV17" i="10"/>
  <c r="AT17" i="10"/>
  <c r="AR17" i="10"/>
  <c r="AP17" i="10"/>
  <c r="AN17" i="10"/>
  <c r="AL17" i="10"/>
  <c r="AJ17" i="10"/>
  <c r="AH17" i="10"/>
  <c r="AE17" i="10"/>
  <c r="AC17" i="10"/>
  <c r="AA17" i="10"/>
  <c r="Y17" i="10"/>
  <c r="W17" i="10"/>
  <c r="U17" i="10"/>
  <c r="S17" i="10"/>
  <c r="Q17" i="10"/>
  <c r="O17" i="10"/>
  <c r="M17" i="10"/>
  <c r="K17" i="10"/>
  <c r="I17" i="10"/>
  <c r="G17" i="10"/>
  <c r="BF16" i="10"/>
  <c r="BD16" i="10"/>
  <c r="BB16" i="10"/>
  <c r="AZ16" i="10"/>
  <c r="AX16" i="10"/>
  <c r="AV16" i="10"/>
  <c r="AT16" i="10"/>
  <c r="AR16" i="10"/>
  <c r="AP16" i="10"/>
  <c r="AN16" i="10"/>
  <c r="AL16" i="10"/>
  <c r="AJ16" i="10"/>
  <c r="AH16" i="10"/>
  <c r="AE16" i="10"/>
  <c r="AC16" i="10"/>
  <c r="AA16" i="10"/>
  <c r="Y16" i="10"/>
  <c r="W16" i="10"/>
  <c r="U16" i="10"/>
  <c r="S16" i="10"/>
  <c r="Q16" i="10"/>
  <c r="O16" i="10"/>
  <c r="M16" i="10"/>
  <c r="K16" i="10"/>
  <c r="I16" i="10"/>
  <c r="G16" i="10"/>
  <c r="BF15" i="10"/>
  <c r="BD15" i="10"/>
  <c r="BB15" i="10"/>
  <c r="AZ15" i="10"/>
  <c r="AX15" i="10"/>
  <c r="AV15" i="10"/>
  <c r="AT15" i="10"/>
  <c r="AR15" i="10"/>
  <c r="AP15" i="10"/>
  <c r="AN15" i="10"/>
  <c r="AL15" i="10"/>
  <c r="AJ15" i="10"/>
  <c r="AH15" i="10"/>
  <c r="AE15" i="10"/>
  <c r="AC15" i="10"/>
  <c r="AA15" i="10"/>
  <c r="Y15" i="10"/>
  <c r="W15" i="10"/>
  <c r="U15" i="10"/>
  <c r="S15" i="10"/>
  <c r="Q15" i="10"/>
  <c r="O15" i="10"/>
  <c r="M15" i="10"/>
  <c r="K15" i="10"/>
  <c r="I15" i="10"/>
  <c r="G15" i="10"/>
  <c r="BF14" i="10"/>
  <c r="BD14" i="10"/>
  <c r="BB14" i="10"/>
  <c r="AZ14" i="10"/>
  <c r="AX14" i="10"/>
  <c r="AV14" i="10"/>
  <c r="AT14" i="10"/>
  <c r="AR14" i="10"/>
  <c r="AP14" i="10"/>
  <c r="AN14" i="10"/>
  <c r="AL14" i="10"/>
  <c r="AH14" i="10"/>
  <c r="BF13" i="10"/>
  <c r="BD13" i="10"/>
  <c r="BB13" i="10"/>
  <c r="AZ13" i="10"/>
  <c r="AX13" i="10"/>
  <c r="AV13" i="10"/>
  <c r="AT13" i="10"/>
  <c r="AR13" i="10"/>
  <c r="AP13" i="10"/>
  <c r="AN13" i="10"/>
  <c r="AL13" i="10"/>
  <c r="AH13" i="10"/>
  <c r="BF12" i="10"/>
  <c r="BD12" i="10"/>
  <c r="BB12" i="10"/>
  <c r="AZ12" i="10"/>
  <c r="AX12" i="10"/>
  <c r="AV12" i="10"/>
  <c r="AT12" i="10"/>
  <c r="AR12" i="10"/>
  <c r="AP12" i="10"/>
  <c r="AN12" i="10"/>
  <c r="AL12" i="10"/>
  <c r="AJ12" i="10"/>
  <c r="AH12" i="10"/>
  <c r="BF11" i="10"/>
  <c r="BD11" i="10"/>
  <c r="BB11" i="10"/>
  <c r="AZ11" i="10"/>
  <c r="AX11" i="10"/>
  <c r="AV11" i="10"/>
  <c r="AT11" i="10"/>
  <c r="AR11" i="10"/>
  <c r="AP11" i="10"/>
  <c r="AN11" i="10"/>
  <c r="AL11" i="10"/>
  <c r="AJ11" i="10"/>
  <c r="AH11" i="10"/>
  <c r="Y2" i="10"/>
  <c r="D22" i="9"/>
  <c r="BF20" i="9"/>
  <c r="BD20" i="9"/>
  <c r="BB20" i="9"/>
  <c r="AZ20" i="9"/>
  <c r="AX20" i="9"/>
  <c r="AV20" i="9"/>
  <c r="AT20" i="9"/>
  <c r="AR20" i="9"/>
  <c r="AP20" i="9"/>
  <c r="AN20" i="9"/>
  <c r="AL20" i="9"/>
  <c r="AJ20" i="9"/>
  <c r="AH20" i="9"/>
  <c r="AE20" i="9"/>
  <c r="AC20" i="9"/>
  <c r="AA20" i="9"/>
  <c r="Y20" i="9"/>
  <c r="W20" i="9"/>
  <c r="U20" i="9"/>
  <c r="S20" i="9"/>
  <c r="Q20" i="9"/>
  <c r="O20" i="9"/>
  <c r="BF19" i="9"/>
  <c r="BD19" i="9"/>
  <c r="BB19" i="9"/>
  <c r="AZ19" i="9"/>
  <c r="AX19" i="9"/>
  <c r="AV19" i="9"/>
  <c r="AT19" i="9"/>
  <c r="AR19" i="9"/>
  <c r="AP19" i="9"/>
  <c r="AN19" i="9"/>
  <c r="AL19" i="9"/>
  <c r="AJ19" i="9"/>
  <c r="AH19" i="9"/>
  <c r="AE19" i="9"/>
  <c r="AC19" i="9"/>
  <c r="AA19" i="9"/>
  <c r="Y19" i="9"/>
  <c r="W19" i="9"/>
  <c r="U19" i="9"/>
  <c r="S19" i="9"/>
  <c r="Q19" i="9"/>
  <c r="O19" i="9"/>
  <c r="BF18" i="9"/>
  <c r="BD18" i="9"/>
  <c r="BB18" i="9"/>
  <c r="AZ18" i="9"/>
  <c r="AX18" i="9"/>
  <c r="AV18" i="9"/>
  <c r="AT18" i="9"/>
  <c r="AR18" i="9"/>
  <c r="AP18" i="9"/>
  <c r="AN18" i="9"/>
  <c r="AL18" i="9"/>
  <c r="AJ18" i="9"/>
  <c r="AH18" i="9"/>
  <c r="BF17" i="9"/>
  <c r="BD17" i="9"/>
  <c r="BB17" i="9"/>
  <c r="AZ17" i="9"/>
  <c r="AX17" i="9"/>
  <c r="AV17" i="9"/>
  <c r="AT17" i="9"/>
  <c r="AR17" i="9"/>
  <c r="AP17" i="9"/>
  <c r="AN17" i="9"/>
  <c r="AL17" i="9"/>
  <c r="AJ17" i="9"/>
  <c r="AH17" i="9"/>
  <c r="BF16" i="9"/>
  <c r="BD16" i="9"/>
  <c r="BB16" i="9"/>
  <c r="AZ16" i="9"/>
  <c r="AX16" i="9"/>
  <c r="AV16" i="9"/>
  <c r="AT16" i="9"/>
  <c r="AR16" i="9"/>
  <c r="AP16" i="9"/>
  <c r="AN16" i="9"/>
  <c r="AL16" i="9"/>
  <c r="AJ16" i="9"/>
  <c r="AH16" i="9"/>
  <c r="BF15" i="9"/>
  <c r="BD15" i="9"/>
  <c r="BB15" i="9"/>
  <c r="AZ15" i="9"/>
  <c r="AX15" i="9"/>
  <c r="AV15" i="9"/>
  <c r="AT15" i="9"/>
  <c r="AR15" i="9"/>
  <c r="AP15" i="9"/>
  <c r="AN15" i="9"/>
  <c r="AL15" i="9"/>
  <c r="AJ15" i="9"/>
  <c r="AH15" i="9"/>
  <c r="BF14" i="9"/>
  <c r="BD14" i="9"/>
  <c r="BB14" i="9"/>
  <c r="AZ14" i="9"/>
  <c r="AX14" i="9"/>
  <c r="AV14" i="9"/>
  <c r="AT14" i="9"/>
  <c r="AR14" i="9"/>
  <c r="AP14" i="9"/>
  <c r="AN14" i="9"/>
  <c r="AL14" i="9"/>
  <c r="AJ14" i="9"/>
  <c r="AH14" i="9"/>
  <c r="BF13" i="9"/>
  <c r="BD13" i="9"/>
  <c r="BB13" i="9"/>
  <c r="AZ13" i="9"/>
  <c r="AX13" i="9"/>
  <c r="AV13" i="9"/>
  <c r="AT13" i="9"/>
  <c r="AR13" i="9"/>
  <c r="AP13" i="9"/>
  <c r="AN13" i="9"/>
  <c r="AL13" i="9"/>
  <c r="AJ13" i="9"/>
  <c r="AH13" i="9"/>
  <c r="BF12" i="9"/>
  <c r="BD12" i="9"/>
  <c r="BB12" i="9"/>
  <c r="AZ12" i="9"/>
  <c r="AX12" i="9"/>
  <c r="AV12" i="9"/>
  <c r="AT12" i="9"/>
  <c r="AR12" i="9"/>
  <c r="AP12" i="9"/>
  <c r="AN12" i="9"/>
  <c r="AL12" i="9"/>
  <c r="AJ12" i="9"/>
  <c r="AH12" i="9"/>
  <c r="BF11" i="9"/>
  <c r="BD11" i="9"/>
  <c r="BB11" i="9"/>
  <c r="AZ11" i="9"/>
  <c r="AX11" i="9"/>
  <c r="AV11" i="9"/>
  <c r="AT11" i="9"/>
  <c r="AR11" i="9"/>
  <c r="AP11" i="9"/>
  <c r="AN11" i="9"/>
  <c r="AL11" i="9"/>
  <c r="AJ11" i="9"/>
  <c r="AH11" i="9"/>
  <c r="AE12" i="9"/>
  <c r="AC17" i="9"/>
  <c r="AA18" i="9"/>
  <c r="Y2" i="9"/>
  <c r="S17" i="9"/>
  <c r="Q18" i="9"/>
  <c r="D17" i="8"/>
  <c r="BF15" i="8"/>
  <c r="BD15" i="8"/>
  <c r="BB15" i="8"/>
  <c r="AZ15" i="8"/>
  <c r="AX15" i="8"/>
  <c r="AV15" i="8"/>
  <c r="AT15" i="8"/>
  <c r="AR15" i="8"/>
  <c r="AP15" i="8"/>
  <c r="AN15" i="8"/>
  <c r="AL15" i="8"/>
  <c r="AJ15" i="8"/>
  <c r="AH15" i="8"/>
  <c r="AE15" i="8"/>
  <c r="AC15" i="8"/>
  <c r="AA15" i="8"/>
  <c r="Y15" i="8"/>
  <c r="W15" i="8"/>
  <c r="U15" i="8"/>
  <c r="S15" i="8"/>
  <c r="Q15" i="8"/>
  <c r="O15" i="8"/>
  <c r="M15" i="8"/>
  <c r="K15" i="8"/>
  <c r="I15" i="8"/>
  <c r="G15" i="8"/>
  <c r="BF14" i="8"/>
  <c r="BD14" i="8"/>
  <c r="BB14" i="8"/>
  <c r="AZ14" i="8"/>
  <c r="AX14" i="8"/>
  <c r="AV14" i="8"/>
  <c r="AT14" i="8"/>
  <c r="AR14" i="8"/>
  <c r="AP14" i="8"/>
  <c r="AN14" i="8"/>
  <c r="AL14" i="8"/>
  <c r="AJ14" i="8"/>
  <c r="AH14" i="8"/>
  <c r="AE14" i="8"/>
  <c r="AC14" i="8"/>
  <c r="AA14" i="8"/>
  <c r="Y14" i="8"/>
  <c r="W14" i="8"/>
  <c r="U14" i="8"/>
  <c r="S14" i="8"/>
  <c r="Q14" i="8"/>
  <c r="O14" i="8"/>
  <c r="M14" i="8"/>
  <c r="K14" i="8"/>
  <c r="I14" i="8"/>
  <c r="G14" i="8"/>
  <c r="BF13" i="8"/>
  <c r="BD13" i="8"/>
  <c r="BB13" i="8"/>
  <c r="AZ13" i="8"/>
  <c r="AX13" i="8"/>
  <c r="AV13" i="8"/>
  <c r="AH13" i="8"/>
  <c r="BF12" i="8"/>
  <c r="BD12" i="8"/>
  <c r="BB12" i="8"/>
  <c r="AZ12" i="8"/>
  <c r="AX12" i="8"/>
  <c r="AV12" i="8"/>
  <c r="AH12" i="8"/>
  <c r="BF11" i="8"/>
  <c r="BD11" i="8"/>
  <c r="BB11" i="8"/>
  <c r="AZ11" i="8"/>
  <c r="AX11" i="8"/>
  <c r="AV11" i="8"/>
  <c r="AH11" i="8"/>
  <c r="Y2" i="8"/>
  <c r="I11" i="9"/>
  <c r="G12" i="9"/>
  <c r="M13" i="9"/>
  <c r="K14" i="9"/>
  <c r="I15" i="9"/>
  <c r="G16" i="9"/>
  <c r="M11" i="10"/>
  <c r="K12" i="10"/>
  <c r="K13" i="10"/>
  <c r="K14" i="10"/>
  <c r="K11" i="9"/>
  <c r="I12" i="9"/>
  <c r="G13" i="9"/>
  <c r="M14" i="9"/>
  <c r="K15" i="9"/>
  <c r="I16" i="9"/>
  <c r="I14" i="10"/>
  <c r="I13" i="10"/>
  <c r="M12" i="10"/>
  <c r="M13" i="10"/>
  <c r="M14" i="10"/>
  <c r="M11" i="9"/>
  <c r="K12" i="9"/>
  <c r="I13" i="9"/>
  <c r="G14" i="9"/>
  <c r="M15" i="9"/>
  <c r="K16" i="9"/>
  <c r="I11" i="10"/>
  <c r="M12" i="9"/>
  <c r="K13" i="9"/>
  <c r="I14" i="9"/>
  <c r="G15" i="9"/>
  <c r="M16" i="9"/>
  <c r="K11" i="10"/>
  <c r="I12" i="10"/>
  <c r="Y17" i="9"/>
  <c r="AA14" i="9"/>
  <c r="AE16" i="9"/>
  <c r="S14" i="9"/>
  <c r="Q15" i="9"/>
  <c r="S18" i="9"/>
  <c r="R18" i="9"/>
  <c r="AA16" i="9"/>
  <c r="AC13" i="9"/>
  <c r="AC15" i="9"/>
  <c r="AE13" i="9"/>
  <c r="AC12" i="10"/>
  <c r="AC13" i="10"/>
  <c r="AC14" i="10"/>
  <c r="AE14" i="9"/>
  <c r="Q17" i="9"/>
  <c r="R17" i="9"/>
  <c r="AE18" i="9"/>
  <c r="AC12" i="9"/>
  <c r="AE12" i="10"/>
  <c r="AE13" i="10"/>
  <c r="AE14" i="10"/>
  <c r="O16" i="9"/>
  <c r="R15" i="10"/>
  <c r="O14" i="9"/>
  <c r="W14" i="9"/>
  <c r="Y15" i="9"/>
  <c r="S16" i="9"/>
  <c r="O18" i="9"/>
  <c r="P18" i="9"/>
  <c r="G11" i="10"/>
  <c r="AA17" i="9"/>
  <c r="AC12" i="8"/>
  <c r="AE13" i="8"/>
  <c r="AC13" i="8"/>
  <c r="AC11" i="8"/>
  <c r="AE12" i="8"/>
  <c r="W18" i="9"/>
  <c r="Y18" i="9"/>
  <c r="Z18" i="9"/>
  <c r="AA13" i="9"/>
  <c r="AA14" i="10"/>
  <c r="AA13" i="10"/>
  <c r="AA12" i="9"/>
  <c r="AA12" i="8"/>
  <c r="AA13" i="8"/>
  <c r="Y12" i="9"/>
  <c r="Y12" i="8"/>
  <c r="Y13" i="8"/>
  <c r="Y13" i="9"/>
  <c r="Y12" i="10"/>
  <c r="Y14" i="10"/>
  <c r="Y13" i="10"/>
  <c r="Y11" i="10"/>
  <c r="G12" i="8"/>
  <c r="O12" i="8"/>
  <c r="M13" i="8"/>
  <c r="O12" i="9"/>
  <c r="U13" i="9"/>
  <c r="W13" i="9"/>
  <c r="U12" i="10"/>
  <c r="U13" i="10"/>
  <c r="U14" i="10"/>
  <c r="G12" i="10"/>
  <c r="O12" i="10"/>
  <c r="S14" i="10"/>
  <c r="I12" i="8"/>
  <c r="Q12" i="8"/>
  <c r="G13" i="8"/>
  <c r="O13" i="8"/>
  <c r="W12" i="8"/>
  <c r="W13" i="8"/>
  <c r="Q12" i="9"/>
  <c r="O13" i="9"/>
  <c r="W14" i="10"/>
  <c r="W13" i="10"/>
  <c r="G13" i="10"/>
  <c r="O13" i="10"/>
  <c r="S12" i="8"/>
  <c r="I13" i="8"/>
  <c r="Q13" i="8"/>
  <c r="S12" i="9"/>
  <c r="Q13" i="9"/>
  <c r="W11" i="9"/>
  <c r="S12" i="10"/>
  <c r="Q13" i="10"/>
  <c r="G14" i="10"/>
  <c r="O14" i="10"/>
  <c r="M12" i="8"/>
  <c r="S13" i="8"/>
  <c r="G11" i="9"/>
  <c r="S13" i="9"/>
  <c r="W12" i="9"/>
  <c r="Q11" i="10"/>
  <c r="W12" i="10"/>
  <c r="S13" i="10"/>
  <c r="Q14" i="10"/>
  <c r="J15" i="10"/>
  <c r="K12" i="8"/>
  <c r="K13" i="8"/>
  <c r="H16" i="10"/>
  <c r="H18" i="10"/>
  <c r="H20" i="10"/>
  <c r="P15" i="10"/>
  <c r="AA12" i="10"/>
  <c r="Q12" i="10"/>
  <c r="AD16" i="10"/>
  <c r="AD18" i="10"/>
  <c r="AD20" i="10"/>
  <c r="H15" i="10"/>
  <c r="L15" i="10"/>
  <c r="AB15" i="10"/>
  <c r="AD15" i="10"/>
  <c r="L17" i="10"/>
  <c r="N17" i="10"/>
  <c r="AB17" i="10"/>
  <c r="AD17" i="10"/>
  <c r="T19" i="10"/>
  <c r="V19" i="10"/>
  <c r="O11" i="10"/>
  <c r="W11" i="10"/>
  <c r="AE11" i="10"/>
  <c r="J16" i="10"/>
  <c r="L16" i="10"/>
  <c r="R16" i="10"/>
  <c r="T16" i="10"/>
  <c r="Z16" i="10"/>
  <c r="AB16" i="10"/>
  <c r="J18" i="10"/>
  <c r="L18" i="10"/>
  <c r="R18" i="10"/>
  <c r="T18" i="10"/>
  <c r="Z18" i="10"/>
  <c r="AB18" i="10"/>
  <c r="J20" i="10"/>
  <c r="L20" i="10"/>
  <c r="R20" i="10"/>
  <c r="T20" i="10"/>
  <c r="Z20" i="10"/>
  <c r="AB20" i="10"/>
  <c r="U11" i="10"/>
  <c r="AC11" i="10"/>
  <c r="T15" i="10"/>
  <c r="V15" i="10"/>
  <c r="T17" i="10"/>
  <c r="V17" i="10"/>
  <c r="L19" i="10"/>
  <c r="N19" i="10"/>
  <c r="AB19" i="10"/>
  <c r="AD19" i="10"/>
  <c r="X15" i="10"/>
  <c r="Z15" i="10"/>
  <c r="H17" i="10"/>
  <c r="J17" i="10"/>
  <c r="P17" i="10"/>
  <c r="R17" i="10"/>
  <c r="X17" i="10"/>
  <c r="Z17" i="10"/>
  <c r="H19" i="10"/>
  <c r="J19" i="10"/>
  <c r="P19" i="10"/>
  <c r="R19" i="10"/>
  <c r="X19" i="10"/>
  <c r="Z19" i="10"/>
  <c r="N15" i="10"/>
  <c r="N16" i="10"/>
  <c r="P16" i="10"/>
  <c r="V16" i="10"/>
  <c r="X16" i="10"/>
  <c r="N18" i="10"/>
  <c r="P18" i="10"/>
  <c r="V18" i="10"/>
  <c r="X18" i="10"/>
  <c r="N20" i="10"/>
  <c r="P20" i="10"/>
  <c r="V20" i="10"/>
  <c r="X20" i="10"/>
  <c r="S11" i="10"/>
  <c r="AA11" i="10"/>
  <c r="U12" i="8"/>
  <c r="U12" i="9"/>
  <c r="U13" i="8"/>
  <c r="Y11" i="9"/>
  <c r="Q11" i="9"/>
  <c r="AD20" i="9"/>
  <c r="N20" i="9"/>
  <c r="P20" i="9"/>
  <c r="U18" i="9"/>
  <c r="U16" i="9"/>
  <c r="U14" i="9"/>
  <c r="AC18" i="9"/>
  <c r="AB18" i="9"/>
  <c r="AC16" i="9"/>
  <c r="AC14" i="9"/>
  <c r="U11" i="9"/>
  <c r="AC11" i="9"/>
  <c r="U17" i="9"/>
  <c r="T17" i="9"/>
  <c r="R20" i="9"/>
  <c r="T20" i="9"/>
  <c r="Z20" i="9"/>
  <c r="AB20" i="9"/>
  <c r="V20" i="9"/>
  <c r="X20" i="9"/>
  <c r="N19" i="9"/>
  <c r="T19" i="9"/>
  <c r="V19" i="9"/>
  <c r="AB19" i="9"/>
  <c r="AD19" i="9"/>
  <c r="G17" i="9"/>
  <c r="O17" i="9"/>
  <c r="O15" i="9"/>
  <c r="O11" i="9"/>
  <c r="W17" i="9"/>
  <c r="W15" i="9"/>
  <c r="AE17" i="9"/>
  <c r="AD17" i="9"/>
  <c r="AE15" i="9"/>
  <c r="AE11" i="9"/>
  <c r="U15" i="9"/>
  <c r="W16" i="9"/>
  <c r="P19" i="9"/>
  <c r="R19" i="9"/>
  <c r="X19" i="9"/>
  <c r="Z19" i="9"/>
  <c r="S11" i="9"/>
  <c r="AA11" i="9"/>
  <c r="Q14" i="9"/>
  <c r="Y14" i="9"/>
  <c r="S15" i="9"/>
  <c r="AA15" i="9"/>
  <c r="Q16" i="9"/>
  <c r="Y16" i="9"/>
  <c r="G11" i="8"/>
  <c r="Y11" i="8"/>
  <c r="AE11" i="8"/>
  <c r="I11" i="8"/>
  <c r="Q11" i="8"/>
  <c r="H15" i="8"/>
  <c r="AD15" i="8"/>
  <c r="L14" i="8"/>
  <c r="N14" i="8"/>
  <c r="T14" i="8"/>
  <c r="V14" i="8"/>
  <c r="AB14" i="8"/>
  <c r="AD14" i="8"/>
  <c r="M11" i="8"/>
  <c r="U11" i="8"/>
  <c r="J15" i="8"/>
  <c r="L15" i="8"/>
  <c r="R15" i="8"/>
  <c r="T15" i="8"/>
  <c r="Z15" i="8"/>
  <c r="AB15" i="8"/>
  <c r="O11" i="8"/>
  <c r="W11" i="8"/>
  <c r="H14" i="8"/>
  <c r="J14" i="8"/>
  <c r="P14" i="8"/>
  <c r="R14" i="8"/>
  <c r="X14" i="8"/>
  <c r="Z14" i="8"/>
  <c r="N15" i="8"/>
  <c r="P15" i="8"/>
  <c r="V15" i="8"/>
  <c r="X15" i="8"/>
  <c r="K11" i="8"/>
  <c r="S11" i="8"/>
  <c r="AA11" i="8"/>
  <c r="BI13" i="13"/>
  <c r="P12" i="10"/>
  <c r="H12" i="10"/>
  <c r="P14" i="9"/>
  <c r="AB13" i="10"/>
  <c r="N14" i="10"/>
  <c r="T16" i="9"/>
  <c r="H16" i="9"/>
  <c r="AD12" i="10"/>
  <c r="AD14" i="10"/>
  <c r="H17" i="9"/>
  <c r="N15" i="9"/>
  <c r="T12" i="10"/>
  <c r="AD13" i="9"/>
  <c r="AD15" i="9"/>
  <c r="N17" i="9"/>
  <c r="H14" i="9"/>
  <c r="H15" i="9"/>
  <c r="T18" i="9"/>
  <c r="Z17" i="9"/>
  <c r="AB14" i="9"/>
  <c r="Z15" i="9"/>
  <c r="R15" i="9"/>
  <c r="P16" i="9"/>
  <c r="P14" i="10"/>
  <c r="AB12" i="9"/>
  <c r="AD13" i="8"/>
  <c r="T14" i="9"/>
  <c r="Z16" i="9"/>
  <c r="X14" i="9"/>
  <c r="AB16" i="9"/>
  <c r="AB12" i="10"/>
  <c r="H14" i="10"/>
  <c r="AB12" i="8"/>
  <c r="P11" i="10"/>
  <c r="AB17" i="9"/>
  <c r="AE17" i="8"/>
  <c r="AD17" i="8"/>
  <c r="X13" i="8"/>
  <c r="X12" i="10"/>
  <c r="X18" i="9"/>
  <c r="L14" i="10"/>
  <c r="Z13" i="10"/>
  <c r="Z12" i="8"/>
  <c r="Z12" i="10"/>
  <c r="Z14" i="10"/>
  <c r="X12" i="9"/>
  <c r="Y22" i="10"/>
  <c r="X14" i="10"/>
  <c r="X13" i="10"/>
  <c r="V13" i="8"/>
  <c r="V12" i="10"/>
  <c r="L13" i="10"/>
  <c r="T13" i="10"/>
  <c r="R13" i="10"/>
  <c r="J13" i="10"/>
  <c r="T14" i="10"/>
  <c r="R14" i="10"/>
  <c r="H13" i="10"/>
  <c r="L12" i="10"/>
  <c r="J14" i="10"/>
  <c r="V14" i="10"/>
  <c r="I22" i="10"/>
  <c r="AB14" i="10"/>
  <c r="R12" i="10"/>
  <c r="J12" i="10"/>
  <c r="Q22" i="10"/>
  <c r="N12" i="10"/>
  <c r="G22" i="10"/>
  <c r="K22" i="10"/>
  <c r="J11" i="10"/>
  <c r="AB11" i="10"/>
  <c r="AC22" i="10"/>
  <c r="W22" i="10"/>
  <c r="V11" i="10"/>
  <c r="AA22" i="10"/>
  <c r="Z11" i="10"/>
  <c r="L11" i="10"/>
  <c r="M22" i="10"/>
  <c r="AE22" i="10"/>
  <c r="AD11" i="10"/>
  <c r="O22" i="10"/>
  <c r="N11" i="10"/>
  <c r="T11" i="10"/>
  <c r="U22" i="10"/>
  <c r="V13" i="10"/>
  <c r="S22" i="10"/>
  <c r="R11" i="10"/>
  <c r="X11" i="10"/>
  <c r="H11" i="10"/>
  <c r="AD13" i="10"/>
  <c r="N13" i="10"/>
  <c r="P13" i="10"/>
  <c r="S22" i="9"/>
  <c r="N13" i="9"/>
  <c r="H13" i="9"/>
  <c r="P12" i="9"/>
  <c r="T12" i="9"/>
  <c r="H12" i="9"/>
  <c r="R13" i="9"/>
  <c r="V13" i="9"/>
  <c r="Z13" i="9"/>
  <c r="AD16" i="9"/>
  <c r="AD12" i="9"/>
  <c r="Y22" i="9"/>
  <c r="Z12" i="9"/>
  <c r="R14" i="9"/>
  <c r="V16" i="9"/>
  <c r="V17" i="9"/>
  <c r="T13" i="9"/>
  <c r="N18" i="9"/>
  <c r="N16" i="9"/>
  <c r="T15" i="9"/>
  <c r="P15" i="9"/>
  <c r="N12" i="9"/>
  <c r="I22" i="9"/>
  <c r="L11" i="9"/>
  <c r="M22" i="9"/>
  <c r="V18" i="9"/>
  <c r="X17" i="9"/>
  <c r="X13" i="9"/>
  <c r="AE22" i="9"/>
  <c r="AD11" i="9"/>
  <c r="W22" i="9"/>
  <c r="V11" i="9"/>
  <c r="O22" i="9"/>
  <c r="N11" i="9"/>
  <c r="G22" i="9"/>
  <c r="AB13" i="9"/>
  <c r="V14" i="9"/>
  <c r="R16" i="9"/>
  <c r="Z14" i="9"/>
  <c r="X11" i="9"/>
  <c r="H11" i="9"/>
  <c r="K22" i="9"/>
  <c r="J11" i="9"/>
  <c r="P17" i="9"/>
  <c r="AA22" i="9"/>
  <c r="Z11" i="9"/>
  <c r="AB11" i="9"/>
  <c r="AC22" i="9"/>
  <c r="Q22" i="9"/>
  <c r="P13" i="9"/>
  <c r="X16" i="9"/>
  <c r="R11" i="9"/>
  <c r="R12" i="9"/>
  <c r="V15" i="9"/>
  <c r="AD18" i="9"/>
  <c r="X15" i="9"/>
  <c r="AD14" i="9"/>
  <c r="T11" i="9"/>
  <c r="U22" i="9"/>
  <c r="AB15" i="9"/>
  <c r="V12" i="9"/>
  <c r="N14" i="9"/>
  <c r="P11" i="9"/>
  <c r="I17" i="8"/>
  <c r="X11" i="8"/>
  <c r="AB13" i="8"/>
  <c r="Z13" i="8"/>
  <c r="AD12" i="8"/>
  <c r="H13" i="8"/>
  <c r="V12" i="8"/>
  <c r="N13" i="8"/>
  <c r="R13" i="8"/>
  <c r="L13" i="8"/>
  <c r="T13" i="8"/>
  <c r="P13" i="8"/>
  <c r="N12" i="8"/>
  <c r="J13" i="8"/>
  <c r="H12" i="8"/>
  <c r="T12" i="8"/>
  <c r="J12" i="8"/>
  <c r="R12" i="8"/>
  <c r="L12" i="8"/>
  <c r="Q17" i="8"/>
  <c r="AB11" i="8"/>
  <c r="AC17" i="8"/>
  <c r="S17" i="8"/>
  <c r="R11" i="8"/>
  <c r="P12" i="8"/>
  <c r="L11" i="8"/>
  <c r="M17" i="8"/>
  <c r="K17" i="8"/>
  <c r="J11" i="8"/>
  <c r="AD11" i="8"/>
  <c r="O17" i="8"/>
  <c r="N11" i="8"/>
  <c r="P11" i="8"/>
  <c r="AA17" i="8"/>
  <c r="Z11" i="8"/>
  <c r="Y17" i="8"/>
  <c r="X12" i="8"/>
  <c r="W17" i="8"/>
  <c r="V11" i="8"/>
  <c r="G17" i="8"/>
  <c r="T11" i="8"/>
  <c r="U17" i="8"/>
  <c r="H11" i="8"/>
  <c r="BE13" i="13"/>
  <c r="AK13" i="13"/>
  <c r="BI22" i="13"/>
  <c r="BG22" i="13"/>
  <c r="BG13" i="13"/>
  <c r="AK15" i="13"/>
  <c r="AS22" i="13"/>
  <c r="AO21" i="13"/>
  <c r="AW21" i="13"/>
  <c r="BC13" i="13"/>
  <c r="BA22" i="13"/>
  <c r="BG14" i="13"/>
  <c r="BE14" i="13"/>
  <c r="AQ22" i="13"/>
  <c r="AO13" i="13"/>
  <c r="AY15" i="13"/>
  <c r="AS14" i="13"/>
  <c r="AM22" i="13"/>
  <c r="AU15" i="13"/>
  <c r="BA15" i="13"/>
  <c r="BE15" i="13"/>
  <c r="BA21" i="13"/>
  <c r="BC22" i="13"/>
  <c r="AK22" i="13"/>
  <c r="AW15" i="13"/>
  <c r="AS21" i="13"/>
  <c r="AM21" i="13"/>
  <c r="AQ14" i="13"/>
  <c r="AS15" i="13"/>
  <c r="AU13" i="13"/>
  <c r="BC15" i="13"/>
  <c r="AW22" i="13"/>
  <c r="AQ18" i="13"/>
  <c r="BI21" i="13"/>
  <c r="BI15" i="13"/>
  <c r="AY22" i="13"/>
  <c r="AW13" i="13"/>
  <c r="AO22" i="13"/>
  <c r="AM14" i="13"/>
  <c r="AW14" i="13"/>
  <c r="AY13" i="13"/>
  <c r="AU14" i="13"/>
  <c r="BC21" i="13"/>
  <c r="BA14" i="13"/>
  <c r="AS13" i="13"/>
  <c r="AQ21" i="13"/>
  <c r="BG21" i="13"/>
  <c r="AO18" i="13"/>
  <c r="AU22" i="13"/>
  <c r="BC14" i="13"/>
  <c r="AO14" i="13"/>
  <c r="AY21" i="13"/>
  <c r="AM15" i="13"/>
  <c r="AK14" i="13"/>
  <c r="BA13" i="13"/>
  <c r="AO15" i="13"/>
  <c r="BI14" i="13"/>
  <c r="BE22" i="13"/>
  <c r="BG15" i="13"/>
  <c r="AM13" i="13"/>
  <c r="AM18" i="13"/>
  <c r="AQ15" i="13"/>
  <c r="AU21" i="13"/>
  <c r="AK21" i="13"/>
  <c r="BE21" i="13"/>
  <c r="AY14" i="13"/>
  <c r="G22" i="13"/>
  <c r="M18" i="13"/>
  <c r="N18" i="13"/>
  <c r="K18" i="13"/>
  <c r="I18" i="13"/>
  <c r="G21" i="13"/>
  <c r="M22" i="13"/>
  <c r="K22" i="13"/>
  <c r="I22" i="13"/>
  <c r="M21" i="13"/>
  <c r="I21" i="13"/>
  <c r="K21" i="13"/>
  <c r="AA14" i="13"/>
  <c r="AB14" i="13"/>
  <c r="AA15" i="13"/>
  <c r="AB15" i="13"/>
  <c r="AA13" i="13"/>
  <c r="AB13" i="13"/>
  <c r="X22" i="10"/>
  <c r="Y15" i="13"/>
  <c r="Y13" i="13"/>
  <c r="Y14" i="13"/>
  <c r="W13" i="13"/>
  <c r="W15" i="13"/>
  <c r="W14" i="13"/>
  <c r="X17" i="8"/>
  <c r="AB22" i="9"/>
  <c r="Z22" i="9"/>
  <c r="AD22" i="10"/>
  <c r="Z22" i="10"/>
  <c r="AB17" i="8"/>
  <c r="X22" i="9"/>
  <c r="AD22" i="9"/>
  <c r="Z17" i="8"/>
  <c r="T22" i="10"/>
  <c r="AB22" i="10"/>
  <c r="V22" i="9"/>
  <c r="V17" i="8"/>
  <c r="V22" i="10"/>
  <c r="S13" i="13"/>
  <c r="T13" i="13"/>
  <c r="S15" i="13"/>
  <c r="T15" i="13"/>
  <c r="S14" i="13"/>
  <c r="T14" i="13"/>
  <c r="Q13" i="13"/>
  <c r="Q15" i="13"/>
  <c r="Q14" i="13"/>
  <c r="O14" i="13"/>
  <c r="O15" i="13"/>
  <c r="O13" i="13"/>
  <c r="M15" i="13"/>
  <c r="M14" i="13"/>
  <c r="K15" i="13"/>
  <c r="K14" i="13"/>
  <c r="K13" i="13"/>
  <c r="I15" i="13"/>
  <c r="I14" i="13"/>
  <c r="I13" i="13"/>
  <c r="G15" i="13"/>
  <c r="G14" i="13"/>
  <c r="G13" i="13"/>
  <c r="R22" i="10"/>
  <c r="P22" i="10"/>
  <c r="J22" i="10"/>
  <c r="H22" i="10"/>
  <c r="L22" i="10"/>
  <c r="N22" i="10"/>
  <c r="J22" i="9"/>
  <c r="H22" i="9"/>
  <c r="N22" i="9"/>
  <c r="R22" i="9"/>
  <c r="T22" i="9"/>
  <c r="P22" i="9"/>
  <c r="L22" i="9"/>
  <c r="R17" i="8"/>
  <c r="N17" i="8"/>
  <c r="J17" i="8"/>
  <c r="T17" i="8"/>
  <c r="P17" i="8"/>
  <c r="L17" i="8"/>
  <c r="H17" i="8"/>
  <c r="D22" i="7"/>
  <c r="BF18" i="7"/>
  <c r="BD18" i="7"/>
  <c r="BB18" i="7"/>
  <c r="AZ18" i="7"/>
  <c r="AX18" i="7"/>
  <c r="AV18" i="7"/>
  <c r="AT18" i="7"/>
  <c r="AR18" i="7"/>
  <c r="AP18" i="7"/>
  <c r="AN18" i="7"/>
  <c r="AL18" i="7"/>
  <c r="AJ18" i="7"/>
  <c r="AH18" i="7"/>
  <c r="AE18" i="7"/>
  <c r="AC18" i="7"/>
  <c r="AA18" i="7"/>
  <c r="Y18" i="7"/>
  <c r="W18" i="7"/>
  <c r="U18" i="7"/>
  <c r="S18" i="7"/>
  <c r="Q18" i="7"/>
  <c r="O18" i="7"/>
  <c r="M18" i="7"/>
  <c r="I18" i="7"/>
  <c r="G18" i="7"/>
  <c r="BF17" i="7"/>
  <c r="BD17" i="7"/>
  <c r="BB17" i="7"/>
  <c r="AZ17" i="7"/>
  <c r="AX17" i="7"/>
  <c r="AV17" i="7"/>
  <c r="AT17" i="7"/>
  <c r="AR17" i="7"/>
  <c r="AP17" i="7"/>
  <c r="AN17" i="7"/>
  <c r="AL17" i="7"/>
  <c r="AJ17" i="7"/>
  <c r="AH17" i="7"/>
  <c r="AE17" i="7"/>
  <c r="AC17" i="7"/>
  <c r="AA17" i="7"/>
  <c r="Y17" i="7"/>
  <c r="W17" i="7"/>
  <c r="U17" i="7"/>
  <c r="S17" i="7"/>
  <c r="Q17" i="7"/>
  <c r="O17" i="7"/>
  <c r="M17" i="7"/>
  <c r="I17" i="7"/>
  <c r="G17" i="7"/>
  <c r="BF16" i="7"/>
  <c r="BD16" i="7"/>
  <c r="BB16" i="7"/>
  <c r="AZ16" i="7"/>
  <c r="AX16" i="7"/>
  <c r="AV16" i="7"/>
  <c r="AT16" i="7"/>
  <c r="AR16" i="7"/>
  <c r="AP16" i="7"/>
  <c r="AN16" i="7"/>
  <c r="AL16" i="7"/>
  <c r="AJ16" i="7"/>
  <c r="AH16" i="7"/>
  <c r="AE16" i="7"/>
  <c r="AC16" i="7"/>
  <c r="AA16" i="7"/>
  <c r="Y16" i="7"/>
  <c r="W16" i="7"/>
  <c r="U16" i="7"/>
  <c r="S16" i="7"/>
  <c r="Q16" i="7"/>
  <c r="O16" i="7"/>
  <c r="M16" i="7"/>
  <c r="I16" i="7"/>
  <c r="G16" i="7"/>
  <c r="BF15" i="7"/>
  <c r="BD15" i="7"/>
  <c r="BB15" i="7"/>
  <c r="AZ15" i="7"/>
  <c r="AX15" i="7"/>
  <c r="AV15" i="7"/>
  <c r="AT15" i="7"/>
  <c r="AR15" i="7"/>
  <c r="AP15" i="7"/>
  <c r="AN15" i="7"/>
  <c r="AL15" i="7"/>
  <c r="AJ15" i="7"/>
  <c r="AH15" i="7"/>
  <c r="AE15" i="7"/>
  <c r="AC15" i="7"/>
  <c r="AA15" i="7"/>
  <c r="Y15" i="7"/>
  <c r="W15" i="7"/>
  <c r="U15" i="7"/>
  <c r="S15" i="7"/>
  <c r="Q15" i="7"/>
  <c r="O15" i="7"/>
  <c r="M15" i="7"/>
  <c r="I15" i="7"/>
  <c r="G15" i="7"/>
  <c r="BF14" i="7"/>
  <c r="BD14" i="7"/>
  <c r="BB14" i="7"/>
  <c r="AZ14" i="7"/>
  <c r="AX14" i="7"/>
  <c r="AV14" i="7"/>
  <c r="AT14" i="7"/>
  <c r="AR14" i="7"/>
  <c r="AP14" i="7"/>
  <c r="AN14" i="7"/>
  <c r="AL14" i="7"/>
  <c r="AJ14" i="7"/>
  <c r="AH14" i="7"/>
  <c r="AE14" i="7"/>
  <c r="AC14" i="7"/>
  <c r="AA14" i="7"/>
  <c r="Y14" i="7"/>
  <c r="W14" i="7"/>
  <c r="U14" i="7"/>
  <c r="S14" i="7"/>
  <c r="Q14" i="7"/>
  <c r="O14" i="7"/>
  <c r="M14" i="7"/>
  <c r="I14" i="7"/>
  <c r="G14" i="7"/>
  <c r="BF13" i="7"/>
  <c r="BD13" i="7"/>
  <c r="BB13" i="7"/>
  <c r="AZ13" i="7"/>
  <c r="AX13" i="7"/>
  <c r="AV13" i="7"/>
  <c r="AT13" i="7"/>
  <c r="AR13" i="7"/>
  <c r="AP13" i="7"/>
  <c r="AN13" i="7"/>
  <c r="AL13" i="7"/>
  <c r="AJ13" i="7"/>
  <c r="AH13" i="7"/>
  <c r="AE13" i="7"/>
  <c r="AC13" i="7"/>
  <c r="AA13" i="7"/>
  <c r="Y13" i="7"/>
  <c r="W13" i="7"/>
  <c r="U13" i="7"/>
  <c r="S13" i="7"/>
  <c r="Q13" i="7"/>
  <c r="O13" i="7"/>
  <c r="M13" i="7"/>
  <c r="I13" i="7"/>
  <c r="G13" i="7"/>
  <c r="BF12" i="7"/>
  <c r="BD12" i="7"/>
  <c r="BB12" i="7"/>
  <c r="AZ12" i="7"/>
  <c r="AX12" i="7"/>
  <c r="AV12" i="7"/>
  <c r="AH12" i="7"/>
  <c r="BF11" i="7"/>
  <c r="BD11" i="7"/>
  <c r="BB11" i="7"/>
  <c r="AZ11" i="7"/>
  <c r="AX11" i="7"/>
  <c r="AV11" i="7"/>
  <c r="AH11" i="7"/>
  <c r="Y2" i="7"/>
  <c r="K12" i="7"/>
  <c r="K11" i="7"/>
  <c r="M12" i="7"/>
  <c r="M11" i="7"/>
  <c r="I11" i="7"/>
  <c r="I12" i="7"/>
  <c r="L18" i="13"/>
  <c r="J18" i="13"/>
  <c r="H18" i="13"/>
  <c r="H21" i="13"/>
  <c r="H22" i="13"/>
  <c r="L22" i="13"/>
  <c r="J22" i="13"/>
  <c r="L21" i="13"/>
  <c r="J21" i="13"/>
  <c r="Z13" i="13"/>
  <c r="Z15" i="13"/>
  <c r="Z14" i="13"/>
  <c r="X14" i="13"/>
  <c r="V14" i="13"/>
  <c r="V15" i="13"/>
  <c r="X15" i="13"/>
  <c r="V13" i="13"/>
  <c r="X13" i="13"/>
  <c r="J15" i="13"/>
  <c r="H13" i="13"/>
  <c r="P15" i="13"/>
  <c r="R14" i="13"/>
  <c r="H14" i="13"/>
  <c r="R13" i="13"/>
  <c r="P14" i="13"/>
  <c r="R15" i="13"/>
  <c r="N14" i="13"/>
  <c r="P13" i="13"/>
  <c r="L14" i="13"/>
  <c r="N15" i="13"/>
  <c r="J14" i="13"/>
  <c r="L15" i="13"/>
  <c r="H15" i="13"/>
  <c r="J13" i="13"/>
  <c r="W12" i="7"/>
  <c r="AE12" i="7"/>
  <c r="Q12" i="7"/>
  <c r="AA12" i="7"/>
  <c r="Q11" i="7"/>
  <c r="U12" i="7"/>
  <c r="Y11" i="7"/>
  <c r="Y12" i="7"/>
  <c r="S12" i="7"/>
  <c r="AC11" i="7"/>
  <c r="AC12" i="7"/>
  <c r="G12" i="7"/>
  <c r="O12" i="7"/>
  <c r="AE11" i="7"/>
  <c r="W11" i="7"/>
  <c r="H16" i="7"/>
  <c r="H18" i="7"/>
  <c r="O11" i="7"/>
  <c r="S11" i="7"/>
  <c r="U11" i="7"/>
  <c r="AA11" i="7"/>
  <c r="G11" i="7"/>
  <c r="J13" i="7"/>
  <c r="R13" i="7"/>
  <c r="AD14" i="7"/>
  <c r="AD16" i="7"/>
  <c r="AD18" i="7"/>
  <c r="Z13" i="7"/>
  <c r="L13" i="7"/>
  <c r="T13" i="7"/>
  <c r="AB13" i="7"/>
  <c r="H13" i="7"/>
  <c r="P13" i="7"/>
  <c r="X13" i="7"/>
  <c r="H14" i="7"/>
  <c r="L15" i="7"/>
  <c r="N15" i="7"/>
  <c r="T15" i="7"/>
  <c r="V15" i="7"/>
  <c r="AB15" i="7"/>
  <c r="AD15" i="7"/>
  <c r="L17" i="7"/>
  <c r="N17" i="7"/>
  <c r="T17" i="7"/>
  <c r="V17" i="7"/>
  <c r="AB17" i="7"/>
  <c r="AD17" i="7"/>
  <c r="N13" i="7"/>
  <c r="V13" i="7"/>
  <c r="AD13" i="7"/>
  <c r="J14" i="7"/>
  <c r="L14" i="7"/>
  <c r="R14" i="7"/>
  <c r="T14" i="7"/>
  <c r="Z14" i="7"/>
  <c r="AB14" i="7"/>
  <c r="J16" i="7"/>
  <c r="L16" i="7"/>
  <c r="R16" i="7"/>
  <c r="T16" i="7"/>
  <c r="Z16" i="7"/>
  <c r="AB16" i="7"/>
  <c r="J18" i="7"/>
  <c r="L18" i="7"/>
  <c r="R18" i="7"/>
  <c r="T18" i="7"/>
  <c r="Z18" i="7"/>
  <c r="AB18" i="7"/>
  <c r="H15" i="7"/>
  <c r="J15" i="7"/>
  <c r="P15" i="7"/>
  <c r="R15" i="7"/>
  <c r="X15" i="7"/>
  <c r="Z15" i="7"/>
  <c r="H17" i="7"/>
  <c r="J17" i="7"/>
  <c r="P17" i="7"/>
  <c r="R17" i="7"/>
  <c r="X17" i="7"/>
  <c r="Z17" i="7"/>
  <c r="N14" i="7"/>
  <c r="P14" i="7"/>
  <c r="V14" i="7"/>
  <c r="X14" i="7"/>
  <c r="N16" i="7"/>
  <c r="P16" i="7"/>
  <c r="V16" i="7"/>
  <c r="X16" i="7"/>
  <c r="N18" i="7"/>
  <c r="P18" i="7"/>
  <c r="V18" i="7"/>
  <c r="X18" i="7"/>
  <c r="AB11" i="7"/>
  <c r="AB12" i="7"/>
  <c r="Z12" i="7"/>
  <c r="Z11" i="7"/>
  <c r="R11" i="7"/>
  <c r="J11" i="7"/>
  <c r="AA22" i="7"/>
  <c r="P11" i="7"/>
  <c r="J12" i="7"/>
  <c r="H12" i="7"/>
  <c r="V12" i="7"/>
  <c r="T12" i="7"/>
  <c r="L12" i="7"/>
  <c r="X12" i="7"/>
  <c r="S22" i="7"/>
  <c r="K22" i="7"/>
  <c r="Q22" i="7"/>
  <c r="R12" i="7"/>
  <c r="G22" i="7"/>
  <c r="N12" i="7"/>
  <c r="L11" i="7"/>
  <c r="M22" i="7"/>
  <c r="W22" i="7"/>
  <c r="V11" i="7"/>
  <c r="AD12" i="7"/>
  <c r="I22" i="7"/>
  <c r="X11" i="7"/>
  <c r="AE22" i="7"/>
  <c r="AD11" i="7"/>
  <c r="O22" i="7"/>
  <c r="N11" i="7"/>
  <c r="P12" i="7"/>
  <c r="H11" i="7"/>
  <c r="T11" i="7"/>
  <c r="U22" i="7"/>
  <c r="AC22" i="7"/>
  <c r="Y22" i="7"/>
  <c r="BE17" i="13"/>
  <c r="BC12" i="13"/>
  <c r="BI17" i="13"/>
  <c r="BG12" i="13"/>
  <c r="AW17" i="13"/>
  <c r="AU12" i="13"/>
  <c r="AS17" i="13"/>
  <c r="AM17" i="13"/>
  <c r="AU17" i="13"/>
  <c r="BC17" i="13"/>
  <c r="AY12" i="13"/>
  <c r="AQ17" i="13"/>
  <c r="AO12" i="13"/>
  <c r="BG17" i="13"/>
  <c r="BA17" i="13"/>
  <c r="AW12" i="13"/>
  <c r="AM12" i="13"/>
  <c r="BI12" i="13"/>
  <c r="AS12" i="13"/>
  <c r="BA12" i="13"/>
  <c r="AK12" i="13"/>
  <c r="AQ12" i="13"/>
  <c r="AO17" i="13"/>
  <c r="BE12" i="13"/>
  <c r="AY17" i="13"/>
  <c r="G17" i="13"/>
  <c r="M17" i="13"/>
  <c r="N17" i="13"/>
  <c r="K17" i="13"/>
  <c r="I17" i="13"/>
  <c r="W17" i="13"/>
  <c r="V17" i="13"/>
  <c r="Y17" i="13"/>
  <c r="AA17" i="13"/>
  <c r="AA12" i="13"/>
  <c r="AB12" i="13"/>
  <c r="Y12" i="13"/>
  <c r="W12" i="13"/>
  <c r="AD22" i="7"/>
  <c r="V22" i="7"/>
  <c r="X22" i="7"/>
  <c r="Z22" i="7"/>
  <c r="AB22" i="7"/>
  <c r="S12" i="13"/>
  <c r="T12" i="13"/>
  <c r="Q12" i="13"/>
  <c r="O12" i="13"/>
  <c r="M12" i="13"/>
  <c r="K12" i="13"/>
  <c r="I12" i="13"/>
  <c r="G12" i="13"/>
  <c r="P22" i="7"/>
  <c r="L22" i="7"/>
  <c r="R22" i="7"/>
  <c r="T22" i="7"/>
  <c r="N22" i="7"/>
  <c r="H22" i="7"/>
  <c r="J22" i="7"/>
  <c r="AE20" i="2"/>
  <c r="AE19" i="2"/>
  <c r="AE18" i="2"/>
  <c r="AE17" i="2"/>
  <c r="AE16" i="2"/>
  <c r="AE15" i="2"/>
  <c r="AC20" i="2"/>
  <c r="AC19" i="2"/>
  <c r="AC18" i="2"/>
  <c r="AC17" i="2"/>
  <c r="AC16" i="2"/>
  <c r="AC15" i="2"/>
  <c r="AA20" i="2"/>
  <c r="AA19" i="2"/>
  <c r="AA18" i="2"/>
  <c r="AA17" i="2"/>
  <c r="AA16" i="2"/>
  <c r="AA15" i="2"/>
  <c r="Y20" i="2"/>
  <c r="Y19" i="2"/>
  <c r="Y18" i="2"/>
  <c r="Y17" i="2"/>
  <c r="Y16" i="2"/>
  <c r="Y15" i="2"/>
  <c r="W20" i="2"/>
  <c r="W19" i="2"/>
  <c r="W18" i="2"/>
  <c r="W17" i="2"/>
  <c r="W16" i="2"/>
  <c r="W15" i="2"/>
  <c r="U20" i="2"/>
  <c r="U19" i="2"/>
  <c r="U18" i="2"/>
  <c r="U17" i="2"/>
  <c r="U16" i="2"/>
  <c r="U15" i="2"/>
  <c r="S20" i="2"/>
  <c r="S19" i="2"/>
  <c r="S18" i="2"/>
  <c r="S17" i="2"/>
  <c r="S16" i="2"/>
  <c r="S15" i="2"/>
  <c r="Q20" i="2"/>
  <c r="Q19" i="2"/>
  <c r="Q18" i="2"/>
  <c r="Q17" i="2"/>
  <c r="Q16" i="2"/>
  <c r="Q15" i="2"/>
  <c r="O17" i="2"/>
  <c r="O20" i="2"/>
  <c r="O19" i="2"/>
  <c r="O18" i="2"/>
  <c r="O16" i="2"/>
  <c r="O15" i="2"/>
  <c r="M20" i="2"/>
  <c r="M19" i="2"/>
  <c r="M18" i="2"/>
  <c r="M17" i="2"/>
  <c r="M16" i="2"/>
  <c r="M15" i="2"/>
  <c r="K20" i="2"/>
  <c r="K19" i="2"/>
  <c r="K18" i="2"/>
  <c r="K17" i="2"/>
  <c r="K16" i="2"/>
  <c r="K15" i="2"/>
  <c r="I20" i="2"/>
  <c r="I19" i="2"/>
  <c r="I18" i="2"/>
  <c r="I17" i="2"/>
  <c r="I16" i="2"/>
  <c r="I15" i="2"/>
  <c r="G20" i="2"/>
  <c r="G19" i="2"/>
  <c r="G18" i="2"/>
  <c r="G17" i="2"/>
  <c r="G16" i="2"/>
  <c r="G15" i="2"/>
  <c r="AA13" i="2"/>
  <c r="Y2" i="2"/>
  <c r="Y13" i="2"/>
  <c r="W13" i="2"/>
  <c r="U13" i="2"/>
  <c r="S13" i="2"/>
  <c r="Q13" i="2"/>
  <c r="O13" i="2"/>
  <c r="M13" i="2"/>
  <c r="K13" i="2"/>
  <c r="I13" i="2"/>
  <c r="G13" i="2"/>
  <c r="P13" i="2"/>
  <c r="T13" i="2"/>
  <c r="H13" i="2"/>
  <c r="X13" i="2"/>
  <c r="L13" i="2"/>
  <c r="AC14" i="2"/>
  <c r="AC13" i="2"/>
  <c r="AB13" i="2"/>
  <c r="N13" i="2"/>
  <c r="V13" i="2"/>
  <c r="AE12" i="2"/>
  <c r="AE13" i="2"/>
  <c r="AD13" i="2"/>
  <c r="J13" i="2"/>
  <c r="R13" i="2"/>
  <c r="Z13" i="2"/>
  <c r="L17" i="13"/>
  <c r="H17" i="13"/>
  <c r="J17" i="13"/>
  <c r="AB17" i="13"/>
  <c r="Z17" i="13"/>
  <c r="X17" i="13"/>
  <c r="Z12" i="13"/>
  <c r="X12" i="13"/>
  <c r="V12" i="13"/>
  <c r="P12" i="13"/>
  <c r="R12" i="13"/>
  <c r="N12" i="13"/>
  <c r="L12" i="13"/>
  <c r="J12" i="13"/>
  <c r="H12" i="13"/>
  <c r="AC11" i="2"/>
  <c r="AC12" i="2"/>
  <c r="AE14" i="2"/>
  <c r="AE11" i="2"/>
  <c r="P15" i="2"/>
  <c r="BF20" i="2"/>
  <c r="BF19" i="2"/>
  <c r="BF18" i="2"/>
  <c r="BF17" i="2"/>
  <c r="BF16" i="2"/>
  <c r="BF15" i="2"/>
  <c r="BF14" i="2"/>
  <c r="BF12" i="2"/>
  <c r="BF11" i="2"/>
  <c r="BD20" i="2"/>
  <c r="BD19" i="2"/>
  <c r="BD18" i="2"/>
  <c r="BD17" i="2"/>
  <c r="BD16" i="2"/>
  <c r="BD15" i="2"/>
  <c r="BD14" i="2"/>
  <c r="BD12" i="2"/>
  <c r="BD11" i="2"/>
  <c r="BB20" i="2"/>
  <c r="BB19" i="2"/>
  <c r="BB18" i="2"/>
  <c r="BB17" i="2"/>
  <c r="BB16" i="2"/>
  <c r="BB15" i="2"/>
  <c r="BB14" i="2"/>
  <c r="AA14" i="2"/>
  <c r="BB12" i="2"/>
  <c r="AA12" i="2"/>
  <c r="BB11" i="2"/>
  <c r="AA11" i="2"/>
  <c r="AZ20" i="2"/>
  <c r="AZ19" i="2"/>
  <c r="AZ18" i="2"/>
  <c r="AZ17" i="2"/>
  <c r="AZ16" i="2"/>
  <c r="AZ15" i="2"/>
  <c r="AZ14" i="2"/>
  <c r="Y14" i="2"/>
  <c r="AZ12" i="2"/>
  <c r="Y12" i="2"/>
  <c r="AZ11" i="2"/>
  <c r="Y11" i="2"/>
  <c r="AX20" i="2"/>
  <c r="AX19" i="2"/>
  <c r="AX18" i="2"/>
  <c r="AX17" i="2"/>
  <c r="AX16" i="2"/>
  <c r="AX15" i="2"/>
  <c r="AX14" i="2"/>
  <c r="W14" i="2"/>
  <c r="AX12" i="2"/>
  <c r="W12" i="2"/>
  <c r="AX11" i="2"/>
  <c r="W11" i="2"/>
  <c r="AV20" i="2"/>
  <c r="AV19" i="2"/>
  <c r="AV18" i="2"/>
  <c r="AV17" i="2"/>
  <c r="AV16" i="2"/>
  <c r="AV15" i="2"/>
  <c r="AV14" i="2"/>
  <c r="U14" i="2"/>
  <c r="AV12" i="2"/>
  <c r="U12" i="2"/>
  <c r="AV11" i="2"/>
  <c r="U11" i="2"/>
  <c r="AT20" i="2"/>
  <c r="AT19" i="2"/>
  <c r="AT18" i="2"/>
  <c r="AT17" i="2"/>
  <c r="AT16" i="2"/>
  <c r="AT15" i="2"/>
  <c r="AT14" i="2"/>
  <c r="AT12" i="2"/>
  <c r="AT11" i="2"/>
  <c r="AR20" i="2"/>
  <c r="AR19" i="2"/>
  <c r="AR18" i="2"/>
  <c r="AR17" i="2"/>
  <c r="AR16" i="2"/>
  <c r="AR15" i="2"/>
  <c r="AR14" i="2"/>
  <c r="Q14" i="2"/>
  <c r="AR12" i="2"/>
  <c r="Q12" i="2"/>
  <c r="AR11" i="2"/>
  <c r="Q11" i="2"/>
  <c r="AP20" i="2"/>
  <c r="AP19" i="2"/>
  <c r="AP18" i="2"/>
  <c r="AP17" i="2"/>
  <c r="AP16" i="2"/>
  <c r="AP15" i="2"/>
  <c r="AP14" i="2"/>
  <c r="AP12" i="2"/>
  <c r="AP11" i="2"/>
  <c r="AN20" i="2"/>
  <c r="AN19" i="2"/>
  <c r="AN18" i="2"/>
  <c r="AN17" i="2"/>
  <c r="AN16" i="2"/>
  <c r="AN15" i="2"/>
  <c r="AN14" i="2"/>
  <c r="M14" i="2"/>
  <c r="AN12" i="2"/>
  <c r="M12" i="2"/>
  <c r="AN11" i="2"/>
  <c r="M11" i="2"/>
  <c r="AL20" i="2"/>
  <c r="AL19" i="2"/>
  <c r="AL18" i="2"/>
  <c r="AL17" i="2"/>
  <c r="AL16" i="2"/>
  <c r="AL15" i="2"/>
  <c r="AL14" i="2"/>
  <c r="K14" i="2"/>
  <c r="AL12" i="2"/>
  <c r="K12" i="2"/>
  <c r="AL11" i="2"/>
  <c r="K11" i="2"/>
  <c r="AJ20" i="2"/>
  <c r="AJ19" i="2"/>
  <c r="AJ18" i="2"/>
  <c r="AJ17" i="2"/>
  <c r="AJ16" i="2"/>
  <c r="AJ15" i="2"/>
  <c r="AJ14" i="2"/>
  <c r="I14" i="2"/>
  <c r="AJ12" i="2"/>
  <c r="I12" i="2"/>
  <c r="AJ11" i="2"/>
  <c r="I11" i="2"/>
  <c r="AH20" i="2"/>
  <c r="AH19" i="2"/>
  <c r="AH18" i="2"/>
  <c r="AH17" i="2"/>
  <c r="AH16" i="2"/>
  <c r="AH15" i="2"/>
  <c r="AH14" i="2"/>
  <c r="G14" i="2"/>
  <c r="AH12" i="2"/>
  <c r="G12" i="2"/>
  <c r="AH11" i="2"/>
  <c r="G11" i="2"/>
  <c r="T16" i="2"/>
  <c r="R19" i="2"/>
  <c r="N20" i="2"/>
  <c r="I22" i="2"/>
  <c r="M22" i="2"/>
  <c r="G22" i="2"/>
  <c r="U22" i="2"/>
  <c r="S14" i="2"/>
  <c r="T14" i="2"/>
  <c r="V12" i="2"/>
  <c r="S12" i="2"/>
  <c r="R12" i="2"/>
  <c r="S11" i="2"/>
  <c r="T11" i="2"/>
  <c r="O12" i="2"/>
  <c r="O14" i="2"/>
  <c r="N14" i="2"/>
  <c r="O11" i="2"/>
  <c r="N11" i="2"/>
  <c r="L18" i="2"/>
  <c r="N16" i="2"/>
  <c r="L20" i="2"/>
  <c r="P18" i="2"/>
  <c r="R16" i="2"/>
  <c r="R20" i="2"/>
  <c r="T18" i="2"/>
  <c r="V16" i="2"/>
  <c r="V20" i="2"/>
  <c r="X16" i="2"/>
  <c r="Z20" i="2"/>
  <c r="AD16" i="2"/>
  <c r="AB20" i="2"/>
  <c r="L19" i="2"/>
  <c r="R15" i="2"/>
  <c r="T19" i="2"/>
  <c r="AE22" i="2"/>
  <c r="P20" i="2"/>
  <c r="Z16" i="2"/>
  <c r="AD20" i="2"/>
  <c r="N15" i="2"/>
  <c r="N19" i="2"/>
  <c r="X17" i="2"/>
  <c r="Z15" i="2"/>
  <c r="Z19" i="2"/>
  <c r="AB17" i="2"/>
  <c r="AD19" i="2"/>
  <c r="L16" i="2"/>
  <c r="T20" i="2"/>
  <c r="R18" i="2"/>
  <c r="AB16" i="2"/>
  <c r="L15" i="2"/>
  <c r="N17" i="2"/>
  <c r="P19" i="2"/>
  <c r="R17" i="2"/>
  <c r="T15" i="2"/>
  <c r="V17" i="2"/>
  <c r="X15" i="2"/>
  <c r="X19" i="2"/>
  <c r="Z17" i="2"/>
  <c r="AB15" i="2"/>
  <c r="AB19" i="2"/>
  <c r="AD17" i="2"/>
  <c r="P16" i="2"/>
  <c r="X20" i="2"/>
  <c r="AD15" i="2"/>
  <c r="N18" i="2"/>
  <c r="V18" i="2"/>
  <c r="Z18" i="2"/>
  <c r="L17" i="2"/>
  <c r="P17" i="2"/>
  <c r="T17" i="2"/>
  <c r="V15" i="2"/>
  <c r="V19" i="2"/>
  <c r="X18" i="2"/>
  <c r="Z12" i="2"/>
  <c r="AD18" i="2"/>
  <c r="AD14" i="2"/>
  <c r="AB14" i="2"/>
  <c r="J14" i="2"/>
  <c r="AB11" i="2"/>
  <c r="AD11" i="2"/>
  <c r="AC22" i="2"/>
  <c r="AB12" i="2"/>
  <c r="AD12" i="2"/>
  <c r="AB18" i="2"/>
  <c r="X12" i="2"/>
  <c r="Z14" i="2"/>
  <c r="Z11" i="2"/>
  <c r="AA22" i="2"/>
  <c r="X14" i="2"/>
  <c r="Y22" i="2"/>
  <c r="X11" i="2"/>
  <c r="V14" i="2"/>
  <c r="V11" i="2"/>
  <c r="W22" i="2"/>
  <c r="H20" i="2"/>
  <c r="H16" i="2"/>
  <c r="H15" i="2"/>
  <c r="J18" i="2"/>
  <c r="J16" i="2"/>
  <c r="J20" i="2"/>
  <c r="J17" i="2"/>
  <c r="H17" i="2"/>
  <c r="J15" i="2"/>
  <c r="J19" i="2"/>
  <c r="H19" i="2"/>
  <c r="H18" i="2"/>
  <c r="D22" i="2"/>
  <c r="AY11" i="13"/>
  <c r="BA11" i="13"/>
  <c r="AK19" i="13"/>
  <c r="BA19" i="13"/>
  <c r="AK11" i="13"/>
  <c r="BI11" i="13"/>
  <c r="BE11" i="13"/>
  <c r="AM19" i="13"/>
  <c r="BC19" i="13"/>
  <c r="AY19" i="13"/>
  <c r="BG19" i="13"/>
  <c r="BC11" i="13"/>
  <c r="BG11" i="13"/>
  <c r="BE19" i="13"/>
  <c r="BI19" i="13"/>
  <c r="AQ19" i="13"/>
  <c r="G19" i="13"/>
  <c r="M19" i="13"/>
  <c r="I19" i="13"/>
  <c r="AA19" i="13"/>
  <c r="Y19" i="13"/>
  <c r="W19" i="13"/>
  <c r="V19" i="13"/>
  <c r="AA11" i="13"/>
  <c r="Y11" i="13"/>
  <c r="W11" i="13"/>
  <c r="I11" i="13"/>
  <c r="M11" i="13"/>
  <c r="G11" i="13"/>
  <c r="T12" i="2"/>
  <c r="R14" i="2"/>
  <c r="S22" i="2"/>
  <c r="P12" i="2"/>
  <c r="Q22" i="2"/>
  <c r="R11" i="2"/>
  <c r="L14" i="2"/>
  <c r="P14" i="2"/>
  <c r="L12" i="2"/>
  <c r="N12" i="2"/>
  <c r="O22" i="2"/>
  <c r="P11" i="2"/>
  <c r="J12" i="2"/>
  <c r="H14" i="2"/>
  <c r="AD22" i="2"/>
  <c r="Z22" i="2"/>
  <c r="AB22" i="2"/>
  <c r="V22" i="2"/>
  <c r="X22" i="2"/>
  <c r="H11" i="2"/>
  <c r="H12" i="2"/>
  <c r="K22" i="2"/>
  <c r="L11" i="2"/>
  <c r="J11" i="2"/>
  <c r="AS19" i="13"/>
  <c r="AU11" i="13"/>
  <c r="AW11" i="13"/>
  <c r="AS11" i="13"/>
  <c r="AW19" i="13"/>
  <c r="AU19" i="13"/>
  <c r="AO19" i="13"/>
  <c r="I23" i="13"/>
  <c r="I24" i="13"/>
  <c r="N19" i="13"/>
  <c r="K19" i="13"/>
  <c r="L19" i="13"/>
  <c r="H19" i="13"/>
  <c r="Z19" i="13"/>
  <c r="AB19" i="13"/>
  <c r="X19" i="13"/>
  <c r="AB11" i="13"/>
  <c r="AA23" i="13"/>
  <c r="Z11" i="13"/>
  <c r="Y23" i="13"/>
  <c r="W23" i="13"/>
  <c r="V11" i="13"/>
  <c r="X11" i="13"/>
  <c r="S11" i="13"/>
  <c r="S23" i="13"/>
  <c r="S24" i="13"/>
  <c r="Q11" i="13"/>
  <c r="Q23" i="13"/>
  <c r="Q24" i="13"/>
  <c r="O11" i="13"/>
  <c r="K11" i="13"/>
  <c r="T22" i="2"/>
  <c r="N22" i="2"/>
  <c r="L22" i="2"/>
  <c r="G23" i="13"/>
  <c r="G24" i="13"/>
  <c r="R22" i="2"/>
  <c r="P22" i="2"/>
  <c r="H22" i="2"/>
  <c r="J22" i="2"/>
  <c r="K23" i="13"/>
  <c r="K24" i="13"/>
  <c r="J19" i="13"/>
  <c r="AA24" i="13"/>
  <c r="Z23" i="13"/>
  <c r="X23" i="13"/>
  <c r="Y24" i="13"/>
  <c r="V23" i="13"/>
  <c r="W24" i="13"/>
  <c r="P11" i="13"/>
  <c r="T11" i="13"/>
  <c r="R11" i="13"/>
  <c r="N11" i="13"/>
  <c r="O23" i="13"/>
  <c r="R23" i="13"/>
  <c r="L11" i="13"/>
  <c r="H23" i="13"/>
  <c r="H11" i="13"/>
  <c r="J11" i="13"/>
  <c r="J23" i="13"/>
  <c r="N23" i="13"/>
  <c r="O24" i="13"/>
  <c r="P23" i="13"/>
  <c r="L11" i="16"/>
  <c r="M22" i="16"/>
  <c r="L22" i="16"/>
  <c r="AQ13" i="13"/>
  <c r="N11" i="16"/>
  <c r="M13" i="13"/>
  <c r="M23" i="13"/>
  <c r="L13" i="13"/>
  <c r="N13" i="13"/>
  <c r="M24" i="13"/>
  <c r="L23" i="13"/>
</calcChain>
</file>

<file path=xl/sharedStrings.xml><?xml version="1.0" encoding="utf-8"?>
<sst xmlns="http://schemas.openxmlformats.org/spreadsheetml/2006/main" count="1615" uniqueCount="298">
  <si>
    <t>JAN</t>
  </si>
  <si>
    <t>FEB</t>
  </si>
  <si>
    <t>MAR</t>
  </si>
  <si>
    <t>APR</t>
  </si>
  <si>
    <t>MAY</t>
  </si>
  <si>
    <t>JUN</t>
  </si>
  <si>
    <t>JUL</t>
  </si>
  <si>
    <t>AUG</t>
  </si>
  <si>
    <t>SEP</t>
  </si>
  <si>
    <t>OCT</t>
  </si>
  <si>
    <t>NOV</t>
  </si>
  <si>
    <t>DEC</t>
  </si>
  <si>
    <t>Data</t>
  </si>
  <si>
    <t>Weight</t>
  </si>
  <si>
    <t>Total</t>
  </si>
  <si>
    <t>Elements</t>
  </si>
  <si>
    <t>KPI</t>
  </si>
  <si>
    <t>Element</t>
  </si>
  <si>
    <t>Manning Expense</t>
  </si>
  <si>
    <t>Technical Expense</t>
  </si>
  <si>
    <t>Fleet Safety</t>
  </si>
  <si>
    <t>PSC Detention Rate</t>
  </si>
  <si>
    <t>No. Of PSC Deficiencies Per Inspection</t>
  </si>
  <si>
    <t>Major Incidents</t>
  </si>
  <si>
    <t>3rd Party Inspections</t>
  </si>
  <si>
    <t>Vessels On Technical Hold</t>
  </si>
  <si>
    <t>Dry Dock Management</t>
  </si>
  <si>
    <t>Total Docking Cost vs Budget</t>
  </si>
  <si>
    <t>Total Time in Dock vs Budget</t>
  </si>
  <si>
    <t>Final Docking Report Timeliness</t>
  </si>
  <si>
    <t>Vessel Load Ready Timeliness</t>
  </si>
  <si>
    <t>Crewing</t>
  </si>
  <si>
    <t>Retention Rate for Indian Crew</t>
  </si>
  <si>
    <t>New Building Management</t>
  </si>
  <si>
    <t>%Effective to Budget</t>
  </si>
  <si>
    <t>Measure Range</t>
  </si>
  <si>
    <t>YTD</t>
  </si>
  <si>
    <t>MTD</t>
  </si>
  <si>
    <t>Unplanned Technical Downtime - YTD</t>
  </si>
  <si>
    <t>Planned Technical Downtime per Vessel - YTD</t>
  </si>
  <si>
    <t>No. Of PSC Inspections without Deficiencies Per Inspection</t>
  </si>
  <si>
    <t>Data Description</t>
  </si>
  <si>
    <t>Running Average</t>
  </si>
  <si>
    <t>Months after vessel departs yard</t>
  </si>
  <si>
    <t>Days after receipt of coolant</t>
  </si>
  <si>
    <t>%Retention</t>
  </si>
  <si>
    <t>PY DEC</t>
  </si>
  <si>
    <t>(hide)</t>
  </si>
  <si>
    <t>Arrows and Traffic light (to hide appropriate columns)</t>
  </si>
  <si>
    <t>Green: within YTD Budget</t>
  </si>
  <si>
    <t>Yellow: more than YTD Budget and less or equal to 105% of YTD Budget</t>
  </si>
  <si>
    <t>Red: more than 105% of YTD Budget</t>
  </si>
  <si>
    <t>Element Scoring</t>
  </si>
  <si>
    <t>KPI Scoring</t>
  </si>
  <si>
    <t>Green</t>
  </si>
  <si>
    <t>Red</t>
  </si>
  <si>
    <t>Yellow</t>
  </si>
  <si>
    <t>&lt;</t>
  </si>
  <si>
    <t>&gt;=</t>
  </si>
  <si>
    <t>Month to include</t>
  </si>
  <si>
    <t>Yes</t>
  </si>
  <si>
    <t>No</t>
  </si>
  <si>
    <t>Months to include</t>
  </si>
  <si>
    <t xml:space="preserve">MAY </t>
  </si>
  <si>
    <t>a</t>
  </si>
  <si>
    <t>b</t>
  </si>
  <si>
    <t>c</t>
  </si>
  <si>
    <t>d</t>
  </si>
  <si>
    <t>a, b, c, d</t>
  </si>
  <si>
    <t>a, b</t>
  </si>
  <si>
    <t>Red: less than 99.00%</t>
  </si>
  <si>
    <t>Yellow: more than or equal to 99.00% and less than 99.75%</t>
  </si>
  <si>
    <t>Green: greater than or equal to 99.75%</t>
  </si>
  <si>
    <t>e</t>
  </si>
  <si>
    <t>f</t>
  </si>
  <si>
    <t>g</t>
  </si>
  <si>
    <t>h</t>
  </si>
  <si>
    <t>Green: less than or equal to 0.61</t>
  </si>
  <si>
    <t>Red: more than 2.68</t>
  </si>
  <si>
    <t>Green: less than or equal to 2.00</t>
  </si>
  <si>
    <t>Yellow: more than 2.00 and less than or equal to 2.68</t>
  </si>
  <si>
    <t>Yellow: more than 0.61 and less than or equal to 1.0</t>
  </si>
  <si>
    <t>Red: more than 1.00</t>
  </si>
  <si>
    <t>Red: more than 4.5</t>
  </si>
  <si>
    <t>Yellow: more than 4.3and less than or equal to 4.5</t>
  </si>
  <si>
    <t>Green: less than or equal to 4.3</t>
  </si>
  <si>
    <t>Red: more than 7% overrun on target cost</t>
  </si>
  <si>
    <t>Yellow: less than 7% overrun on target cost</t>
  </si>
  <si>
    <t>Green: within target cost</t>
  </si>
  <si>
    <t>Red: more than 7% overrun on target time</t>
  </si>
  <si>
    <t>Yellow: less than 7% overrun on target time</t>
  </si>
  <si>
    <t>Green: within target time</t>
  </si>
  <si>
    <t>Green: final docking report is ready within 2 months of vessel departure from yard</t>
  </si>
  <si>
    <t>Red: vessel is load ready more than 7 days after the receipt of coolant</t>
  </si>
  <si>
    <t>Green: vessel is load ready within 5 days after the receipt of coolant</t>
  </si>
  <si>
    <t>Yellow: vessel is load ready between 5 (exclusive) and 7 (inclusive) days after the receipt of coolant</t>
  </si>
  <si>
    <t>Yellow: final docking report is ready more than 2 months and less than or equal to 2.5 months after vessel departure from yard</t>
  </si>
  <si>
    <t>Red: final docking report is ready more than 2.5 months after vessel departure from yard</t>
  </si>
  <si>
    <t>Red: less than 76%</t>
  </si>
  <si>
    <t>Yellow: less than 80% and more than or equal to 76%</t>
  </si>
  <si>
    <t>Green: more than or equal to 80%</t>
  </si>
  <si>
    <t>Red: vessel(s) delayed due to production delays/vessel expected to be delayed</t>
  </si>
  <si>
    <t>Yellow: production events delayed on one or more vessels but not affecting the delivery timeline</t>
  </si>
  <si>
    <t>Green: all key production events on schedule for all vessels</t>
  </si>
  <si>
    <t>Green: no business impact or unavoidable due to vessel specification</t>
  </si>
  <si>
    <t>Red: business impact and negative credibility in the market</t>
  </si>
  <si>
    <t>Yellow: no business impact, but has restrictions in operation requiring mitigation</t>
  </si>
  <si>
    <t>Yellow: more than YTD Budget and less than or equal to 105% of YTD budget</t>
  </si>
  <si>
    <t>Green:within YTD Budget</t>
  </si>
  <si>
    <t>Management Performance</t>
  </si>
  <si>
    <t>Key Performance Indicators</t>
  </si>
  <si>
    <t>Average Score</t>
  </si>
  <si>
    <t>Initiative</t>
  </si>
  <si>
    <t>Month</t>
  </si>
  <si>
    <t>January 2014</t>
  </si>
  <si>
    <t>February 2014</t>
  </si>
  <si>
    <t>March 2014</t>
  </si>
  <si>
    <t>April 2014</t>
  </si>
  <si>
    <t>May 2014</t>
  </si>
  <si>
    <t>June 2014</t>
  </si>
  <si>
    <t>July 2014</t>
  </si>
  <si>
    <t>August 2014</t>
  </si>
  <si>
    <t>September 2014</t>
  </si>
  <si>
    <t>October 2014</t>
  </si>
  <si>
    <t>November 2014</t>
  </si>
  <si>
    <t>December 2014</t>
  </si>
  <si>
    <t>FM</t>
  </si>
  <si>
    <t>001</t>
  </si>
  <si>
    <t>Red: shipbuilding cost is greater than 2.00% more than the contracted price</t>
  </si>
  <si>
    <t>Yellow: shipbuilding cost is greater than 1.50% and less than or equal to 2.00% more than the contracted price</t>
  </si>
  <si>
    <t>Green: shipbuilding cost is within the contracted price or within 1.50% more than the contracted price</t>
  </si>
  <si>
    <t>Report Number</t>
  </si>
  <si>
    <t>Initiative Required</t>
  </si>
  <si>
    <t>Score Card : Minumum ~ maximum : 0 ~ 3.0.</t>
  </si>
  <si>
    <t>Final Docking Report Timelines</t>
  </si>
  <si>
    <t>Vessel Load Ready Timelines</t>
  </si>
  <si>
    <t xml:space="preserve">DOC (office) Audit  Major NCR </t>
  </si>
  <si>
    <t xml:space="preserve">ISM/ISPS/MLC (shipboard) Audit Major NCR </t>
  </si>
  <si>
    <t xml:space="preserve">Right Ship Rating </t>
  </si>
  <si>
    <t xml:space="preserve">Condition of Class </t>
  </si>
  <si>
    <t>Vessel Performance</t>
  </si>
  <si>
    <t>Vessel Turn Around in Port</t>
  </si>
  <si>
    <t>Bunker Management</t>
  </si>
  <si>
    <t>On Time Delivery</t>
  </si>
  <si>
    <t>Lubricating Oil Management</t>
  </si>
  <si>
    <t>M&amp;R Management</t>
  </si>
  <si>
    <t>Technical Off-hire</t>
  </si>
  <si>
    <t>Budget Performance</t>
  </si>
  <si>
    <t>LTIF for Fleet</t>
  </si>
  <si>
    <t>TRCF for Fleet</t>
  </si>
  <si>
    <t>Red: Claims exceeding 10%</t>
  </si>
  <si>
    <t>Yellow: Calims less than 10%</t>
  </si>
  <si>
    <t>Green: Nil Claims</t>
  </si>
  <si>
    <t xml:space="preserve">Vessel turn around in Port  </t>
  </si>
  <si>
    <t>Cargo Hold &amp; Log Readiness</t>
  </si>
  <si>
    <t>Hatch Cover water tightness</t>
  </si>
  <si>
    <t xml:space="preserve">Cargo Crane Operation </t>
  </si>
  <si>
    <t>Variance between Tank Soundings &amp; Log Book Figs</t>
  </si>
  <si>
    <t xml:space="preserve">Reports to Owner </t>
  </si>
  <si>
    <t xml:space="preserve">Logistics </t>
  </si>
  <si>
    <t xml:space="preserve">Lubricating Oil Management </t>
  </si>
  <si>
    <t>SCOC</t>
  </si>
  <si>
    <t xml:space="preserve">Bulk Stem </t>
  </si>
  <si>
    <t xml:space="preserve">Late Order Charge &amp; Minimum Delivery Charge </t>
  </si>
  <si>
    <t xml:space="preserve">Technical Off-hire </t>
  </si>
  <si>
    <t xml:space="preserve">Budget performance </t>
  </si>
  <si>
    <t xml:space="preserve">Ability to implement specific &amp; cost effective training for deck officers, engineers and crew. </t>
  </si>
  <si>
    <t>Green: No delays &amp; on schedule for all vessels</t>
  </si>
  <si>
    <t>Yellow: Vsl delayed due to Cargo hold &amp; Log readiness twice</t>
  </si>
  <si>
    <t>Red: Vsl delayed due to Hatch cover water tightness more than twice</t>
  </si>
  <si>
    <t>Yellow: Vsl delayed due to Hatch cover water tightness less than twice</t>
  </si>
  <si>
    <t xml:space="preserve">Green: Vsl never delayed due to Hatch cover water tightness </t>
  </si>
  <si>
    <t>Red: Vsl delayed due to Cargo Crane Operation more than twice</t>
  </si>
  <si>
    <t>Yellow: Vsl delayed due to Cargo Crane Operation less than twice</t>
  </si>
  <si>
    <t>Green: Vsl never delayed due to Cargo Crane Operation</t>
  </si>
  <si>
    <t>Red: vessel(s) Vsl delayed due to Cargo hold &amp; Log readiness more than twice</t>
  </si>
  <si>
    <t>Red: Variation more than 2%</t>
  </si>
  <si>
    <t>Yellow: Variation is 2%</t>
  </si>
  <si>
    <t>Green:Variation less than 2%</t>
  </si>
  <si>
    <t>Voyage Related Expense/OAE</t>
  </si>
  <si>
    <t>Mar</t>
  </si>
  <si>
    <t xml:space="preserve">Feb </t>
  </si>
  <si>
    <t>Jan</t>
  </si>
  <si>
    <t>Paradise Bay</t>
  </si>
  <si>
    <t>Eden Bay</t>
  </si>
  <si>
    <t>Inspections &amp; Audit</t>
  </si>
  <si>
    <t xml:space="preserve"> </t>
  </si>
  <si>
    <r>
      <t>•</t>
    </r>
    <r>
      <rPr>
        <sz val="12"/>
        <color rgb="FF000000"/>
        <rFont val="Calibri"/>
        <family val="2"/>
        <scheme val="minor"/>
      </rPr>
      <t xml:space="preserve">Cargo Hold &amp; Log Readiness, Hatch Cover water tightness, Cargo Crane Operation - </t>
    </r>
    <r>
      <rPr>
        <sz val="12"/>
        <color rgb="FFFF0000"/>
        <rFont val="Calibri"/>
        <family val="2"/>
        <scheme val="minor"/>
      </rPr>
      <t>Fleet Target</t>
    </r>
    <r>
      <rPr>
        <sz val="12"/>
        <color rgb="FF000000"/>
        <rFont val="Calibri"/>
        <family val="2"/>
        <scheme val="minor"/>
      </rPr>
      <t>: NIL delays</t>
    </r>
  </si>
  <si>
    <r>
      <t>•</t>
    </r>
    <r>
      <rPr>
        <sz val="12"/>
        <color rgb="FFFF0000"/>
        <rFont val="Calibri"/>
        <family val="2"/>
        <scheme val="minor"/>
      </rPr>
      <t>Fleet Target</t>
    </r>
    <r>
      <rPr>
        <sz val="12"/>
        <color rgb="FF000000"/>
        <rFont val="Calibri"/>
        <family val="2"/>
        <scheme val="minor"/>
      </rPr>
      <t>: &lt;2% Variance between Tank Soundings &amp; Log Book Figs</t>
    </r>
  </si>
  <si>
    <r>
      <t>•</t>
    </r>
    <r>
      <rPr>
        <sz val="12"/>
        <color rgb="FF000000"/>
        <rFont val="Calibri"/>
        <family val="2"/>
        <scheme val="minor"/>
      </rPr>
      <t xml:space="preserve">Reports to Owner - </t>
    </r>
    <r>
      <rPr>
        <sz val="12"/>
        <color rgb="FFFF0000"/>
        <rFont val="Calibri"/>
        <family val="2"/>
        <scheme val="minor"/>
      </rPr>
      <t>Fleet Target</t>
    </r>
    <r>
      <rPr>
        <sz val="12"/>
        <color rgb="FF000000"/>
        <rFont val="Calibri"/>
        <family val="2"/>
        <scheme val="minor"/>
      </rPr>
      <t xml:space="preserve">: As per schedule / NIL Delays </t>
    </r>
  </si>
  <si>
    <r>
      <t>•</t>
    </r>
    <r>
      <rPr>
        <sz val="12"/>
        <color rgb="FF000000"/>
        <rFont val="Calibri"/>
        <family val="2"/>
        <scheme val="minor"/>
      </rPr>
      <t xml:space="preserve">Logistics - </t>
    </r>
    <r>
      <rPr>
        <sz val="12"/>
        <color rgb="FFFF0000"/>
        <rFont val="Calibri"/>
        <family val="2"/>
        <scheme val="minor"/>
      </rPr>
      <t>Fleet Target</t>
    </r>
    <r>
      <rPr>
        <sz val="12"/>
        <color rgb="FF000000"/>
        <rFont val="Calibri"/>
        <family val="2"/>
        <scheme val="minor"/>
      </rPr>
      <t>: Evidence of consolidation, cost effective &amp; pro-active planning on spare parts delivery.</t>
    </r>
  </si>
  <si>
    <t xml:space="preserve">Lubricating Oil Management ( to use 3.5% S as datum for feed rate calculations) </t>
  </si>
  <si>
    <r>
      <t>•</t>
    </r>
    <r>
      <rPr>
        <sz val="12"/>
        <color rgb="FF000000"/>
        <rFont val="Calibri"/>
        <family val="2"/>
        <scheme val="minor"/>
      </rPr>
      <t xml:space="preserve">SCOC - </t>
    </r>
    <r>
      <rPr>
        <sz val="12"/>
        <color rgb="FFFF0000"/>
        <rFont val="Calibri"/>
        <family val="2"/>
        <scheme val="minor"/>
      </rPr>
      <t>Fleet target</t>
    </r>
    <r>
      <rPr>
        <sz val="12"/>
        <color rgb="FF000000"/>
        <rFont val="Calibri"/>
        <family val="2"/>
        <scheme val="minor"/>
      </rPr>
      <t>: Conventional Lubr @ 0.9 Gms/BHP.Hr,  Alpha or Equivalent Lubr @ 0.6 Gms/BHp.Hr</t>
    </r>
  </si>
  <si>
    <r>
      <t>•</t>
    </r>
    <r>
      <rPr>
        <sz val="12"/>
        <color rgb="FF000000"/>
        <rFont val="Calibri"/>
        <family val="2"/>
        <scheme val="minor"/>
      </rPr>
      <t xml:space="preserve">Bulk Stem - </t>
    </r>
    <r>
      <rPr>
        <sz val="12"/>
        <color rgb="FFFF0000"/>
        <rFont val="Calibri"/>
        <family val="2"/>
        <scheme val="minor"/>
      </rPr>
      <t>Fleet Target</t>
    </r>
    <r>
      <rPr>
        <sz val="12"/>
        <color rgb="FF000000"/>
        <rFont val="Calibri"/>
        <family val="2"/>
        <scheme val="minor"/>
      </rPr>
      <t>: 80% lifting from Primary Key Ports &amp; 20% from Secondary Key Ports.</t>
    </r>
  </si>
  <si>
    <r>
      <t>•</t>
    </r>
    <r>
      <rPr>
        <sz val="12"/>
        <color rgb="FF000000"/>
        <rFont val="Calibri"/>
        <family val="2"/>
        <scheme val="minor"/>
      </rPr>
      <t xml:space="preserve">Late Order Charge &amp; Minimum Delivery Charge -  </t>
    </r>
    <r>
      <rPr>
        <sz val="12"/>
        <color rgb="FFFF0000"/>
        <rFont val="Calibri"/>
        <family val="2"/>
        <scheme val="minor"/>
      </rPr>
      <t>Fleet Target</t>
    </r>
    <r>
      <rPr>
        <sz val="12"/>
        <color rgb="FF000000"/>
        <rFont val="Calibri"/>
        <family val="2"/>
        <scheme val="minor"/>
      </rPr>
      <t xml:space="preserve">:  NIL </t>
    </r>
  </si>
  <si>
    <r>
      <t xml:space="preserve"> </t>
    </r>
    <r>
      <rPr>
        <b/>
        <sz val="12"/>
        <color rgb="FF000000"/>
        <rFont val="Calibri"/>
        <family val="2"/>
        <scheme val="minor"/>
      </rPr>
      <t>M&amp;R Management</t>
    </r>
  </si>
  <si>
    <r>
      <t>•</t>
    </r>
    <r>
      <rPr>
        <sz val="12"/>
        <color rgb="FFFF0000"/>
        <rFont val="Calibri"/>
        <family val="2"/>
        <scheme val="minor"/>
      </rPr>
      <t>Fleet Target</t>
    </r>
    <r>
      <rPr>
        <sz val="12"/>
        <color rgb="FF000000"/>
        <rFont val="Calibri"/>
        <family val="2"/>
        <scheme val="minor"/>
      </rPr>
      <t>: Evidence of  cost effective Planning &amp; Utilization of vessel  idle time.</t>
    </r>
  </si>
  <si>
    <r>
      <t>•</t>
    </r>
    <r>
      <rPr>
        <sz val="12"/>
        <color rgb="FFFF0000"/>
        <rFont val="Calibri"/>
        <family val="2"/>
        <scheme val="minor"/>
      </rPr>
      <t xml:space="preserve">Fleet Target </t>
    </r>
    <r>
      <rPr>
        <sz val="12"/>
        <color rgb="FF000000"/>
        <rFont val="Calibri"/>
        <family val="2"/>
        <scheme val="minor"/>
      </rPr>
      <t>for un-planned downtime = annual fleet average basis 24 hours / vessel / year</t>
    </r>
  </si>
  <si>
    <r>
      <t>•</t>
    </r>
    <r>
      <rPr>
        <sz val="12"/>
        <color rgb="FFFF0000"/>
        <rFont val="Calibri"/>
        <family val="2"/>
        <scheme val="minor"/>
      </rPr>
      <t xml:space="preserve">Fleet Target </t>
    </r>
    <r>
      <rPr>
        <sz val="12"/>
        <color rgb="FF000000"/>
        <rFont val="Calibri"/>
        <family val="2"/>
        <scheme val="minor"/>
      </rPr>
      <t>for planned downtime (excluding dry-dock, positioning) = annual fleet average basis 24 hours / vessel / year</t>
    </r>
  </si>
  <si>
    <t>Lost Time Incident Frequency (LTIF)</t>
  </si>
  <si>
    <r>
      <t>•</t>
    </r>
    <r>
      <rPr>
        <sz val="12"/>
        <color rgb="FFFF0000"/>
        <rFont val="Calibri"/>
        <family val="2"/>
        <scheme val="minor"/>
      </rPr>
      <t xml:space="preserve">Fleet Target </t>
    </r>
    <r>
      <rPr>
        <sz val="12"/>
        <color rgb="FF000000"/>
        <rFont val="Calibri"/>
        <family val="2"/>
        <scheme val="minor"/>
      </rPr>
      <t>: To be in line with Technical Managers TMSA requirements (LTIF per million man hours - 12 months running average &amp; LTIF annual target is available under monthly safety report received from Technical Managers)</t>
    </r>
  </si>
  <si>
    <t>Total Recordable Cases Frequency (TRCF)</t>
  </si>
  <si>
    <r>
      <t>•</t>
    </r>
    <r>
      <rPr>
        <sz val="12"/>
        <color rgb="FFFF0000"/>
        <rFont val="Calibri"/>
        <family val="2"/>
        <scheme val="minor"/>
      </rPr>
      <t xml:space="preserve">Fleet Target </t>
    </r>
    <r>
      <rPr>
        <sz val="12"/>
        <color rgb="FF000000"/>
        <rFont val="Calibri"/>
        <family val="2"/>
        <scheme val="minor"/>
      </rPr>
      <t>: To be in line with Technical Managers TMSA requirements (TRCF per million man hours - 12 months running average &amp; TRCF annual target is available under monthly safety report received from Technical Managers)</t>
    </r>
  </si>
  <si>
    <t>Major Incidents Losses  ( refer Slide 9 for definition of Major Incident)</t>
  </si>
  <si>
    <r>
      <t>•</t>
    </r>
    <r>
      <rPr>
        <sz val="12"/>
        <color rgb="FFFF0000"/>
        <rFont val="Calibri"/>
        <family val="2"/>
        <scheme val="minor"/>
      </rPr>
      <t xml:space="preserve">Fleet Target </t>
    </r>
    <r>
      <rPr>
        <sz val="12"/>
        <color rgb="FF000000"/>
        <rFont val="Calibri"/>
        <family val="2"/>
        <scheme val="minor"/>
      </rPr>
      <t>: Nil major incidents</t>
    </r>
  </si>
  <si>
    <r>
      <t>Fleet Target</t>
    </r>
    <r>
      <rPr>
        <sz val="12"/>
        <color rgb="FF000000"/>
        <rFont val="Calibri"/>
        <family val="2"/>
        <scheme val="minor"/>
      </rPr>
      <t>: Maintain OPEX/vessel within budget</t>
    </r>
  </si>
  <si>
    <r>
      <t xml:space="preserve"> </t>
    </r>
    <r>
      <rPr>
        <b/>
        <sz val="12"/>
        <color rgb="FF000000"/>
        <rFont val="Calibri"/>
        <family val="2"/>
        <scheme val="minor"/>
      </rPr>
      <t>Crewing</t>
    </r>
  </si>
  <si>
    <r>
      <t>•</t>
    </r>
    <r>
      <rPr>
        <sz val="12"/>
        <color rgb="FFFF0000"/>
        <rFont val="Calibri"/>
        <family val="2"/>
        <scheme val="minor"/>
      </rPr>
      <t xml:space="preserve">Fleet Target: </t>
    </r>
    <r>
      <rPr>
        <sz val="12"/>
        <color rgb="FF000000"/>
        <rFont val="Calibri"/>
        <family val="2"/>
        <scheme val="minor"/>
      </rPr>
      <t>Crew retention rate – 90%</t>
    </r>
  </si>
  <si>
    <r>
      <t>•</t>
    </r>
    <r>
      <rPr>
        <sz val="12"/>
        <color rgb="FFFF0000"/>
        <rFont val="Calibri"/>
        <family val="2"/>
        <scheme val="minor"/>
      </rPr>
      <t xml:space="preserve">Fleet Target </t>
    </r>
    <r>
      <rPr>
        <sz val="12"/>
        <color rgb="FF000000"/>
        <rFont val="Calibri"/>
        <family val="2"/>
        <scheme val="minor"/>
      </rPr>
      <t xml:space="preserve">– Ability to implement specific &amp; cost effective training for deck officers, engineers and crew. </t>
    </r>
  </si>
  <si>
    <t>Dry-docking &amp; planning performance</t>
  </si>
  <si>
    <r>
      <t>•</t>
    </r>
    <r>
      <rPr>
        <sz val="12"/>
        <color rgb="FFFF0000"/>
        <rFont val="Calibri"/>
        <family val="2"/>
        <scheme val="minor"/>
      </rPr>
      <t>Fleet Target</t>
    </r>
    <r>
      <rPr>
        <sz val="12"/>
        <color rgb="FF000000"/>
        <rFont val="Calibri"/>
        <family val="2"/>
        <scheme val="minor"/>
      </rPr>
      <t>: Maintain docking time as per yard tender/firm up letter</t>
    </r>
  </si>
  <si>
    <r>
      <t>•</t>
    </r>
    <r>
      <rPr>
        <sz val="12"/>
        <color rgb="FFFF0000"/>
        <rFont val="Calibri"/>
        <family val="2"/>
        <scheme val="minor"/>
      </rPr>
      <t>Fleet Target</t>
    </r>
    <r>
      <rPr>
        <sz val="12"/>
        <color rgb="FF000000"/>
        <rFont val="Calibri"/>
        <family val="2"/>
        <scheme val="minor"/>
      </rPr>
      <t>: Vessel to be load ready on departure yard</t>
    </r>
  </si>
  <si>
    <r>
      <t>•</t>
    </r>
    <r>
      <rPr>
        <sz val="12"/>
        <color rgb="FFFF0000"/>
        <rFont val="Calibri"/>
        <family val="2"/>
        <scheme val="minor"/>
      </rPr>
      <t>Fleet Target</t>
    </r>
    <r>
      <rPr>
        <sz val="12"/>
        <color rgb="FF000000"/>
        <rFont val="Calibri"/>
        <family val="2"/>
        <scheme val="minor"/>
      </rPr>
      <t>: Maintain final dry dock  costs within 2% projected cost . The cost projection to include approved yard tender, owner arranged spares/services, agency, logistics, Classification, etc)</t>
    </r>
  </si>
  <si>
    <r>
      <t>•</t>
    </r>
    <r>
      <rPr>
        <sz val="12"/>
        <color rgb="FFFF0000"/>
        <rFont val="Calibri"/>
        <family val="2"/>
        <scheme val="minor"/>
      </rPr>
      <t>Fleet Target</t>
    </r>
    <r>
      <rPr>
        <sz val="12"/>
        <color rgb="FF000000"/>
        <rFont val="Calibri"/>
        <family val="2"/>
        <scheme val="minor"/>
      </rPr>
      <t xml:space="preserve">: Final  Cost  Report ( as per above) to be made available within one months of  vessels departure yard </t>
    </r>
  </si>
  <si>
    <t>Inspection &amp;  audit based performance</t>
  </si>
  <si>
    <r>
      <t>•</t>
    </r>
    <r>
      <rPr>
        <sz val="12"/>
        <color rgb="FF000000"/>
        <rFont val="Calibri"/>
        <family val="2"/>
        <scheme val="minor"/>
      </rPr>
      <t xml:space="preserve">Port State Inspection detentions &amp; deficiencies ( 36 month running average) </t>
    </r>
  </si>
  <si>
    <r>
      <t>q</t>
    </r>
    <r>
      <rPr>
        <sz val="12"/>
        <color rgb="FF000000"/>
        <rFont val="Calibri"/>
        <family val="2"/>
        <scheme val="minor"/>
      </rPr>
      <t xml:space="preserve">% No of PSC Deficiencies /Inspection  </t>
    </r>
    <r>
      <rPr>
        <sz val="12"/>
        <color rgb="FFFF0000"/>
        <rFont val="Calibri"/>
        <family val="2"/>
        <scheme val="minor"/>
      </rPr>
      <t>- Fleet Target: &lt; 0.8%</t>
    </r>
  </si>
  <si>
    <r>
      <t>q</t>
    </r>
    <r>
      <rPr>
        <sz val="12"/>
        <color rgb="FF000000"/>
        <rFont val="Calibri"/>
        <family val="2"/>
        <scheme val="minor"/>
      </rPr>
      <t xml:space="preserve">% PSC Detention Rate  – </t>
    </r>
    <r>
      <rPr>
        <sz val="12"/>
        <color rgb="FFFF0000"/>
        <rFont val="Calibri"/>
        <family val="2"/>
        <scheme val="minor"/>
      </rPr>
      <t xml:space="preserve">Fleet Target: </t>
    </r>
    <r>
      <rPr>
        <sz val="12"/>
        <color rgb="FF000000"/>
        <rFont val="Calibri"/>
        <family val="2"/>
        <scheme val="minor"/>
      </rPr>
      <t>NIL</t>
    </r>
  </si>
  <si>
    <r>
      <t>q</t>
    </r>
    <r>
      <rPr>
        <sz val="12"/>
        <color rgb="FF000000"/>
        <rFont val="Calibri"/>
        <family val="2"/>
        <scheme val="minor"/>
      </rPr>
      <t xml:space="preserve">% No of PSC Inspections without Deficiencies /Inspection  - </t>
    </r>
    <r>
      <rPr>
        <sz val="12"/>
        <color rgb="FFFF0000"/>
        <rFont val="Calibri"/>
        <family val="2"/>
        <scheme val="minor"/>
      </rPr>
      <t>Fleet Target : &gt; 60%</t>
    </r>
  </si>
  <si>
    <r>
      <t>•</t>
    </r>
    <r>
      <rPr>
        <sz val="12"/>
        <color rgb="FF000000"/>
        <rFont val="Calibri"/>
        <family val="2"/>
        <scheme val="minor"/>
      </rPr>
      <t xml:space="preserve">DOC (office) Audit  Major NCR - </t>
    </r>
    <r>
      <rPr>
        <sz val="12"/>
        <color rgb="FFFF0000"/>
        <rFont val="Calibri"/>
        <family val="2"/>
        <scheme val="minor"/>
      </rPr>
      <t>Fleet  Target</t>
    </r>
    <r>
      <rPr>
        <sz val="12"/>
        <color rgb="FF000000"/>
        <rFont val="Calibri"/>
        <family val="2"/>
        <scheme val="minor"/>
      </rPr>
      <t>: NIL</t>
    </r>
  </si>
  <si>
    <r>
      <t>•</t>
    </r>
    <r>
      <rPr>
        <sz val="12"/>
        <color rgb="FF000000"/>
        <rFont val="Calibri"/>
        <family val="2"/>
        <scheme val="minor"/>
      </rPr>
      <t xml:space="preserve">ISM/ISPS/MLC (shipboard) Audit Major NCR - </t>
    </r>
    <r>
      <rPr>
        <sz val="12"/>
        <color rgb="FFFF0000"/>
        <rFont val="Calibri"/>
        <family val="2"/>
        <scheme val="minor"/>
      </rPr>
      <t>Fleet Target</t>
    </r>
    <r>
      <rPr>
        <sz val="12"/>
        <color rgb="FF000000"/>
        <rFont val="Calibri"/>
        <family val="2"/>
        <scheme val="minor"/>
      </rPr>
      <t>: NIL</t>
    </r>
  </si>
  <si>
    <r>
      <t>•</t>
    </r>
    <r>
      <rPr>
        <sz val="12"/>
        <color rgb="FF000000"/>
        <rFont val="Calibri"/>
        <family val="2"/>
        <scheme val="minor"/>
      </rPr>
      <t xml:space="preserve">Right Ship Rating - </t>
    </r>
    <r>
      <rPr>
        <sz val="12"/>
        <color rgb="FFFF0000"/>
        <rFont val="Calibri"/>
        <family val="2"/>
        <scheme val="minor"/>
      </rPr>
      <t>Fleet Target</t>
    </r>
    <r>
      <rPr>
        <sz val="12"/>
        <color rgb="FF000000"/>
        <rFont val="Calibri"/>
        <family val="2"/>
        <scheme val="minor"/>
      </rPr>
      <t xml:space="preserve">: 5 Star   </t>
    </r>
  </si>
  <si>
    <r>
      <t>•</t>
    </r>
    <r>
      <rPr>
        <sz val="12"/>
        <color rgb="FF000000"/>
        <rFont val="Calibri"/>
        <family val="2"/>
        <scheme val="minor"/>
      </rPr>
      <t xml:space="preserve">Condition of Class – </t>
    </r>
    <r>
      <rPr>
        <sz val="12"/>
        <color rgb="FFFF0000"/>
        <rFont val="Calibri"/>
        <family val="2"/>
        <scheme val="minor"/>
      </rPr>
      <t>Fleet Target</t>
    </r>
    <r>
      <rPr>
        <sz val="12"/>
        <color rgb="FF000000"/>
        <rFont val="Calibri"/>
        <family val="2"/>
        <scheme val="minor"/>
      </rPr>
      <t>: NIL</t>
    </r>
  </si>
  <si>
    <t>Claims from Charterer on Speed  and Fuel Consumption</t>
  </si>
  <si>
    <t>Percentage of Jobs based on PMS</t>
  </si>
  <si>
    <t>Cut-off date 5th of every month</t>
  </si>
  <si>
    <t>Date Submitted</t>
  </si>
  <si>
    <t>No: of Urgent Orders for the month</t>
  </si>
  <si>
    <t>No Urgent Orders</t>
  </si>
  <si>
    <t>10% Overdue Permissible</t>
  </si>
  <si>
    <t>Sub-Element</t>
  </si>
  <si>
    <t>Azure Bay</t>
  </si>
  <si>
    <t>Calm Bay</t>
  </si>
  <si>
    <t>Emerald Bay</t>
  </si>
  <si>
    <t>Falcon Bay</t>
  </si>
  <si>
    <t>Fortune Bay</t>
  </si>
  <si>
    <t>Ha Long Bay</t>
  </si>
  <si>
    <t>Jupiter Bay</t>
  </si>
  <si>
    <t>Mykonos Bay</t>
  </si>
  <si>
    <t>Orion Bay</t>
  </si>
  <si>
    <t>Reunion Bay</t>
  </si>
  <si>
    <t>Teal Bay</t>
  </si>
  <si>
    <t>Venus Bay</t>
  </si>
  <si>
    <t xml:space="preserve">Allowable/YR </t>
  </si>
  <si>
    <t>Days</t>
  </si>
  <si>
    <t>Months</t>
  </si>
  <si>
    <t>Nil Permissible</t>
  </si>
  <si>
    <t>Nil Claims</t>
  </si>
  <si>
    <t>Nil Delays</t>
  </si>
  <si>
    <t>2% Variance between Tank Soundings &amp; Log Book Figs</t>
  </si>
  <si>
    <t>Annual fleet average basis 24 hours / vessel / year</t>
  </si>
  <si>
    <t>Maintain OPEX/vessel within budget</t>
  </si>
  <si>
    <t>Maintain docking time as per yard tender/firm up letter</t>
  </si>
  <si>
    <t>Vessel to be load ready on departure yard</t>
  </si>
  <si>
    <t>Maintain final dry dock  costs within 2% projected cost</t>
  </si>
  <si>
    <t xml:space="preserve">Final  Cost  Report ( as per above) to be made available within one months of  vessels departure yard </t>
  </si>
  <si>
    <t>Fleet Target: &lt; 0.8%</t>
  </si>
  <si>
    <t>Fleet Target: NIL</t>
  </si>
  <si>
    <t xml:space="preserve">Fleet Target: 5 Star   </t>
  </si>
  <si>
    <t>Fleet Target : &gt; 60%</t>
  </si>
  <si>
    <t>To be in line with Technical Managers TMSA requirements (LTIF per million man hours - 12 months running average &amp; LTIF annual target is available under monthly safety report received from Technical Managers)</t>
  </si>
  <si>
    <t>To be in line with Technical Managers TMSA requirements (TRCF per million man hours - 12 months running average &amp; TRCF annual target is available under monthly safety report received from Technical Managers)</t>
  </si>
  <si>
    <r>
      <t>•</t>
    </r>
    <r>
      <rPr>
        <sz val="12"/>
        <color rgb="FF000000"/>
        <rFont val="Calibri"/>
        <family val="2"/>
        <scheme val="minor"/>
      </rPr>
      <t xml:space="preserve">Compliance with Charter Party - </t>
    </r>
    <r>
      <rPr>
        <sz val="12"/>
        <color rgb="FFFF0000"/>
        <rFont val="Calibri"/>
        <family val="2"/>
        <scheme val="minor"/>
      </rPr>
      <t>Fleet Target: 0</t>
    </r>
    <r>
      <rPr>
        <sz val="12"/>
        <color rgb="FF000000"/>
        <rFont val="Calibri"/>
        <family val="2"/>
        <scheme val="minor"/>
      </rPr>
      <t xml:space="preserve"> - green, 10k yellow, more than 10k - redClaims from Charterer on Speed &amp; Fuel Consumption</t>
    </r>
  </si>
  <si>
    <t>vessrl turn around in port</t>
  </si>
  <si>
    <t>red- Cargo</t>
  </si>
  <si>
    <t>Reports to Owners</t>
  </si>
  <si>
    <t>Percentage of Overdue Jobs based on PMS</t>
  </si>
  <si>
    <t>Total  Operating Expense</t>
  </si>
  <si>
    <t>6 green</t>
  </si>
  <si>
    <t>6-7 yellow</t>
  </si>
  <si>
    <t>7 red</t>
  </si>
  <si>
    <t>V- Ships super inspection</t>
  </si>
  <si>
    <t>repair and maintenace</t>
  </si>
  <si>
    <t>Breke down of major machinery</t>
  </si>
  <si>
    <t>Mooring equipment</t>
  </si>
  <si>
    <t>Crane</t>
  </si>
  <si>
    <t>Navigation equipment</t>
  </si>
  <si>
    <t xml:space="preserve">Generator </t>
  </si>
  <si>
    <t>Purifier and comptresseo</t>
  </si>
  <si>
    <t>boiler</t>
  </si>
  <si>
    <t>Major pump</t>
  </si>
  <si>
    <t>Emergency generator</t>
  </si>
  <si>
    <t>ME</t>
  </si>
  <si>
    <t>green</t>
  </si>
  <si>
    <t>95-90%</t>
  </si>
  <si>
    <t>yellow</t>
  </si>
  <si>
    <t>red</t>
  </si>
  <si>
    <t>Crew change per year</t>
  </si>
  <si>
    <t>Crewing US visa</t>
  </si>
  <si>
    <t>retineion</t>
  </si>
  <si>
    <t>training</t>
  </si>
  <si>
    <t>crewing</t>
  </si>
  <si>
    <t>Conventional Lubr @ 1 Gms/BHP.Hr,  Alpha or Equivalent Lubr @ 0.6 Gms/BHp.Hr</t>
  </si>
  <si>
    <t>Total number of L.O lifts</t>
  </si>
  <si>
    <t>L.o lifts from Key ports</t>
  </si>
  <si>
    <t>NO OF EXEMPTIONS FOR TRAINING CERTIFICATES</t>
  </si>
  <si>
    <t>1gm/bhp hr</t>
  </si>
  <si>
    <t>chk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</si>
</sst>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_(* #,##0.0_);_(* \(#,##0.0\);_(* &quot;-&quot;??_);_(@_)"/>
    <numFmt numFmtId="166" formatCode="0.0%"/>
    <numFmt numFmtId="167" formatCode="_(* #,##0_);_(* \(#,##0\);_(* &quot;-&quot;??_);_(@_)"/>
  </numFmts>
  <fonts count="16" x14ac:knownFonts="1">
    <font>
      <sz val="11"/>
      <color theme="1"/>
      <name val="Calibri"/>
      <family val="2"/>
      <scheme val="minor"/>
    </font>
    <font>
      <sz val="11"/>
      <color theme="1"/>
      <name val="Calibri"/>
      <family val="2"/>
      <scheme val="minor"/>
    </font>
    <font>
      <sz val="11"/>
      <color theme="1"/>
      <name val="Arial"/>
      <family val="2"/>
    </font>
    <font>
      <sz val="14"/>
      <color theme="1"/>
      <name val="Arial"/>
      <family val="2"/>
    </font>
    <font>
      <b/>
      <sz val="11"/>
      <color theme="1"/>
      <name val="Arial"/>
      <family val="2"/>
    </font>
    <font>
      <u/>
      <sz val="11"/>
      <color theme="10"/>
      <name val="Calibri"/>
      <family val="2"/>
      <scheme val="minor"/>
    </font>
    <font>
      <b/>
      <sz val="11"/>
      <name val="Arial"/>
      <family val="2"/>
    </font>
    <font>
      <b/>
      <sz val="14"/>
      <color theme="1"/>
      <name val="Arial"/>
      <family val="2"/>
    </font>
    <font>
      <sz val="12"/>
      <color rgb="FF000000"/>
      <name val="Calibri"/>
      <family val="2"/>
      <scheme val="minor"/>
    </font>
    <font>
      <b/>
      <sz val="12"/>
      <color rgb="FF000000"/>
      <name val="Calibri"/>
      <family val="2"/>
      <scheme val="minor"/>
    </font>
    <font>
      <b/>
      <sz val="11"/>
      <name val="Calibri"/>
      <family val="2"/>
      <scheme val="minor"/>
    </font>
    <font>
      <u/>
      <sz val="11"/>
      <name val="Arial"/>
      <family val="2"/>
    </font>
    <font>
      <sz val="8.8000000000000007"/>
      <color rgb="FF000000"/>
      <name val="Arial"/>
      <family val="2"/>
    </font>
    <font>
      <sz val="12"/>
      <color rgb="FFFF0000"/>
      <name val="Calibri"/>
      <family val="2"/>
      <scheme val="minor"/>
    </font>
    <font>
      <sz val="8.8000000000000007"/>
      <color rgb="FF000000"/>
      <name val="Wingdings"/>
      <charset val="2"/>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00B0F0"/>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73">
    <xf numFmtId="0" fontId="0" fillId="0" borderId="0" xfId="0"/>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4" fillId="0" borderId="0" xfId="0" applyFont="1"/>
    <xf numFmtId="0" fontId="2" fillId="0" borderId="0" xfId="0" applyFont="1" applyAlignment="1">
      <alignment vertical="center" wrapText="1"/>
    </xf>
    <xf numFmtId="164" fontId="2" fillId="0" borderId="1" xfId="1" applyFont="1" applyBorder="1" applyAlignment="1">
      <alignment vertical="center"/>
    </xf>
    <xf numFmtId="165" fontId="2" fillId="0" borderId="1" xfId="1" applyNumberFormat="1" applyFont="1" applyBorder="1" applyAlignment="1">
      <alignment horizontal="center" vertical="center"/>
    </xf>
    <xf numFmtId="0" fontId="2" fillId="0" borderId="0" xfId="0" applyFont="1" applyAlignment="1">
      <alignment horizontal="right" vertical="center"/>
    </xf>
    <xf numFmtId="0" fontId="2" fillId="0" borderId="0" xfId="0" applyFont="1" applyFill="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9" fontId="2" fillId="0" borderId="4" xfId="0" applyNumberFormat="1" applyFont="1" applyBorder="1" applyAlignment="1">
      <alignment vertical="center"/>
    </xf>
    <xf numFmtId="9" fontId="2" fillId="0" borderId="5" xfId="0" applyNumberFormat="1" applyFont="1" applyBorder="1" applyAlignment="1">
      <alignment vertical="center"/>
    </xf>
    <xf numFmtId="0" fontId="2" fillId="0" borderId="5" xfId="0" applyFont="1" applyBorder="1" applyAlignment="1">
      <alignment vertical="center"/>
    </xf>
    <xf numFmtId="0" fontId="2" fillId="0" borderId="0" xfId="0" applyFont="1" applyAlignment="1">
      <alignment vertical="top"/>
    </xf>
    <xf numFmtId="10" fontId="2" fillId="0" borderId="0" xfId="0" applyNumberFormat="1" applyFont="1" applyAlignment="1">
      <alignment vertical="center"/>
    </xf>
    <xf numFmtId="0" fontId="2" fillId="0" borderId="0" xfId="0" applyFont="1" applyAlignment="1">
      <alignment vertical="top" wrapText="1"/>
    </xf>
    <xf numFmtId="165" fontId="2" fillId="0" borderId="0" xfId="1" applyNumberFormat="1" applyFont="1" applyAlignment="1">
      <alignment horizontal="center" vertical="top"/>
    </xf>
    <xf numFmtId="0" fontId="2" fillId="0" borderId="0" xfId="0" applyFont="1" applyAlignment="1">
      <alignment horizontal="center" vertical="top"/>
    </xf>
    <xf numFmtId="0" fontId="2" fillId="0" borderId="0" xfId="0" applyFont="1" applyAlignment="1">
      <alignment horizontal="center" vertical="top" wrapText="1"/>
    </xf>
    <xf numFmtId="10" fontId="2" fillId="0" borderId="0" xfId="0" applyNumberFormat="1" applyFont="1" applyAlignment="1">
      <alignment horizontal="center" vertical="top" wrapText="1"/>
    </xf>
    <xf numFmtId="0" fontId="2" fillId="0" borderId="3" xfId="0" applyFont="1" applyFill="1" applyBorder="1" applyAlignment="1">
      <alignment vertical="center"/>
    </xf>
    <xf numFmtId="0" fontId="2" fillId="0" borderId="4" xfId="0" applyFont="1" applyFill="1" applyBorder="1" applyAlignment="1">
      <alignment vertical="center"/>
    </xf>
    <xf numFmtId="9" fontId="2" fillId="0" borderId="4" xfId="0" applyNumberFormat="1" applyFont="1" applyFill="1" applyBorder="1" applyAlignment="1">
      <alignment vertical="center"/>
    </xf>
    <xf numFmtId="9" fontId="2" fillId="0" borderId="5" xfId="0" applyNumberFormat="1" applyFont="1" applyFill="1" applyBorder="1" applyAlignment="1">
      <alignment vertical="center"/>
    </xf>
    <xf numFmtId="165" fontId="2" fillId="0" borderId="1" xfId="1" applyNumberFormat="1" applyFont="1" applyFill="1" applyBorder="1" applyAlignment="1">
      <alignment horizontal="center" vertical="center"/>
    </xf>
    <xf numFmtId="164" fontId="2" fillId="0" borderId="1" xfId="1" applyFont="1" applyFill="1" applyBorder="1" applyAlignment="1">
      <alignment vertical="center"/>
    </xf>
    <xf numFmtId="164" fontId="2" fillId="0" borderId="0" xfId="1" applyNumberFormat="1" applyFont="1" applyAlignment="1">
      <alignment horizontal="center" vertical="top"/>
    </xf>
    <xf numFmtId="0" fontId="2" fillId="0" borderId="0" xfId="0" applyFont="1" applyFill="1" applyAlignment="1">
      <alignment vertical="top" wrapText="1"/>
    </xf>
    <xf numFmtId="164" fontId="2" fillId="0" borderId="0" xfId="1" applyNumberFormat="1" applyFont="1" applyFill="1" applyAlignment="1">
      <alignment vertical="center"/>
    </xf>
    <xf numFmtId="10" fontId="2" fillId="0" borderId="0" xfId="1" applyNumberFormat="1" applyFont="1" applyFill="1" applyAlignment="1">
      <alignment vertical="center"/>
    </xf>
    <xf numFmtId="9" fontId="2" fillId="0" borderId="0" xfId="1" applyNumberFormat="1" applyFont="1" applyFill="1" applyAlignment="1">
      <alignment vertical="center"/>
    </xf>
    <xf numFmtId="0" fontId="4" fillId="0" borderId="1" xfId="0" applyFont="1" applyBorder="1" applyAlignment="1">
      <alignment horizontal="center" vertical="top"/>
    </xf>
    <xf numFmtId="0" fontId="2" fillId="0" borderId="5" xfId="0" applyFont="1" applyFill="1" applyBorder="1" applyAlignment="1">
      <alignment vertical="center"/>
    </xf>
    <xf numFmtId="167" fontId="2" fillId="0" borderId="0" xfId="1" applyNumberFormat="1" applyFont="1" applyFill="1" applyAlignment="1">
      <alignment vertical="center"/>
    </xf>
    <xf numFmtId="0" fontId="2" fillId="0" borderId="0" xfId="0" applyFont="1" applyFill="1" applyAlignment="1">
      <alignment vertical="center" wrapText="1"/>
    </xf>
    <xf numFmtId="164" fontId="2" fillId="0" borderId="1" xfId="1" quotePrefix="1" applyFont="1" applyBorder="1" applyAlignment="1">
      <alignment vertical="center"/>
    </xf>
    <xf numFmtId="0" fontId="4" fillId="0" borderId="0" xfId="0" applyFont="1" applyAlignment="1">
      <alignment vertical="center"/>
    </xf>
    <xf numFmtId="165" fontId="2" fillId="0" borderId="0" xfId="1" applyNumberFormat="1" applyFont="1" applyBorder="1" applyAlignment="1">
      <alignment horizontal="center" vertical="center"/>
    </xf>
    <xf numFmtId="0" fontId="4" fillId="0" borderId="0" xfId="0" applyFont="1" applyAlignment="1">
      <alignment horizontal="center" vertical="center"/>
    </xf>
    <xf numFmtId="0" fontId="2" fillId="0" borderId="1" xfId="0" applyFont="1" applyBorder="1" applyAlignment="1" applyProtection="1">
      <alignment vertical="top"/>
      <protection locked="0"/>
    </xf>
    <xf numFmtId="10" fontId="2" fillId="2" borderId="1" xfId="2" applyNumberFormat="1" applyFont="1" applyFill="1" applyBorder="1" applyAlignment="1" applyProtection="1">
      <alignment vertical="top"/>
      <protection locked="0"/>
    </xf>
    <xf numFmtId="164" fontId="2" fillId="2" borderId="1" xfId="1" applyFont="1" applyFill="1" applyBorder="1" applyAlignment="1" applyProtection="1">
      <alignment vertical="top"/>
      <protection locked="0"/>
    </xf>
    <xf numFmtId="0" fontId="2" fillId="0" borderId="1" xfId="0" applyFont="1" applyBorder="1" applyAlignment="1" applyProtection="1">
      <alignment vertical="top" wrapText="1"/>
      <protection locked="0"/>
    </xf>
    <xf numFmtId="0" fontId="2" fillId="2" borderId="1" xfId="0" applyFont="1" applyFill="1" applyBorder="1" applyAlignment="1" applyProtection="1">
      <alignment vertical="top"/>
      <protection locked="0"/>
    </xf>
    <xf numFmtId="0" fontId="2" fillId="0" borderId="1" xfId="0" applyFont="1" applyBorder="1" applyProtection="1">
      <protection locked="0"/>
    </xf>
    <xf numFmtId="0" fontId="4" fillId="0" borderId="9" xfId="0" applyFont="1" applyBorder="1" applyAlignment="1">
      <alignment vertical="center"/>
    </xf>
    <xf numFmtId="0" fontId="4" fillId="0" borderId="7" xfId="0" applyFont="1" applyBorder="1" applyAlignment="1">
      <alignment vertical="center"/>
    </xf>
    <xf numFmtId="0" fontId="4" fillId="0" borderId="8" xfId="0" applyFont="1" applyBorder="1" applyAlignment="1">
      <alignment vertical="center"/>
    </xf>
    <xf numFmtId="164" fontId="4" fillId="0" borderId="1" xfId="1" applyNumberFormat="1" applyFont="1" applyBorder="1" applyAlignment="1">
      <alignment horizontal="center" vertical="center"/>
    </xf>
    <xf numFmtId="165" fontId="4" fillId="0" borderId="0" xfId="0" applyNumberFormat="1" applyFont="1" applyBorder="1" applyAlignment="1">
      <alignment vertical="center"/>
    </xf>
    <xf numFmtId="0" fontId="2" fillId="0" borderId="0" xfId="0" quotePrefix="1" applyFont="1" applyAlignment="1">
      <alignment vertical="center"/>
    </xf>
    <xf numFmtId="0" fontId="2" fillId="0" borderId="0" xfId="0" quotePrefix="1" applyFont="1"/>
    <xf numFmtId="0" fontId="6" fillId="0" borderId="0" xfId="3" applyFont="1" applyAlignment="1">
      <alignment vertical="center"/>
    </xf>
    <xf numFmtId="0" fontId="2" fillId="0" borderId="0" xfId="0" applyFont="1" applyAlignment="1" applyProtection="1">
      <alignment horizontal="left" vertical="center"/>
      <protection locked="0"/>
    </xf>
    <xf numFmtId="0" fontId="2" fillId="2" borderId="1" xfId="0" applyFont="1" applyFill="1" applyBorder="1" applyAlignment="1" applyProtection="1">
      <alignment horizontal="center" vertical="top"/>
      <protection locked="0"/>
    </xf>
    <xf numFmtId="165" fontId="2" fillId="0" borderId="1" xfId="1" applyNumberFormat="1" applyFont="1" applyFill="1" applyBorder="1" applyAlignment="1" applyProtection="1">
      <alignment horizontal="center" vertical="center"/>
      <protection locked="0"/>
    </xf>
    <xf numFmtId="0" fontId="2" fillId="0" borderId="3" xfId="0" applyFont="1" applyBorder="1" applyAlignment="1" applyProtection="1">
      <alignment horizontal="right" vertical="center"/>
    </xf>
    <xf numFmtId="0" fontId="2" fillId="0" borderId="4" xfId="0" applyFont="1" applyBorder="1" applyAlignment="1" applyProtection="1">
      <alignment vertical="center"/>
    </xf>
    <xf numFmtId="0" fontId="2" fillId="0" borderId="5" xfId="0" quotePrefix="1" applyFont="1" applyBorder="1" applyAlignment="1" applyProtection="1">
      <alignment vertical="center"/>
      <protection locked="0"/>
    </xf>
    <xf numFmtId="0" fontId="2" fillId="0" borderId="1" xfId="0" applyFont="1" applyFill="1" applyBorder="1" applyAlignment="1" applyProtection="1">
      <alignment horizontal="left" vertical="center"/>
      <protection locked="0"/>
    </xf>
    <xf numFmtId="9" fontId="2" fillId="0" borderId="1" xfId="0" applyNumberFormat="1" applyFont="1" applyFill="1" applyBorder="1" applyAlignment="1" applyProtection="1">
      <alignment vertical="center"/>
      <protection locked="0"/>
    </xf>
    <xf numFmtId="10" fontId="2" fillId="0" borderId="1" xfId="0" applyNumberFormat="1" applyFont="1" applyFill="1" applyBorder="1" applyAlignment="1" applyProtection="1">
      <alignment vertical="center"/>
      <protection locked="0"/>
    </xf>
    <xf numFmtId="10" fontId="2" fillId="0" borderId="1" xfId="0" applyNumberFormat="1" applyFont="1" applyFill="1" applyBorder="1" applyAlignment="1" applyProtection="1">
      <alignment vertical="top"/>
      <protection locked="0"/>
    </xf>
    <xf numFmtId="164" fontId="2" fillId="0" borderId="1" xfId="1" applyNumberFormat="1" applyFont="1" applyFill="1" applyBorder="1" applyAlignment="1" applyProtection="1">
      <alignment vertical="center"/>
      <protection locked="0"/>
    </xf>
    <xf numFmtId="10" fontId="2" fillId="0" borderId="1" xfId="1" applyNumberFormat="1" applyFont="1" applyFill="1" applyBorder="1" applyAlignment="1" applyProtection="1">
      <alignment vertical="center"/>
      <protection locked="0"/>
    </xf>
    <xf numFmtId="9" fontId="2" fillId="0" borderId="1" xfId="1" applyNumberFormat="1" applyFont="1" applyFill="1" applyBorder="1" applyAlignment="1" applyProtection="1">
      <alignment vertical="center"/>
      <protection locked="0"/>
    </xf>
    <xf numFmtId="167" fontId="2" fillId="0" borderId="1" xfId="1" applyNumberFormat="1" applyFont="1" applyFill="1" applyBorder="1" applyAlignment="1" applyProtection="1">
      <alignment vertical="center"/>
      <protection locked="0"/>
    </xf>
    <xf numFmtId="166" fontId="2" fillId="0" borderId="1" xfId="2" applyNumberFormat="1" applyFont="1" applyFill="1" applyBorder="1" applyAlignment="1" applyProtection="1">
      <alignment vertical="center"/>
      <protection locked="0"/>
    </xf>
    <xf numFmtId="0" fontId="2" fillId="0" borderId="0" xfId="0" applyFont="1" applyFill="1" applyBorder="1" applyAlignment="1" applyProtection="1">
      <alignment horizontal="left" vertical="center"/>
    </xf>
    <xf numFmtId="166" fontId="2" fillId="0" borderId="1" xfId="1" applyNumberFormat="1" applyFont="1" applyFill="1" applyBorder="1" applyAlignment="1" applyProtection="1">
      <alignment vertical="center"/>
      <protection locked="0"/>
    </xf>
    <xf numFmtId="9" fontId="2" fillId="0" borderId="4" xfId="0" applyNumberFormat="1" applyFont="1" applyBorder="1" applyAlignment="1">
      <alignment horizontal="center" vertical="center"/>
    </xf>
    <xf numFmtId="9" fontId="2" fillId="0" borderId="4" xfId="0" applyNumberFormat="1" applyFont="1" applyFill="1" applyBorder="1" applyAlignment="1">
      <alignment horizontal="center" vertical="center"/>
    </xf>
    <xf numFmtId="0" fontId="2" fillId="0" borderId="4"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left" vertical="center"/>
    </xf>
    <xf numFmtId="0" fontId="4" fillId="0" borderId="0" xfId="0" applyFont="1" applyAlignment="1">
      <alignment horizontal="left" vertical="center"/>
    </xf>
    <xf numFmtId="0" fontId="2" fillId="0" borderId="4"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vertical="center"/>
    </xf>
    <xf numFmtId="0" fontId="4" fillId="0" borderId="3" xfId="0" applyFont="1" applyBorder="1" applyAlignment="1">
      <alignment vertical="center"/>
    </xf>
    <xf numFmtId="0" fontId="4" fillId="0" borderId="4" xfId="0" applyFont="1" applyFill="1" applyBorder="1" applyAlignment="1">
      <alignment vertical="center"/>
    </xf>
    <xf numFmtId="0" fontId="4" fillId="0" borderId="0" xfId="0" applyFont="1" applyBorder="1" applyAlignment="1">
      <alignment horizontal="center" vertical="center"/>
    </xf>
    <xf numFmtId="0" fontId="0" fillId="0" borderId="1" xfId="0" applyBorder="1"/>
    <xf numFmtId="0" fontId="2" fillId="0" borderId="10" xfId="0" applyFont="1" applyBorder="1" applyAlignment="1">
      <alignment vertical="center"/>
    </xf>
    <xf numFmtId="9" fontId="2" fillId="0" borderId="11" xfId="0" applyNumberFormat="1" applyFont="1" applyBorder="1" applyAlignment="1">
      <alignment horizontal="center" vertical="center"/>
    </xf>
    <xf numFmtId="0" fontId="2" fillId="0" borderId="11" xfId="0" applyFont="1" applyBorder="1" applyAlignment="1">
      <alignment vertical="center"/>
    </xf>
    <xf numFmtId="0" fontId="2" fillId="0" borderId="12" xfId="0" applyFont="1" applyBorder="1" applyAlignment="1">
      <alignment vertical="center"/>
    </xf>
    <xf numFmtId="165" fontId="2" fillId="0" borderId="13" xfId="1" applyNumberFormat="1" applyFont="1" applyBorder="1" applyAlignment="1">
      <alignment horizontal="center" vertical="center"/>
    </xf>
    <xf numFmtId="0" fontId="2" fillId="0" borderId="1" xfId="0" applyFont="1" applyBorder="1" applyAlignment="1">
      <alignment vertical="center"/>
    </xf>
    <xf numFmtId="165" fontId="2" fillId="0" borderId="5" xfId="1" applyNumberFormat="1" applyFont="1" applyBorder="1" applyAlignment="1">
      <alignment horizontal="center" vertical="center"/>
    </xf>
    <xf numFmtId="9" fontId="2" fillId="0" borderId="7" xfId="0" applyNumberFormat="1" applyFont="1" applyBorder="1" applyAlignment="1">
      <alignment horizontal="center" vertical="center"/>
    </xf>
    <xf numFmtId="9" fontId="2" fillId="0" borderId="8" xfId="0" applyNumberFormat="1" applyFont="1" applyBorder="1" applyAlignment="1">
      <alignment vertical="center"/>
    </xf>
    <xf numFmtId="0" fontId="10" fillId="0" borderId="4" xfId="3" applyFont="1" applyBorder="1" applyAlignment="1">
      <alignment horizontal="left" vertical="center"/>
    </xf>
    <xf numFmtId="0" fontId="10" fillId="0" borderId="0" xfId="3" applyFont="1"/>
    <xf numFmtId="0" fontId="10" fillId="0" borderId="0" xfId="3" applyFont="1" applyAlignment="1">
      <alignment vertical="center" readingOrder="1"/>
    </xf>
    <xf numFmtId="0" fontId="4" fillId="0" borderId="4" xfId="0" applyFont="1" applyFill="1" applyBorder="1" applyAlignment="1">
      <alignment vertical="center" wrapText="1"/>
    </xf>
    <xf numFmtId="0" fontId="8" fillId="0" borderId="0" xfId="0" applyFont="1" applyAlignment="1">
      <alignment vertical="center" readingOrder="1"/>
    </xf>
    <xf numFmtId="0" fontId="2" fillId="0" borderId="6" xfId="0" applyFont="1" applyFill="1" applyBorder="1" applyAlignment="1">
      <alignment vertical="center"/>
    </xf>
    <xf numFmtId="0" fontId="4" fillId="0" borderId="7" xfId="0" applyFont="1" applyFill="1" applyBorder="1" applyAlignment="1">
      <alignment vertical="center"/>
    </xf>
    <xf numFmtId="9" fontId="2" fillId="0" borderId="7" xfId="0" applyNumberFormat="1" applyFont="1" applyFill="1" applyBorder="1" applyAlignment="1">
      <alignment horizontal="center" vertical="center"/>
    </xf>
    <xf numFmtId="9" fontId="2" fillId="0" borderId="7" xfId="0" applyNumberFormat="1" applyFont="1" applyFill="1" applyBorder="1" applyAlignment="1">
      <alignment vertical="center"/>
    </xf>
    <xf numFmtId="9" fontId="2" fillId="0" borderId="8" xfId="0" applyNumberFormat="1" applyFont="1" applyFill="1" applyBorder="1" applyAlignment="1">
      <alignment vertical="center"/>
    </xf>
    <xf numFmtId="0" fontId="8" fillId="0" borderId="4" xfId="0" applyFont="1" applyBorder="1" applyAlignment="1">
      <alignment vertical="center" readingOrder="1"/>
    </xf>
    <xf numFmtId="0" fontId="9" fillId="0" borderId="0" xfId="0" applyFont="1"/>
    <xf numFmtId="0" fontId="9" fillId="0" borderId="1" xfId="0" applyFont="1" applyBorder="1"/>
    <xf numFmtId="0" fontId="2" fillId="0" borderId="1" xfId="0" applyFont="1" applyBorder="1"/>
    <xf numFmtId="0" fontId="4" fillId="0" borderId="1" xfId="0" applyFont="1" applyBorder="1" applyAlignment="1" applyProtection="1">
      <alignment vertical="top"/>
      <protection locked="0"/>
    </xf>
    <xf numFmtId="0" fontId="8" fillId="0" borderId="1" xfId="0" applyFont="1" applyBorder="1" applyAlignment="1"/>
    <xf numFmtId="0" fontId="2" fillId="0" borderId="0" xfId="0" applyFont="1" applyAlignment="1"/>
    <xf numFmtId="0" fontId="9" fillId="0" borderId="1" xfId="0" applyFont="1" applyBorder="1" applyAlignment="1"/>
    <xf numFmtId="165" fontId="2" fillId="0" borderId="5" xfId="1" applyNumberFormat="1" applyFont="1" applyFill="1" applyBorder="1" applyAlignment="1">
      <alignment horizontal="center" vertical="center"/>
    </xf>
    <xf numFmtId="0" fontId="8" fillId="0" borderId="4" xfId="0" applyFont="1" applyBorder="1" applyAlignment="1"/>
    <xf numFmtId="0" fontId="4" fillId="0" borderId="6" xfId="0" applyFont="1" applyBorder="1" applyAlignment="1">
      <alignment vertical="center"/>
    </xf>
    <xf numFmtId="9" fontId="2" fillId="0" borderId="7" xfId="0" applyNumberFormat="1" applyFont="1" applyBorder="1" applyAlignment="1">
      <alignment vertical="center"/>
    </xf>
    <xf numFmtId="0" fontId="2" fillId="0" borderId="4" xfId="0" applyFont="1" applyBorder="1" applyAlignment="1" applyProtection="1">
      <alignment vertical="top"/>
      <protection locked="0"/>
    </xf>
    <xf numFmtId="0" fontId="2" fillId="0" borderId="7" xfId="0" applyFont="1" applyFill="1" applyBorder="1" applyAlignment="1">
      <alignment vertical="center"/>
    </xf>
    <xf numFmtId="0" fontId="2" fillId="0" borderId="8" xfId="0" applyFont="1" applyFill="1" applyBorder="1" applyAlignment="1">
      <alignment vertical="center"/>
    </xf>
    <xf numFmtId="0" fontId="8" fillId="0" borderId="7" xfId="0" applyFont="1" applyBorder="1" applyAlignment="1"/>
    <xf numFmtId="0" fontId="9" fillId="0" borderId="4" xfId="0" applyFont="1" applyBorder="1"/>
    <xf numFmtId="0" fontId="8" fillId="0" borderId="1" xfId="0" applyFont="1" applyBorder="1" applyAlignment="1">
      <alignment vertical="top"/>
    </xf>
    <xf numFmtId="0" fontId="2" fillId="3" borderId="0" xfId="0" applyFont="1" applyFill="1" applyBorder="1"/>
    <xf numFmtId="0" fontId="2" fillId="0" borderId="3" xfId="0" applyFont="1" applyBorder="1"/>
    <xf numFmtId="0" fontId="11" fillId="0" borderId="0" xfId="0" applyFont="1" applyAlignment="1">
      <alignment vertical="center"/>
    </xf>
    <xf numFmtId="0" fontId="10" fillId="0" borderId="4" xfId="3" applyFont="1" applyBorder="1"/>
    <xf numFmtId="0" fontId="10" fillId="0" borderId="11" xfId="3" applyFont="1" applyBorder="1"/>
    <xf numFmtId="0" fontId="9" fillId="0" borderId="0" xfId="0" applyFont="1" applyAlignment="1">
      <alignment horizontal="left" vertical="center" indent="1" readingOrder="1"/>
    </xf>
    <xf numFmtId="0" fontId="12" fillId="0" borderId="0" xfId="0" applyFont="1" applyAlignment="1">
      <alignment horizontal="left" vertical="center" indent="3" readingOrder="1"/>
    </xf>
    <xf numFmtId="0" fontId="8" fillId="0" borderId="0" xfId="0" applyFont="1" applyAlignment="1">
      <alignment horizontal="left" vertical="center" indent="1" readingOrder="1"/>
    </xf>
    <xf numFmtId="0" fontId="12" fillId="0" borderId="0" xfId="0" applyFont="1" applyAlignment="1">
      <alignment horizontal="left" vertical="center" indent="4" readingOrder="1"/>
    </xf>
    <xf numFmtId="0" fontId="13" fillId="0" borderId="0" xfId="0" applyFont="1" applyAlignment="1">
      <alignment horizontal="left" vertical="center" indent="1" readingOrder="1"/>
    </xf>
    <xf numFmtId="0" fontId="14" fillId="0" borderId="0" xfId="0" applyFont="1" applyAlignment="1">
      <alignment horizontal="left" vertical="center" indent="9" readingOrder="1"/>
    </xf>
    <xf numFmtId="167" fontId="2" fillId="0" borderId="1" xfId="2" applyNumberFormat="1" applyFont="1" applyFill="1" applyBorder="1" applyAlignment="1" applyProtection="1">
      <alignment vertical="center"/>
      <protection locked="0"/>
    </xf>
    <xf numFmtId="164" fontId="2" fillId="0" borderId="1" xfId="1" applyNumberFormat="1" applyFont="1" applyFill="1" applyBorder="1" applyAlignment="1">
      <alignment vertical="center"/>
    </xf>
    <xf numFmtId="1" fontId="2" fillId="2" borderId="1" xfId="0" applyNumberFormat="1" applyFont="1" applyFill="1" applyBorder="1" applyAlignment="1" applyProtection="1">
      <alignment vertical="top"/>
      <protection locked="0"/>
    </xf>
    <xf numFmtId="0" fontId="8" fillId="0" borderId="1" xfId="0" applyFont="1" applyBorder="1" applyAlignment="1">
      <alignment horizontal="left" vertical="center" wrapText="1"/>
    </xf>
    <xf numFmtId="0" fontId="2" fillId="0" borderId="1" xfId="0" applyFont="1" applyFill="1" applyBorder="1" applyAlignment="1">
      <alignment vertical="center"/>
    </xf>
    <xf numFmtId="0" fontId="4" fillId="0" borderId="5" xfId="0" applyFont="1" applyBorder="1" applyAlignment="1">
      <alignment horizontal="center" vertical="center" wrapText="1"/>
    </xf>
    <xf numFmtId="0" fontId="4" fillId="0" borderId="13" xfId="0" applyFont="1" applyBorder="1" applyAlignment="1">
      <alignment horizontal="center" vertical="center"/>
    </xf>
    <xf numFmtId="0" fontId="4" fillId="0" borderId="1" xfId="0" applyFont="1" applyBorder="1" applyAlignment="1">
      <alignment horizontal="center" vertical="center"/>
    </xf>
    <xf numFmtId="0" fontId="4" fillId="3" borderId="0" xfId="0" applyFont="1" applyFill="1" applyBorder="1" applyAlignment="1">
      <alignment horizontal="center" vertical="center"/>
    </xf>
    <xf numFmtId="0" fontId="0" fillId="0" borderId="0" xfId="0" applyAlignment="1">
      <alignment horizontal="center" vertical="center"/>
    </xf>
    <xf numFmtId="0" fontId="2" fillId="0" borderId="0" xfId="0" applyFont="1" applyBorder="1"/>
    <xf numFmtId="0" fontId="4" fillId="0" borderId="1" xfId="0" applyFont="1" applyBorder="1" applyAlignment="1">
      <alignment horizontal="left" vertical="center"/>
    </xf>
    <xf numFmtId="0" fontId="8" fillId="0" borderId="1" xfId="0" applyFont="1" applyBorder="1" applyAlignment="1">
      <alignment horizontal="left" vertical="center"/>
    </xf>
    <xf numFmtId="0" fontId="2" fillId="0" borderId="1" xfId="0" applyFont="1" applyBorder="1" applyAlignment="1" applyProtection="1">
      <alignment horizontal="left" vertical="center" wrapText="1"/>
      <protection locked="0"/>
    </xf>
    <xf numFmtId="0" fontId="2" fillId="0" borderId="1" xfId="0" applyFont="1" applyBorder="1" applyAlignment="1" applyProtection="1">
      <alignment horizontal="left" vertical="center"/>
      <protection locked="0"/>
    </xf>
    <xf numFmtId="0" fontId="2" fillId="0" borderId="1" xfId="0" applyFont="1" applyFill="1" applyBorder="1" applyAlignment="1">
      <alignment horizontal="left" vertical="center"/>
    </xf>
    <xf numFmtId="0" fontId="8" fillId="0" borderId="1" xfId="0" applyFont="1" applyBorder="1" applyAlignment="1">
      <alignment horizontal="left" vertical="center" wrapText="1" readingOrder="1"/>
    </xf>
    <xf numFmtId="0" fontId="0" fillId="0" borderId="0" xfId="0" applyAlignment="1">
      <alignment horizontal="left" vertical="center"/>
    </xf>
    <xf numFmtId="0" fontId="2" fillId="0" borderId="0" xfId="0" applyFont="1" applyBorder="1" applyAlignment="1"/>
    <xf numFmtId="0" fontId="2" fillId="0" borderId="0" xfId="0" applyFont="1" applyBorder="1" applyAlignment="1">
      <alignment vertical="top"/>
    </xf>
    <xf numFmtId="164" fontId="0" fillId="0" borderId="1" xfId="0" applyNumberFormat="1" applyBorder="1"/>
    <xf numFmtId="164" fontId="2" fillId="0" borderId="1" xfId="0" applyNumberFormat="1" applyFont="1" applyBorder="1"/>
    <xf numFmtId="10" fontId="0" fillId="0" borderId="1" xfId="0" applyNumberFormat="1" applyBorder="1"/>
    <xf numFmtId="10" fontId="2" fillId="0" borderId="1" xfId="0" applyNumberFormat="1" applyFont="1" applyBorder="1"/>
    <xf numFmtId="10" fontId="2" fillId="0" borderId="0" xfId="0" applyNumberFormat="1" applyFont="1"/>
    <xf numFmtId="0" fontId="4" fillId="0" borderId="5" xfId="0" applyFont="1" applyBorder="1" applyAlignment="1">
      <alignment horizontal="center" vertical="top"/>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pplyProtection="1">
      <alignment horizontal="left" vertical="top" wrapText="1"/>
      <protection locked="0"/>
    </xf>
    <xf numFmtId="0" fontId="9" fillId="0" borderId="1" xfId="0" applyFont="1" applyBorder="1" applyAlignment="1">
      <alignment horizontal="left" vertical="top"/>
    </xf>
    <xf numFmtId="0" fontId="4" fillId="0" borderId="1" xfId="0" applyFont="1" applyBorder="1" applyAlignment="1" applyProtection="1">
      <alignment horizontal="left" vertical="top"/>
      <protection locked="0"/>
    </xf>
    <xf numFmtId="0" fontId="4" fillId="0" borderId="3" xfId="0" applyFont="1" applyBorder="1" applyAlignment="1">
      <alignment horizontal="center" vertical="center"/>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4" fillId="0" borderId="0" xfId="0" applyFont="1" applyBorder="1" applyAlignment="1">
      <alignment horizontal="left" vertical="top"/>
    </xf>
    <xf numFmtId="0" fontId="0" fillId="0" borderId="9" xfId="0" applyBorder="1"/>
    <xf numFmtId="0" fontId="0" fillId="0" borderId="0" xfId="0" applyBorder="1"/>
    <xf numFmtId="10" fontId="4"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1" fontId="0" fillId="0" borderId="1" xfId="0" applyNumberFormat="1" applyBorder="1"/>
    <xf numFmtId="1" fontId="2" fillId="0" borderId="1" xfId="0" applyNumberFormat="1" applyFont="1" applyBorder="1"/>
    <xf numFmtId="167" fontId="2" fillId="0" borderId="0" xfId="1" applyNumberFormat="1" applyFont="1" applyFill="1" applyBorder="1" applyAlignment="1" applyProtection="1">
      <alignment vertical="center"/>
      <protection locked="0"/>
    </xf>
    <xf numFmtId="2" fontId="2" fillId="2" borderId="1" xfId="0" applyNumberFormat="1" applyFont="1" applyFill="1" applyBorder="1" applyAlignment="1" applyProtection="1">
      <alignment vertical="top"/>
      <protection locked="0"/>
    </xf>
    <xf numFmtId="10" fontId="0" fillId="0" borderId="1" xfId="0" applyNumberFormat="1" applyBorder="1" applyAlignment="1">
      <alignment horizontal="center" vertical="center"/>
    </xf>
    <xf numFmtId="10" fontId="0" fillId="0" borderId="1" xfId="0" applyNumberFormat="1" applyBorder="1" applyAlignment="1" applyProtection="1">
      <alignment horizontal="center" vertical="center"/>
      <protection locked="0"/>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2" fillId="0" borderId="0" xfId="0" applyFont="1" applyFill="1" applyBorder="1" applyAlignment="1" applyProtection="1">
      <alignment horizontal="center" vertical="top"/>
      <protection locked="0"/>
    </xf>
    <xf numFmtId="0" fontId="2" fillId="0" borderId="1" xfId="0" applyFont="1" applyFill="1" applyBorder="1" applyAlignment="1">
      <alignment horizontal="left" vertical="center" wrapText="1"/>
    </xf>
    <xf numFmtId="0" fontId="5" fillId="0" borderId="4" xfId="3" applyBorder="1" applyAlignment="1">
      <alignment horizontal="left" vertical="center"/>
    </xf>
    <xf numFmtId="0" fontId="2" fillId="0" borderId="0" xfId="0" applyFont="1" applyBorder="1" applyAlignment="1">
      <alignment vertical="center"/>
    </xf>
    <xf numFmtId="9" fontId="2" fillId="0" borderId="0" xfId="0" applyNumberFormat="1" applyFont="1" applyBorder="1" applyAlignment="1">
      <alignment horizontal="center" vertical="center"/>
    </xf>
    <xf numFmtId="165" fontId="2" fillId="0" borderId="0" xfId="1" applyNumberFormat="1" applyFont="1" applyFill="1" applyBorder="1" applyAlignment="1">
      <alignment horizontal="center" vertical="center"/>
    </xf>
    <xf numFmtId="164" fontId="2" fillId="0" borderId="0" xfId="1" applyFont="1" applyBorder="1" applyAlignment="1">
      <alignment vertical="center"/>
    </xf>
    <xf numFmtId="164" fontId="2" fillId="0" borderId="0" xfId="1" applyNumberFormat="1" applyFont="1" applyFill="1" applyBorder="1" applyAlignment="1" applyProtection="1">
      <alignment vertical="center"/>
      <protection locked="0"/>
    </xf>
    <xf numFmtId="164" fontId="2" fillId="0" borderId="0" xfId="1" applyNumberFormat="1" applyFont="1" applyFill="1" applyBorder="1" applyAlignment="1">
      <alignment vertical="center"/>
    </xf>
    <xf numFmtId="0" fontId="15" fillId="0" borderId="0" xfId="0" applyFont="1"/>
    <xf numFmtId="16" fontId="0" fillId="0" borderId="0" xfId="0" applyNumberFormat="1"/>
    <xf numFmtId="9" fontId="0" fillId="0" borderId="0" xfId="0" applyNumberFormat="1"/>
    <xf numFmtId="0" fontId="0" fillId="0" borderId="0" xfId="0" applyAlignment="1">
      <alignment horizontal="right"/>
    </xf>
    <xf numFmtId="0" fontId="4" fillId="0" borderId="1" xfId="0" applyFont="1" applyBorder="1" applyAlignment="1">
      <alignment horizontal="center" vertical="center"/>
    </xf>
    <xf numFmtId="0" fontId="0" fillId="0" borderId="9" xfId="0" applyBorder="1" applyAlignment="1">
      <alignment horizontal="center" vertical="center"/>
    </xf>
    <xf numFmtId="0" fontId="4" fillId="0" borderId="1" xfId="0" applyFont="1" applyBorder="1" applyAlignment="1">
      <alignment horizontal="center" vertical="center"/>
    </xf>
    <xf numFmtId="2" fontId="4" fillId="0" borderId="1" xfId="0" applyNumberFormat="1" applyFont="1" applyBorder="1" applyAlignment="1">
      <alignment horizontal="center" vertical="center"/>
    </xf>
    <xf numFmtId="2" fontId="0" fillId="0" borderId="1" xfId="0" applyNumberFormat="1" applyBorder="1" applyAlignment="1">
      <alignment horizontal="center" vertical="center"/>
    </xf>
    <xf numFmtId="2" fontId="0" fillId="0" borderId="1" xfId="0" applyNumberFormat="1" applyBorder="1"/>
    <xf numFmtId="2" fontId="2" fillId="0" borderId="1" xfId="0" applyNumberFormat="1" applyFont="1" applyBorder="1"/>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0" fillId="0" borderId="0" xfId="0" applyAlignment="1">
      <alignment vertical="center"/>
    </xf>
    <xf numFmtId="2" fontId="2" fillId="0" borderId="1" xfId="0" applyNumberFormat="1" applyFont="1" applyBorder="1" applyAlignment="1">
      <alignment horizontal="center" vertical="center"/>
    </xf>
    <xf numFmtId="10" fontId="2" fillId="2" borderId="1" xfId="2" applyNumberFormat="1" applyFont="1" applyFill="1" applyBorder="1" applyAlignment="1" applyProtection="1">
      <alignment horizontal="center" vertical="center"/>
      <protection locked="0"/>
    </xf>
    <xf numFmtId="10" fontId="2" fillId="2" borderId="1" xfId="1" applyNumberFormat="1" applyFont="1" applyFill="1" applyBorder="1" applyAlignment="1" applyProtection="1">
      <alignment horizontal="center" vertical="center"/>
      <protection locked="0"/>
    </xf>
    <xf numFmtId="1" fontId="2" fillId="0" borderId="1" xfId="0" applyNumberFormat="1" applyFont="1" applyBorder="1" applyAlignment="1">
      <alignment horizontal="center" vertical="center"/>
    </xf>
    <xf numFmtId="0" fontId="8" fillId="0" borderId="1" xfId="0" applyFont="1" applyBorder="1" applyAlignment="1">
      <alignment vertical="top" wrapText="1" readingOrder="1"/>
    </xf>
    <xf numFmtId="10" fontId="2" fillId="0" borderId="1" xfId="0" applyNumberFormat="1" applyFont="1" applyBorder="1" applyAlignment="1">
      <alignment horizontal="center" vertical="center"/>
    </xf>
    <xf numFmtId="10" fontId="4" fillId="4" borderId="1" xfId="0" applyNumberFormat="1" applyFont="1" applyFill="1" applyBorder="1" applyAlignment="1">
      <alignment horizontal="center" vertical="center"/>
    </xf>
    <xf numFmtId="2" fontId="0" fillId="0" borderId="1" xfId="0" applyNumberFormat="1" applyFont="1" applyBorder="1" applyAlignment="1">
      <alignment horizontal="center" vertical="center"/>
    </xf>
    <xf numFmtId="164" fontId="0" fillId="0" borderId="1" xfId="0" applyNumberFormat="1" applyFont="1" applyBorder="1" applyAlignment="1">
      <alignment horizontal="center" vertical="center"/>
    </xf>
    <xf numFmtId="10" fontId="2" fillId="4" borderId="1" xfId="0" applyNumberFormat="1" applyFont="1" applyFill="1" applyBorder="1" applyAlignment="1">
      <alignment horizontal="center" vertical="center"/>
    </xf>
    <xf numFmtId="0" fontId="0"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xf numFmtId="0" fontId="2" fillId="4" borderId="1" xfId="0" applyFont="1" applyFill="1" applyBorder="1" applyAlignment="1">
      <alignment horizontal="center" vertical="center"/>
    </xf>
    <xf numFmtId="2" fontId="4" fillId="4" borderId="1" xfId="0" applyNumberFormat="1" applyFont="1" applyFill="1" applyBorder="1" applyAlignment="1">
      <alignment horizontal="center" vertical="center"/>
    </xf>
    <xf numFmtId="0" fontId="2" fillId="4" borderId="0" xfId="0" applyFont="1" applyFill="1"/>
    <xf numFmtId="0" fontId="2" fillId="5" borderId="1" xfId="0" applyFont="1" applyFill="1" applyBorder="1" applyAlignment="1" applyProtection="1">
      <alignment horizontal="left" vertical="center" wrapText="1"/>
      <protection locked="0"/>
    </xf>
    <xf numFmtId="0" fontId="2" fillId="5" borderId="1" xfId="0" applyFont="1" applyFill="1" applyBorder="1"/>
    <xf numFmtId="0" fontId="2" fillId="5" borderId="1" xfId="0" applyFont="1" applyFill="1" applyBorder="1" applyAlignment="1">
      <alignment horizontal="center" vertical="center"/>
    </xf>
    <xf numFmtId="2" fontId="4" fillId="5" borderId="1" xfId="0" applyNumberFormat="1" applyFont="1" applyFill="1" applyBorder="1" applyAlignment="1">
      <alignment horizontal="center" vertical="center"/>
    </xf>
    <xf numFmtId="2" fontId="0" fillId="5" borderId="1" xfId="0" applyNumberFormat="1" applyFill="1" applyBorder="1" applyAlignment="1">
      <alignment horizontal="center" vertical="center"/>
    </xf>
    <xf numFmtId="2" fontId="0" fillId="5" borderId="1" xfId="0" applyNumberFormat="1" applyFont="1" applyFill="1" applyBorder="1" applyAlignment="1">
      <alignment horizontal="center" vertical="center"/>
    </xf>
    <xf numFmtId="0" fontId="2" fillId="5" borderId="0" xfId="0" applyFont="1" applyFill="1"/>
    <xf numFmtId="1" fontId="2" fillId="4" borderId="1" xfId="0" applyNumberFormat="1" applyFont="1" applyFill="1" applyBorder="1" applyAlignment="1">
      <alignment horizontal="center" vertical="center"/>
    </xf>
    <xf numFmtId="9" fontId="4" fillId="0" borderId="1" xfId="0" applyNumberFormat="1" applyFont="1" applyBorder="1" applyAlignment="1">
      <alignment horizontal="center" vertical="center"/>
    </xf>
    <xf numFmtId="9" fontId="2" fillId="0" borderId="1" xfId="0" applyNumberFormat="1" applyFont="1" applyBorder="1"/>
    <xf numFmtId="164" fontId="0" fillId="0" borderId="1" xfId="0" applyNumberFormat="1" applyFont="1" applyBorder="1"/>
    <xf numFmtId="0" fontId="2" fillId="4" borderId="1" xfId="0" applyFont="1" applyFill="1" applyBorder="1" applyAlignment="1" applyProtection="1">
      <alignment vertical="top"/>
      <protection locked="0"/>
    </xf>
    <xf numFmtId="0" fontId="2" fillId="4" borderId="1" xfId="0" applyFont="1" applyFill="1" applyBorder="1" applyAlignment="1" applyProtection="1">
      <alignment horizontal="left" vertical="center"/>
      <protection locked="0"/>
    </xf>
    <xf numFmtId="10" fontId="0" fillId="4" borderId="1" xfId="0" applyNumberFormat="1" applyFill="1" applyBorder="1" applyAlignment="1">
      <alignment horizontal="center" vertical="center"/>
    </xf>
    <xf numFmtId="10" fontId="0" fillId="4" borderId="1" xfId="0" applyNumberFormat="1" applyFill="1" applyBorder="1"/>
    <xf numFmtId="10" fontId="2" fillId="4" borderId="1" xfId="0" applyNumberFormat="1" applyFont="1" applyFill="1" applyBorder="1"/>
    <xf numFmtId="0" fontId="2" fillId="4" borderId="1" xfId="0" applyFont="1" applyFill="1" applyBorder="1" applyAlignment="1">
      <alignment horizontal="left" vertical="center"/>
    </xf>
    <xf numFmtId="0" fontId="2" fillId="4" borderId="1" xfId="0" applyFont="1" applyFill="1" applyBorder="1" applyAlignment="1">
      <alignment horizontal="left" vertical="center" wrapText="1"/>
    </xf>
    <xf numFmtId="164" fontId="0" fillId="4" borderId="1" xfId="0" applyNumberFormat="1" applyFill="1" applyBorder="1" applyAlignment="1">
      <alignment horizontal="center" vertical="center"/>
    </xf>
    <xf numFmtId="164" fontId="0" fillId="4" borderId="1" xfId="0" applyNumberFormat="1" applyFill="1" applyBorder="1"/>
    <xf numFmtId="164" fontId="0" fillId="4" borderId="1" xfId="0" applyNumberFormat="1" applyFont="1" applyFill="1" applyBorder="1"/>
    <xf numFmtId="164" fontId="2" fillId="4" borderId="1" xfId="0" applyNumberFormat="1" applyFont="1" applyFill="1" applyBorder="1"/>
    <xf numFmtId="0" fontId="4" fillId="0" borderId="1" xfId="0" applyFont="1" applyBorder="1" applyAlignment="1">
      <alignment horizontal="center" vertical="center"/>
    </xf>
    <xf numFmtId="9" fontId="0" fillId="0" borderId="1" xfId="0" applyNumberFormat="1" applyBorder="1" applyAlignment="1">
      <alignment horizontal="center" vertical="center"/>
    </xf>
    <xf numFmtId="9" fontId="0" fillId="0" borderId="1" xfId="0" applyNumberFormat="1" applyBorder="1"/>
    <xf numFmtId="9" fontId="2" fillId="3" borderId="1" xfId="2" applyNumberFormat="1" applyFont="1" applyFill="1" applyBorder="1" applyAlignment="1" applyProtection="1">
      <alignment horizontal="center" vertical="center"/>
      <protection locked="0"/>
    </xf>
    <xf numFmtId="9" fontId="2" fillId="4" borderId="1" xfId="0" applyNumberFormat="1" applyFont="1" applyFill="1" applyBorder="1" applyAlignment="1">
      <alignment horizontal="center" vertical="center"/>
    </xf>
    <xf numFmtId="0" fontId="7" fillId="0" borderId="2" xfId="0" applyFont="1" applyBorder="1" applyAlignment="1">
      <alignment horizontal="center" vertical="center"/>
    </xf>
    <xf numFmtId="0" fontId="3" fillId="0" borderId="2" xfId="0" applyFont="1" applyBorder="1" applyAlignment="1">
      <alignment horizontal="center" vertical="center"/>
    </xf>
    <xf numFmtId="0" fontId="4" fillId="0" borderId="1" xfId="0" applyFont="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9"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9" xfId="0" applyFont="1" applyBorder="1" applyAlignment="1">
      <alignment horizontal="center" vertical="center"/>
    </xf>
    <xf numFmtId="0" fontId="4" fillId="0" borderId="5" xfId="0" applyFont="1" applyBorder="1" applyAlignment="1">
      <alignment horizontal="center" vertical="center" wrapText="1"/>
    </xf>
    <xf numFmtId="0" fontId="2" fillId="2" borderId="3" xfId="0" applyFont="1" applyFill="1" applyBorder="1" applyAlignment="1" applyProtection="1">
      <alignment horizontal="center" vertical="center"/>
      <protection locked="0"/>
    </xf>
    <xf numFmtId="0" fontId="2" fillId="2" borderId="4" xfId="0" applyFont="1" applyFill="1" applyBorder="1" applyAlignment="1" applyProtection="1">
      <alignment horizontal="center" vertical="center"/>
      <protection locked="0"/>
    </xf>
    <xf numFmtId="0" fontId="2" fillId="2" borderId="5" xfId="0" applyFont="1" applyFill="1" applyBorder="1" applyAlignment="1" applyProtection="1">
      <alignment horizontal="center" vertical="center"/>
      <protection locked="0"/>
    </xf>
    <xf numFmtId="0" fontId="8" fillId="0" borderId="13" xfId="0" applyFont="1" applyBorder="1" applyAlignment="1">
      <alignment horizontal="left" vertical="center"/>
    </xf>
    <xf numFmtId="0" fontId="8" fillId="0" borderId="9" xfId="0" applyFont="1" applyBorder="1" applyAlignment="1">
      <alignment horizontal="left" vertical="center"/>
    </xf>
    <xf numFmtId="0" fontId="2" fillId="3" borderId="0" xfId="0" applyFont="1" applyFill="1" applyBorder="1" applyAlignment="1" applyProtection="1">
      <alignment horizontal="center" vertical="center"/>
      <protection locked="0"/>
    </xf>
    <xf numFmtId="0" fontId="2" fillId="3" borderId="3"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0" fontId="2" fillId="3" borderId="1" xfId="0" applyFont="1" applyFill="1" applyBorder="1" applyAlignment="1" applyProtection="1">
      <alignment horizontal="center" vertical="center"/>
      <protection locked="0"/>
    </xf>
  </cellXfs>
  <cellStyles count="4">
    <cellStyle name="Comma" xfId="1" builtinId="3"/>
    <cellStyle name="Hyperlink" xfId="3" builtinId="8"/>
    <cellStyle name="Normal" xfId="0" builtinId="0"/>
    <cellStyle name="Percent" xfId="2" builtinId="5"/>
  </cellStyles>
  <dxfs count="2">
    <dxf>
      <font>
        <b/>
        <i val="0"/>
        <strike val="0"/>
        <color theme="0"/>
      </font>
      <fill>
        <patternFill>
          <bgColor rgb="FFFF0000"/>
        </patternFill>
      </fill>
    </dxf>
    <dxf>
      <font>
        <b/>
        <i val="0"/>
        <strike val="0"/>
        <color theme="0"/>
      </font>
      <fill>
        <patternFill>
          <bgColor rgb="FF00B050"/>
        </patternFill>
      </fill>
    </dxf>
  </dxfs>
  <tableStyles count="0" defaultTableStyle="TableStyleMedium2" defaultPivotStyle="PivotStyleMedium9"/>
  <colors>
    <mruColors>
      <color rgb="FF73BE87"/>
      <color rgb="FF009900"/>
      <color rgb="FF0F00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Management Performance</a:t>
            </a:r>
          </a:p>
        </c:rich>
      </c:tx>
      <c:overlay val="0"/>
    </c:title>
    <c:autoTitleDeleted val="0"/>
    <c:plotArea>
      <c:layout/>
      <c:lineChart>
        <c:grouping val="standard"/>
        <c:varyColors val="0"/>
        <c:ser>
          <c:idx val="0"/>
          <c:order val="0"/>
          <c:spPr>
            <a:ln w="25400" cap="flat" cmpd="sng" algn="ctr">
              <a:solidFill>
                <a:srgbClr val="0F0064"/>
              </a:solidFill>
              <a:prstDash val="solid"/>
            </a:ln>
            <a:effectLst/>
          </c:spPr>
          <c:marker>
            <c:symbol val="none"/>
          </c:marker>
          <c:cat>
            <c:strRef>
              <c:f>('Management Performance'!$I$9,'Management Performance'!$K$9,'Management Performance'!$M$9,'Management Performance'!$O$9,'Management Performance'!$Q$9,'Management Performance'!$S$9,'Management Performance'!$U$9,'Management Performance'!$W$9,'Management Performance'!$Y$9,'Management Performance'!$AA$9,'Management Performance'!$AC$9,'Management Performance'!$AE$9)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('Management Performance'!$I$23,'Management Performance'!$K$23,'Management Performance'!$M$23,'Management Performance'!$O$23,'Management Performance'!$Q$23,'Management Performance'!$S$23,'Management Performance'!$U$23,'Management Performance'!$W$23,'Management Performance'!$Y$23,'Management Performance'!$AA$23,'Management Performance'!$AC$23,'Management Performance'!$AE$23)</c:f>
              <c:numCache>
                <c:formatCode>_(* #,##0.0_);_(* \(#,##0.0\);_(* "-"??_);_(@_)</c:formatCode>
                <c:ptCount val="12"/>
                <c:pt idx="0">
                  <c:v>#N/A</c:v>
                </c:pt>
                <c:pt idx="1">
                  <c:v>#N/A</c:v>
                </c:pt>
                <c:pt idx="2">
                  <c:v>#N/A</c:v>
                </c:pt>
                <c:pt idx="3">
                  <c:v>#N/A</c:v>
                </c:pt>
                <c:pt idx="4">
                  <c:v>#N/A</c:v>
                </c:pt>
                <c:pt idx="5">
                  <c:v>#N/A</c:v>
                </c:pt>
                <c:pt idx="6">
                  <c:v>#N/A</c:v>
                </c:pt>
                <c:pt idx="7">
                  <c:v>#N/A</c:v>
                </c:pt>
                <c:pt idx="8">
                  <c:v>0.0</c:v>
                </c:pt>
                <c:pt idx="9">
                  <c:v>#N/A</c:v>
                </c:pt>
                <c:pt idx="10">
                  <c:v>#N/A</c:v>
                </c:pt>
                <c:pt idx="11">
                  <c:v>#N/A</c:v>
                </c:pt>
              </c:numCache>
            </c:numRef>
          </c:val>
          <c:smooth val="0"/>
        </c:ser>
        <c:dLbls>
          <c:showLegendKey val="0"/>
          <c:showVal val="0"/>
          <c:showCatName val="0"/>
          <c:showSerName val="0"/>
          <c:showPercent val="0"/>
          <c:showBubbleSize val="0"/>
        </c:dLbls>
        <c:marker val="1"/>
        <c:smooth val="0"/>
        <c:axId val="2087379720"/>
        <c:axId val="2087382136"/>
      </c:lineChart>
      <c:catAx>
        <c:axId val="2087379720"/>
        <c:scaling>
          <c:orientation val="minMax"/>
        </c:scaling>
        <c:delete val="0"/>
        <c:axPos val="b"/>
        <c:numFmt formatCode="General" sourceLinked="0"/>
        <c:majorTickMark val="none"/>
        <c:minorTickMark val="none"/>
        <c:tickLblPos val="nextTo"/>
        <c:crossAx val="2087382136"/>
        <c:crosses val="autoZero"/>
        <c:auto val="1"/>
        <c:lblAlgn val="ctr"/>
        <c:lblOffset val="100"/>
        <c:noMultiLvlLbl val="0"/>
      </c:catAx>
      <c:valAx>
        <c:axId val="2087382136"/>
        <c:scaling>
          <c:orientation val="minMax"/>
          <c:min val="0.95"/>
        </c:scaling>
        <c:delete val="0"/>
        <c:axPos val="l"/>
        <c:majorGridlines/>
        <c:title>
          <c:tx>
            <c:rich>
              <a:bodyPr/>
              <a:lstStyle/>
              <a:p>
                <a:pPr>
                  <a:defRPr/>
                </a:pPr>
                <a:r>
                  <a:rPr lang="en-US"/>
                  <a:t>KPI Score</a:t>
                </a:r>
              </a:p>
            </c:rich>
          </c:tx>
          <c:overlay val="0"/>
        </c:title>
        <c:numFmt formatCode="#,##0.00" sourceLinked="0"/>
        <c:majorTickMark val="none"/>
        <c:minorTickMark val="none"/>
        <c:tickLblPos val="nextTo"/>
        <c:crossAx val="2087379720"/>
        <c:crosses val="autoZero"/>
        <c:crossBetween val="between"/>
      </c:valAx>
    </c:plotArea>
    <c:plotVisOnly val="0"/>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Operating Expense</a:t>
            </a:r>
          </a:p>
        </c:rich>
      </c:tx>
      <c:overlay val="0"/>
    </c:title>
    <c:autoTitleDeleted val="0"/>
    <c:plotArea>
      <c:layout/>
      <c:lineChart>
        <c:grouping val="standard"/>
        <c:varyColors val="0"/>
        <c:ser>
          <c:idx val="0"/>
          <c:order val="0"/>
          <c:spPr>
            <a:ln w="25400" cap="flat" cmpd="sng" algn="ctr">
              <a:solidFill>
                <a:srgbClr val="0F0064"/>
              </a:solidFill>
              <a:prstDash val="solid"/>
            </a:ln>
            <a:effectLst/>
          </c:spPr>
          <c:marker>
            <c:symbol val="none"/>
          </c:marker>
          <c:cat>
            <c:strRef>
              <c:f>('Budget Performance'!$I$9,'Budget Performance'!$K$9,'Budget Performance'!$M$9,'Budget Performance'!$O$9,'Budget Performance'!$Q$9,'Budget Performance'!$S$9,'Budget Performance'!$U$9,'Budget Performance'!$W$9,'Budget Performance'!$Y$9,'Budget Performance'!$AA$9,'Budget Performance'!$AC$9,'Budget Performance'!$AE$9)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('Budget Performance'!$I$22,'Budget Performance'!$K$22,'Budget Performance'!$M$22,'Budget Performance'!$O$22,'Budget Performance'!$Q$22,'Budget Performance'!$S$22,'Budget Performance'!$U$22,'Budget Performance'!$W$22,'Budget Performance'!$Y$22,'Budget Performance'!$AA$22,'Budget Performance'!$AC$22,'Budget Performance'!$AE$22)</c:f>
              <c:numCache>
                <c:formatCode>_(* #,##0.0_);_(* \(#,##0.0\);_(* "-"??_);_(@_)</c:formatCode>
                <c:ptCount val="12"/>
                <c:pt idx="0">
                  <c:v>#N/A</c:v>
                </c:pt>
                <c:pt idx="1">
                  <c:v>#N/A</c:v>
                </c:pt>
                <c:pt idx="2">
                  <c:v>#N/A</c:v>
                </c:pt>
                <c:pt idx="3">
                  <c:v>#N/A</c:v>
                </c:pt>
                <c:pt idx="4">
                  <c:v>#N/A</c:v>
                </c:pt>
                <c:pt idx="5">
                  <c:v>#N/A</c:v>
                </c:pt>
                <c:pt idx="6">
                  <c:v>#N/A</c:v>
                </c:pt>
                <c:pt idx="7">
                  <c:v>#N/A</c:v>
                </c:pt>
                <c:pt idx="8">
                  <c:v>2.4</c:v>
                </c:pt>
                <c:pt idx="9">
                  <c:v>#N/A</c:v>
                </c:pt>
                <c:pt idx="10">
                  <c:v>#N/A</c:v>
                </c:pt>
                <c:pt idx="11">
                  <c:v>#N/A</c:v>
                </c:pt>
              </c:numCache>
            </c:numRef>
          </c:val>
          <c:smooth val="0"/>
        </c:ser>
        <c:dLbls>
          <c:showLegendKey val="0"/>
          <c:showVal val="0"/>
          <c:showCatName val="0"/>
          <c:showSerName val="0"/>
          <c:showPercent val="0"/>
          <c:showBubbleSize val="0"/>
        </c:dLbls>
        <c:marker val="1"/>
        <c:smooth val="0"/>
        <c:axId val="2085902168"/>
        <c:axId val="2085905240"/>
      </c:lineChart>
      <c:catAx>
        <c:axId val="2085902168"/>
        <c:scaling>
          <c:orientation val="minMax"/>
        </c:scaling>
        <c:delete val="0"/>
        <c:axPos val="b"/>
        <c:numFmt formatCode="General" sourceLinked="0"/>
        <c:majorTickMark val="none"/>
        <c:minorTickMark val="none"/>
        <c:tickLblPos val="nextTo"/>
        <c:crossAx val="2085905240"/>
        <c:crosses val="autoZero"/>
        <c:auto val="1"/>
        <c:lblAlgn val="ctr"/>
        <c:lblOffset val="100"/>
        <c:noMultiLvlLbl val="0"/>
      </c:catAx>
      <c:valAx>
        <c:axId val="2085905240"/>
        <c:scaling>
          <c:orientation val="minMax"/>
          <c:min val="0.95"/>
        </c:scaling>
        <c:delete val="0"/>
        <c:axPos val="l"/>
        <c:majorGridlines/>
        <c:title>
          <c:tx>
            <c:rich>
              <a:bodyPr/>
              <a:lstStyle/>
              <a:p>
                <a:pPr>
                  <a:defRPr/>
                </a:pPr>
                <a:r>
                  <a:rPr lang="en-US"/>
                  <a:t>KPI Score</a:t>
                </a:r>
              </a:p>
            </c:rich>
          </c:tx>
          <c:overlay val="0"/>
        </c:title>
        <c:numFmt formatCode="#,##0.00" sourceLinked="0"/>
        <c:majorTickMark val="none"/>
        <c:minorTickMark val="none"/>
        <c:tickLblPos val="nextTo"/>
        <c:crossAx val="2085902168"/>
        <c:crosses val="autoZero"/>
        <c:crossBetween val="between"/>
      </c:valAx>
    </c:plotArea>
    <c:plotVisOnly val="0"/>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Crewing</a:t>
            </a:r>
          </a:p>
        </c:rich>
      </c:tx>
      <c:overlay val="0"/>
    </c:title>
    <c:autoTitleDeleted val="0"/>
    <c:plotArea>
      <c:layout/>
      <c:lineChart>
        <c:grouping val="standard"/>
        <c:varyColors val="0"/>
        <c:ser>
          <c:idx val="0"/>
          <c:order val="0"/>
          <c:spPr>
            <a:ln w="25400" cap="flat" cmpd="sng" algn="ctr">
              <a:solidFill>
                <a:srgbClr val="0F0064"/>
              </a:solidFill>
              <a:prstDash val="solid"/>
            </a:ln>
            <a:effectLst/>
          </c:spPr>
          <c:marker>
            <c:symbol val="none"/>
          </c:marker>
          <c:cat>
            <c:strRef>
              <c:f>(Crewing!$I$9,Crewing!$K$9,Crewing!$M$9,Crewing!$O$9,Crewing!$Q$9,Crewing!$S$9,Crewing!$U$9,Crewing!$W$9,Crewing!$Y$9,Crewing!$AA$9,Crewing!$AC$9,Crewing!$AE$9)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(Crewing!$I$22,Crewing!$K$22,Crewing!$M$22,Crewing!$O$22,Crewing!$Q$22,Crewing!$S$22,Crewing!$U$22,Crewing!$W$22,Crewing!$Y$22,Crewing!$AA$22,Crewing!$AC$22,Crewing!$AE$22)</c:f>
              <c:numCache>
                <c:formatCode>_(* #,##0.0_);_(* \(#,##0.0\);_(* "-"??_);_(@_)</c:formatCode>
                <c:ptCount val="12"/>
                <c:pt idx="0">
                  <c:v>#N/A</c:v>
                </c:pt>
                <c:pt idx="1">
                  <c:v>#N/A</c:v>
                </c:pt>
                <c:pt idx="2">
                  <c:v>#N/A</c:v>
                </c:pt>
                <c:pt idx="3">
                  <c:v>#N/A</c:v>
                </c:pt>
                <c:pt idx="4">
                  <c:v>#N/A</c:v>
                </c:pt>
                <c:pt idx="5">
                  <c:v>#N/A</c:v>
                </c:pt>
                <c:pt idx="6">
                  <c:v>#N/A</c:v>
                </c:pt>
                <c:pt idx="7">
                  <c:v>#N/A</c:v>
                </c:pt>
                <c:pt idx="8">
                  <c:v>3.0</c:v>
                </c:pt>
                <c:pt idx="9">
                  <c:v>#N/A</c:v>
                </c:pt>
                <c:pt idx="10">
                  <c:v>#N/A</c:v>
                </c:pt>
                <c:pt idx="11">
                  <c:v>#N/A</c:v>
                </c:pt>
              </c:numCache>
            </c:numRef>
          </c:val>
          <c:smooth val="0"/>
        </c:ser>
        <c:dLbls>
          <c:showLegendKey val="0"/>
          <c:showVal val="0"/>
          <c:showCatName val="0"/>
          <c:showSerName val="0"/>
          <c:showPercent val="0"/>
          <c:showBubbleSize val="0"/>
        </c:dLbls>
        <c:marker val="1"/>
        <c:smooth val="0"/>
        <c:axId val="2086029016"/>
        <c:axId val="2086032088"/>
      </c:lineChart>
      <c:catAx>
        <c:axId val="2086029016"/>
        <c:scaling>
          <c:orientation val="minMax"/>
        </c:scaling>
        <c:delete val="0"/>
        <c:axPos val="b"/>
        <c:numFmt formatCode="General" sourceLinked="0"/>
        <c:majorTickMark val="none"/>
        <c:minorTickMark val="none"/>
        <c:tickLblPos val="nextTo"/>
        <c:crossAx val="2086032088"/>
        <c:crosses val="autoZero"/>
        <c:auto val="1"/>
        <c:lblAlgn val="ctr"/>
        <c:lblOffset val="100"/>
        <c:noMultiLvlLbl val="0"/>
      </c:catAx>
      <c:valAx>
        <c:axId val="2086032088"/>
        <c:scaling>
          <c:orientation val="minMax"/>
          <c:min val="0.95"/>
        </c:scaling>
        <c:delete val="0"/>
        <c:axPos val="l"/>
        <c:majorGridlines/>
        <c:title>
          <c:tx>
            <c:rich>
              <a:bodyPr/>
              <a:lstStyle/>
              <a:p>
                <a:pPr>
                  <a:defRPr/>
                </a:pPr>
                <a:r>
                  <a:rPr lang="en-US"/>
                  <a:t>KPI Score</a:t>
                </a:r>
              </a:p>
            </c:rich>
          </c:tx>
          <c:overlay val="0"/>
        </c:title>
        <c:numFmt formatCode="#,##0.00" sourceLinked="0"/>
        <c:majorTickMark val="none"/>
        <c:minorTickMark val="none"/>
        <c:tickLblPos val="nextTo"/>
        <c:crossAx val="2086029016"/>
        <c:crosses val="autoZero"/>
        <c:crossBetween val="between"/>
      </c:valAx>
    </c:plotArea>
    <c:plotVisOnly val="0"/>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Dry Dock Management</a:t>
            </a:r>
          </a:p>
        </c:rich>
      </c:tx>
      <c:overlay val="0"/>
    </c:title>
    <c:autoTitleDeleted val="0"/>
    <c:plotArea>
      <c:layout/>
      <c:lineChart>
        <c:grouping val="standard"/>
        <c:varyColors val="0"/>
        <c:ser>
          <c:idx val="0"/>
          <c:order val="0"/>
          <c:spPr>
            <a:ln w="25400" cap="flat" cmpd="sng" algn="ctr">
              <a:solidFill>
                <a:srgbClr val="0F0064"/>
              </a:solidFill>
              <a:prstDash val="solid"/>
            </a:ln>
            <a:effectLst/>
          </c:spPr>
          <c:marker>
            <c:symbol val="none"/>
          </c:marker>
          <c:cat>
            <c:strRef>
              <c:f>('Dry Dock Management'!$I$9,'Dry Dock Management'!$K$9,'Dry Dock Management'!$M$9,'Dry Dock Management'!$O$9,'Dry Dock Management'!$Q$9,'Dry Dock Management'!$S$9,'Dry Dock Management'!$U$9,'Dry Dock Management'!$W$9,'Dry Dock Management'!$Y$9,'Dry Dock Management'!$AA$9,'Dry Dock Management'!$AC$9,'Dry Dock Management'!$AE$9)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('Dry Dock Management'!$I$22,'Dry Dock Management'!$K$22,'Dry Dock Management'!$M$22,'Dry Dock Management'!$O$22,'Dry Dock Management'!$Q$22,'Dry Dock Management'!$S$22,'Dry Dock Management'!$U$22,'Dry Dock Management'!$W$22,'Dry Dock Management'!$Y$22,'Dry Dock Management'!$AA$22,'Dry Dock Management'!$AC$22,'Dry Dock Management'!$AE$22)</c:f>
              <c:numCache>
                <c:formatCode>_(* #,##0.0_);_(* \(#,##0.0\);_(* "-"??_);_(@_)</c:formatCode>
                <c:ptCount val="12"/>
                <c:pt idx="0">
                  <c:v>#N/A</c:v>
                </c:pt>
                <c:pt idx="1">
                  <c:v>#N/A</c:v>
                </c:pt>
                <c:pt idx="2">
                  <c:v>#N/A</c:v>
                </c:pt>
                <c:pt idx="3">
                  <c:v>#N/A</c:v>
                </c:pt>
                <c:pt idx="4">
                  <c:v>#N/A</c:v>
                </c:pt>
                <c:pt idx="5">
                  <c:v>#N/A</c:v>
                </c:pt>
                <c:pt idx="6">
                  <c:v>#N/A</c:v>
                </c:pt>
                <c:pt idx="7">
                  <c:v>#N/A</c:v>
                </c:pt>
                <c:pt idx="8">
                  <c:v>3.0</c:v>
                </c:pt>
                <c:pt idx="9">
                  <c:v>#N/A</c:v>
                </c:pt>
                <c:pt idx="10">
                  <c:v>#N/A</c:v>
                </c:pt>
                <c:pt idx="11">
                  <c:v>#N/A</c:v>
                </c:pt>
              </c:numCache>
            </c:numRef>
          </c:val>
          <c:smooth val="0"/>
        </c:ser>
        <c:dLbls>
          <c:showLegendKey val="0"/>
          <c:showVal val="0"/>
          <c:showCatName val="0"/>
          <c:showSerName val="0"/>
          <c:showPercent val="0"/>
          <c:showBubbleSize val="0"/>
        </c:dLbls>
        <c:marker val="1"/>
        <c:smooth val="0"/>
        <c:axId val="2086172904"/>
        <c:axId val="2086175976"/>
      </c:lineChart>
      <c:catAx>
        <c:axId val="2086172904"/>
        <c:scaling>
          <c:orientation val="minMax"/>
        </c:scaling>
        <c:delete val="0"/>
        <c:axPos val="b"/>
        <c:numFmt formatCode="General" sourceLinked="0"/>
        <c:majorTickMark val="none"/>
        <c:minorTickMark val="none"/>
        <c:tickLblPos val="nextTo"/>
        <c:crossAx val="2086175976"/>
        <c:crosses val="autoZero"/>
        <c:auto val="1"/>
        <c:lblAlgn val="ctr"/>
        <c:lblOffset val="100"/>
        <c:noMultiLvlLbl val="0"/>
      </c:catAx>
      <c:valAx>
        <c:axId val="2086175976"/>
        <c:scaling>
          <c:orientation val="minMax"/>
          <c:min val="0.95"/>
        </c:scaling>
        <c:delete val="0"/>
        <c:axPos val="l"/>
        <c:majorGridlines/>
        <c:title>
          <c:tx>
            <c:rich>
              <a:bodyPr/>
              <a:lstStyle/>
              <a:p>
                <a:pPr>
                  <a:defRPr/>
                </a:pPr>
                <a:r>
                  <a:rPr lang="en-US"/>
                  <a:t>KPI Score</a:t>
                </a:r>
              </a:p>
            </c:rich>
          </c:tx>
          <c:overlay val="0"/>
        </c:title>
        <c:numFmt formatCode="#,##0.00" sourceLinked="0"/>
        <c:majorTickMark val="none"/>
        <c:minorTickMark val="none"/>
        <c:tickLblPos val="nextTo"/>
        <c:crossAx val="2086172904"/>
        <c:crosses val="autoZero"/>
        <c:crossBetween val="between"/>
      </c:valAx>
    </c:plotArea>
    <c:plotVisOnly val="0"/>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3rd Party Inspections</a:t>
            </a:r>
          </a:p>
        </c:rich>
      </c:tx>
      <c:overlay val="0"/>
    </c:title>
    <c:autoTitleDeleted val="0"/>
    <c:plotArea>
      <c:layout/>
      <c:lineChart>
        <c:grouping val="standard"/>
        <c:varyColors val="0"/>
        <c:ser>
          <c:idx val="0"/>
          <c:order val="0"/>
          <c:spPr>
            <a:ln w="25400" cap="flat" cmpd="sng" algn="ctr">
              <a:solidFill>
                <a:srgbClr val="0F0064"/>
              </a:solidFill>
              <a:prstDash val="solid"/>
            </a:ln>
            <a:effectLst/>
          </c:spPr>
          <c:marker>
            <c:symbol val="none"/>
          </c:marker>
          <c:cat>
            <c:strRef>
              <c:f>('Inspections &amp; Audit'!$I$9,'Inspections &amp; Audit'!$K$9,'Inspections &amp; Audit'!$M$9,'Inspections &amp; Audit'!$O$9,'Inspections &amp; Audit'!$Q$9,'Inspections &amp; Audit'!$S$9,'Inspections &amp; Audit'!$U$9,'Inspections &amp; Audit'!$W$9,'Inspections &amp; Audit'!$Y$9,'Inspections &amp; Audit'!$AA$9,'Inspections &amp; Audit'!$AC$9,'Inspections &amp; Audit'!$AE$9)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('Inspections &amp; Audit'!$I$22,'Inspections &amp; Audit'!$K$22,'Inspections &amp; Audit'!$M$22,'Inspections &amp; Audit'!$O$22,'Inspections &amp; Audit'!$Q$22,'Inspections &amp; Audit'!$S$22,'Inspections &amp; Audit'!$U$22,'Inspections &amp; Audit'!$W$22,'Inspections &amp; Audit'!$Y$22,'Inspections &amp; Audit'!$AA$22,'Inspections &amp; Audit'!$AC$22,'Inspections &amp; Audit'!$AE$22)</c:f>
              <c:numCache>
                <c:formatCode>_(* #,##0.0_);_(* \(#,##0.0\);_(* "-"??_);_(@_)</c:formatCode>
                <c:ptCount val="12"/>
                <c:pt idx="0">
                  <c:v>#N/A</c:v>
                </c:pt>
                <c:pt idx="1">
                  <c:v>#N/A</c:v>
                </c:pt>
                <c:pt idx="2">
                  <c:v>#N/A</c:v>
                </c:pt>
                <c:pt idx="3">
                  <c:v>#N/A</c:v>
                </c:pt>
                <c:pt idx="4">
                  <c:v>#N/A</c:v>
                </c:pt>
                <c:pt idx="5">
                  <c:v>#N/A</c:v>
                </c:pt>
                <c:pt idx="6">
                  <c:v>#N/A</c:v>
                </c:pt>
                <c:pt idx="7">
                  <c:v>#N/A</c:v>
                </c:pt>
                <c:pt idx="8">
                  <c:v>0.0</c:v>
                </c:pt>
                <c:pt idx="9">
                  <c:v>#N/A</c:v>
                </c:pt>
                <c:pt idx="10">
                  <c:v>#N/A</c:v>
                </c:pt>
                <c:pt idx="11">
                  <c:v>#N/A</c:v>
                </c:pt>
              </c:numCache>
            </c:numRef>
          </c:val>
          <c:smooth val="0"/>
        </c:ser>
        <c:dLbls>
          <c:showLegendKey val="0"/>
          <c:showVal val="0"/>
          <c:showCatName val="0"/>
          <c:showSerName val="0"/>
          <c:showPercent val="0"/>
          <c:showBubbleSize val="0"/>
        </c:dLbls>
        <c:marker val="1"/>
        <c:smooth val="0"/>
        <c:axId val="2088152936"/>
        <c:axId val="2088156056"/>
      </c:lineChart>
      <c:catAx>
        <c:axId val="2088152936"/>
        <c:scaling>
          <c:orientation val="minMax"/>
        </c:scaling>
        <c:delete val="0"/>
        <c:axPos val="b"/>
        <c:numFmt formatCode="General" sourceLinked="0"/>
        <c:majorTickMark val="none"/>
        <c:minorTickMark val="none"/>
        <c:tickLblPos val="nextTo"/>
        <c:crossAx val="2088156056"/>
        <c:crosses val="autoZero"/>
        <c:auto val="1"/>
        <c:lblAlgn val="ctr"/>
        <c:lblOffset val="100"/>
        <c:noMultiLvlLbl val="0"/>
      </c:catAx>
      <c:valAx>
        <c:axId val="2088156056"/>
        <c:scaling>
          <c:orientation val="minMax"/>
          <c:min val="0.95"/>
        </c:scaling>
        <c:delete val="0"/>
        <c:axPos val="l"/>
        <c:majorGridlines/>
        <c:title>
          <c:tx>
            <c:rich>
              <a:bodyPr/>
              <a:lstStyle/>
              <a:p>
                <a:pPr>
                  <a:defRPr/>
                </a:pPr>
                <a:r>
                  <a:rPr lang="en-US"/>
                  <a:t>KPI Score</a:t>
                </a:r>
              </a:p>
            </c:rich>
          </c:tx>
          <c:overlay val="0"/>
        </c:title>
        <c:numFmt formatCode="#,##0.00" sourceLinked="0"/>
        <c:majorTickMark val="none"/>
        <c:minorTickMark val="none"/>
        <c:tickLblPos val="nextTo"/>
        <c:crossAx val="2088152936"/>
        <c:crosses val="autoZero"/>
        <c:crossBetween val="between"/>
      </c:valAx>
    </c:plotArea>
    <c:plotVisOnly val="0"/>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New Building Management</a:t>
            </a:r>
          </a:p>
        </c:rich>
      </c:tx>
      <c:overlay val="0"/>
    </c:title>
    <c:autoTitleDeleted val="0"/>
    <c:plotArea>
      <c:layout/>
      <c:lineChart>
        <c:grouping val="standard"/>
        <c:varyColors val="0"/>
        <c:ser>
          <c:idx val="0"/>
          <c:order val="0"/>
          <c:spPr>
            <a:ln w="25400" cap="flat" cmpd="sng" algn="ctr">
              <a:solidFill>
                <a:srgbClr val="0F0064"/>
              </a:solidFill>
              <a:prstDash val="solid"/>
            </a:ln>
            <a:effectLst/>
          </c:spPr>
          <c:marker>
            <c:symbol val="none"/>
          </c:marker>
          <c:cat>
            <c:strRef>
              <c:f>('Vessel Performance'!$I$9,'Vessel Performance'!$K$9,'Vessel Performance'!$M$9,'Vessel Performance'!$O$9,'Vessel Performance'!$Q$9,'Vessel Performance'!$S$9,'Vessel Performance'!$U$9,'Vessel Performance'!$W$9,'Vessel Performance'!$Y$9,'Vessel Performance'!$AA$9,'Vessel Performance'!$AC$9,'Vessel Performance'!$AE$9)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('Vessel Performance'!$I$21,'Vessel Performance'!$K$21,'Vessel Performance'!$M$21,'Vessel Performance'!$O$21,'Vessel Performance'!$Q$21,'Vessel Performance'!$S$21,'Vessel Performance'!$U$21,'Vessel Performance'!$W$21,'Vessel Performance'!$Y$21,'Vessel Performance'!$AA$21,'Vessel Performance'!$AC$21,'Vessel Performance'!$AE$21)</c:f>
              <c:numCache>
                <c:formatCode>_(* #,##0.0_);_(* \(#,##0.0\);_(* "-"??_);_(@_)</c:formatCode>
                <c:ptCount val="12"/>
                <c:pt idx="0">
                  <c:v>#N/A</c:v>
                </c:pt>
                <c:pt idx="1">
                  <c:v>#N/A</c:v>
                </c:pt>
                <c:pt idx="2">
                  <c:v>#N/A</c:v>
                </c:pt>
                <c:pt idx="3">
                  <c:v>#N/A</c:v>
                </c:pt>
                <c:pt idx="4">
                  <c:v>#N/A</c:v>
                </c:pt>
                <c:pt idx="5">
                  <c:v>#N/A</c:v>
                </c:pt>
                <c:pt idx="6">
                  <c:v>#N/A</c:v>
                </c:pt>
                <c:pt idx="7">
                  <c:v>#N/A</c:v>
                </c:pt>
                <c:pt idx="8">
                  <c:v>1.0</c:v>
                </c:pt>
                <c:pt idx="9">
                  <c:v>#N/A</c:v>
                </c:pt>
                <c:pt idx="10">
                  <c:v>#N/A</c:v>
                </c:pt>
                <c:pt idx="11">
                  <c:v>#N/A</c:v>
                </c:pt>
              </c:numCache>
            </c:numRef>
          </c:val>
          <c:smooth val="0"/>
        </c:ser>
        <c:dLbls>
          <c:showLegendKey val="0"/>
          <c:showVal val="0"/>
          <c:showCatName val="0"/>
          <c:showSerName val="0"/>
          <c:showPercent val="0"/>
          <c:showBubbleSize val="0"/>
        </c:dLbls>
        <c:marker val="1"/>
        <c:smooth val="0"/>
        <c:axId val="2087492872"/>
        <c:axId val="2087495944"/>
      </c:lineChart>
      <c:catAx>
        <c:axId val="2087492872"/>
        <c:scaling>
          <c:orientation val="minMax"/>
        </c:scaling>
        <c:delete val="0"/>
        <c:axPos val="b"/>
        <c:numFmt formatCode="General" sourceLinked="0"/>
        <c:majorTickMark val="none"/>
        <c:minorTickMark val="none"/>
        <c:tickLblPos val="nextTo"/>
        <c:crossAx val="2087495944"/>
        <c:crosses val="autoZero"/>
        <c:auto val="1"/>
        <c:lblAlgn val="ctr"/>
        <c:lblOffset val="100"/>
        <c:noMultiLvlLbl val="0"/>
      </c:catAx>
      <c:valAx>
        <c:axId val="2087495944"/>
        <c:scaling>
          <c:orientation val="minMax"/>
          <c:min val="0.95"/>
        </c:scaling>
        <c:delete val="0"/>
        <c:axPos val="l"/>
        <c:majorGridlines/>
        <c:title>
          <c:tx>
            <c:rich>
              <a:bodyPr/>
              <a:lstStyle/>
              <a:p>
                <a:pPr>
                  <a:defRPr/>
                </a:pPr>
                <a:r>
                  <a:rPr lang="en-US"/>
                  <a:t>KPI Score</a:t>
                </a:r>
              </a:p>
            </c:rich>
          </c:tx>
          <c:overlay val="0"/>
        </c:title>
        <c:numFmt formatCode="#,##0.00" sourceLinked="0"/>
        <c:majorTickMark val="none"/>
        <c:minorTickMark val="none"/>
        <c:tickLblPos val="nextTo"/>
        <c:crossAx val="2087492872"/>
        <c:crosses val="autoZero"/>
        <c:crossBetween val="between"/>
      </c:valAx>
    </c:plotArea>
    <c:plotVisOnly val="0"/>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New Building Management</a:t>
            </a:r>
          </a:p>
        </c:rich>
      </c:tx>
      <c:overlay val="0"/>
    </c:title>
    <c:autoTitleDeleted val="0"/>
    <c:plotArea>
      <c:layout/>
      <c:lineChart>
        <c:grouping val="standard"/>
        <c:varyColors val="0"/>
        <c:ser>
          <c:idx val="0"/>
          <c:order val="0"/>
          <c:spPr>
            <a:ln w="25400" cap="flat" cmpd="sng" algn="ctr">
              <a:solidFill>
                <a:srgbClr val="0F0064"/>
              </a:solidFill>
              <a:prstDash val="solid"/>
            </a:ln>
            <a:effectLst/>
          </c:spPr>
          <c:marker>
            <c:symbol val="none"/>
          </c:marker>
          <c:cat>
            <c:strRef>
              <c:f>('Vessel Turn Around in Port'!$I$9,'Vessel Turn Around in Port'!$K$9,'Vessel Turn Around in Port'!$M$9,'Vessel Turn Around in Port'!$O$9,'Vessel Turn Around in Port'!$Q$9,'Vessel Turn Around in Port'!$S$9,'Vessel Turn Around in Port'!$U$9,'Vessel Turn Around in Port'!$W$9,'Vessel Turn Around in Port'!$Y$9,'Vessel Turn Around in Port'!$AA$9,'Vessel Turn Around in Port'!$AC$9,'Vessel Turn Around in Port'!$AE$9)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('Vessel Turn Around in Port'!$I$22,'Vessel Turn Around in Port'!$K$22,'Vessel Turn Around in Port'!$M$22,'Vessel Turn Around in Port'!$O$22,'Vessel Turn Around in Port'!$Q$22,'Vessel Turn Around in Port'!$S$22,'Vessel Turn Around in Port'!$U$22,'Vessel Turn Around in Port'!$W$22,'Vessel Turn Around in Port'!$Y$22,'Vessel Turn Around in Port'!$AA$22,'Vessel Turn Around in Port'!$AC$22,'Vessel Turn Around in Port'!$AE$22)</c:f>
              <c:numCache>
                <c:formatCode>_(* #,##0.0_);_(* \(#,##0.0\);_(* "-"??_);_(@_)</c:formatCode>
                <c:ptCount val="12"/>
                <c:pt idx="0">
                  <c:v>#N/A</c:v>
                </c:pt>
                <c:pt idx="1">
                  <c:v>#N/A</c:v>
                </c:pt>
                <c:pt idx="2">
                  <c:v>#N/A</c:v>
                </c:pt>
                <c:pt idx="3">
                  <c:v>#N/A</c:v>
                </c:pt>
                <c:pt idx="4">
                  <c:v>#N/A</c:v>
                </c:pt>
                <c:pt idx="5">
                  <c:v>#N/A</c:v>
                </c:pt>
                <c:pt idx="6">
                  <c:v>#N/A</c:v>
                </c:pt>
                <c:pt idx="7">
                  <c:v>#N/A</c:v>
                </c:pt>
                <c:pt idx="8">
                  <c:v>3.0</c:v>
                </c:pt>
                <c:pt idx="9">
                  <c:v>#N/A</c:v>
                </c:pt>
                <c:pt idx="10">
                  <c:v>#N/A</c:v>
                </c:pt>
                <c:pt idx="11">
                  <c:v>#N/A</c:v>
                </c:pt>
              </c:numCache>
            </c:numRef>
          </c:val>
          <c:smooth val="0"/>
        </c:ser>
        <c:dLbls>
          <c:showLegendKey val="0"/>
          <c:showVal val="0"/>
          <c:showCatName val="0"/>
          <c:showSerName val="0"/>
          <c:showPercent val="0"/>
          <c:showBubbleSize val="0"/>
        </c:dLbls>
        <c:marker val="1"/>
        <c:smooth val="0"/>
        <c:axId val="2087539832"/>
        <c:axId val="2087542904"/>
      </c:lineChart>
      <c:catAx>
        <c:axId val="2087539832"/>
        <c:scaling>
          <c:orientation val="minMax"/>
        </c:scaling>
        <c:delete val="0"/>
        <c:axPos val="b"/>
        <c:numFmt formatCode="General" sourceLinked="0"/>
        <c:majorTickMark val="none"/>
        <c:minorTickMark val="none"/>
        <c:tickLblPos val="nextTo"/>
        <c:crossAx val="2087542904"/>
        <c:crosses val="autoZero"/>
        <c:auto val="1"/>
        <c:lblAlgn val="ctr"/>
        <c:lblOffset val="100"/>
        <c:noMultiLvlLbl val="0"/>
      </c:catAx>
      <c:valAx>
        <c:axId val="2087542904"/>
        <c:scaling>
          <c:orientation val="minMax"/>
          <c:min val="0.95"/>
        </c:scaling>
        <c:delete val="0"/>
        <c:axPos val="l"/>
        <c:majorGridlines/>
        <c:title>
          <c:tx>
            <c:rich>
              <a:bodyPr/>
              <a:lstStyle/>
              <a:p>
                <a:pPr>
                  <a:defRPr/>
                </a:pPr>
                <a:r>
                  <a:rPr lang="en-US"/>
                  <a:t>KPI Score</a:t>
                </a:r>
              </a:p>
            </c:rich>
          </c:tx>
          <c:overlay val="0"/>
        </c:title>
        <c:numFmt formatCode="#,##0.00" sourceLinked="0"/>
        <c:majorTickMark val="none"/>
        <c:minorTickMark val="none"/>
        <c:tickLblPos val="nextTo"/>
        <c:crossAx val="2087539832"/>
        <c:crosses val="autoZero"/>
        <c:crossBetween val="between"/>
      </c:valAx>
    </c:plotArea>
    <c:plotVisOnly val="0"/>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New Building Management</a:t>
            </a:r>
          </a:p>
        </c:rich>
      </c:tx>
      <c:overlay val="0"/>
    </c:title>
    <c:autoTitleDeleted val="0"/>
    <c:plotArea>
      <c:layout/>
      <c:lineChart>
        <c:grouping val="standard"/>
        <c:varyColors val="0"/>
        <c:ser>
          <c:idx val="0"/>
          <c:order val="0"/>
          <c:spPr>
            <a:ln w="25400" cap="flat" cmpd="sng" algn="ctr">
              <a:solidFill>
                <a:srgbClr val="0F0064"/>
              </a:solidFill>
              <a:prstDash val="solid"/>
            </a:ln>
            <a:effectLst/>
          </c:spPr>
          <c:marker>
            <c:symbol val="none"/>
          </c:marker>
          <c:cat>
            <c:strRef>
              <c:f>('Bunker Management'!$I$9,'Bunker Management'!$K$9,'Bunker Management'!$M$9,'Bunker Management'!$O$9,'Bunker Management'!$Q$9,'Bunker Management'!$S$9,'Bunker Management'!$U$9,'Bunker Management'!$W$9,'Bunker Management'!$Y$9,'Bunker Management'!$AA$9,'Bunker Management'!$AC$9,'Bunker Management'!$AE$9)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('Bunker Management'!$I$22,'Bunker Management'!$K$22,'Bunker Management'!$M$22,'Bunker Management'!$O$22,'Bunker Management'!$Q$22,'Bunker Management'!$S$22,'Bunker Management'!$U$22,'Bunker Management'!$W$22,'Bunker Management'!$Y$22,'Bunker Management'!$AA$22,'Bunker Management'!$AC$22,'Bunker Management'!$AE$22)</c:f>
              <c:numCache>
                <c:formatCode>_(* #,##0.0_);_(* \(#,##0.0\);_(* "-"??_);_(@_)</c:formatCode>
                <c:ptCount val="12"/>
                <c:pt idx="0">
                  <c:v>#N/A</c:v>
                </c:pt>
                <c:pt idx="1">
                  <c:v>#N/A</c:v>
                </c:pt>
                <c:pt idx="2">
                  <c:v>#N/A</c:v>
                </c:pt>
                <c:pt idx="3">
                  <c:v>#N/A</c:v>
                </c:pt>
                <c:pt idx="4">
                  <c:v>#N/A</c:v>
                </c:pt>
                <c:pt idx="5">
                  <c:v>#N/A</c:v>
                </c:pt>
                <c:pt idx="6">
                  <c:v>#N/A</c:v>
                </c:pt>
                <c:pt idx="7">
                  <c:v>#N/A</c:v>
                </c:pt>
                <c:pt idx="8">
                  <c:v>1.0</c:v>
                </c:pt>
                <c:pt idx="9">
                  <c:v>#N/A</c:v>
                </c:pt>
                <c:pt idx="10">
                  <c:v>#N/A</c:v>
                </c:pt>
                <c:pt idx="11">
                  <c:v>#N/A</c:v>
                </c:pt>
              </c:numCache>
            </c:numRef>
          </c:val>
          <c:smooth val="0"/>
        </c:ser>
        <c:dLbls>
          <c:showLegendKey val="0"/>
          <c:showVal val="0"/>
          <c:showCatName val="0"/>
          <c:showSerName val="0"/>
          <c:showPercent val="0"/>
          <c:showBubbleSize val="0"/>
        </c:dLbls>
        <c:marker val="1"/>
        <c:smooth val="0"/>
        <c:axId val="2087676296"/>
        <c:axId val="2087679368"/>
      </c:lineChart>
      <c:catAx>
        <c:axId val="2087676296"/>
        <c:scaling>
          <c:orientation val="minMax"/>
        </c:scaling>
        <c:delete val="0"/>
        <c:axPos val="b"/>
        <c:numFmt formatCode="General" sourceLinked="0"/>
        <c:majorTickMark val="none"/>
        <c:minorTickMark val="none"/>
        <c:tickLblPos val="nextTo"/>
        <c:crossAx val="2087679368"/>
        <c:crosses val="autoZero"/>
        <c:auto val="1"/>
        <c:lblAlgn val="ctr"/>
        <c:lblOffset val="100"/>
        <c:noMultiLvlLbl val="0"/>
      </c:catAx>
      <c:valAx>
        <c:axId val="2087679368"/>
        <c:scaling>
          <c:orientation val="minMax"/>
          <c:min val="0.95"/>
        </c:scaling>
        <c:delete val="0"/>
        <c:axPos val="l"/>
        <c:majorGridlines/>
        <c:title>
          <c:tx>
            <c:rich>
              <a:bodyPr/>
              <a:lstStyle/>
              <a:p>
                <a:pPr>
                  <a:defRPr/>
                </a:pPr>
                <a:r>
                  <a:rPr lang="en-US"/>
                  <a:t>KPI Score</a:t>
                </a:r>
              </a:p>
            </c:rich>
          </c:tx>
          <c:overlay val="0"/>
        </c:title>
        <c:numFmt formatCode="#,##0.00" sourceLinked="0"/>
        <c:majorTickMark val="none"/>
        <c:minorTickMark val="none"/>
        <c:tickLblPos val="nextTo"/>
        <c:crossAx val="2087676296"/>
        <c:crosses val="autoZero"/>
        <c:crossBetween val="between"/>
      </c:valAx>
    </c:plotArea>
    <c:plotVisOnly val="0"/>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New Building Management</a:t>
            </a:r>
          </a:p>
        </c:rich>
      </c:tx>
      <c:overlay val="0"/>
    </c:title>
    <c:autoTitleDeleted val="0"/>
    <c:plotArea>
      <c:layout/>
      <c:lineChart>
        <c:grouping val="standard"/>
        <c:varyColors val="0"/>
        <c:ser>
          <c:idx val="0"/>
          <c:order val="0"/>
          <c:spPr>
            <a:ln w="25400" cap="flat" cmpd="sng" algn="ctr">
              <a:solidFill>
                <a:srgbClr val="0F0064"/>
              </a:solidFill>
              <a:prstDash val="solid"/>
            </a:ln>
            <a:effectLst/>
          </c:spPr>
          <c:marker>
            <c:symbol val="none"/>
          </c:marker>
          <c:cat>
            <c:strRef>
              <c:f>('On Time Delivery'!$I$9,'On Time Delivery'!$K$9,'On Time Delivery'!$M$9,'On Time Delivery'!$O$9,'On Time Delivery'!$Q$9,'On Time Delivery'!$S$9,'On Time Delivery'!$U$9,'On Time Delivery'!$W$9,'On Time Delivery'!$Y$9,'On Time Delivery'!$AA$9,'On Time Delivery'!$AC$9,'On Time Delivery'!$AE$9)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 Time Delivery'!$I$22,'On Time Delivery'!$K$22,'On Time Delivery'!$M$22,'On Time Delivery'!$O$22,'On Time Delivery'!$Q$22,'On Time Delivery'!$S$22,'On Time Delivery'!$U$22,'On Time Delivery'!$W$22,'On Time Delivery'!$Y$22,'On Time Delivery'!$AA$22,'On Time Delivery'!$AC$22,'On Time Delivery'!$AE$22)</c:f>
              <c:numCache>
                <c:formatCode>_(* #,##0.0_);_(* \(#,##0.0\);_(* "-"??_);_(@_)</c:formatCode>
                <c:ptCount val="12"/>
                <c:pt idx="0">
                  <c:v>#N/A</c:v>
                </c:pt>
                <c:pt idx="1">
                  <c:v>#N/A</c:v>
                </c:pt>
                <c:pt idx="2">
                  <c:v>#N/A</c:v>
                </c:pt>
                <c:pt idx="3">
                  <c:v>#N/A</c:v>
                </c:pt>
                <c:pt idx="4">
                  <c:v>#N/A</c:v>
                </c:pt>
                <c:pt idx="5">
                  <c:v>#N/A</c:v>
                </c:pt>
                <c:pt idx="6">
                  <c:v>#N/A</c:v>
                </c:pt>
                <c:pt idx="7">
                  <c:v>#N/A</c:v>
                </c:pt>
                <c:pt idx="8">
                  <c:v>2.0</c:v>
                </c:pt>
                <c:pt idx="9">
                  <c:v>#N/A</c:v>
                </c:pt>
                <c:pt idx="10">
                  <c:v>#N/A</c:v>
                </c:pt>
                <c:pt idx="11">
                  <c:v>#N/A</c:v>
                </c:pt>
              </c:numCache>
            </c:numRef>
          </c:val>
          <c:smooth val="0"/>
        </c:ser>
        <c:dLbls>
          <c:showLegendKey val="0"/>
          <c:showVal val="0"/>
          <c:showCatName val="0"/>
          <c:showSerName val="0"/>
          <c:showPercent val="0"/>
          <c:showBubbleSize val="0"/>
        </c:dLbls>
        <c:marker val="1"/>
        <c:smooth val="0"/>
        <c:axId val="2086684440"/>
        <c:axId val="2086681352"/>
      </c:lineChart>
      <c:catAx>
        <c:axId val="2086684440"/>
        <c:scaling>
          <c:orientation val="minMax"/>
        </c:scaling>
        <c:delete val="0"/>
        <c:axPos val="b"/>
        <c:numFmt formatCode="General" sourceLinked="0"/>
        <c:majorTickMark val="none"/>
        <c:minorTickMark val="none"/>
        <c:tickLblPos val="nextTo"/>
        <c:crossAx val="2086681352"/>
        <c:crosses val="autoZero"/>
        <c:auto val="1"/>
        <c:lblAlgn val="ctr"/>
        <c:lblOffset val="100"/>
        <c:noMultiLvlLbl val="0"/>
      </c:catAx>
      <c:valAx>
        <c:axId val="2086681352"/>
        <c:scaling>
          <c:orientation val="minMax"/>
          <c:min val="0.95"/>
        </c:scaling>
        <c:delete val="0"/>
        <c:axPos val="l"/>
        <c:majorGridlines/>
        <c:title>
          <c:tx>
            <c:rich>
              <a:bodyPr/>
              <a:lstStyle/>
              <a:p>
                <a:pPr>
                  <a:defRPr/>
                </a:pPr>
                <a:r>
                  <a:rPr lang="en-US"/>
                  <a:t>KPI Score</a:t>
                </a:r>
              </a:p>
            </c:rich>
          </c:tx>
          <c:overlay val="0"/>
        </c:title>
        <c:numFmt formatCode="#,##0.00" sourceLinked="0"/>
        <c:majorTickMark val="none"/>
        <c:minorTickMark val="none"/>
        <c:tickLblPos val="nextTo"/>
        <c:crossAx val="2086684440"/>
        <c:crosses val="autoZero"/>
        <c:crossBetween val="between"/>
      </c:valAx>
    </c:plotArea>
    <c:plotVisOnly val="0"/>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New Building Management</a:t>
            </a:r>
          </a:p>
        </c:rich>
      </c:tx>
      <c:overlay val="0"/>
    </c:title>
    <c:autoTitleDeleted val="0"/>
    <c:plotArea>
      <c:layout/>
      <c:lineChart>
        <c:grouping val="standard"/>
        <c:varyColors val="0"/>
        <c:ser>
          <c:idx val="0"/>
          <c:order val="0"/>
          <c:spPr>
            <a:ln w="25400" cap="flat" cmpd="sng" algn="ctr">
              <a:solidFill>
                <a:srgbClr val="0F0064"/>
              </a:solidFill>
              <a:prstDash val="solid"/>
            </a:ln>
            <a:effectLst/>
          </c:spPr>
          <c:marker>
            <c:symbol val="none"/>
          </c:marker>
          <c:cat>
            <c:strRef>
              <c:f>('Lubricating Oil Management'!$I$9,'Lubricating Oil Management'!$K$9,'Lubricating Oil Management'!$M$9,'Lubricating Oil Management'!$O$9,'Lubricating Oil Management'!$Q$9,'Lubricating Oil Management'!$S$9,'Lubricating Oil Management'!$U$9,'Lubricating Oil Management'!$W$9,'Lubricating Oil Management'!$Y$9,'Lubricating Oil Management'!$AA$9,'Lubricating Oil Management'!$AC$9,'Lubricating Oil Management'!$AE$9)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('Lubricating Oil Management'!$I$22,'Lubricating Oil Management'!$K$22,'Lubricating Oil Management'!$M$22,'Lubricating Oil Management'!$O$22,'Lubricating Oil Management'!$Q$22,'Lubricating Oil Management'!$S$22,'Lubricating Oil Management'!$U$22,'Lubricating Oil Management'!$W$22,'Lubricating Oil Management'!$Y$22,'Lubricating Oil Management'!$AA$22,'Lubricating Oil Management'!$AC$22,'Lubricating Oil Management'!$AE$22)</c:f>
              <c:numCache>
                <c:formatCode>_(* #,##0.0_);_(* \(#,##0.0\);_(* "-"??_);_(@_)</c:formatCode>
                <c:ptCount val="12"/>
                <c:pt idx="0">
                  <c:v>#N/A</c:v>
                </c:pt>
                <c:pt idx="1">
                  <c:v>#N/A</c:v>
                </c:pt>
                <c:pt idx="2">
                  <c:v>#N/A</c:v>
                </c:pt>
                <c:pt idx="3">
                  <c:v>#N/A</c:v>
                </c:pt>
                <c:pt idx="4">
                  <c:v>#N/A</c:v>
                </c:pt>
                <c:pt idx="5">
                  <c:v>#N/A</c:v>
                </c:pt>
                <c:pt idx="6">
                  <c:v>#N/A</c:v>
                </c:pt>
                <c:pt idx="7">
                  <c:v>#N/A</c:v>
                </c:pt>
                <c:pt idx="8">
                  <c:v>2.4</c:v>
                </c:pt>
                <c:pt idx="9">
                  <c:v>#N/A</c:v>
                </c:pt>
                <c:pt idx="10">
                  <c:v>#N/A</c:v>
                </c:pt>
                <c:pt idx="11">
                  <c:v>#N/A</c:v>
                </c:pt>
              </c:numCache>
            </c:numRef>
          </c:val>
          <c:smooth val="0"/>
        </c:ser>
        <c:dLbls>
          <c:showLegendKey val="0"/>
          <c:showVal val="0"/>
          <c:showCatName val="0"/>
          <c:showSerName val="0"/>
          <c:showPercent val="0"/>
          <c:showBubbleSize val="0"/>
        </c:dLbls>
        <c:marker val="1"/>
        <c:smooth val="0"/>
        <c:axId val="2087867368"/>
        <c:axId val="2087870440"/>
      </c:lineChart>
      <c:catAx>
        <c:axId val="2087867368"/>
        <c:scaling>
          <c:orientation val="minMax"/>
        </c:scaling>
        <c:delete val="0"/>
        <c:axPos val="b"/>
        <c:numFmt formatCode="General" sourceLinked="0"/>
        <c:majorTickMark val="none"/>
        <c:minorTickMark val="none"/>
        <c:tickLblPos val="nextTo"/>
        <c:crossAx val="2087870440"/>
        <c:crosses val="autoZero"/>
        <c:auto val="1"/>
        <c:lblAlgn val="ctr"/>
        <c:lblOffset val="100"/>
        <c:noMultiLvlLbl val="0"/>
      </c:catAx>
      <c:valAx>
        <c:axId val="2087870440"/>
        <c:scaling>
          <c:orientation val="minMax"/>
          <c:min val="0.95"/>
        </c:scaling>
        <c:delete val="0"/>
        <c:axPos val="l"/>
        <c:majorGridlines/>
        <c:title>
          <c:tx>
            <c:rich>
              <a:bodyPr/>
              <a:lstStyle/>
              <a:p>
                <a:pPr>
                  <a:defRPr/>
                </a:pPr>
                <a:r>
                  <a:rPr lang="en-US"/>
                  <a:t>KPI Score</a:t>
                </a:r>
              </a:p>
            </c:rich>
          </c:tx>
          <c:overlay val="0"/>
        </c:title>
        <c:numFmt formatCode="#,##0.00" sourceLinked="0"/>
        <c:majorTickMark val="none"/>
        <c:minorTickMark val="none"/>
        <c:tickLblPos val="nextTo"/>
        <c:crossAx val="2087867368"/>
        <c:crosses val="autoZero"/>
        <c:crossBetween val="between"/>
      </c:valAx>
    </c:plotArea>
    <c:plotVisOnly val="0"/>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New Building Management</a:t>
            </a:r>
          </a:p>
        </c:rich>
      </c:tx>
      <c:overlay val="0"/>
    </c:title>
    <c:autoTitleDeleted val="0"/>
    <c:plotArea>
      <c:layout/>
      <c:lineChart>
        <c:grouping val="standard"/>
        <c:varyColors val="0"/>
        <c:ser>
          <c:idx val="0"/>
          <c:order val="0"/>
          <c:spPr>
            <a:ln w="25400" cap="flat" cmpd="sng" algn="ctr">
              <a:solidFill>
                <a:srgbClr val="0F0064"/>
              </a:solidFill>
              <a:prstDash val="solid"/>
            </a:ln>
            <a:effectLst/>
          </c:spPr>
          <c:marker>
            <c:symbol val="none"/>
          </c:marker>
          <c:cat>
            <c:strRef>
              <c:f>('M&amp;R Management'!$I$9,'M&amp;R Management'!$K$9,'M&amp;R Management'!$M$9,'M&amp;R Management'!$O$9,'M&amp;R Management'!$Q$9,'M&amp;R Management'!$S$9,'M&amp;R Management'!$U$9,'M&amp;R Management'!$W$9,'M&amp;R Management'!$Y$9,'M&amp;R Management'!$AA$9,'M&amp;R Management'!$AC$9,'M&amp;R Management'!$AE$9)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('M&amp;R Management'!$I$22,'M&amp;R Management'!$K$22,'M&amp;R Management'!$M$22,'M&amp;R Management'!$O$22,'M&amp;R Management'!$Q$22,'M&amp;R Management'!$S$22,'M&amp;R Management'!$U$22,'M&amp;R Management'!$W$22,'M&amp;R Management'!$Y$22,'M&amp;R Management'!$AA$22,'M&amp;R Management'!$AC$22,'M&amp;R Management'!$AE$22)</c:f>
              <c:numCache>
                <c:formatCode>_(* #,##0.0_);_(* \(#,##0.0\);_(* "-"??_);_(@_)</c:formatCode>
                <c:ptCount val="12"/>
                <c:pt idx="0">
                  <c:v>#N/A</c:v>
                </c:pt>
                <c:pt idx="1">
                  <c:v>#N/A</c:v>
                </c:pt>
                <c:pt idx="2">
                  <c:v>#N/A</c:v>
                </c:pt>
                <c:pt idx="3">
                  <c:v>#N/A</c:v>
                </c:pt>
                <c:pt idx="4">
                  <c:v>#N/A</c:v>
                </c:pt>
                <c:pt idx="5">
                  <c:v>#N/A</c:v>
                </c:pt>
                <c:pt idx="6">
                  <c:v>#N/A</c:v>
                </c:pt>
                <c:pt idx="7">
                  <c:v>#N/A</c:v>
                </c:pt>
                <c:pt idx="8">
                  <c:v>1.0</c:v>
                </c:pt>
                <c:pt idx="9">
                  <c:v>#N/A</c:v>
                </c:pt>
                <c:pt idx="10">
                  <c:v>#N/A</c:v>
                </c:pt>
                <c:pt idx="11">
                  <c:v>#N/A</c:v>
                </c:pt>
              </c:numCache>
            </c:numRef>
          </c:val>
          <c:smooth val="0"/>
        </c:ser>
        <c:dLbls>
          <c:showLegendKey val="0"/>
          <c:showVal val="0"/>
          <c:showCatName val="0"/>
          <c:showSerName val="0"/>
          <c:showPercent val="0"/>
          <c:showBubbleSize val="0"/>
        </c:dLbls>
        <c:marker val="1"/>
        <c:smooth val="0"/>
        <c:axId val="2087904200"/>
        <c:axId val="2087907272"/>
      </c:lineChart>
      <c:catAx>
        <c:axId val="2087904200"/>
        <c:scaling>
          <c:orientation val="minMax"/>
        </c:scaling>
        <c:delete val="0"/>
        <c:axPos val="b"/>
        <c:numFmt formatCode="General" sourceLinked="0"/>
        <c:majorTickMark val="none"/>
        <c:minorTickMark val="none"/>
        <c:tickLblPos val="nextTo"/>
        <c:crossAx val="2087907272"/>
        <c:crosses val="autoZero"/>
        <c:auto val="1"/>
        <c:lblAlgn val="ctr"/>
        <c:lblOffset val="100"/>
        <c:noMultiLvlLbl val="0"/>
      </c:catAx>
      <c:valAx>
        <c:axId val="2087907272"/>
        <c:scaling>
          <c:orientation val="minMax"/>
          <c:min val="0.95"/>
        </c:scaling>
        <c:delete val="0"/>
        <c:axPos val="l"/>
        <c:majorGridlines/>
        <c:title>
          <c:tx>
            <c:rich>
              <a:bodyPr/>
              <a:lstStyle/>
              <a:p>
                <a:pPr>
                  <a:defRPr/>
                </a:pPr>
                <a:r>
                  <a:rPr lang="en-US"/>
                  <a:t>KPI Score</a:t>
                </a:r>
              </a:p>
            </c:rich>
          </c:tx>
          <c:overlay val="0"/>
        </c:title>
        <c:numFmt formatCode="#,##0.00" sourceLinked="0"/>
        <c:majorTickMark val="none"/>
        <c:minorTickMark val="none"/>
        <c:tickLblPos val="nextTo"/>
        <c:crossAx val="2087904200"/>
        <c:crosses val="autoZero"/>
        <c:crossBetween val="between"/>
      </c:valAx>
    </c:plotArea>
    <c:plotVisOnly val="0"/>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Fleet Availability</a:t>
            </a:r>
          </a:p>
        </c:rich>
      </c:tx>
      <c:overlay val="0"/>
    </c:title>
    <c:autoTitleDeleted val="0"/>
    <c:plotArea>
      <c:layout/>
      <c:lineChart>
        <c:grouping val="standard"/>
        <c:varyColors val="0"/>
        <c:ser>
          <c:idx val="0"/>
          <c:order val="0"/>
          <c:spPr>
            <a:ln w="25400" cap="flat" cmpd="sng" algn="ctr">
              <a:solidFill>
                <a:srgbClr val="0F0064"/>
              </a:solidFill>
              <a:prstDash val="solid"/>
            </a:ln>
            <a:effectLst/>
          </c:spPr>
          <c:marker>
            <c:symbol val="none"/>
          </c:marker>
          <c:cat>
            <c:strRef>
              <c:f>('Technical Off-hire'!$I$9,'Technical Off-hire'!$K$9,'Technical Off-hire'!$M$9,'Technical Off-hire'!$O$9,'Technical Off-hire'!$Q$9,'Technical Off-hire'!$S$9,'Technical Off-hire'!$U$9,'Technical Off-hire'!$W$9,'Technical Off-hire'!$Y$9,'Technical Off-hire'!$AA$9,'Technical Off-hire'!$AC$9,'Technical Off-hire'!$AE$9)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('Technical Off-hire'!$I$22,'Technical Off-hire'!$K$22,'Technical Off-hire'!$M$22,'Technical Off-hire'!$O$22,'Technical Off-hire'!$Q$22,'Technical Off-hire'!$S$22,'Technical Off-hire'!$U$22,'Technical Off-hire'!$W$22,'Technical Off-hire'!$Y$22,'Technical Off-hire'!$AA$22,'Technical Off-hire'!$AC$22,'Technical Off-hire'!$AE$22)</c:f>
              <c:numCache>
                <c:formatCode>_(* #,##0.0_);_(* \(#,##0.0\);_(* "-"??_);_(@_)</c:formatCode>
                <c:ptCount val="12"/>
                <c:pt idx="0">
                  <c:v>#N/A</c:v>
                </c:pt>
                <c:pt idx="1">
                  <c:v>#N/A</c:v>
                </c:pt>
                <c:pt idx="2">
                  <c:v>#N/A</c:v>
                </c:pt>
                <c:pt idx="3">
                  <c:v>#N/A</c:v>
                </c:pt>
                <c:pt idx="4">
                  <c:v>#N/A</c:v>
                </c:pt>
                <c:pt idx="5">
                  <c:v>#N/A</c:v>
                </c:pt>
                <c:pt idx="6">
                  <c:v>#N/A</c:v>
                </c:pt>
                <c:pt idx="7">
                  <c:v>#N/A</c:v>
                </c:pt>
                <c:pt idx="8">
                  <c:v>1.6</c:v>
                </c:pt>
                <c:pt idx="9">
                  <c:v>#N/A</c:v>
                </c:pt>
                <c:pt idx="10">
                  <c:v>#N/A</c:v>
                </c:pt>
                <c:pt idx="11">
                  <c:v>#N/A</c:v>
                </c:pt>
              </c:numCache>
            </c:numRef>
          </c:val>
          <c:smooth val="0"/>
        </c:ser>
        <c:dLbls>
          <c:showLegendKey val="0"/>
          <c:showVal val="0"/>
          <c:showCatName val="0"/>
          <c:showSerName val="0"/>
          <c:showPercent val="0"/>
          <c:showBubbleSize val="0"/>
        </c:dLbls>
        <c:marker val="1"/>
        <c:smooth val="0"/>
        <c:axId val="2088001576"/>
        <c:axId val="2088004648"/>
      </c:lineChart>
      <c:catAx>
        <c:axId val="2088001576"/>
        <c:scaling>
          <c:orientation val="minMax"/>
        </c:scaling>
        <c:delete val="0"/>
        <c:axPos val="b"/>
        <c:numFmt formatCode="General" sourceLinked="0"/>
        <c:majorTickMark val="none"/>
        <c:minorTickMark val="none"/>
        <c:tickLblPos val="nextTo"/>
        <c:crossAx val="2088004648"/>
        <c:crosses val="autoZero"/>
        <c:auto val="1"/>
        <c:lblAlgn val="ctr"/>
        <c:lblOffset val="100"/>
        <c:noMultiLvlLbl val="0"/>
      </c:catAx>
      <c:valAx>
        <c:axId val="2088004648"/>
        <c:scaling>
          <c:orientation val="minMax"/>
          <c:min val="0.95"/>
        </c:scaling>
        <c:delete val="0"/>
        <c:axPos val="l"/>
        <c:majorGridlines/>
        <c:title>
          <c:tx>
            <c:rich>
              <a:bodyPr/>
              <a:lstStyle/>
              <a:p>
                <a:pPr>
                  <a:defRPr/>
                </a:pPr>
                <a:r>
                  <a:rPr lang="en-US"/>
                  <a:t>KPI Score</a:t>
                </a:r>
              </a:p>
            </c:rich>
          </c:tx>
          <c:overlay val="0"/>
        </c:title>
        <c:numFmt formatCode="#,##0.00" sourceLinked="0"/>
        <c:majorTickMark val="none"/>
        <c:minorTickMark val="none"/>
        <c:tickLblPos val="nextTo"/>
        <c:crossAx val="2088001576"/>
        <c:crosses val="autoZero"/>
        <c:crossBetween val="between"/>
      </c:valAx>
    </c:plotArea>
    <c:plotVisOnly val="0"/>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Fleet</a:t>
            </a:r>
            <a:r>
              <a:rPr lang="en-US" sz="1400" baseline="0"/>
              <a:t> Safety</a:t>
            </a:r>
            <a:endParaRPr lang="en-US" sz="1400"/>
          </a:p>
        </c:rich>
      </c:tx>
      <c:overlay val="0"/>
    </c:title>
    <c:autoTitleDeleted val="0"/>
    <c:plotArea>
      <c:layout/>
      <c:lineChart>
        <c:grouping val="standard"/>
        <c:varyColors val="0"/>
        <c:ser>
          <c:idx val="0"/>
          <c:order val="0"/>
          <c:spPr>
            <a:ln w="25400" cap="flat" cmpd="sng" algn="ctr">
              <a:solidFill>
                <a:srgbClr val="0F0064"/>
              </a:solidFill>
              <a:prstDash val="solid"/>
            </a:ln>
            <a:effectLst/>
          </c:spPr>
          <c:marker>
            <c:symbol val="none"/>
          </c:marker>
          <c:cat>
            <c:strRef>
              <c:f>('Fleet Safety'!$I$9,'Fleet Safety'!$K$9,'Fleet Safety'!$M$9,'Fleet Safety'!$O$9,'Fleet Safety'!$Q$9,'Fleet Safety'!$S$9,'Fleet Safety'!$U$9,'Fleet Safety'!$W$9,'Fleet Safety'!$Y$9,'Fleet Safety'!$AA$9,'Fleet Safety'!$AC$9,'Fleet Safety'!$AE$9)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('Fleet Safety'!$I$17,'Fleet Safety'!$K$17,'Fleet Safety'!$M$17,'Fleet Safety'!$O$17,'Fleet Safety'!$Q$17,'Fleet Safety'!$S$17,'Fleet Safety'!$U$17,'Fleet Safety'!$W$17,'Fleet Safety'!$Y$17,'Fleet Safety'!$AA$17,'Fleet Safety'!$AC$17,'Fleet Safety'!$AE$17)</c:f>
              <c:numCache>
                <c:formatCode>_(* #,##0.0_);_(* \(#,##0.0\);_(* "-"??_);_(@_)</c:formatCode>
                <c:ptCount val="12"/>
                <c:pt idx="0">
                  <c:v>#N/A</c:v>
                </c:pt>
                <c:pt idx="1">
                  <c:v>#N/A</c:v>
                </c:pt>
                <c:pt idx="2">
                  <c:v>#N/A</c:v>
                </c:pt>
                <c:pt idx="3">
                  <c:v>#N/A</c:v>
                </c:pt>
                <c:pt idx="4">
                  <c:v>#N/A</c:v>
                </c:pt>
                <c:pt idx="5">
                  <c:v>#N/A</c:v>
                </c:pt>
                <c:pt idx="6">
                  <c:v>#N/A</c:v>
                </c:pt>
                <c:pt idx="7">
                  <c:v>#N/A</c:v>
                </c:pt>
                <c:pt idx="8">
                  <c:v>2.2</c:v>
                </c:pt>
                <c:pt idx="9">
                  <c:v>#N/A</c:v>
                </c:pt>
                <c:pt idx="10">
                  <c:v>#N/A</c:v>
                </c:pt>
                <c:pt idx="11">
                  <c:v>#N/A</c:v>
                </c:pt>
              </c:numCache>
            </c:numRef>
          </c:val>
          <c:smooth val="0"/>
        </c:ser>
        <c:dLbls>
          <c:showLegendKey val="0"/>
          <c:showVal val="0"/>
          <c:showCatName val="0"/>
          <c:showSerName val="0"/>
          <c:showPercent val="0"/>
          <c:showBubbleSize val="0"/>
        </c:dLbls>
        <c:marker val="1"/>
        <c:smooth val="0"/>
        <c:axId val="2088119064"/>
        <c:axId val="2088122136"/>
      </c:lineChart>
      <c:catAx>
        <c:axId val="2088119064"/>
        <c:scaling>
          <c:orientation val="minMax"/>
        </c:scaling>
        <c:delete val="0"/>
        <c:axPos val="b"/>
        <c:numFmt formatCode="General" sourceLinked="0"/>
        <c:majorTickMark val="none"/>
        <c:minorTickMark val="none"/>
        <c:tickLblPos val="nextTo"/>
        <c:crossAx val="2088122136"/>
        <c:crosses val="autoZero"/>
        <c:auto val="1"/>
        <c:lblAlgn val="ctr"/>
        <c:lblOffset val="100"/>
        <c:noMultiLvlLbl val="0"/>
      </c:catAx>
      <c:valAx>
        <c:axId val="2088122136"/>
        <c:scaling>
          <c:orientation val="minMax"/>
          <c:min val="0.95"/>
        </c:scaling>
        <c:delete val="0"/>
        <c:axPos val="l"/>
        <c:majorGridlines/>
        <c:title>
          <c:tx>
            <c:rich>
              <a:bodyPr/>
              <a:lstStyle/>
              <a:p>
                <a:pPr>
                  <a:defRPr/>
                </a:pPr>
                <a:r>
                  <a:rPr lang="en-US"/>
                  <a:t>KPI Score</a:t>
                </a:r>
              </a:p>
            </c:rich>
          </c:tx>
          <c:overlay val="0"/>
        </c:title>
        <c:numFmt formatCode="#,##0.00" sourceLinked="0"/>
        <c:majorTickMark val="none"/>
        <c:minorTickMark val="none"/>
        <c:tickLblPos val="nextTo"/>
        <c:crossAx val="2088119064"/>
        <c:crosses val="autoZero"/>
        <c:crossBetween val="between"/>
      </c:valAx>
    </c:plotArea>
    <c:plotVisOnly val="0"/>
    <c:dispBlanksAs val="gap"/>
    <c:showDLblsOverMax val="0"/>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70307</xdr:colOff>
      <xdr:row>32</xdr:row>
      <xdr:rowOff>78441</xdr:rowOff>
    </xdr:from>
    <xdr:to>
      <xdr:col>33</xdr:col>
      <xdr:colOff>399007</xdr:colOff>
      <xdr:row>50</xdr:row>
      <xdr:rowOff>46850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0.xml><?xml version="1.0" encoding="utf-8"?>
<xdr:wsDr xmlns:xdr="http://schemas.openxmlformats.org/drawingml/2006/spreadsheetDrawing" xmlns:a="http://schemas.openxmlformats.org/drawingml/2006/main">
  <xdr:twoCellAnchor>
    <xdr:from>
      <xdr:col>1</xdr:col>
      <xdr:colOff>99925</xdr:colOff>
      <xdr:row>36</xdr:row>
      <xdr:rowOff>58451</xdr:rowOff>
    </xdr:from>
    <xdr:to>
      <xdr:col>30</xdr:col>
      <xdr:colOff>346362</xdr:colOff>
      <xdr:row>51</xdr:row>
      <xdr:rowOff>54054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1.xml><?xml version="1.0" encoding="utf-8"?>
<xdr:wsDr xmlns:xdr="http://schemas.openxmlformats.org/drawingml/2006/spreadsheetDrawing" xmlns:a="http://schemas.openxmlformats.org/drawingml/2006/main">
  <xdr:twoCellAnchor>
    <xdr:from>
      <xdr:col>1</xdr:col>
      <xdr:colOff>99925</xdr:colOff>
      <xdr:row>36</xdr:row>
      <xdr:rowOff>58451</xdr:rowOff>
    </xdr:from>
    <xdr:to>
      <xdr:col>30</xdr:col>
      <xdr:colOff>346362</xdr:colOff>
      <xdr:row>51</xdr:row>
      <xdr:rowOff>54054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2.xml><?xml version="1.0" encoding="utf-8"?>
<xdr:wsDr xmlns:xdr="http://schemas.openxmlformats.org/drawingml/2006/spreadsheetDrawing" xmlns:a="http://schemas.openxmlformats.org/drawingml/2006/main">
  <xdr:twoCellAnchor>
    <xdr:from>
      <xdr:col>1</xdr:col>
      <xdr:colOff>99925</xdr:colOff>
      <xdr:row>51</xdr:row>
      <xdr:rowOff>58451</xdr:rowOff>
    </xdr:from>
    <xdr:to>
      <xdr:col>30</xdr:col>
      <xdr:colOff>346362</xdr:colOff>
      <xdr:row>66</xdr:row>
      <xdr:rowOff>54054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3.xml><?xml version="1.0" encoding="utf-8"?>
<xdr:wsDr xmlns:xdr="http://schemas.openxmlformats.org/drawingml/2006/spreadsheetDrawing" xmlns:a="http://schemas.openxmlformats.org/drawingml/2006/main">
  <xdr:twoCellAnchor>
    <xdr:from>
      <xdr:col>1</xdr:col>
      <xdr:colOff>99925</xdr:colOff>
      <xdr:row>46</xdr:row>
      <xdr:rowOff>58451</xdr:rowOff>
    </xdr:from>
    <xdr:to>
      <xdr:col>30</xdr:col>
      <xdr:colOff>346362</xdr:colOff>
      <xdr:row>61</xdr:row>
      <xdr:rowOff>54054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1</xdr:col>
      <xdr:colOff>99925</xdr:colOff>
      <xdr:row>46</xdr:row>
      <xdr:rowOff>58451</xdr:rowOff>
    </xdr:from>
    <xdr:to>
      <xdr:col>30</xdr:col>
      <xdr:colOff>346362</xdr:colOff>
      <xdr:row>61</xdr:row>
      <xdr:rowOff>54054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1</xdr:col>
      <xdr:colOff>99925</xdr:colOff>
      <xdr:row>46</xdr:row>
      <xdr:rowOff>58451</xdr:rowOff>
    </xdr:from>
    <xdr:to>
      <xdr:col>30</xdr:col>
      <xdr:colOff>346362</xdr:colOff>
      <xdr:row>61</xdr:row>
      <xdr:rowOff>54054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dr:twoCellAnchor>
    <xdr:from>
      <xdr:col>1</xdr:col>
      <xdr:colOff>99925</xdr:colOff>
      <xdr:row>46</xdr:row>
      <xdr:rowOff>58451</xdr:rowOff>
    </xdr:from>
    <xdr:to>
      <xdr:col>30</xdr:col>
      <xdr:colOff>346362</xdr:colOff>
      <xdr:row>61</xdr:row>
      <xdr:rowOff>54054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dr:twoCellAnchor>
    <xdr:from>
      <xdr:col>1</xdr:col>
      <xdr:colOff>99925</xdr:colOff>
      <xdr:row>46</xdr:row>
      <xdr:rowOff>58451</xdr:rowOff>
    </xdr:from>
    <xdr:to>
      <xdr:col>30</xdr:col>
      <xdr:colOff>346362</xdr:colOff>
      <xdr:row>61</xdr:row>
      <xdr:rowOff>54054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dr:twoCellAnchor>
    <xdr:from>
      <xdr:col>1</xdr:col>
      <xdr:colOff>99925</xdr:colOff>
      <xdr:row>46</xdr:row>
      <xdr:rowOff>58451</xdr:rowOff>
    </xdr:from>
    <xdr:to>
      <xdr:col>30</xdr:col>
      <xdr:colOff>346362</xdr:colOff>
      <xdr:row>61</xdr:row>
      <xdr:rowOff>54054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dr:twoCellAnchor>
    <xdr:from>
      <xdr:col>1</xdr:col>
      <xdr:colOff>99925</xdr:colOff>
      <xdr:row>46</xdr:row>
      <xdr:rowOff>58451</xdr:rowOff>
    </xdr:from>
    <xdr:to>
      <xdr:col>30</xdr:col>
      <xdr:colOff>346362</xdr:colOff>
      <xdr:row>61</xdr:row>
      <xdr:rowOff>54054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8.xml><?xml version="1.0" encoding="utf-8"?>
<xdr:wsDr xmlns:xdr="http://schemas.openxmlformats.org/drawingml/2006/spreadsheetDrawing" xmlns:a="http://schemas.openxmlformats.org/drawingml/2006/main">
  <xdr:twoCellAnchor>
    <xdr:from>
      <xdr:col>1</xdr:col>
      <xdr:colOff>99925</xdr:colOff>
      <xdr:row>46</xdr:row>
      <xdr:rowOff>58451</xdr:rowOff>
    </xdr:from>
    <xdr:to>
      <xdr:col>30</xdr:col>
      <xdr:colOff>346362</xdr:colOff>
      <xdr:row>61</xdr:row>
      <xdr:rowOff>54054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9.xml><?xml version="1.0" encoding="utf-8"?>
<xdr:wsDr xmlns:xdr="http://schemas.openxmlformats.org/drawingml/2006/spreadsheetDrawing" xmlns:a="http://schemas.openxmlformats.org/drawingml/2006/main">
  <xdr:twoCellAnchor>
    <xdr:from>
      <xdr:col>1</xdr:col>
      <xdr:colOff>99925</xdr:colOff>
      <xdr:row>56</xdr:row>
      <xdr:rowOff>58451</xdr:rowOff>
    </xdr:from>
    <xdr:to>
      <xdr:col>30</xdr:col>
      <xdr:colOff>346362</xdr:colOff>
      <xdr:row>71</xdr:row>
      <xdr:rowOff>54054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BJ31"/>
  <sheetViews>
    <sheetView showGridLines="0" topLeftCell="A7" zoomScale="85" zoomScaleNormal="85" zoomScaleSheetLayoutView="100" zoomScalePageLayoutView="85" workbookViewId="0">
      <selection activeCell="X18" sqref="X18"/>
    </sheetView>
  </sheetViews>
  <sheetFormatPr baseColWidth="10" defaultColWidth="8.83203125" defaultRowHeight="13" outlineLevelRow="1" outlineLevelCol="1" x14ac:dyDescent="0"/>
  <cols>
    <col min="1" max="1" width="8.6640625" style="2" customWidth="1"/>
    <col min="2" max="2" width="4.1640625" style="2" customWidth="1"/>
    <col min="3" max="3" width="38" style="76" customWidth="1"/>
    <col min="4" max="4" width="9.6640625" style="2" customWidth="1"/>
    <col min="5" max="6" width="2.83203125" style="2" customWidth="1"/>
    <col min="7" max="7" width="9.33203125" style="2" customWidth="1" outlineLevel="1"/>
    <col min="8" max="8" width="9.83203125" style="2" customWidth="1"/>
    <col min="9" max="22" width="6.83203125" style="2" customWidth="1"/>
    <col min="23" max="23" width="10.5" style="2" customWidth="1"/>
    <col min="24" max="32" width="6.83203125" style="2" customWidth="1"/>
    <col min="33" max="33" width="10.83203125" style="2" customWidth="1"/>
    <col min="34" max="34" width="6.83203125" style="2" customWidth="1"/>
    <col min="35" max="36" width="9.1640625" style="2" customWidth="1"/>
    <col min="37" max="38" width="9.83203125" style="2" customWidth="1"/>
    <col min="39" max="43" width="8.83203125" style="2"/>
    <col min="44" max="61" width="0" style="2" hidden="1" customWidth="1"/>
    <col min="62" max="16384" width="8.83203125" style="2"/>
  </cols>
  <sheetData>
    <row r="1" spans="1:62">
      <c r="A1" s="3" t="s">
        <v>47</v>
      </c>
      <c r="B1" s="3"/>
      <c r="C1" s="76" t="s">
        <v>48</v>
      </c>
    </row>
    <row r="2" spans="1:62">
      <c r="C2" s="76" t="s">
        <v>62</v>
      </c>
      <c r="G2" s="3" t="e">
        <f>Data!#REF!</f>
        <v>#REF!</v>
      </c>
      <c r="H2" s="3"/>
      <c r="I2" s="2" t="str">
        <f>Data!F1</f>
        <v>No</v>
      </c>
      <c r="K2" s="2" t="str">
        <f>Data!G1</f>
        <v>No</v>
      </c>
      <c r="M2" s="2" t="str">
        <f>Data!H1</f>
        <v>No</v>
      </c>
      <c r="O2" s="2" t="str">
        <f>Data!I1</f>
        <v>No</v>
      </c>
      <c r="Q2" s="2" t="str">
        <f>Data!J1</f>
        <v>No</v>
      </c>
      <c r="S2" s="2" t="str">
        <f>Data!K1</f>
        <v>No</v>
      </c>
      <c r="U2" s="2" t="str">
        <f>Data!L1</f>
        <v>No</v>
      </c>
      <c r="W2" s="2" t="str">
        <f>Data!M1</f>
        <v>No</v>
      </c>
      <c r="Y2" s="2" t="str">
        <f>Data!N1</f>
        <v>Yes</v>
      </c>
      <c r="AA2" s="2" t="str">
        <f>Data!O1</f>
        <v>No</v>
      </c>
      <c r="AC2" s="2" t="str">
        <f>Data!P1</f>
        <v>No</v>
      </c>
      <c r="AE2" s="2" t="str">
        <f>Data!Q1</f>
        <v>No</v>
      </c>
    </row>
    <row r="3" spans="1:62">
      <c r="G3" s="3" t="s">
        <v>46</v>
      </c>
      <c r="H3" s="3" t="s">
        <v>0</v>
      </c>
      <c r="I3" s="2" t="s">
        <v>0</v>
      </c>
      <c r="J3" s="2" t="s">
        <v>1</v>
      </c>
      <c r="K3" s="2" t="s">
        <v>1</v>
      </c>
      <c r="L3" s="2" t="s">
        <v>2</v>
      </c>
      <c r="M3" s="2" t="s">
        <v>2</v>
      </c>
      <c r="N3" s="2" t="s">
        <v>3</v>
      </c>
      <c r="O3" s="2" t="s">
        <v>3</v>
      </c>
      <c r="P3" s="2" t="s">
        <v>63</v>
      </c>
      <c r="Q3" s="2" t="s">
        <v>4</v>
      </c>
      <c r="R3" s="2" t="s">
        <v>5</v>
      </c>
      <c r="S3" s="2" t="s">
        <v>5</v>
      </c>
      <c r="T3" s="2" t="s">
        <v>6</v>
      </c>
      <c r="U3" s="2" t="s">
        <v>6</v>
      </c>
      <c r="V3" s="2" t="s">
        <v>7</v>
      </c>
      <c r="W3" s="2" t="s">
        <v>7</v>
      </c>
      <c r="X3" s="2" t="s">
        <v>8</v>
      </c>
      <c r="Y3" s="2" t="s">
        <v>8</v>
      </c>
      <c r="Z3" s="2" t="s">
        <v>9</v>
      </c>
      <c r="AA3" s="2" t="s">
        <v>9</v>
      </c>
      <c r="AB3" s="2" t="s">
        <v>10</v>
      </c>
      <c r="AC3" s="2" t="s">
        <v>10</v>
      </c>
      <c r="AD3" s="2" t="s">
        <v>11</v>
      </c>
      <c r="AE3" s="2" t="s">
        <v>11</v>
      </c>
    </row>
    <row r="4" spans="1:62" ht="18" thickBot="1">
      <c r="B4" s="250" t="s">
        <v>109</v>
      </c>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c r="AF4" s="250"/>
      <c r="AG4" s="250"/>
      <c r="AH4" s="250"/>
    </row>
    <row r="5" spans="1:62" ht="14" thickTop="1">
      <c r="B5" s="124"/>
      <c r="C5" s="55"/>
      <c r="D5" s="52"/>
      <c r="W5" s="9"/>
      <c r="X5" s="9"/>
      <c r="AF5" s="38" t="s">
        <v>131</v>
      </c>
    </row>
    <row r="6" spans="1:62">
      <c r="C6" s="2" t="s">
        <v>133</v>
      </c>
      <c r="D6" s="76"/>
      <c r="AF6" s="58" t="s">
        <v>126</v>
      </c>
      <c r="AG6" s="59" t="str">
        <f>TEXT($C$5,"yyyy")&amp;TEXT($C$5,"mm")</f>
        <v>190001</v>
      </c>
      <c r="AH6" s="60" t="s">
        <v>127</v>
      </c>
    </row>
    <row r="8" spans="1:62">
      <c r="C8" s="2"/>
      <c r="D8" s="76"/>
      <c r="AK8" s="2" t="s">
        <v>12</v>
      </c>
    </row>
    <row r="9" spans="1:62">
      <c r="C9" s="77" t="s">
        <v>110</v>
      </c>
      <c r="D9" s="40" t="s">
        <v>13</v>
      </c>
      <c r="E9" s="38"/>
      <c r="F9" s="38"/>
      <c r="G9" s="40" t="s">
        <v>46</v>
      </c>
      <c r="H9" s="40"/>
      <c r="I9" s="40" t="s">
        <v>0</v>
      </c>
      <c r="J9" s="40"/>
      <c r="K9" s="40" t="s">
        <v>1</v>
      </c>
      <c r="L9" s="40"/>
      <c r="M9" s="40" t="s">
        <v>2</v>
      </c>
      <c r="N9" s="40"/>
      <c r="O9" s="40" t="s">
        <v>3</v>
      </c>
      <c r="P9" s="40"/>
      <c r="Q9" s="40" t="s">
        <v>4</v>
      </c>
      <c r="R9" s="40"/>
      <c r="S9" s="40" t="s">
        <v>5</v>
      </c>
      <c r="T9" s="40"/>
      <c r="U9" s="40" t="s">
        <v>6</v>
      </c>
      <c r="V9" s="40"/>
      <c r="W9" s="40" t="s">
        <v>7</v>
      </c>
      <c r="X9" s="40"/>
      <c r="Y9" s="40" t="s">
        <v>8</v>
      </c>
      <c r="Z9" s="83"/>
      <c r="AA9" s="40" t="s">
        <v>9</v>
      </c>
      <c r="AB9" s="40"/>
      <c r="AC9" s="40" t="s">
        <v>10</v>
      </c>
      <c r="AD9" s="40"/>
      <c r="AE9" s="40" t="s">
        <v>11</v>
      </c>
      <c r="AF9" s="3"/>
      <c r="AG9" s="40" t="s">
        <v>132</v>
      </c>
      <c r="AH9" s="40"/>
      <c r="AK9" s="40" t="s">
        <v>46</v>
      </c>
      <c r="AL9" s="40"/>
      <c r="AM9" s="40" t="s">
        <v>0</v>
      </c>
      <c r="AN9" s="40"/>
      <c r="AO9" s="40" t="s">
        <v>1</v>
      </c>
      <c r="AP9" s="40"/>
      <c r="AQ9" s="40" t="s">
        <v>2</v>
      </c>
      <c r="AR9" s="40"/>
      <c r="AS9" s="40" t="s">
        <v>3</v>
      </c>
      <c r="AT9" s="40"/>
      <c r="AU9" s="40" t="s">
        <v>4</v>
      </c>
      <c r="AV9" s="40"/>
      <c r="AW9" s="40" t="s">
        <v>5</v>
      </c>
      <c r="AX9" s="40"/>
      <c r="AY9" s="40" t="s">
        <v>6</v>
      </c>
      <c r="AZ9" s="40"/>
      <c r="BA9" s="40" t="s">
        <v>7</v>
      </c>
      <c r="BB9" s="40"/>
      <c r="BC9" s="40" t="s">
        <v>8</v>
      </c>
      <c r="BD9" s="40"/>
      <c r="BE9" s="40" t="s">
        <v>9</v>
      </c>
      <c r="BF9" s="40"/>
      <c r="BG9" s="40" t="s">
        <v>10</v>
      </c>
      <c r="BH9" s="40"/>
      <c r="BI9" s="40" t="s">
        <v>11</v>
      </c>
      <c r="BJ9" s="38"/>
    </row>
    <row r="10" spans="1:62">
      <c r="AG10" s="40"/>
      <c r="AH10" s="40"/>
    </row>
    <row r="11" spans="1:62" ht="14">
      <c r="B11" s="10">
        <v>1</v>
      </c>
      <c r="C11" s="94" t="s">
        <v>140</v>
      </c>
      <c r="D11" s="72">
        <v>0.1</v>
      </c>
      <c r="E11" s="12"/>
      <c r="F11" s="13"/>
      <c r="G11" s="7" t="e">
        <f t="shared" ref="G11:G20" si="0">IF(ISBLANK($C11),"",IF(G$2&lt;&gt;"Yes",0,AK11))</f>
        <v>#REF!</v>
      </c>
      <c r="H11" s="7" t="e">
        <f t="shared" ref="H11:H21" si="1">IF(ISBLANK(I11),"",I11-G11)</f>
        <v>#REF!</v>
      </c>
      <c r="I11" s="7">
        <f t="shared" ref="I11:I22" si="2">IF(ISBLANK($C11),"",IF(I$2&lt;&gt;"Yes",0,AM11))</f>
        <v>0</v>
      </c>
      <c r="J11" s="7">
        <f t="shared" ref="J11:J20" si="3">IF(ISBLANK(K11),"",K11-I11)</f>
        <v>0</v>
      </c>
      <c r="K11" s="7">
        <f t="shared" ref="K11:K22" si="4">IF(ISBLANK($C11),"",IF(K$2&lt;&gt;"Yes",0,AO11))</f>
        <v>0</v>
      </c>
      <c r="L11" s="7">
        <f t="shared" ref="L11:L22" si="5">IF(ISBLANK(M11),"",M11-K11)</f>
        <v>0</v>
      </c>
      <c r="M11" s="7">
        <f t="shared" ref="M11:M22" si="6">IF(ISBLANK($C11),"",IF(M$2&lt;&gt;"Yes",0,AQ11))</f>
        <v>0</v>
      </c>
      <c r="N11" s="7">
        <f t="shared" ref="N11:N20" si="7">IF(ISBLANK(O11),"",O11-M11)</f>
        <v>0</v>
      </c>
      <c r="O11" s="7">
        <f t="shared" ref="O11:O17" si="8">IF(ISBLANK($C11),"",IF(O$2&lt;&gt;"Yes",0,AS11))</f>
        <v>0</v>
      </c>
      <c r="P11" s="7">
        <f t="shared" ref="P11:P20" si="9">IF(ISBLANK(Q11),"",Q11-O11)</f>
        <v>0</v>
      </c>
      <c r="Q11" s="7">
        <f t="shared" ref="Q11:Q17" si="10">IF(ISBLANK($C11),"",IF(Q$2&lt;&gt;"Yes",0,AU11))</f>
        <v>0</v>
      </c>
      <c r="R11" s="7">
        <f t="shared" ref="R11:R20" si="11">IF(ISBLANK(S11),"",S11-Q11)</f>
        <v>0</v>
      </c>
      <c r="S11" s="7">
        <f t="shared" ref="S11:S17" si="12">IF(ISBLANK($C11),"",IF(S$2&lt;&gt;"Yes",0,AW11))</f>
        <v>0</v>
      </c>
      <c r="T11" s="7">
        <f t="shared" ref="T11:T20" si="13">IF(ISBLANK(U11),"",U11-S11)</f>
        <v>0</v>
      </c>
      <c r="U11" s="7">
        <f t="shared" ref="U11:U17" si="14">IF(ISBLANK($C11),"",IF(U$2&lt;&gt;"Yes",0,AY11))</f>
        <v>0</v>
      </c>
      <c r="V11" s="7">
        <f t="shared" ref="V11:V20" si="15">IF(ISBLANK(W11),"",W11-U11)</f>
        <v>0</v>
      </c>
      <c r="W11" s="7">
        <f t="shared" ref="W11:W17" si="16">IF(ISBLANK($C11),"",IF(W$2&lt;&gt;"Yes",0,BA11))</f>
        <v>0</v>
      </c>
      <c r="X11" s="7">
        <f t="shared" ref="X11:X20" ca="1" si="17">IF(ISBLANK(Y11),"",Y11-W11)</f>
        <v>0</v>
      </c>
      <c r="Y11" s="7">
        <f t="shared" ref="Y11:Y17" ca="1" si="18">IF(ISBLANK($C11),"",IF(Y$2&lt;&gt;"Yes",0,BC11))</f>
        <v>0</v>
      </c>
      <c r="Z11" s="7">
        <f t="shared" ref="Z11:Z20" ca="1" si="19">IF(ISBLANK(AA11),"",AA11-Y11)</f>
        <v>0</v>
      </c>
      <c r="AA11" s="7">
        <f t="shared" ref="AA11:AA17" si="20">IF(ISBLANK($C11),"",IF(AA$2&lt;&gt;"Yes",0,BE11))</f>
        <v>0</v>
      </c>
      <c r="AB11" s="7">
        <f t="shared" ref="AB11:AB20" si="21">IF(ISBLANK(AC11),"",AC11-AA11)</f>
        <v>0</v>
      </c>
      <c r="AC11" s="7">
        <f t="shared" ref="AC11:AC17" si="22">IF(ISBLANK($C11),"",IF(AC$2&lt;&gt;"Yes",0,BG11))</f>
        <v>0</v>
      </c>
      <c r="AD11" s="7">
        <f t="shared" ref="AD11:AD20" si="23">IF(ISBLANK(AE11),"",AE11-AC11)</f>
        <v>0</v>
      </c>
      <c r="AE11" s="7">
        <f t="shared" ref="AE11:AE17" si="24">IF(ISBLANK($C11),"",IF(AE$2&lt;&gt;"Yes",0,BI11))</f>
        <v>0</v>
      </c>
      <c r="AF11" s="39"/>
      <c r="AG11" s="57" t="s">
        <v>60</v>
      </c>
      <c r="AH11" s="39"/>
      <c r="AK11" s="37">
        <f t="shared" ref="AK11:AK24" ca="1" si="25">IF(ISBLANK($C11),"",INDIRECT("'"&amp;$C11&amp;"'!"&amp;"G$22"))</f>
        <v>0</v>
      </c>
      <c r="AL11" s="6"/>
      <c r="AM11" s="37" t="e">
        <f ca="1">IF(ISBLANK($C11),"",INDIRECT("'"&amp;$C11&amp;"'!"&amp;"I$21"))</f>
        <v>#N/A</v>
      </c>
      <c r="AN11" s="6"/>
      <c r="AO11" s="37" t="e">
        <f ca="1">IF(ISBLANK($C11),"",INDIRECT("'"&amp;$C11&amp;"'!"&amp;"K$21"))</f>
        <v>#N/A</v>
      </c>
      <c r="AP11" s="6"/>
      <c r="AQ11" s="37" t="e">
        <f ca="1">IF(ISBLANK($C11),"",INDIRECT("'"&amp;$C11&amp;"'!"&amp;"M$21"))</f>
        <v>#N/A</v>
      </c>
      <c r="AR11" s="6"/>
      <c r="AS11" s="37">
        <f t="shared" ref="AS11:AS24" ca="1" si="26">IF(ISBLANK($C11),"",INDIRECT("'"&amp;$C11&amp;"'!"&amp;"O$22"))</f>
        <v>0</v>
      </c>
      <c r="AT11" s="6"/>
      <c r="AU11" s="37">
        <f t="shared" ref="AU11:AU24" ca="1" si="27">IF(ISBLANK($C11),"",INDIRECT("'"&amp;$C11&amp;"'!"&amp;"Q$22"))</f>
        <v>0</v>
      </c>
      <c r="AV11" s="6"/>
      <c r="AW11" s="37">
        <f t="shared" ref="AW11:AW24" ca="1" si="28">IF(ISBLANK($C11),"",INDIRECT("'"&amp;$C11&amp;"'!"&amp;"S$22"))</f>
        <v>0</v>
      </c>
      <c r="AX11" s="6"/>
      <c r="AY11" s="37">
        <f t="shared" ref="AY11:AY24" ca="1" si="29">IF(ISBLANK($C11),"",INDIRECT("'"&amp;$C11&amp;"'!"&amp;"U$22"))</f>
        <v>0</v>
      </c>
      <c r="AZ11" s="6"/>
      <c r="BA11" s="37">
        <f t="shared" ref="BA11:BA24" ca="1" si="30">IF(ISBLANK($C11),"",INDIRECT("'"&amp;$C11&amp;"'!"&amp;"W$22"))</f>
        <v>0</v>
      </c>
      <c r="BB11" s="6"/>
      <c r="BC11" s="37">
        <f t="shared" ref="BC11:BC24" ca="1" si="31">IF(ISBLANK($C11),"",INDIRECT("'"&amp;$C11&amp;"'!"&amp;"Y$22"))</f>
        <v>0</v>
      </c>
      <c r="BD11" s="6"/>
      <c r="BE11" s="37">
        <f t="shared" ref="BE11:BE24" ca="1" si="32">IF(ISBLANK($C11),"",INDIRECT("'"&amp;$C11&amp;"'!"&amp;"AA$22"))</f>
        <v>0</v>
      </c>
      <c r="BF11" s="6"/>
      <c r="BG11" s="37">
        <f t="shared" ref="BG11:BG24" ca="1" si="33">IF(ISBLANK($C11),"",INDIRECT("'"&amp;$C11&amp;"'!"&amp;"AC$22"))</f>
        <v>0</v>
      </c>
      <c r="BH11" s="6"/>
      <c r="BI11" s="37">
        <f t="shared" ref="BI11:BI24" ca="1" si="34">IF(ISBLANK($C11),"",INDIRECT("'"&amp;$C11&amp;"'!"&amp;"AE$22"))</f>
        <v>0</v>
      </c>
    </row>
    <row r="12" spans="1:62" ht="14">
      <c r="B12" s="10">
        <v>2</v>
      </c>
      <c r="C12" s="94" t="s">
        <v>141</v>
      </c>
      <c r="D12" s="72">
        <v>0.05</v>
      </c>
      <c r="E12" s="12"/>
      <c r="F12" s="13"/>
      <c r="G12" s="7" t="e">
        <f t="shared" si="0"/>
        <v>#REF!</v>
      </c>
      <c r="H12" s="7" t="e">
        <f t="shared" si="1"/>
        <v>#REF!</v>
      </c>
      <c r="I12" s="7">
        <f t="shared" si="2"/>
        <v>0</v>
      </c>
      <c r="J12" s="7">
        <f t="shared" si="3"/>
        <v>0</v>
      </c>
      <c r="K12" s="7">
        <f t="shared" si="4"/>
        <v>0</v>
      </c>
      <c r="L12" s="7">
        <f t="shared" si="5"/>
        <v>0</v>
      </c>
      <c r="M12" s="7">
        <f t="shared" si="6"/>
        <v>0</v>
      </c>
      <c r="N12" s="7">
        <f t="shared" si="7"/>
        <v>0</v>
      </c>
      <c r="O12" s="7">
        <f t="shared" si="8"/>
        <v>0</v>
      </c>
      <c r="P12" s="7">
        <f t="shared" si="9"/>
        <v>0</v>
      </c>
      <c r="Q12" s="7">
        <f t="shared" si="10"/>
        <v>0</v>
      </c>
      <c r="R12" s="7">
        <f t="shared" si="11"/>
        <v>0</v>
      </c>
      <c r="S12" s="7">
        <f t="shared" si="12"/>
        <v>0</v>
      </c>
      <c r="T12" s="7">
        <f t="shared" si="13"/>
        <v>0</v>
      </c>
      <c r="U12" s="7">
        <f t="shared" si="14"/>
        <v>0</v>
      </c>
      <c r="V12" s="7">
        <f t="shared" si="15"/>
        <v>0</v>
      </c>
      <c r="W12" s="7">
        <f t="shared" si="16"/>
        <v>0</v>
      </c>
      <c r="X12" s="7">
        <f t="shared" ca="1" si="17"/>
        <v>3.0000000000000004</v>
      </c>
      <c r="Y12" s="7">
        <f t="shared" ca="1" si="18"/>
        <v>3.0000000000000004</v>
      </c>
      <c r="Z12" s="7">
        <f t="shared" ca="1" si="19"/>
        <v>-3.0000000000000004</v>
      </c>
      <c r="AA12" s="7">
        <f t="shared" si="20"/>
        <v>0</v>
      </c>
      <c r="AB12" s="7">
        <f t="shared" si="21"/>
        <v>0</v>
      </c>
      <c r="AC12" s="7">
        <f t="shared" si="22"/>
        <v>0</v>
      </c>
      <c r="AD12" s="7">
        <f t="shared" si="23"/>
        <v>0</v>
      </c>
      <c r="AE12" s="7">
        <f t="shared" si="24"/>
        <v>0</v>
      </c>
      <c r="AF12" s="39"/>
      <c r="AG12" s="57" t="s">
        <v>60</v>
      </c>
      <c r="AH12" s="39"/>
      <c r="AK12" s="37">
        <f t="shared" ca="1" si="25"/>
        <v>0</v>
      </c>
      <c r="AL12" s="6"/>
      <c r="AM12" s="37" t="e">
        <f t="shared" ref="AM12:AM24" ca="1" si="35">IF(ISBLANK($C12),"",INDIRECT("'"&amp;$C12&amp;"'!"&amp;"I$22"))</f>
        <v>#N/A</v>
      </c>
      <c r="AN12" s="6"/>
      <c r="AO12" s="37" t="e">
        <f t="shared" ref="AO12:AO24" ca="1" si="36">IF(ISBLANK($C12),"",INDIRECT("'"&amp;$C12&amp;"'!"&amp;"K$22"))</f>
        <v>#N/A</v>
      </c>
      <c r="AP12" s="6"/>
      <c r="AQ12" s="37" t="e">
        <f t="shared" ref="AQ12:AQ24" ca="1" si="37">IF(ISBLANK($C12),"",INDIRECT("'"&amp;$C12&amp;"'!"&amp;"M$22"))</f>
        <v>#N/A</v>
      </c>
      <c r="AR12" s="6"/>
      <c r="AS12" s="37" t="e">
        <f t="shared" ca="1" si="26"/>
        <v>#N/A</v>
      </c>
      <c r="AT12" s="6"/>
      <c r="AU12" s="37" t="e">
        <f t="shared" ca="1" si="27"/>
        <v>#N/A</v>
      </c>
      <c r="AV12" s="6"/>
      <c r="AW12" s="37" t="e">
        <f t="shared" ca="1" si="28"/>
        <v>#N/A</v>
      </c>
      <c r="AX12" s="6"/>
      <c r="AY12" s="37" t="e">
        <f t="shared" ca="1" si="29"/>
        <v>#N/A</v>
      </c>
      <c r="AZ12" s="6"/>
      <c r="BA12" s="37" t="e">
        <f t="shared" ca="1" si="30"/>
        <v>#N/A</v>
      </c>
      <c r="BB12" s="6"/>
      <c r="BC12" s="37">
        <f t="shared" ca="1" si="31"/>
        <v>3.0000000000000004</v>
      </c>
      <c r="BD12" s="6"/>
      <c r="BE12" s="37" t="e">
        <f t="shared" ca="1" si="32"/>
        <v>#N/A</v>
      </c>
      <c r="BF12" s="6"/>
      <c r="BG12" s="37" t="e">
        <f t="shared" ca="1" si="33"/>
        <v>#N/A</v>
      </c>
      <c r="BH12" s="6"/>
      <c r="BI12" s="37" t="e">
        <f t="shared" ca="1" si="34"/>
        <v>#N/A</v>
      </c>
    </row>
    <row r="13" spans="1:62" ht="14">
      <c r="B13" s="10">
        <v>3</v>
      </c>
      <c r="C13" s="94" t="s">
        <v>142</v>
      </c>
      <c r="D13" s="72">
        <v>0.1</v>
      </c>
      <c r="E13" s="12"/>
      <c r="F13" s="13"/>
      <c r="G13" s="7" t="e">
        <f t="shared" si="0"/>
        <v>#REF!</v>
      </c>
      <c r="H13" s="7" t="e">
        <f t="shared" si="1"/>
        <v>#REF!</v>
      </c>
      <c r="I13" s="7">
        <f t="shared" si="2"/>
        <v>0</v>
      </c>
      <c r="J13" s="7">
        <f t="shared" si="3"/>
        <v>0</v>
      </c>
      <c r="K13" s="7">
        <f t="shared" si="4"/>
        <v>0</v>
      </c>
      <c r="L13" s="7">
        <f t="shared" si="5"/>
        <v>0</v>
      </c>
      <c r="M13" s="7">
        <f t="shared" si="6"/>
        <v>0</v>
      </c>
      <c r="N13" s="7">
        <f t="shared" si="7"/>
        <v>0</v>
      </c>
      <c r="O13" s="7">
        <f t="shared" si="8"/>
        <v>0</v>
      </c>
      <c r="P13" s="7">
        <f t="shared" si="9"/>
        <v>0</v>
      </c>
      <c r="Q13" s="7">
        <f t="shared" si="10"/>
        <v>0</v>
      </c>
      <c r="R13" s="7">
        <f t="shared" si="11"/>
        <v>0</v>
      </c>
      <c r="S13" s="7">
        <f t="shared" si="12"/>
        <v>0</v>
      </c>
      <c r="T13" s="7">
        <f t="shared" si="13"/>
        <v>0</v>
      </c>
      <c r="U13" s="7">
        <f t="shared" si="14"/>
        <v>0</v>
      </c>
      <c r="V13" s="7">
        <f t="shared" si="15"/>
        <v>0</v>
      </c>
      <c r="W13" s="7">
        <f t="shared" si="16"/>
        <v>0</v>
      </c>
      <c r="X13" s="7">
        <f t="shared" ca="1" si="17"/>
        <v>1</v>
      </c>
      <c r="Y13" s="7">
        <f t="shared" ca="1" si="18"/>
        <v>1</v>
      </c>
      <c r="Z13" s="7">
        <f t="shared" ca="1" si="19"/>
        <v>-1</v>
      </c>
      <c r="AA13" s="7">
        <f t="shared" si="20"/>
        <v>0</v>
      </c>
      <c r="AB13" s="7">
        <f t="shared" si="21"/>
        <v>0</v>
      </c>
      <c r="AC13" s="7">
        <f t="shared" si="22"/>
        <v>0</v>
      </c>
      <c r="AD13" s="7">
        <f t="shared" si="23"/>
        <v>0</v>
      </c>
      <c r="AE13" s="7">
        <f t="shared" si="24"/>
        <v>0</v>
      </c>
      <c r="AF13" s="39"/>
      <c r="AG13" s="57" t="s">
        <v>61</v>
      </c>
      <c r="AH13" s="39"/>
      <c r="AK13" s="37">
        <f t="shared" ca="1" si="25"/>
        <v>0</v>
      </c>
      <c r="AL13" s="6"/>
      <c r="AM13" s="37" t="e">
        <f t="shared" ca="1" si="35"/>
        <v>#N/A</v>
      </c>
      <c r="AN13" s="6"/>
      <c r="AO13" s="37" t="e">
        <f t="shared" ca="1" si="36"/>
        <v>#N/A</v>
      </c>
      <c r="AP13" s="6"/>
      <c r="AQ13" s="37" t="e">
        <f t="shared" ca="1" si="37"/>
        <v>#N/A</v>
      </c>
      <c r="AR13" s="6"/>
      <c r="AS13" s="37" t="e">
        <f t="shared" ca="1" si="26"/>
        <v>#N/A</v>
      </c>
      <c r="AT13" s="6"/>
      <c r="AU13" s="37" t="e">
        <f t="shared" ca="1" si="27"/>
        <v>#N/A</v>
      </c>
      <c r="AV13" s="6"/>
      <c r="AW13" s="37" t="e">
        <f t="shared" ca="1" si="28"/>
        <v>#N/A</v>
      </c>
      <c r="AX13" s="6"/>
      <c r="AY13" s="37" t="e">
        <f t="shared" ca="1" si="29"/>
        <v>#N/A</v>
      </c>
      <c r="AZ13" s="6"/>
      <c r="BA13" s="37" t="e">
        <f t="shared" ca="1" si="30"/>
        <v>#N/A</v>
      </c>
      <c r="BB13" s="6"/>
      <c r="BC13" s="37">
        <f t="shared" ca="1" si="31"/>
        <v>1</v>
      </c>
      <c r="BD13" s="6"/>
      <c r="BE13" s="37" t="e">
        <f t="shared" ca="1" si="32"/>
        <v>#N/A</v>
      </c>
      <c r="BF13" s="6"/>
      <c r="BG13" s="37" t="e">
        <f t="shared" ca="1" si="33"/>
        <v>#N/A</v>
      </c>
      <c r="BH13" s="6"/>
      <c r="BI13" s="37" t="e">
        <f t="shared" ca="1" si="34"/>
        <v>#N/A</v>
      </c>
    </row>
    <row r="14" spans="1:62" ht="14">
      <c r="B14" s="10">
        <v>4</v>
      </c>
      <c r="C14" s="94" t="s">
        <v>143</v>
      </c>
      <c r="D14" s="72">
        <v>0.05</v>
      </c>
      <c r="E14" s="12"/>
      <c r="F14" s="13"/>
      <c r="G14" s="7" t="e">
        <f t="shared" si="0"/>
        <v>#REF!</v>
      </c>
      <c r="H14" s="7" t="e">
        <f t="shared" si="1"/>
        <v>#REF!</v>
      </c>
      <c r="I14" s="7">
        <f t="shared" si="2"/>
        <v>0</v>
      </c>
      <c r="J14" s="7">
        <f t="shared" si="3"/>
        <v>0</v>
      </c>
      <c r="K14" s="7">
        <f t="shared" si="4"/>
        <v>0</v>
      </c>
      <c r="L14" s="7">
        <f t="shared" si="5"/>
        <v>0</v>
      </c>
      <c r="M14" s="7">
        <f t="shared" si="6"/>
        <v>0</v>
      </c>
      <c r="N14" s="7">
        <f t="shared" si="7"/>
        <v>0</v>
      </c>
      <c r="O14" s="7">
        <f t="shared" si="8"/>
        <v>0</v>
      </c>
      <c r="P14" s="7">
        <f t="shared" si="9"/>
        <v>0</v>
      </c>
      <c r="Q14" s="7">
        <f t="shared" si="10"/>
        <v>0</v>
      </c>
      <c r="R14" s="7">
        <f t="shared" si="11"/>
        <v>0</v>
      </c>
      <c r="S14" s="7">
        <f t="shared" si="12"/>
        <v>0</v>
      </c>
      <c r="T14" s="7">
        <f t="shared" si="13"/>
        <v>0</v>
      </c>
      <c r="U14" s="7">
        <f t="shared" si="14"/>
        <v>0</v>
      </c>
      <c r="V14" s="7">
        <f t="shared" si="15"/>
        <v>0</v>
      </c>
      <c r="W14" s="7">
        <f t="shared" si="16"/>
        <v>0</v>
      </c>
      <c r="X14" s="7">
        <f t="shared" ca="1" si="17"/>
        <v>2</v>
      </c>
      <c r="Y14" s="7">
        <f t="shared" ca="1" si="18"/>
        <v>2</v>
      </c>
      <c r="Z14" s="7">
        <f t="shared" ca="1" si="19"/>
        <v>-2</v>
      </c>
      <c r="AA14" s="7">
        <f t="shared" si="20"/>
        <v>0</v>
      </c>
      <c r="AB14" s="7">
        <f t="shared" si="21"/>
        <v>0</v>
      </c>
      <c r="AC14" s="7">
        <f t="shared" si="22"/>
        <v>0</v>
      </c>
      <c r="AD14" s="7">
        <f t="shared" si="23"/>
        <v>0</v>
      </c>
      <c r="AE14" s="7">
        <f t="shared" si="24"/>
        <v>0</v>
      </c>
      <c r="AF14" s="39"/>
      <c r="AG14" s="57" t="s">
        <v>60</v>
      </c>
      <c r="AH14" s="39"/>
      <c r="AK14" s="37">
        <f t="shared" ca="1" si="25"/>
        <v>0</v>
      </c>
      <c r="AL14" s="6"/>
      <c r="AM14" s="37" t="e">
        <f t="shared" ca="1" si="35"/>
        <v>#N/A</v>
      </c>
      <c r="AN14" s="6"/>
      <c r="AO14" s="37" t="e">
        <f t="shared" ca="1" si="36"/>
        <v>#N/A</v>
      </c>
      <c r="AP14" s="6"/>
      <c r="AQ14" s="37" t="e">
        <f t="shared" ca="1" si="37"/>
        <v>#N/A</v>
      </c>
      <c r="AR14" s="6"/>
      <c r="AS14" s="37" t="e">
        <f t="shared" ca="1" si="26"/>
        <v>#N/A</v>
      </c>
      <c r="AT14" s="6"/>
      <c r="AU14" s="37" t="e">
        <f t="shared" ca="1" si="27"/>
        <v>#N/A</v>
      </c>
      <c r="AV14" s="6"/>
      <c r="AW14" s="37" t="e">
        <f t="shared" ca="1" si="28"/>
        <v>#N/A</v>
      </c>
      <c r="AX14" s="6"/>
      <c r="AY14" s="37" t="e">
        <f t="shared" ca="1" si="29"/>
        <v>#N/A</v>
      </c>
      <c r="AZ14" s="6"/>
      <c r="BA14" s="37" t="e">
        <f t="shared" ca="1" si="30"/>
        <v>#N/A</v>
      </c>
      <c r="BB14" s="6"/>
      <c r="BC14" s="37">
        <f t="shared" ca="1" si="31"/>
        <v>2</v>
      </c>
      <c r="BD14" s="6"/>
      <c r="BE14" s="37" t="e">
        <f t="shared" ca="1" si="32"/>
        <v>#N/A</v>
      </c>
      <c r="BF14" s="6"/>
      <c r="BG14" s="37" t="e">
        <f t="shared" ca="1" si="33"/>
        <v>#N/A</v>
      </c>
      <c r="BH14" s="6"/>
      <c r="BI14" s="37" t="e">
        <f t="shared" ca="1" si="34"/>
        <v>#N/A</v>
      </c>
    </row>
    <row r="15" spans="1:62" ht="14">
      <c r="B15" s="10">
        <v>5</v>
      </c>
      <c r="C15" s="95" t="s">
        <v>144</v>
      </c>
      <c r="D15" s="72">
        <v>0.05</v>
      </c>
      <c r="E15" s="11"/>
      <c r="F15" s="14"/>
      <c r="G15" s="7" t="e">
        <f t="shared" si="0"/>
        <v>#REF!</v>
      </c>
      <c r="H15" s="7" t="e">
        <f t="shared" si="1"/>
        <v>#REF!</v>
      </c>
      <c r="I15" s="7">
        <f t="shared" si="2"/>
        <v>0</v>
      </c>
      <c r="J15" s="7">
        <f t="shared" si="3"/>
        <v>0</v>
      </c>
      <c r="K15" s="7">
        <f t="shared" si="4"/>
        <v>0</v>
      </c>
      <c r="L15" s="7">
        <f t="shared" si="5"/>
        <v>0</v>
      </c>
      <c r="M15" s="7">
        <f t="shared" si="6"/>
        <v>0</v>
      </c>
      <c r="N15" s="7">
        <f t="shared" si="7"/>
        <v>0</v>
      </c>
      <c r="O15" s="7">
        <f t="shared" si="8"/>
        <v>0</v>
      </c>
      <c r="P15" s="7">
        <f t="shared" si="9"/>
        <v>0</v>
      </c>
      <c r="Q15" s="7">
        <f t="shared" si="10"/>
        <v>0</v>
      </c>
      <c r="R15" s="7">
        <f t="shared" si="11"/>
        <v>0</v>
      </c>
      <c r="S15" s="7">
        <f t="shared" si="12"/>
        <v>0</v>
      </c>
      <c r="T15" s="7">
        <f t="shared" si="13"/>
        <v>0</v>
      </c>
      <c r="U15" s="7">
        <f t="shared" si="14"/>
        <v>0</v>
      </c>
      <c r="V15" s="7">
        <f t="shared" si="15"/>
        <v>0</v>
      </c>
      <c r="W15" s="7">
        <f t="shared" si="16"/>
        <v>0</v>
      </c>
      <c r="X15" s="7">
        <f t="shared" ca="1" si="17"/>
        <v>2.4000000000000004</v>
      </c>
      <c r="Y15" s="7">
        <f t="shared" ca="1" si="18"/>
        <v>2.4000000000000004</v>
      </c>
      <c r="Z15" s="7">
        <f t="shared" ca="1" si="19"/>
        <v>-2.4000000000000004</v>
      </c>
      <c r="AA15" s="7">
        <f t="shared" si="20"/>
        <v>0</v>
      </c>
      <c r="AB15" s="7">
        <f t="shared" si="21"/>
        <v>0</v>
      </c>
      <c r="AC15" s="7">
        <f t="shared" si="22"/>
        <v>0</v>
      </c>
      <c r="AD15" s="7">
        <f t="shared" si="23"/>
        <v>0</v>
      </c>
      <c r="AE15" s="7">
        <f t="shared" si="24"/>
        <v>0</v>
      </c>
      <c r="AF15" s="39"/>
      <c r="AG15" s="57" t="s">
        <v>60</v>
      </c>
      <c r="AH15" s="39"/>
      <c r="AK15" s="37">
        <f t="shared" ca="1" si="25"/>
        <v>0</v>
      </c>
      <c r="AL15" s="6"/>
      <c r="AM15" s="37" t="e">
        <f t="shared" ca="1" si="35"/>
        <v>#N/A</v>
      </c>
      <c r="AN15" s="6"/>
      <c r="AO15" s="37" t="e">
        <f t="shared" ca="1" si="36"/>
        <v>#N/A</v>
      </c>
      <c r="AP15" s="6"/>
      <c r="AQ15" s="37" t="e">
        <f t="shared" ca="1" si="37"/>
        <v>#N/A</v>
      </c>
      <c r="AR15" s="6"/>
      <c r="AS15" s="37" t="e">
        <f t="shared" ca="1" si="26"/>
        <v>#N/A</v>
      </c>
      <c r="AT15" s="6"/>
      <c r="AU15" s="37" t="e">
        <f t="shared" ca="1" si="27"/>
        <v>#N/A</v>
      </c>
      <c r="AV15" s="6"/>
      <c r="AW15" s="37" t="e">
        <f t="shared" ca="1" si="28"/>
        <v>#N/A</v>
      </c>
      <c r="AX15" s="6"/>
      <c r="AY15" s="37" t="e">
        <f t="shared" ca="1" si="29"/>
        <v>#N/A</v>
      </c>
      <c r="AZ15" s="6"/>
      <c r="BA15" s="37" t="e">
        <f t="shared" ca="1" si="30"/>
        <v>#N/A</v>
      </c>
      <c r="BB15" s="6"/>
      <c r="BC15" s="37">
        <f t="shared" ca="1" si="31"/>
        <v>2.4000000000000004</v>
      </c>
      <c r="BD15" s="6"/>
      <c r="BE15" s="37" t="e">
        <f t="shared" ca="1" si="32"/>
        <v>#N/A</v>
      </c>
      <c r="BF15" s="6"/>
      <c r="BG15" s="37" t="e">
        <f t="shared" ca="1" si="33"/>
        <v>#N/A</v>
      </c>
      <c r="BH15" s="6"/>
      <c r="BI15" s="37" t="e">
        <f t="shared" ca="1" si="34"/>
        <v>#N/A</v>
      </c>
    </row>
    <row r="16" spans="1:62" ht="14">
      <c r="B16" s="10">
        <v>6</v>
      </c>
      <c r="C16" s="94" t="s">
        <v>145</v>
      </c>
      <c r="D16" s="72">
        <v>0.1</v>
      </c>
      <c r="E16" s="11"/>
      <c r="F16" s="14"/>
      <c r="G16" s="7" t="e">
        <f t="shared" si="0"/>
        <v>#REF!</v>
      </c>
      <c r="H16" s="7" t="e">
        <f t="shared" si="1"/>
        <v>#REF!</v>
      </c>
      <c r="I16" s="7">
        <f t="shared" si="2"/>
        <v>0</v>
      </c>
      <c r="J16" s="7">
        <f t="shared" si="3"/>
        <v>0</v>
      </c>
      <c r="K16" s="7">
        <f t="shared" si="4"/>
        <v>0</v>
      </c>
      <c r="L16" s="7">
        <f t="shared" si="5"/>
        <v>0</v>
      </c>
      <c r="M16" s="7">
        <f t="shared" si="6"/>
        <v>0</v>
      </c>
      <c r="N16" s="7">
        <f t="shared" si="7"/>
        <v>0</v>
      </c>
      <c r="O16" s="7">
        <f t="shared" si="8"/>
        <v>0</v>
      </c>
      <c r="P16" s="7">
        <f t="shared" si="9"/>
        <v>0</v>
      </c>
      <c r="Q16" s="7">
        <f t="shared" si="10"/>
        <v>0</v>
      </c>
      <c r="R16" s="7">
        <f t="shared" si="11"/>
        <v>0</v>
      </c>
      <c r="S16" s="7">
        <f t="shared" si="12"/>
        <v>0</v>
      </c>
      <c r="T16" s="7">
        <f t="shared" si="13"/>
        <v>0</v>
      </c>
      <c r="U16" s="7">
        <f t="shared" si="14"/>
        <v>0</v>
      </c>
      <c r="V16" s="7">
        <f t="shared" si="15"/>
        <v>0</v>
      </c>
      <c r="W16" s="7">
        <f t="shared" si="16"/>
        <v>0</v>
      </c>
      <c r="X16" s="7">
        <f t="shared" ca="1" si="17"/>
        <v>1</v>
      </c>
      <c r="Y16" s="7">
        <f t="shared" ca="1" si="18"/>
        <v>1</v>
      </c>
      <c r="Z16" s="7">
        <f t="shared" ca="1" si="19"/>
        <v>-1</v>
      </c>
      <c r="AA16" s="7">
        <f t="shared" si="20"/>
        <v>0</v>
      </c>
      <c r="AB16" s="7">
        <f t="shared" si="21"/>
        <v>0</v>
      </c>
      <c r="AC16" s="7">
        <f t="shared" si="22"/>
        <v>0</v>
      </c>
      <c r="AD16" s="7">
        <f t="shared" si="23"/>
        <v>0</v>
      </c>
      <c r="AE16" s="7">
        <f t="shared" si="24"/>
        <v>0</v>
      </c>
      <c r="AF16" s="39"/>
      <c r="AG16" s="57" t="s">
        <v>61</v>
      </c>
      <c r="AH16" s="39"/>
      <c r="AK16" s="37">
        <f t="shared" ca="1" si="25"/>
        <v>0</v>
      </c>
      <c r="AL16" s="6"/>
      <c r="AM16" s="37" t="e">
        <f t="shared" ca="1" si="35"/>
        <v>#N/A</v>
      </c>
      <c r="AN16" s="6"/>
      <c r="AO16" s="37" t="e">
        <f t="shared" ca="1" si="36"/>
        <v>#N/A</v>
      </c>
      <c r="AP16" s="6"/>
      <c r="AQ16" s="37" t="e">
        <f t="shared" ca="1" si="37"/>
        <v>#N/A</v>
      </c>
      <c r="AR16" s="6"/>
      <c r="AS16" s="37" t="e">
        <f t="shared" ca="1" si="26"/>
        <v>#N/A</v>
      </c>
      <c r="AT16" s="6"/>
      <c r="AU16" s="37" t="e">
        <f t="shared" ca="1" si="27"/>
        <v>#N/A</v>
      </c>
      <c r="AV16" s="6"/>
      <c r="AW16" s="37" t="e">
        <f t="shared" ca="1" si="28"/>
        <v>#N/A</v>
      </c>
      <c r="AX16" s="6"/>
      <c r="AY16" s="37" t="e">
        <f t="shared" ca="1" si="29"/>
        <v>#N/A</v>
      </c>
      <c r="AZ16" s="6"/>
      <c r="BA16" s="37" t="e">
        <f t="shared" ca="1" si="30"/>
        <v>#N/A</v>
      </c>
      <c r="BB16" s="6"/>
      <c r="BC16" s="37">
        <f t="shared" ca="1" si="31"/>
        <v>1</v>
      </c>
      <c r="BD16" s="6"/>
      <c r="BE16" s="37" t="e">
        <f t="shared" ca="1" si="32"/>
        <v>#N/A</v>
      </c>
      <c r="BF16" s="6"/>
      <c r="BG16" s="37" t="e">
        <f t="shared" ca="1" si="33"/>
        <v>#N/A</v>
      </c>
      <c r="BH16" s="6"/>
      <c r="BI16" s="37" t="e">
        <f t="shared" ca="1" si="34"/>
        <v>#N/A</v>
      </c>
    </row>
    <row r="17" spans="2:61" ht="14">
      <c r="B17" s="10">
        <v>7</v>
      </c>
      <c r="C17" s="186" t="s">
        <v>146</v>
      </c>
      <c r="D17" s="72">
        <v>0.1</v>
      </c>
      <c r="E17" s="11"/>
      <c r="F17" s="14"/>
      <c r="G17" s="7" t="e">
        <f t="shared" si="0"/>
        <v>#REF!</v>
      </c>
      <c r="H17" s="7" t="e">
        <f t="shared" si="1"/>
        <v>#REF!</v>
      </c>
      <c r="I17" s="7">
        <f t="shared" si="2"/>
        <v>0</v>
      </c>
      <c r="J17" s="7">
        <f t="shared" si="3"/>
        <v>0</v>
      </c>
      <c r="K17" s="7">
        <f t="shared" si="4"/>
        <v>0</v>
      </c>
      <c r="L17" s="7">
        <f t="shared" si="5"/>
        <v>0</v>
      </c>
      <c r="M17" s="7">
        <f t="shared" si="6"/>
        <v>0</v>
      </c>
      <c r="N17" s="7">
        <f t="shared" si="7"/>
        <v>0</v>
      </c>
      <c r="O17" s="7">
        <f t="shared" si="8"/>
        <v>0</v>
      </c>
      <c r="P17" s="7">
        <f t="shared" si="9"/>
        <v>0</v>
      </c>
      <c r="Q17" s="7">
        <f t="shared" si="10"/>
        <v>0</v>
      </c>
      <c r="R17" s="7">
        <f t="shared" si="11"/>
        <v>0</v>
      </c>
      <c r="S17" s="7">
        <f t="shared" si="12"/>
        <v>0</v>
      </c>
      <c r="T17" s="7">
        <f t="shared" si="13"/>
        <v>0</v>
      </c>
      <c r="U17" s="7">
        <f t="shared" si="14"/>
        <v>0</v>
      </c>
      <c r="V17" s="7">
        <f t="shared" si="15"/>
        <v>0</v>
      </c>
      <c r="W17" s="7">
        <f t="shared" si="16"/>
        <v>0</v>
      </c>
      <c r="X17" s="7">
        <f t="shared" ca="1" si="17"/>
        <v>1.6</v>
      </c>
      <c r="Y17" s="7">
        <f t="shared" ca="1" si="18"/>
        <v>1.6</v>
      </c>
      <c r="Z17" s="7">
        <f t="shared" ca="1" si="19"/>
        <v>-1.6</v>
      </c>
      <c r="AA17" s="7">
        <f t="shared" si="20"/>
        <v>0</v>
      </c>
      <c r="AB17" s="7">
        <f t="shared" si="21"/>
        <v>0</v>
      </c>
      <c r="AC17" s="7">
        <f t="shared" si="22"/>
        <v>0</v>
      </c>
      <c r="AD17" s="7">
        <f t="shared" si="23"/>
        <v>0</v>
      </c>
      <c r="AE17" s="7">
        <f t="shared" si="24"/>
        <v>0</v>
      </c>
      <c r="AF17" s="39"/>
      <c r="AG17" s="57" t="s">
        <v>60</v>
      </c>
      <c r="AH17" s="39"/>
      <c r="AK17" s="37">
        <f ca="1">IF(ISBLANK($C17),"",INDIRECT("'"&amp;$C12&amp;"'!"&amp;"G$22"))</f>
        <v>0</v>
      </c>
      <c r="AL17" s="6"/>
      <c r="AM17" s="37" t="e">
        <f t="shared" ca="1" si="35"/>
        <v>#N/A</v>
      </c>
      <c r="AN17" s="6"/>
      <c r="AO17" s="37" t="e">
        <f t="shared" ca="1" si="36"/>
        <v>#N/A</v>
      </c>
      <c r="AP17" s="6"/>
      <c r="AQ17" s="37" t="e">
        <f t="shared" ca="1" si="37"/>
        <v>#N/A</v>
      </c>
      <c r="AR17" s="6"/>
      <c r="AS17" s="37" t="e">
        <f t="shared" ca="1" si="26"/>
        <v>#N/A</v>
      </c>
      <c r="AT17" s="6"/>
      <c r="AU17" s="37" t="e">
        <f t="shared" ca="1" si="27"/>
        <v>#N/A</v>
      </c>
      <c r="AV17" s="6"/>
      <c r="AW17" s="37" t="e">
        <f t="shared" ca="1" si="28"/>
        <v>#N/A</v>
      </c>
      <c r="AX17" s="6"/>
      <c r="AY17" s="37" t="e">
        <f t="shared" ca="1" si="29"/>
        <v>#N/A</v>
      </c>
      <c r="AZ17" s="6"/>
      <c r="BA17" s="37" t="e">
        <f t="shared" ca="1" si="30"/>
        <v>#N/A</v>
      </c>
      <c r="BB17" s="6"/>
      <c r="BC17" s="37">
        <f t="shared" ca="1" si="31"/>
        <v>1.6</v>
      </c>
      <c r="BD17" s="6"/>
      <c r="BE17" s="37" t="e">
        <f t="shared" ca="1" si="32"/>
        <v>#N/A</v>
      </c>
      <c r="BF17" s="6"/>
      <c r="BG17" s="37" t="e">
        <f t="shared" ca="1" si="33"/>
        <v>#N/A</v>
      </c>
      <c r="BH17" s="6"/>
      <c r="BI17" s="37" t="e">
        <f t="shared" ca="1" si="34"/>
        <v>#N/A</v>
      </c>
    </row>
    <row r="18" spans="2:61" ht="14" outlineLevel="1">
      <c r="B18" s="10">
        <v>8</v>
      </c>
      <c r="C18" s="94" t="s">
        <v>20</v>
      </c>
      <c r="D18" s="72">
        <v>0.1</v>
      </c>
      <c r="E18" s="11"/>
      <c r="F18" s="14"/>
      <c r="G18" s="7" t="e">
        <f t="shared" si="0"/>
        <v>#REF!</v>
      </c>
      <c r="H18" s="7" t="e">
        <f t="shared" si="1"/>
        <v>#REF!</v>
      </c>
      <c r="I18" s="7">
        <f t="shared" si="2"/>
        <v>0</v>
      </c>
      <c r="J18" s="7">
        <f t="shared" si="3"/>
        <v>0</v>
      </c>
      <c r="K18" s="7">
        <f t="shared" si="4"/>
        <v>0</v>
      </c>
      <c r="L18" s="7">
        <f t="shared" si="5"/>
        <v>0</v>
      </c>
      <c r="M18" s="7">
        <f t="shared" si="6"/>
        <v>0</v>
      </c>
      <c r="N18" s="7">
        <f t="shared" si="7"/>
        <v>0</v>
      </c>
      <c r="O18" s="7">
        <f>IF(ISBLANK($C18),"",IF(O$2&lt;&gt;"Yes",0,IF(AS18&lt;=#REF!,#REF!,IF(AS18&lt;=#REF!,#REF!,#REF!))))</f>
        <v>0</v>
      </c>
      <c r="P18" s="7">
        <f t="shared" si="9"/>
        <v>0</v>
      </c>
      <c r="Q18" s="7">
        <f>IF(ISBLANK($C18),"",IF(Q$2&lt;&gt;"Yes",0,IF(AU18&lt;=#REF!,#REF!,IF(AU18&lt;=#REF!,#REF!,#REF!))))</f>
        <v>0</v>
      </c>
      <c r="R18" s="7">
        <f t="shared" si="11"/>
        <v>0</v>
      </c>
      <c r="S18" s="7">
        <f>IF(ISBLANK($C18),"",IF(S$2&lt;&gt;"Yes",0,IF(AW18&lt;=#REF!,#REF!,IF(AW18&lt;=#REF!,#REF!,#REF!))))</f>
        <v>0</v>
      </c>
      <c r="T18" s="7">
        <f t="shared" si="13"/>
        <v>0</v>
      </c>
      <c r="U18" s="7">
        <f>IF(ISBLANK($C18),"",IF(U$2&lt;&gt;"Yes",0,IF(AY18&lt;=#REF!,#REF!,IF(AY18&lt;=#REF!,#REF!,#REF!))))</f>
        <v>0</v>
      </c>
      <c r="V18" s="7">
        <f t="shared" si="15"/>
        <v>0</v>
      </c>
      <c r="W18" s="7">
        <f>IF(ISBLANK($C18),"",IF(W$2&lt;&gt;"Yes",0,IF(BA18&lt;=#REF!,#REF!,IF(BA18&lt;=#REF!,#REF!,#REF!))))</f>
        <v>0</v>
      </c>
      <c r="X18" s="7" t="e">
        <f t="shared" ca="1" si="17"/>
        <v>#REF!</v>
      </c>
      <c r="Y18" s="7" t="e">
        <f ca="1">IF(ISBLANK($C18),"",IF(Y$2&lt;&gt;"Yes",0,IF(BC18&lt;=#REF!,#REF!,IF(BC18&lt;=#REF!,#REF!,#REF!))))</f>
        <v>#REF!</v>
      </c>
      <c r="Z18" s="7" t="e">
        <f t="shared" ca="1" si="19"/>
        <v>#REF!</v>
      </c>
      <c r="AA18" s="7">
        <f>IF(ISBLANK($C18),"",IF(AA$2&lt;&gt;"Yes",0,IF(BE18&lt;=#REF!,#REF!,IF(BE18&lt;=#REF!,#REF!,#REF!))))</f>
        <v>0</v>
      </c>
      <c r="AB18" s="7">
        <f t="shared" si="21"/>
        <v>0</v>
      </c>
      <c r="AC18" s="7">
        <f>IF(ISBLANK($C18),"",IF(AC$2&lt;&gt;"Yes",0,IF(BG18&lt;=#REF!,#REF!,IF(BG18&lt;=#REF!,#REF!,#REF!))))</f>
        <v>0</v>
      </c>
      <c r="AD18" s="7">
        <f t="shared" si="23"/>
        <v>0</v>
      </c>
      <c r="AE18" s="7">
        <f>IF(ISBLANK($C18),"",IF(AE$2&lt;&gt;"Yes",0,IF(BI18&lt;=#REF!,#REF!,IF(BI18&lt;=#REF!,#REF!,#REF!))))</f>
        <v>0</v>
      </c>
      <c r="AF18" s="39"/>
      <c r="AG18" s="57" t="s">
        <v>60</v>
      </c>
      <c r="AH18" s="39"/>
      <c r="AK18" s="37">
        <f ca="1">IF(ISBLANK($C18),"",INDIRECT("'"&amp;$C16&amp;"'!"&amp;"G$22"))</f>
        <v>0</v>
      </c>
      <c r="AL18" s="6"/>
      <c r="AM18" s="37" t="e">
        <f ca="1">IF(ISBLANK($C18),"",INDIRECT("'"&amp;$C18&amp;"'!"&amp;"I$17"))</f>
        <v>#N/A</v>
      </c>
      <c r="AN18" s="6"/>
      <c r="AO18" s="37" t="e">
        <f ca="1">IF(ISBLANK($C18),"",INDIRECT("'"&amp;$C18&amp;"'!"&amp;"k$17"))</f>
        <v>#N/A</v>
      </c>
      <c r="AP18" s="6"/>
      <c r="AQ18" s="37" t="e">
        <f ca="1">IF(ISBLANK($C18),"",INDIRECT("'"&amp;$C18&amp;"'!"&amp;"m$17"))</f>
        <v>#N/A</v>
      </c>
      <c r="AR18" s="6"/>
      <c r="AS18" s="37">
        <f t="shared" ca="1" si="26"/>
        <v>0</v>
      </c>
      <c r="AT18" s="6"/>
      <c r="AU18" s="37">
        <f t="shared" ca="1" si="27"/>
        <v>0</v>
      </c>
      <c r="AV18" s="6"/>
      <c r="AW18" s="37">
        <f t="shared" ca="1" si="28"/>
        <v>0</v>
      </c>
      <c r="AX18" s="6"/>
      <c r="AY18" s="37">
        <f t="shared" ca="1" si="29"/>
        <v>0</v>
      </c>
      <c r="AZ18" s="6"/>
      <c r="BA18" s="37">
        <f t="shared" ca="1" si="30"/>
        <v>0</v>
      </c>
      <c r="BB18" s="6"/>
      <c r="BC18" s="37">
        <f t="shared" ca="1" si="31"/>
        <v>0</v>
      </c>
      <c r="BD18" s="6"/>
      <c r="BE18" s="37">
        <f t="shared" ca="1" si="32"/>
        <v>0</v>
      </c>
      <c r="BF18" s="6"/>
      <c r="BG18" s="37">
        <f t="shared" ca="1" si="33"/>
        <v>0</v>
      </c>
      <c r="BH18" s="6"/>
      <c r="BI18" s="37">
        <f t="shared" ca="1" si="34"/>
        <v>0</v>
      </c>
    </row>
    <row r="19" spans="2:61" ht="14" outlineLevel="1">
      <c r="B19" s="10">
        <v>9</v>
      </c>
      <c r="C19" s="94" t="s">
        <v>147</v>
      </c>
      <c r="D19" s="72">
        <v>0.1</v>
      </c>
      <c r="E19" s="11"/>
      <c r="F19" s="14"/>
      <c r="G19" s="7" t="e">
        <f t="shared" si="0"/>
        <v>#REF!</v>
      </c>
      <c r="H19" s="7" t="e">
        <f t="shared" si="1"/>
        <v>#REF!</v>
      </c>
      <c r="I19" s="7">
        <f t="shared" si="2"/>
        <v>0</v>
      </c>
      <c r="J19" s="7">
        <f t="shared" si="3"/>
        <v>0</v>
      </c>
      <c r="K19" s="7">
        <f t="shared" si="4"/>
        <v>0</v>
      </c>
      <c r="L19" s="7">
        <f t="shared" si="5"/>
        <v>0</v>
      </c>
      <c r="M19" s="7">
        <f t="shared" si="6"/>
        <v>0</v>
      </c>
      <c r="N19" s="7">
        <f t="shared" si="7"/>
        <v>0</v>
      </c>
      <c r="O19" s="7">
        <f>IF(ISBLANK($C19),"",IF(O$2&lt;&gt;"Yes",0,IF(AS19&lt;=#REF!,#REF!,IF(AS19&lt;=#REF!,#REF!,#REF!))))</f>
        <v>0</v>
      </c>
      <c r="P19" s="7">
        <f t="shared" si="9"/>
        <v>0</v>
      </c>
      <c r="Q19" s="7">
        <f>IF(ISBLANK($C19),"",IF(Q$2&lt;&gt;"Yes",0,IF(AU19&lt;=#REF!,#REF!,IF(AU19&lt;=#REF!,#REF!,#REF!))))</f>
        <v>0</v>
      </c>
      <c r="R19" s="7">
        <f t="shared" si="11"/>
        <v>0</v>
      </c>
      <c r="S19" s="7">
        <f>IF(ISBLANK($C19),"",IF(S$2&lt;&gt;"Yes",0,IF(AW19&lt;=#REF!,#REF!,IF(AW19&lt;=#REF!,#REF!,#REF!))))</f>
        <v>0</v>
      </c>
      <c r="T19" s="7">
        <f t="shared" si="13"/>
        <v>0</v>
      </c>
      <c r="U19" s="7">
        <f>IF(ISBLANK($C19),"",IF(U$2&lt;&gt;"Yes",0,IF(AY19&lt;=#REF!,#REF!,IF(AY19&lt;=#REF!,#REF!,#REF!))))</f>
        <v>0</v>
      </c>
      <c r="V19" s="7">
        <f t="shared" si="15"/>
        <v>0</v>
      </c>
      <c r="W19" s="7">
        <f>IF(ISBLANK($C19),"",IF(W$2&lt;&gt;"Yes",0,IF(BA19&lt;=#REF!,#REF!,IF(BA19&lt;=#REF!,#REF!,#REF!))))</f>
        <v>0</v>
      </c>
      <c r="X19" s="7" t="e">
        <f t="shared" ca="1" si="17"/>
        <v>#REF!</v>
      </c>
      <c r="Y19" s="7" t="e">
        <f ca="1">IF(ISBLANK($C19),"",IF(Y$2&lt;&gt;"Yes",0,IF(BC19&lt;=#REF!,#REF!,IF(BC19&lt;=#REF!,#REF!,#REF!))))</f>
        <v>#REF!</v>
      </c>
      <c r="Z19" s="7" t="e">
        <f t="shared" ca="1" si="19"/>
        <v>#REF!</v>
      </c>
      <c r="AA19" s="7">
        <f>IF(ISBLANK($C19),"",IF(AA$2&lt;&gt;"Yes",0,IF(BE19&lt;=#REF!,#REF!,IF(BE19&lt;=#REF!,#REF!,#REF!))))</f>
        <v>0</v>
      </c>
      <c r="AB19" s="7">
        <f t="shared" si="21"/>
        <v>0</v>
      </c>
      <c r="AC19" s="7">
        <f>IF(ISBLANK($C19),"",IF(AC$2&lt;&gt;"Yes",0,IF(BG19&lt;=#REF!,#REF!,IF(BG19&lt;=#REF!,#REF!,#REF!))))</f>
        <v>0</v>
      </c>
      <c r="AD19" s="7">
        <f t="shared" si="23"/>
        <v>0</v>
      </c>
      <c r="AE19" s="7">
        <f>IF(ISBLANK($C19),"",IF(AE$2&lt;&gt;"Yes",0,IF(BI19&lt;=#REF!,#REF!,IF(BI19&lt;=#REF!,#REF!,#REF!))))</f>
        <v>0</v>
      </c>
      <c r="AF19" s="39"/>
      <c r="AG19" s="57" t="s">
        <v>60</v>
      </c>
      <c r="AH19" s="39"/>
      <c r="AK19" s="37">
        <f t="shared" ca="1" si="25"/>
        <v>0</v>
      </c>
      <c r="AL19" s="6"/>
      <c r="AM19" s="37" t="e">
        <f t="shared" ca="1" si="35"/>
        <v>#N/A</v>
      </c>
      <c r="AN19" s="6"/>
      <c r="AO19" s="37" t="e">
        <f t="shared" ca="1" si="36"/>
        <v>#N/A</v>
      </c>
      <c r="AP19" s="6"/>
      <c r="AQ19" s="37" t="e">
        <f t="shared" ca="1" si="37"/>
        <v>#N/A</v>
      </c>
      <c r="AR19" s="6"/>
      <c r="AS19" s="37" t="e">
        <f t="shared" ca="1" si="26"/>
        <v>#N/A</v>
      </c>
      <c r="AT19" s="6"/>
      <c r="AU19" s="37" t="e">
        <f t="shared" ca="1" si="27"/>
        <v>#N/A</v>
      </c>
      <c r="AV19" s="6"/>
      <c r="AW19" s="37" t="e">
        <f t="shared" ca="1" si="28"/>
        <v>#N/A</v>
      </c>
      <c r="AX19" s="6"/>
      <c r="AY19" s="37" t="e">
        <f t="shared" ca="1" si="29"/>
        <v>#N/A</v>
      </c>
      <c r="AZ19" s="6"/>
      <c r="BA19" s="37" t="e">
        <f t="shared" ca="1" si="30"/>
        <v>#N/A</v>
      </c>
      <c r="BB19" s="6"/>
      <c r="BC19" s="37">
        <f t="shared" ca="1" si="31"/>
        <v>2.4</v>
      </c>
      <c r="BD19" s="6"/>
      <c r="BE19" s="37" t="e">
        <f t="shared" ca="1" si="32"/>
        <v>#N/A</v>
      </c>
      <c r="BF19" s="6"/>
      <c r="BG19" s="37" t="e">
        <f t="shared" ca="1" si="33"/>
        <v>#N/A</v>
      </c>
      <c r="BH19" s="6"/>
      <c r="BI19" s="37" t="e">
        <f t="shared" ca="1" si="34"/>
        <v>#N/A</v>
      </c>
    </row>
    <row r="20" spans="2:61" ht="14" outlineLevel="1">
      <c r="B20" s="85">
        <v>10</v>
      </c>
      <c r="C20" s="96" t="s">
        <v>31</v>
      </c>
      <c r="D20" s="86">
        <v>0.05</v>
      </c>
      <c r="E20" s="87"/>
      <c r="F20" s="88"/>
      <c r="G20" s="7" t="e">
        <f t="shared" si="0"/>
        <v>#REF!</v>
      </c>
      <c r="H20" s="89" t="e">
        <f t="shared" si="1"/>
        <v>#REF!</v>
      </c>
      <c r="I20" s="7">
        <f t="shared" si="2"/>
        <v>0</v>
      </c>
      <c r="J20" s="89">
        <f t="shared" si="3"/>
        <v>0</v>
      </c>
      <c r="K20" s="7">
        <f t="shared" si="4"/>
        <v>0</v>
      </c>
      <c r="L20" s="7">
        <f t="shared" si="5"/>
        <v>0</v>
      </c>
      <c r="M20" s="7">
        <f t="shared" si="6"/>
        <v>0</v>
      </c>
      <c r="N20" s="89">
        <f t="shared" si="7"/>
        <v>0</v>
      </c>
      <c r="O20" s="89">
        <f>IF(ISBLANK($C20),"",IF(O$2&lt;&gt;"Yes",0,IF(AS20&lt;=#REF!,#REF!,IF(AS20&lt;=#REF!,#REF!,#REF!))))</f>
        <v>0</v>
      </c>
      <c r="P20" s="89">
        <f t="shared" si="9"/>
        <v>0</v>
      </c>
      <c r="Q20" s="89">
        <f>IF(ISBLANK($C20),"",IF(Q$2&lt;&gt;"Yes",0,IF(AU20&lt;=#REF!,#REF!,IF(AU20&lt;=#REF!,#REF!,#REF!))))</f>
        <v>0</v>
      </c>
      <c r="R20" s="89">
        <f t="shared" si="11"/>
        <v>0</v>
      </c>
      <c r="S20" s="89">
        <f>IF(ISBLANK($C20),"",IF(S$2&lt;&gt;"Yes",0,IF(AW20&lt;=#REF!,#REF!,IF(AW20&lt;=#REF!,#REF!,#REF!))))</f>
        <v>0</v>
      </c>
      <c r="T20" s="89">
        <f t="shared" si="13"/>
        <v>0</v>
      </c>
      <c r="U20" s="89">
        <f>IF(ISBLANK($C20),"",IF(U$2&lt;&gt;"Yes",0,IF(AY20&lt;=#REF!,#REF!,IF(AY20&lt;=#REF!,#REF!,#REF!))))</f>
        <v>0</v>
      </c>
      <c r="V20" s="89">
        <f t="shared" si="15"/>
        <v>0</v>
      </c>
      <c r="W20" s="89">
        <f>IF(ISBLANK($C20),"",IF(W$2&lt;&gt;"Yes",0,IF(BA20&lt;=#REF!,#REF!,IF(BA20&lt;=#REF!,#REF!,#REF!))))</f>
        <v>0</v>
      </c>
      <c r="X20" s="89" t="e">
        <f t="shared" ca="1" si="17"/>
        <v>#REF!</v>
      </c>
      <c r="Y20" s="89" t="e">
        <f ca="1">IF(ISBLANK($C20),"",IF(Y$2&lt;&gt;"Yes",0,IF(BC20&lt;=#REF!,#REF!,IF(BC20&lt;=#REF!,#REF!,#REF!))))</f>
        <v>#REF!</v>
      </c>
      <c r="Z20" s="89" t="e">
        <f t="shared" ca="1" si="19"/>
        <v>#REF!</v>
      </c>
      <c r="AA20" s="89">
        <f>IF(ISBLANK($C20),"",IF(AA$2&lt;&gt;"Yes",0,IF(BE20&lt;=#REF!,#REF!,IF(BE20&lt;=#REF!,#REF!,#REF!))))</f>
        <v>0</v>
      </c>
      <c r="AB20" s="7">
        <f t="shared" si="21"/>
        <v>0</v>
      </c>
      <c r="AC20" s="7">
        <f>IF(ISBLANK($C20),"",IF(AC$2&lt;&gt;"Yes",0,IF(BG20&lt;=#REF!,#REF!,IF(BG20&lt;=#REF!,#REF!,#REF!))))</f>
        <v>0</v>
      </c>
      <c r="AD20" s="7">
        <f t="shared" si="23"/>
        <v>0</v>
      </c>
      <c r="AE20" s="7">
        <f>IF(ISBLANK($C20),"",IF(AE$2&lt;&gt;"Yes",0,IF(BI20&lt;=#REF!,#REF!,IF(BI20&lt;=#REF!,#REF!,#REF!))))</f>
        <v>0</v>
      </c>
      <c r="AF20" s="39"/>
      <c r="AG20" s="57" t="s">
        <v>60</v>
      </c>
      <c r="AH20" s="39"/>
      <c r="AK20" s="37">
        <f t="shared" ca="1" si="25"/>
        <v>0</v>
      </c>
      <c r="AL20" s="6"/>
      <c r="AM20" s="37" t="e">
        <f t="shared" ca="1" si="35"/>
        <v>#N/A</v>
      </c>
      <c r="AN20" s="6"/>
      <c r="AO20" s="37" t="e">
        <f t="shared" ca="1" si="36"/>
        <v>#N/A</v>
      </c>
      <c r="AP20" s="6"/>
      <c r="AQ20" s="37" t="e">
        <f t="shared" ca="1" si="37"/>
        <v>#N/A</v>
      </c>
      <c r="AR20" s="6"/>
      <c r="AS20" s="37" t="e">
        <f t="shared" ca="1" si="26"/>
        <v>#N/A</v>
      </c>
      <c r="AT20" s="6"/>
      <c r="AU20" s="37" t="e">
        <f t="shared" ca="1" si="27"/>
        <v>#N/A</v>
      </c>
      <c r="AV20" s="6"/>
      <c r="AW20" s="37" t="e">
        <f t="shared" ca="1" si="28"/>
        <v>#N/A</v>
      </c>
      <c r="AX20" s="6"/>
      <c r="AY20" s="37" t="e">
        <f t="shared" ca="1" si="29"/>
        <v>#N/A</v>
      </c>
      <c r="AZ20" s="6"/>
      <c r="BA20" s="37" t="e">
        <f t="shared" ca="1" si="30"/>
        <v>#N/A</v>
      </c>
      <c r="BB20" s="6"/>
      <c r="BC20" s="37">
        <f t="shared" ca="1" si="31"/>
        <v>3</v>
      </c>
      <c r="BD20" s="6"/>
      <c r="BE20" s="37" t="e">
        <f t="shared" ca="1" si="32"/>
        <v>#N/A</v>
      </c>
      <c r="BF20" s="6"/>
      <c r="BG20" s="37" t="e">
        <f t="shared" ca="1" si="33"/>
        <v>#N/A</v>
      </c>
      <c r="BH20" s="6"/>
      <c r="BI20" s="37" t="e">
        <f t="shared" ca="1" si="34"/>
        <v>#N/A</v>
      </c>
    </row>
    <row r="21" spans="2:61" ht="14" outlineLevel="1">
      <c r="B21" s="10">
        <v>11</v>
      </c>
      <c r="C21" s="125" t="s">
        <v>26</v>
      </c>
      <c r="D21" s="72">
        <v>0.1</v>
      </c>
      <c r="E21" s="11"/>
      <c r="F21" s="14"/>
      <c r="G21" s="7" t="e">
        <f t="shared" ref="G21:G22" si="38">IF(ISBLANK($C21),"",IF(G$2&lt;&gt;"Yes",0,AK21))</f>
        <v>#REF!</v>
      </c>
      <c r="H21" s="89" t="e">
        <f t="shared" si="1"/>
        <v>#REF!</v>
      </c>
      <c r="I21" s="7">
        <f t="shared" si="2"/>
        <v>0</v>
      </c>
      <c r="J21" s="7">
        <f t="shared" ref="J21:J22" si="39">IF(ISBLANK(K21),"",K21-I21)</f>
        <v>0</v>
      </c>
      <c r="K21" s="7">
        <f t="shared" si="4"/>
        <v>0</v>
      </c>
      <c r="L21" s="7">
        <f t="shared" si="5"/>
        <v>0</v>
      </c>
      <c r="M21" s="7">
        <f t="shared" si="6"/>
        <v>0</v>
      </c>
      <c r="N21" s="7"/>
      <c r="O21" s="7"/>
      <c r="P21" s="7"/>
      <c r="Q21" s="7"/>
      <c r="R21" s="7"/>
      <c r="S21" s="7"/>
      <c r="T21" s="7"/>
      <c r="U21" s="7"/>
      <c r="V21" s="7"/>
      <c r="W21" s="7"/>
      <c r="X21" s="7"/>
      <c r="Y21" s="7"/>
      <c r="Z21" s="7"/>
      <c r="AA21" s="7"/>
      <c r="AB21" s="39"/>
      <c r="AC21" s="39"/>
      <c r="AD21" s="39"/>
      <c r="AE21" s="39"/>
      <c r="AF21" s="39"/>
      <c r="AG21" s="57" t="s">
        <v>60</v>
      </c>
      <c r="AH21" s="39"/>
      <c r="AK21" s="37">
        <f t="shared" ca="1" si="25"/>
        <v>0</v>
      </c>
      <c r="AL21" s="6"/>
      <c r="AM21" s="37" t="e">
        <f t="shared" ca="1" si="35"/>
        <v>#N/A</v>
      </c>
      <c r="AN21" s="6"/>
      <c r="AO21" s="37" t="e">
        <f t="shared" ca="1" si="36"/>
        <v>#N/A</v>
      </c>
      <c r="AP21" s="6"/>
      <c r="AQ21" s="37" t="e">
        <f t="shared" ca="1" si="37"/>
        <v>#N/A</v>
      </c>
      <c r="AR21" s="6"/>
      <c r="AS21" s="37" t="e">
        <f t="shared" ca="1" si="26"/>
        <v>#N/A</v>
      </c>
      <c r="AT21" s="6"/>
      <c r="AU21" s="37" t="e">
        <f t="shared" ca="1" si="27"/>
        <v>#N/A</v>
      </c>
      <c r="AV21" s="6"/>
      <c r="AW21" s="37" t="e">
        <f t="shared" ca="1" si="28"/>
        <v>#N/A</v>
      </c>
      <c r="AX21" s="6"/>
      <c r="AY21" s="37" t="e">
        <f t="shared" ca="1" si="29"/>
        <v>#N/A</v>
      </c>
      <c r="AZ21" s="6"/>
      <c r="BA21" s="37" t="e">
        <f t="shared" ca="1" si="30"/>
        <v>#N/A</v>
      </c>
      <c r="BB21" s="6"/>
      <c r="BC21" s="37">
        <f t="shared" ca="1" si="31"/>
        <v>3</v>
      </c>
      <c r="BD21" s="6"/>
      <c r="BE21" s="37" t="e">
        <f t="shared" ca="1" si="32"/>
        <v>#N/A</v>
      </c>
      <c r="BF21" s="6"/>
      <c r="BG21" s="37" t="e">
        <f t="shared" ca="1" si="33"/>
        <v>#N/A</v>
      </c>
      <c r="BH21" s="6"/>
      <c r="BI21" s="37" t="e">
        <f t="shared" ca="1" si="34"/>
        <v>#N/A</v>
      </c>
    </row>
    <row r="22" spans="2:61" ht="14">
      <c r="B22" s="85">
        <v>12</v>
      </c>
      <c r="C22" s="126" t="s">
        <v>185</v>
      </c>
      <c r="D22" s="86">
        <v>0.1</v>
      </c>
      <c r="E22" s="87"/>
      <c r="F22" s="88"/>
      <c r="G22" s="7" t="e">
        <f t="shared" si="38"/>
        <v>#REF!</v>
      </c>
      <c r="H22" s="7" t="e">
        <f t="shared" ref="H22" si="40">IF(ISBLANK(I22),"",I22-G22)</f>
        <v>#REF!</v>
      </c>
      <c r="I22" s="7">
        <f t="shared" si="2"/>
        <v>0</v>
      </c>
      <c r="J22" s="7">
        <f t="shared" si="39"/>
        <v>0</v>
      </c>
      <c r="K22" s="7">
        <f t="shared" si="4"/>
        <v>0</v>
      </c>
      <c r="L22" s="7">
        <f t="shared" si="5"/>
        <v>0</v>
      </c>
      <c r="M22" s="7">
        <f t="shared" si="6"/>
        <v>0</v>
      </c>
      <c r="N22" s="90"/>
      <c r="O22" s="90"/>
      <c r="P22" s="90"/>
      <c r="Q22" s="90"/>
      <c r="R22" s="90"/>
      <c r="S22" s="90"/>
      <c r="T22" s="90"/>
      <c r="U22" s="90"/>
      <c r="V22" s="90"/>
      <c r="W22" s="90"/>
      <c r="X22" s="90"/>
      <c r="Y22" s="90"/>
      <c r="Z22" s="90"/>
      <c r="AA22" s="90"/>
      <c r="AG22" s="57" t="s">
        <v>60</v>
      </c>
      <c r="AK22" s="37">
        <f t="shared" ca="1" si="25"/>
        <v>0</v>
      </c>
      <c r="AL22" s="6"/>
      <c r="AM22" s="37" t="e">
        <f t="shared" ca="1" si="35"/>
        <v>#N/A</v>
      </c>
      <c r="AN22" s="6"/>
      <c r="AO22" s="37" t="e">
        <f t="shared" ca="1" si="36"/>
        <v>#N/A</v>
      </c>
      <c r="AP22" s="6"/>
      <c r="AQ22" s="37" t="e">
        <f t="shared" ca="1" si="37"/>
        <v>#N/A</v>
      </c>
      <c r="AR22" s="6"/>
      <c r="AS22" s="37" t="e">
        <f t="shared" ca="1" si="26"/>
        <v>#N/A</v>
      </c>
      <c r="AT22" s="6"/>
      <c r="AU22" s="37" t="e">
        <f t="shared" ca="1" si="27"/>
        <v>#N/A</v>
      </c>
      <c r="AV22" s="6"/>
      <c r="AW22" s="37" t="e">
        <f t="shared" ca="1" si="28"/>
        <v>#N/A</v>
      </c>
      <c r="AX22" s="6"/>
      <c r="AY22" s="37" t="e">
        <f t="shared" ca="1" si="29"/>
        <v>#N/A</v>
      </c>
      <c r="AZ22" s="6"/>
      <c r="BA22" s="37" t="e">
        <f t="shared" ca="1" si="30"/>
        <v>#N/A</v>
      </c>
      <c r="BB22" s="6"/>
      <c r="BC22" s="37" t="e">
        <f t="shared" ca="1" si="31"/>
        <v>#REF!</v>
      </c>
      <c r="BD22" s="6"/>
      <c r="BE22" s="37" t="e">
        <f t="shared" ca="1" si="32"/>
        <v>#N/A</v>
      </c>
      <c r="BF22" s="6"/>
      <c r="BG22" s="37" t="e">
        <f t="shared" ca="1" si="33"/>
        <v>#N/A</v>
      </c>
      <c r="BH22" s="6"/>
      <c r="BI22" s="37" t="e">
        <f t="shared" ca="1" si="34"/>
        <v>#N/A</v>
      </c>
    </row>
    <row r="23" spans="2:61">
      <c r="B23" s="81" t="s">
        <v>14</v>
      </c>
      <c r="C23" s="78"/>
      <c r="D23" s="72">
        <f>SUM(D11:D22)</f>
        <v>0.99999999999999989</v>
      </c>
      <c r="E23" s="12"/>
      <c r="F23" s="13"/>
      <c r="G23" s="91" t="e">
        <f>SUMPRODUCT($D11:$D20,G11:G20)</f>
        <v>#REF!</v>
      </c>
      <c r="H23" s="7" t="str">
        <f>IF(OR(ISBLANK(I23),ISERROR(I23)),"",I23-G23)</f>
        <v/>
      </c>
      <c r="I23" s="7" t="e">
        <f>IF(SUMPRODUCT($D11:$D22,I11:I22)=0,NA(),SUMPRODUCT($D11:$D22,I11:I22))</f>
        <v>#N/A</v>
      </c>
      <c r="J23" s="7" t="str">
        <f>IF(OR(ISBLANK(K23),ISERROR(K23)),"",K23-I23)</f>
        <v/>
      </c>
      <c r="K23" s="7" t="e">
        <f>IF(SUMPRODUCT($D11:$D22,K11:K22)=0,NA(),SUMPRODUCT($D11:$D22,K11:K22))</f>
        <v>#N/A</v>
      </c>
      <c r="L23" s="7" t="str">
        <f>IF(OR(ISBLANK(M23),ISERROR(M23)),"",M23-K23)</f>
        <v/>
      </c>
      <c r="M23" s="7" t="e">
        <f>IF(SUMPRODUCT($D11:$D22,M11:M22)=0,NA(),SUMPRODUCT($D11:$D22,M11:M22))</f>
        <v>#N/A</v>
      </c>
      <c r="N23" s="7" t="str">
        <f>IF(OR(ISBLANK(O23),ISERROR(O23)),"",O23-M23)</f>
        <v/>
      </c>
      <c r="O23" s="7" t="e">
        <f>IF(SUMPRODUCT($D11:$D20,O11:O20)=0,NA(),SUMPRODUCT($D11:$D20,O11:O20))</f>
        <v>#N/A</v>
      </c>
      <c r="P23" s="7" t="str">
        <f>IF(OR(ISBLANK(Q23),ISERROR(Q23)),"",Q23-O23)</f>
        <v/>
      </c>
      <c r="Q23" s="7" t="e">
        <f>IF(SUMPRODUCT($D11:$D20,Q11:Q20)=0,NA(),SUMPRODUCT($D11:$D20,Q11:Q20))</f>
        <v>#N/A</v>
      </c>
      <c r="R23" s="7" t="str">
        <f>IF(OR(ISBLANK(S23),ISERROR(S23)),"",S23-Q23)</f>
        <v/>
      </c>
      <c r="S23" s="7" t="e">
        <f>IF(SUMPRODUCT($D11:$D20,S11:S20)=0,NA(),SUMPRODUCT($D11:$D20,S11:S20))</f>
        <v>#N/A</v>
      </c>
      <c r="T23" s="7" t="str">
        <f>IF(OR(ISBLANK(U23),ISERROR(U23)),"",U23-S23)</f>
        <v/>
      </c>
      <c r="U23" s="7" t="e">
        <f>IF(SUMPRODUCT($D11:$D20,U11:U20)=0,NA(),SUMPRODUCT($D11:$D20,U11:U20))</f>
        <v>#N/A</v>
      </c>
      <c r="V23" s="7" t="str">
        <f>IF(OR(ISBLANK(W23),ISERROR(W23)),"",W23-U23)</f>
        <v/>
      </c>
      <c r="W23" s="7" t="e">
        <f>IF(SUMPRODUCT($D11:$D20,W11:W20)=0,NA(),SUMPRODUCT($D11:$D20,W11:W20))</f>
        <v>#N/A</v>
      </c>
      <c r="X23" s="7" t="str">
        <f ca="1">IF(OR(ISBLANK(Y23),ISERROR(Y23)),"",Y23-W23)</f>
        <v/>
      </c>
      <c r="Y23" s="7" t="e">
        <f ca="1">IF(SUMPRODUCT($D11:$D20,Y11:Y20)=0,NA(),SUMPRODUCT($D11:$D20,Y11:Y20))</f>
        <v>#REF!</v>
      </c>
      <c r="Z23" s="7" t="str">
        <f>IF(OR(ISBLANK(AA23),ISERROR(AA23)),"",AA23-Y23)</f>
        <v/>
      </c>
      <c r="AA23" s="7" t="e">
        <f>IF(SUMPRODUCT($D11:$D20,AA11:AA20)=0,NA(),SUMPRODUCT($D11:$D20,AA11:AA20))</f>
        <v>#N/A</v>
      </c>
      <c r="AB23" s="7" t="str">
        <f>IF(OR(ISBLANK(AC23),ISERROR(AC23)),"",AC23-AA23)</f>
        <v/>
      </c>
      <c r="AC23" s="7" t="e">
        <f>IF(SUMPRODUCT($D11:$D20,AC11:AC20)=0,NA(),SUMPRODUCT($D11:$D20,AC11:AC20))</f>
        <v>#N/A</v>
      </c>
      <c r="AD23" s="7" t="str">
        <f>IF(OR(ISBLANK(AE23),ISERROR(AE23)),"",AE23-AC23)</f>
        <v/>
      </c>
      <c r="AE23" s="7" t="e">
        <f>IF(SUMPRODUCT($D11:$D20,AE11:AE20)=0,NA(),SUMPRODUCT($D11:$D20,AE11:AE20))</f>
        <v>#N/A</v>
      </c>
      <c r="AF23" s="39"/>
      <c r="AG23" s="39"/>
      <c r="AH23" s="39"/>
      <c r="AK23" s="37" t="str">
        <f t="shared" ca="1" si="25"/>
        <v/>
      </c>
      <c r="AL23" s="6"/>
      <c r="AM23" s="37" t="str">
        <f t="shared" ca="1" si="35"/>
        <v/>
      </c>
      <c r="AN23" s="6"/>
      <c r="AO23" s="37" t="str">
        <f t="shared" ca="1" si="36"/>
        <v/>
      </c>
      <c r="AP23" s="6"/>
      <c r="AQ23" s="37" t="str">
        <f t="shared" ca="1" si="37"/>
        <v/>
      </c>
      <c r="AR23" s="6"/>
      <c r="AS23" s="37" t="str">
        <f t="shared" ca="1" si="26"/>
        <v/>
      </c>
      <c r="AT23" s="6"/>
      <c r="AU23" s="37" t="str">
        <f t="shared" ca="1" si="27"/>
        <v/>
      </c>
      <c r="AV23" s="6"/>
      <c r="AW23" s="37" t="str">
        <f t="shared" ca="1" si="28"/>
        <v/>
      </c>
      <c r="AX23" s="6"/>
      <c r="AY23" s="37" t="str">
        <f t="shared" ca="1" si="29"/>
        <v/>
      </c>
      <c r="AZ23" s="6"/>
      <c r="BA23" s="37" t="str">
        <f t="shared" ca="1" si="30"/>
        <v/>
      </c>
      <c r="BB23" s="6"/>
      <c r="BC23" s="37" t="str">
        <f t="shared" ca="1" si="31"/>
        <v/>
      </c>
      <c r="BD23" s="6"/>
      <c r="BE23" s="37" t="str">
        <f t="shared" ca="1" si="32"/>
        <v/>
      </c>
      <c r="BF23" s="6"/>
      <c r="BG23" s="37" t="str">
        <f t="shared" ca="1" si="33"/>
        <v/>
      </c>
      <c r="BH23" s="6"/>
      <c r="BI23" s="37" t="str">
        <f t="shared" ca="1" si="34"/>
        <v/>
      </c>
    </row>
    <row r="24" spans="2:61" s="38" customFormat="1">
      <c r="B24" s="47" t="s">
        <v>111</v>
      </c>
      <c r="C24" s="79"/>
      <c r="D24" s="48"/>
      <c r="E24" s="48"/>
      <c r="F24" s="49"/>
      <c r="G24" s="50" t="e">
        <f>G23</f>
        <v>#REF!</v>
      </c>
      <c r="H24" s="50"/>
      <c r="I24" s="50" t="e">
        <f>I23</f>
        <v>#N/A</v>
      </c>
      <c r="J24" s="50"/>
      <c r="K24" s="50" t="e">
        <f>K23</f>
        <v>#N/A</v>
      </c>
      <c r="L24" s="50"/>
      <c r="M24" s="50" t="e">
        <f>M23</f>
        <v>#N/A</v>
      </c>
      <c r="N24" s="50"/>
      <c r="O24" s="50" t="e">
        <f>O23</f>
        <v>#N/A</v>
      </c>
      <c r="P24" s="50"/>
      <c r="Q24" s="50" t="e">
        <f>Q23</f>
        <v>#N/A</v>
      </c>
      <c r="R24" s="50"/>
      <c r="S24" s="50" t="e">
        <f>S23</f>
        <v>#N/A</v>
      </c>
      <c r="T24" s="50"/>
      <c r="U24" s="50" t="e">
        <f>U23</f>
        <v>#N/A</v>
      </c>
      <c r="V24" s="50"/>
      <c r="W24" s="50" t="e">
        <f>W23</f>
        <v>#N/A</v>
      </c>
      <c r="X24" s="50"/>
      <c r="Y24" s="50" t="e">
        <f ca="1">Y23</f>
        <v>#REF!</v>
      </c>
      <c r="Z24" s="50"/>
      <c r="AA24" s="50" t="e">
        <f>AA23</f>
        <v>#N/A</v>
      </c>
      <c r="AB24" s="50"/>
      <c r="AC24" s="50" t="e">
        <f>AC23</f>
        <v>#N/A</v>
      </c>
      <c r="AD24" s="50"/>
      <c r="AE24" s="50" t="e">
        <f>AE23</f>
        <v>#N/A</v>
      </c>
      <c r="AF24" s="51"/>
      <c r="AG24" s="51"/>
      <c r="AH24" s="51"/>
      <c r="AK24" s="37" t="str">
        <f t="shared" ca="1" si="25"/>
        <v/>
      </c>
      <c r="AL24" s="6"/>
      <c r="AM24" s="37" t="str">
        <f t="shared" ca="1" si="35"/>
        <v/>
      </c>
      <c r="AN24" s="6"/>
      <c r="AO24" s="37" t="str">
        <f t="shared" ca="1" si="36"/>
        <v/>
      </c>
      <c r="AP24" s="6"/>
      <c r="AQ24" s="37" t="str">
        <f t="shared" ca="1" si="37"/>
        <v/>
      </c>
      <c r="AR24" s="6"/>
      <c r="AS24" s="37" t="str">
        <f t="shared" ca="1" si="26"/>
        <v/>
      </c>
      <c r="AT24" s="6"/>
      <c r="AU24" s="37" t="str">
        <f t="shared" ca="1" si="27"/>
        <v/>
      </c>
      <c r="AV24" s="6"/>
      <c r="AW24" s="37" t="str">
        <f t="shared" ca="1" si="28"/>
        <v/>
      </c>
      <c r="AX24" s="6"/>
      <c r="AY24" s="37" t="str">
        <f t="shared" ca="1" si="29"/>
        <v/>
      </c>
      <c r="AZ24" s="6"/>
      <c r="BA24" s="37" t="str">
        <f t="shared" ca="1" si="30"/>
        <v/>
      </c>
      <c r="BB24" s="6"/>
      <c r="BC24" s="37" t="str">
        <f t="shared" ca="1" si="31"/>
        <v/>
      </c>
      <c r="BD24" s="6"/>
      <c r="BE24" s="37" t="str">
        <f t="shared" ca="1" si="32"/>
        <v/>
      </c>
      <c r="BF24" s="6"/>
      <c r="BG24" s="37" t="str">
        <f t="shared" ca="1" si="33"/>
        <v/>
      </c>
      <c r="BH24" s="6"/>
      <c r="BI24" s="37" t="str">
        <f t="shared" ca="1" si="34"/>
        <v/>
      </c>
    </row>
    <row r="28" spans="2:61">
      <c r="B28" s="2" t="s">
        <v>53</v>
      </c>
    </row>
    <row r="29" spans="2:61">
      <c r="B29" s="2">
        <v>1</v>
      </c>
      <c r="C29" s="76" t="s">
        <v>55</v>
      </c>
      <c r="D29" s="8" t="s">
        <v>57</v>
      </c>
      <c r="E29" s="61">
        <v>1.58</v>
      </c>
      <c r="K29" s="2" t="s">
        <v>186</v>
      </c>
    </row>
    <row r="30" spans="2:61">
      <c r="B30" s="2">
        <v>2</v>
      </c>
      <c r="C30" s="76" t="s">
        <v>56</v>
      </c>
      <c r="D30" s="8" t="s">
        <v>58</v>
      </c>
      <c r="E30" s="61">
        <v>1.58</v>
      </c>
    </row>
    <row r="31" spans="2:61">
      <c r="B31" s="2">
        <v>3</v>
      </c>
      <c r="C31" s="76" t="s">
        <v>54</v>
      </c>
      <c r="D31" s="8" t="s">
        <v>58</v>
      </c>
      <c r="E31" s="61">
        <v>2.42</v>
      </c>
    </row>
  </sheetData>
  <sheetProtection formatColumns="0"/>
  <mergeCells count="1">
    <mergeCell ref="B4:AH4"/>
  </mergeCells>
  <conditionalFormatting sqref="O11:O21 Q11:Q21 S11:S21 U11:U21 W11:W21 Y11:Y21 AA11:AA21 AC11:AC21 AE11:AH17 AE18:AF21 AH18:AH21 AG18:AG22 I11:I22 K11:K22 M11:M22 G11:G22">
    <cfRule type="iconSet" priority="28">
      <iconSet showValue="0">
        <cfvo type="percent" val="0"/>
        <cfvo type="num" val="$E$29"/>
        <cfvo type="num" val="$E$31" gte="0"/>
      </iconSet>
    </cfRule>
  </conditionalFormatting>
  <conditionalFormatting sqref="G23 I23 K23 M23 O23 Q23 S23 U23 W23 Y23 AA23 AC23 AE23:AH23">
    <cfRule type="iconSet" priority="41">
      <iconSet showValue="0">
        <cfvo type="percent" val="0"/>
        <cfvo type="formula" val="$E$29"/>
        <cfvo type="formula" val="$E$31"/>
      </iconSet>
    </cfRule>
  </conditionalFormatting>
  <conditionalFormatting sqref="AG11:AG22">
    <cfRule type="expression" dxfId="1" priority="1">
      <formula>IF($AG11="No",TRUE,FALSE)</formula>
    </cfRule>
    <cfRule type="expression" dxfId="0" priority="2">
      <formula>IF($AG11="Yes",TRUE,FALSE)</formula>
    </cfRule>
  </conditionalFormatting>
  <hyperlinks>
    <hyperlink ref="C16" location="Crewing!B5" display="M&amp;R Management"/>
    <hyperlink ref="C11" location="'Vessel Performance'!B5" display="Vessel Performance"/>
    <hyperlink ref="C15" location="'Lubricating Oil Management'!B5" display="Lubricating Oil Management"/>
    <hyperlink ref="C12" location="'Vessel Turn Around in Port'!B5" display="Vessel Turn Around in Port"/>
    <hyperlink ref="C13" location="'Bunker Management'!B5" display="Bunker Management"/>
    <hyperlink ref="C14" location="'On Time Delivery'!B5" display="On Time Delivery"/>
    <hyperlink ref="C17" location="'Technical Off-hire'!Print_Area" display="Technical Off-hire"/>
    <hyperlink ref="C18" location="'Fleet Safety'!B5" display="Fleet Safety"/>
    <hyperlink ref="C19" location="'Budget Performance'!B5" display="Budget Performance"/>
    <hyperlink ref="C20" location="Crewing!B5" display="Crewing"/>
    <hyperlink ref="C21" location="'Dry Dock Management'!B5" display="Dry Dock Management"/>
    <hyperlink ref="C22" location="'Inspections &amp; Audit'!B5" display="Inspections &amp; Audit"/>
  </hyperlinks>
  <printOptions horizontalCentered="1"/>
  <pageMargins left="0.7" right="0.7" top="0.75" bottom="0.75" header="0.3" footer="0.3"/>
  <pageSetup paperSize="9" scale="87" orientation="portrait"/>
  <drawing r:id="rId1"/>
  <extLst>
    <ext xmlns:x14="http://schemas.microsoft.com/office/spreadsheetml/2009/9/main" uri="{78C0D931-6437-407d-A8EE-F0AAD7539E65}">
      <x14:conditionalFormattings>
        <x14:conditionalFormatting xmlns:xm="http://schemas.microsoft.com/office/excel/2006/main">
          <x14:cfRule type="iconSet" priority="16" id="{74EE0520-B6A9-449D-85C3-5EDF2E6965FC}">
            <x14:iconSet iconSet="3Triangles" showValue="0">
              <x14:cfvo type="percent">
                <xm:f>0</xm:f>
              </x14:cfvo>
              <x14:cfvo type="num">
                <xm:f>0</xm:f>
              </x14:cfvo>
              <x14:cfvo type="num" gte="0">
                <xm:f>0</xm:f>
              </x14:cfvo>
            </x14:iconSet>
          </x14:cfRule>
          <xm:sqref>N23 P23 R23 N11:N21 P11:P21 R11:R21 J11:J23 L11:L23 H11:H23</xm:sqref>
        </x14:conditionalFormatting>
        <x14:conditionalFormatting xmlns:xm="http://schemas.microsoft.com/office/excel/2006/main">
          <x14:cfRule type="iconSet" priority="15" id="{34412441-F06F-4B53-91E5-65EB5FD48E2D}">
            <x14:iconSet iconSet="3Triangles" showValue="0">
              <x14:cfvo type="percent">
                <xm:f>0</xm:f>
              </x14:cfvo>
              <x14:cfvo type="num">
                <xm:f>0</xm:f>
              </x14:cfvo>
              <x14:cfvo type="num" gte="0">
                <xm:f>0</xm:f>
              </x14:cfvo>
            </x14:iconSet>
          </x14:cfRule>
          <xm:sqref>T23</xm:sqref>
        </x14:conditionalFormatting>
        <x14:conditionalFormatting xmlns:xm="http://schemas.microsoft.com/office/excel/2006/main">
          <x14:cfRule type="iconSet" priority="14" id="{61EC363B-F915-40FE-9F15-4DA105BD2765}">
            <x14:iconSet iconSet="3Triangles" showValue="0">
              <x14:cfvo type="percent">
                <xm:f>0</xm:f>
              </x14:cfvo>
              <x14:cfvo type="num">
                <xm:f>0</xm:f>
              </x14:cfvo>
              <x14:cfvo type="num" gte="0">
                <xm:f>0</xm:f>
              </x14:cfvo>
            </x14:iconSet>
          </x14:cfRule>
          <xm:sqref>V23</xm:sqref>
        </x14:conditionalFormatting>
        <x14:conditionalFormatting xmlns:xm="http://schemas.microsoft.com/office/excel/2006/main">
          <x14:cfRule type="iconSet" priority="13" id="{625A05FE-B44D-4757-BC5A-C0D9957FDE39}">
            <x14:iconSet iconSet="3Triangles" showValue="0">
              <x14:cfvo type="percent">
                <xm:f>0</xm:f>
              </x14:cfvo>
              <x14:cfvo type="num">
                <xm:f>0</xm:f>
              </x14:cfvo>
              <x14:cfvo type="num" gte="0">
                <xm:f>0</xm:f>
              </x14:cfvo>
            </x14:iconSet>
          </x14:cfRule>
          <xm:sqref>X23</xm:sqref>
        </x14:conditionalFormatting>
        <x14:conditionalFormatting xmlns:xm="http://schemas.microsoft.com/office/excel/2006/main">
          <x14:cfRule type="iconSet" priority="12" id="{25AE4EA2-3B71-4B41-A00A-2022192E486C}">
            <x14:iconSet iconSet="3Triangles" showValue="0">
              <x14:cfvo type="percent">
                <xm:f>0</xm:f>
              </x14:cfvo>
              <x14:cfvo type="num">
                <xm:f>0</xm:f>
              </x14:cfvo>
              <x14:cfvo type="num" gte="0">
                <xm:f>0</xm:f>
              </x14:cfvo>
            </x14:iconSet>
          </x14:cfRule>
          <xm:sqref>Z23</xm:sqref>
        </x14:conditionalFormatting>
        <x14:conditionalFormatting xmlns:xm="http://schemas.microsoft.com/office/excel/2006/main">
          <x14:cfRule type="iconSet" priority="11" id="{773781ED-5D7D-411B-A151-ECB4DF30D889}">
            <x14:iconSet iconSet="3Triangles" showValue="0">
              <x14:cfvo type="percent">
                <xm:f>0</xm:f>
              </x14:cfvo>
              <x14:cfvo type="num">
                <xm:f>0</xm:f>
              </x14:cfvo>
              <x14:cfvo type="num" gte="0">
                <xm:f>0</xm:f>
              </x14:cfvo>
            </x14:iconSet>
          </x14:cfRule>
          <xm:sqref>AB23</xm:sqref>
        </x14:conditionalFormatting>
        <x14:conditionalFormatting xmlns:xm="http://schemas.microsoft.com/office/excel/2006/main">
          <x14:cfRule type="iconSet" priority="10" id="{5E25B191-8EDB-43E0-AB8D-08DAFD63E8BD}">
            <x14:iconSet iconSet="3Triangles" showValue="0">
              <x14:cfvo type="percent">
                <xm:f>0</xm:f>
              </x14:cfvo>
              <x14:cfvo type="num">
                <xm:f>0</xm:f>
              </x14:cfvo>
              <x14:cfvo type="num" gte="0">
                <xm:f>0</xm:f>
              </x14:cfvo>
            </x14:iconSet>
          </x14:cfRule>
          <xm:sqref>AD23</xm:sqref>
        </x14:conditionalFormatting>
        <x14:conditionalFormatting xmlns:xm="http://schemas.microsoft.com/office/excel/2006/main">
          <x14:cfRule type="iconSet" priority="9" id="{923027BA-84B6-4032-B565-670549AB414B}">
            <x14:iconSet iconSet="3Triangles" showValue="0">
              <x14:cfvo type="percent">
                <xm:f>0</xm:f>
              </x14:cfvo>
              <x14:cfvo type="num">
                <xm:f>0</xm:f>
              </x14:cfvo>
              <x14:cfvo type="num" gte="0">
                <xm:f>0</xm:f>
              </x14:cfvo>
            </x14:iconSet>
          </x14:cfRule>
          <xm:sqref>T11:T21</xm:sqref>
        </x14:conditionalFormatting>
        <x14:conditionalFormatting xmlns:xm="http://schemas.microsoft.com/office/excel/2006/main">
          <x14:cfRule type="iconSet" priority="8" id="{D2C20A09-46DA-44CD-ACD0-DDD09F7F128A}">
            <x14:iconSet iconSet="3Triangles" showValue="0">
              <x14:cfvo type="percent">
                <xm:f>0</xm:f>
              </x14:cfvo>
              <x14:cfvo type="num">
                <xm:f>0</xm:f>
              </x14:cfvo>
              <x14:cfvo type="num" gte="0">
                <xm:f>0</xm:f>
              </x14:cfvo>
            </x14:iconSet>
          </x14:cfRule>
          <xm:sqref>V11:V21</xm:sqref>
        </x14:conditionalFormatting>
        <x14:conditionalFormatting xmlns:xm="http://schemas.microsoft.com/office/excel/2006/main">
          <x14:cfRule type="iconSet" priority="7" id="{24B3E8D5-2C05-420B-92BB-A9EB1B89DEFD}">
            <x14:iconSet iconSet="3Triangles" showValue="0">
              <x14:cfvo type="percent">
                <xm:f>0</xm:f>
              </x14:cfvo>
              <x14:cfvo type="num">
                <xm:f>0</xm:f>
              </x14:cfvo>
              <x14:cfvo type="num" gte="0">
                <xm:f>0</xm:f>
              </x14:cfvo>
            </x14:iconSet>
          </x14:cfRule>
          <xm:sqref>X11:X21</xm:sqref>
        </x14:conditionalFormatting>
        <x14:conditionalFormatting xmlns:xm="http://schemas.microsoft.com/office/excel/2006/main">
          <x14:cfRule type="iconSet" priority="6" id="{76CAE328-ADCB-4FEF-B10B-30FC019BD9D3}">
            <x14:iconSet iconSet="3Triangles" showValue="0">
              <x14:cfvo type="percent">
                <xm:f>0</xm:f>
              </x14:cfvo>
              <x14:cfvo type="num">
                <xm:f>0</xm:f>
              </x14:cfvo>
              <x14:cfvo type="num" gte="0">
                <xm:f>0</xm:f>
              </x14:cfvo>
            </x14:iconSet>
          </x14:cfRule>
          <xm:sqref>Z11:Z21</xm:sqref>
        </x14:conditionalFormatting>
        <x14:conditionalFormatting xmlns:xm="http://schemas.microsoft.com/office/excel/2006/main">
          <x14:cfRule type="iconSet" priority="5" id="{9884B463-B60D-4BEE-9F4D-0E3D72A9306C}">
            <x14:iconSet iconSet="3Triangles" showValue="0">
              <x14:cfvo type="percent">
                <xm:f>0</xm:f>
              </x14:cfvo>
              <x14:cfvo type="num">
                <xm:f>0</xm:f>
              </x14:cfvo>
              <x14:cfvo type="num" gte="0">
                <xm:f>0</xm:f>
              </x14:cfvo>
            </x14:iconSet>
          </x14:cfRule>
          <xm:sqref>AB11:AB21</xm:sqref>
        </x14:conditionalFormatting>
        <x14:conditionalFormatting xmlns:xm="http://schemas.microsoft.com/office/excel/2006/main">
          <x14:cfRule type="iconSet" priority="4" id="{2EB7F0A3-9A1D-4228-A138-891E75313612}">
            <x14:iconSet iconSet="3Triangles" showValue="0">
              <x14:cfvo type="percent">
                <xm:f>0</xm:f>
              </x14:cfvo>
              <x14:cfvo type="num">
                <xm:f>0</xm:f>
              </x14:cfvo>
              <x14:cfvo type="num" gte="0">
                <xm:f>0</xm:f>
              </x14:cfvo>
            </x14:iconSet>
          </x14:cfRule>
          <xm:sqref>AD11:AD21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'Drop downs'!$A$21:$A$22</xm:f>
          </x14:formula1>
          <xm:sqref>AG11:AG22</xm:sqref>
        </x14:dataValidation>
        <x14:dataValidation type="list" allowBlank="1" showInputMessage="1" showErrorMessage="1">
          <x14:formula1>
            <xm:f>'Drop downs'!$A$25:$A$36</xm:f>
          </x14:formula1>
          <xm:sqref>C5</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BG35"/>
  <sheetViews>
    <sheetView showGridLines="0" topLeftCell="B1" zoomScale="85" zoomScaleNormal="85" zoomScaleSheetLayoutView="70" zoomScalePageLayoutView="85" workbookViewId="0">
      <selection activeCell="W35" sqref="W35"/>
    </sheetView>
  </sheetViews>
  <sheetFormatPr baseColWidth="10" defaultColWidth="8.83203125" defaultRowHeight="13" outlineLevelRow="1" outlineLevelCol="1" x14ac:dyDescent="0"/>
  <cols>
    <col min="1" max="1" width="8.6640625" style="2" customWidth="1"/>
    <col min="2" max="2" width="4.1640625" style="2" customWidth="1"/>
    <col min="3" max="3" width="57" style="2" customWidth="1"/>
    <col min="4" max="4" width="8" style="2" customWidth="1"/>
    <col min="5" max="6" width="7" style="2" customWidth="1"/>
    <col min="7" max="7" width="9.33203125" style="2" customWidth="1" outlineLevel="1"/>
    <col min="8" max="8" width="6.83203125" style="2" customWidth="1"/>
    <col min="9" max="9" width="9" style="2" customWidth="1"/>
    <col min="10" max="10" width="6.83203125" style="2" customWidth="1"/>
    <col min="11" max="11" width="8.1640625" style="2" customWidth="1"/>
    <col min="12" max="12" width="6.83203125" style="2" customWidth="1"/>
    <col min="13" max="13" width="8.1640625" style="2" customWidth="1"/>
    <col min="14" max="31" width="6.83203125" style="2" customWidth="1"/>
    <col min="32" max="32" width="9.1640625" style="2" customWidth="1"/>
    <col min="33" max="33" width="8.83203125" style="2"/>
    <col min="34" max="34" width="9.83203125" style="2" bestFit="1" customWidth="1"/>
    <col min="35" max="35" width="9.83203125" style="2" customWidth="1"/>
    <col min="36" max="16384" width="8.83203125" style="2"/>
  </cols>
  <sheetData>
    <row r="1" spans="1:59">
      <c r="A1" s="3" t="s">
        <v>47</v>
      </c>
      <c r="B1" s="3"/>
      <c r="C1" s="2" t="s">
        <v>48</v>
      </c>
    </row>
    <row r="2" spans="1:59">
      <c r="C2" s="2" t="s">
        <v>62</v>
      </c>
      <c r="G2" s="3"/>
      <c r="H2" s="3"/>
      <c r="Y2" s="2" t="str">
        <f>Data!N1</f>
        <v>Yes</v>
      </c>
    </row>
    <row r="3" spans="1:59">
      <c r="G3" s="3" t="s">
        <v>46</v>
      </c>
      <c r="H3" s="3" t="s">
        <v>0</v>
      </c>
      <c r="I3" s="2" t="s">
        <v>0</v>
      </c>
      <c r="J3" s="2" t="s">
        <v>1</v>
      </c>
      <c r="K3" s="2" t="s">
        <v>1</v>
      </c>
      <c r="L3" s="2" t="s">
        <v>2</v>
      </c>
      <c r="M3" s="2" t="s">
        <v>2</v>
      </c>
      <c r="N3" s="2" t="s">
        <v>3</v>
      </c>
      <c r="O3" s="2" t="s">
        <v>3</v>
      </c>
      <c r="P3" s="2" t="s">
        <v>63</v>
      </c>
      <c r="Q3" s="2" t="s">
        <v>4</v>
      </c>
      <c r="R3" s="2" t="s">
        <v>5</v>
      </c>
      <c r="S3" s="2" t="s">
        <v>5</v>
      </c>
      <c r="T3" s="2" t="s">
        <v>6</v>
      </c>
      <c r="U3" s="2" t="s">
        <v>6</v>
      </c>
      <c r="V3" s="2" t="s">
        <v>7</v>
      </c>
      <c r="W3" s="2" t="s">
        <v>7</v>
      </c>
      <c r="X3" s="2" t="s">
        <v>8</v>
      </c>
      <c r="Y3" s="2" t="s">
        <v>8</v>
      </c>
      <c r="Z3" s="2" t="s">
        <v>9</v>
      </c>
      <c r="AA3" s="2" t="s">
        <v>9</v>
      </c>
      <c r="AB3" s="2" t="s">
        <v>10</v>
      </c>
      <c r="AC3" s="2" t="s">
        <v>10</v>
      </c>
      <c r="AD3" s="2" t="s">
        <v>11</v>
      </c>
      <c r="AE3" s="2" t="s">
        <v>11</v>
      </c>
    </row>
    <row r="4" spans="1:59" ht="18" thickBot="1">
      <c r="B4" s="250" t="s">
        <v>147</v>
      </c>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row>
    <row r="5" spans="1:59" ht="14" thickTop="1">
      <c r="C5" s="54"/>
      <c r="W5" s="9"/>
      <c r="X5" s="9"/>
    </row>
    <row r="8" spans="1:59">
      <c r="AH8" s="2" t="s">
        <v>12</v>
      </c>
    </row>
    <row r="9" spans="1:59">
      <c r="C9" s="38" t="s">
        <v>15</v>
      </c>
      <c r="D9" s="40" t="s">
        <v>13</v>
      </c>
      <c r="G9" s="3" t="s">
        <v>46</v>
      </c>
      <c r="H9" s="3"/>
      <c r="I9" s="3" t="s">
        <v>0</v>
      </c>
      <c r="J9" s="3"/>
      <c r="K9" s="3" t="s">
        <v>1</v>
      </c>
      <c r="L9" s="3"/>
      <c r="M9" s="3" t="s">
        <v>2</v>
      </c>
      <c r="N9" s="3"/>
      <c r="O9" s="3" t="s">
        <v>3</v>
      </c>
      <c r="P9" s="3"/>
      <c r="Q9" s="3" t="s">
        <v>4</v>
      </c>
      <c r="R9" s="3"/>
      <c r="S9" s="3" t="s">
        <v>5</v>
      </c>
      <c r="T9" s="3"/>
      <c r="U9" s="3" t="s">
        <v>6</v>
      </c>
      <c r="V9" s="3"/>
      <c r="W9" s="40" t="s">
        <v>7</v>
      </c>
      <c r="X9" s="3"/>
      <c r="Y9" s="3" t="s">
        <v>8</v>
      </c>
      <c r="Z9" s="3"/>
      <c r="AA9" s="3" t="s">
        <v>9</v>
      </c>
      <c r="AB9" s="3"/>
      <c r="AC9" s="3" t="s">
        <v>10</v>
      </c>
      <c r="AD9" s="3"/>
      <c r="AE9" s="3" t="s">
        <v>11</v>
      </c>
      <c r="AH9" s="40" t="s">
        <v>46</v>
      </c>
      <c r="AI9" s="3"/>
      <c r="AJ9" s="40" t="s">
        <v>0</v>
      </c>
      <c r="AK9" s="40"/>
      <c r="AL9" s="40" t="s">
        <v>1</v>
      </c>
      <c r="AM9" s="40"/>
      <c r="AN9" s="40" t="s">
        <v>2</v>
      </c>
      <c r="AO9" s="40"/>
      <c r="AP9" s="40" t="s">
        <v>3</v>
      </c>
      <c r="AQ9" s="40"/>
      <c r="AR9" s="40" t="s">
        <v>4</v>
      </c>
      <c r="AS9" s="40"/>
      <c r="AT9" s="40" t="s">
        <v>5</v>
      </c>
      <c r="AU9" s="40"/>
      <c r="AV9" s="40" t="s">
        <v>6</v>
      </c>
      <c r="AW9" s="40"/>
      <c r="AX9" s="40" t="s">
        <v>7</v>
      </c>
      <c r="AY9" s="40"/>
      <c r="AZ9" s="40" t="s">
        <v>8</v>
      </c>
      <c r="BA9" s="40"/>
      <c r="BB9" s="40" t="s">
        <v>9</v>
      </c>
      <c r="BC9" s="40"/>
      <c r="BD9" s="40" t="s">
        <v>10</v>
      </c>
      <c r="BE9" s="40"/>
      <c r="BF9" s="40" t="s">
        <v>11</v>
      </c>
      <c r="BG9" s="38"/>
    </row>
    <row r="11" spans="1:59">
      <c r="B11" s="10" t="s">
        <v>64</v>
      </c>
      <c r="C11" s="80" t="s">
        <v>267</v>
      </c>
      <c r="D11" s="72">
        <v>0.3</v>
      </c>
      <c r="E11" s="12"/>
      <c r="F11" s="13"/>
      <c r="G11" s="7">
        <f>IF(ISBLANK($C11),"",IF(G$2&lt;&gt;"Yes",0,IF(AH11&lt;=$D$30,$B$30,IF(AH11&lt;=$D$29,$B$29,$B$28))))</f>
        <v>0</v>
      </c>
      <c r="H11" s="7">
        <f t="shared" ref="H11:H20" si="0">IF(ISBLANK(I11),"",I11-G11)</f>
        <v>0</v>
      </c>
      <c r="I11" s="7">
        <f>IF(ISBLANK($C11),"",IF(I$2&lt;&gt;"Yes",0,IF(AJ11=1,$B$30,IF(AJ11=2,$B$29,$B$28))))</f>
        <v>0</v>
      </c>
      <c r="J11" s="7">
        <f t="shared" ref="J11:J20" si="1">IF(ISBLANK(K11),"",K11-I11)</f>
        <v>0</v>
      </c>
      <c r="K11" s="7">
        <f t="shared" ref="K11:K14" si="2">IF(ISBLANK($C11),"",IF(K$2&lt;&gt;"Yes",0,IF(AL11=1,$B$30,IF(AL11=2,$B$29,$B$28))))</f>
        <v>0</v>
      </c>
      <c r="L11" s="7">
        <f t="shared" ref="L11:L20" si="3">IF(ISBLANK(M11),"",M11-K11)</f>
        <v>0</v>
      </c>
      <c r="M11" s="7">
        <f t="shared" ref="M11:M14" si="4">IF(ISBLANK($C11),"",IF(M$2&lt;&gt;"Yes",0,IF(AN11=1,$B$30,IF(AN11=2,$B$29,$B$28))))</f>
        <v>0</v>
      </c>
      <c r="N11" s="7">
        <f t="shared" ref="N11:N20" si="5">IF(ISBLANK(O11),"",O11-M11)</f>
        <v>0</v>
      </c>
      <c r="O11" s="7">
        <f>IF(ISBLANK($C11),"",IF(O$2&lt;&gt;"Yes",0,IF(AP11&lt;=$D$30,$B$30,IF(AP11&lt;=$D$29,$B$29,$B$28))))</f>
        <v>0</v>
      </c>
      <c r="P11" s="7">
        <f t="shared" ref="P11:P20" si="6">IF(ISBLANK(Q11),"",Q11-O11)</f>
        <v>0</v>
      </c>
      <c r="Q11" s="7">
        <f>IF(ISBLANK($C11),"",IF(Q$2&lt;&gt;"Yes",0,IF(AR11&lt;=$D$30,$B$30,IF(AR11&lt;=$D$29,$B$29,$B$28))))</f>
        <v>0</v>
      </c>
      <c r="R11" s="7">
        <f t="shared" ref="R11:R20" si="7">IF(ISBLANK(S11),"",S11-Q11)</f>
        <v>0</v>
      </c>
      <c r="S11" s="7">
        <f>IF(ISBLANK($C11),"",IF(S$2&lt;&gt;"Yes",0,IF(AT11&lt;=$D$30,$B$30,IF(AT11&lt;=$D$29,$B$29,$B$28))))</f>
        <v>0</v>
      </c>
      <c r="T11" s="7">
        <f t="shared" ref="T11:T20" si="8">IF(ISBLANK(U11),"",U11-S11)</f>
        <v>0</v>
      </c>
      <c r="U11" s="7">
        <f>IF(ISBLANK($C11),"",IF(U$2&lt;&gt;"Yes",0,IF(AV11&lt;=$D$30,$B$30,IF(AV11&lt;=$D$29,$B$29,$B$28))))</f>
        <v>0</v>
      </c>
      <c r="V11" s="7">
        <f t="shared" ref="V11:V20" si="9">IF(ISBLANK(W11),"",W11-U11)</f>
        <v>0</v>
      </c>
      <c r="W11" s="7">
        <f>IF(ISBLANK($C11),"",IF(W$2&lt;&gt;"Yes",0,IF(AX11&lt;=$D$30,$B$30,IF(AX11&lt;=$D$29,$B$29,$B$28))))</f>
        <v>0</v>
      </c>
      <c r="X11" s="7">
        <f t="shared" ref="X11:X20" ca="1" si="10">IF(ISBLANK(Y11),"",Y11-W11)</f>
        <v>3</v>
      </c>
      <c r="Y11" s="7">
        <f ca="1">IF(ISBLANK($C11),"",IF(Y$2&lt;&gt;"Yes",0,IF(AZ11&lt;=$D$30,$B$30,IF(AZ11&lt;=$D$29,$B$29,$B$28))))</f>
        <v>3</v>
      </c>
      <c r="Z11" s="7">
        <f t="shared" ref="Z11:Z20" ca="1" si="11">IF(ISBLANK(AA11),"",AA11-Y11)</f>
        <v>-3</v>
      </c>
      <c r="AA11" s="7">
        <f>IF(ISBLANK($C11),"",IF(AA$2&lt;&gt;"Yes",0,IF(BB11&lt;=$D$30,$B$30,IF(BB11&lt;=$D$29,$B$29,$B$28))))</f>
        <v>0</v>
      </c>
      <c r="AB11" s="7">
        <f t="shared" ref="AB11:AB20" si="12">IF(ISBLANK(AC11),"",AC11-AA11)</f>
        <v>0</v>
      </c>
      <c r="AC11" s="7">
        <f>IF(ISBLANK($C11),"",IF(AC$2&lt;&gt;"Yes",0,IF(BD11&lt;=$D$30,$B$30,IF(BD11&lt;=$D$29,$B$29,$B$28))))</f>
        <v>0</v>
      </c>
      <c r="AD11" s="7">
        <f t="shared" ref="AD11:AD20" si="13">IF(ISBLANK(AE11),"",AE11-AC11)</f>
        <v>0</v>
      </c>
      <c r="AE11" s="7">
        <f>IF(ISBLANK($C11),"",IF(AE$2&lt;&gt;"Yes",0,IF(BF11&lt;=$D$30,$B$30,IF(BF11&lt;=$D$29,$B$29,$B$28))))</f>
        <v>0</v>
      </c>
      <c r="AH11" s="6" t="e">
        <f>IF(ISBLANK($C11),"",SUMIF(Data!$C$19:$E$36,'Budget Performance'!$C11,Data!#REF!))</f>
        <v>#REF!</v>
      </c>
      <c r="AI11" s="6"/>
      <c r="AJ11" s="6" t="e">
        <f ca="1">IF(ISBLANK($C11),"",SUMIF(Data!$C$19:$E$36,'Budget Performance'!$C11,Data!F$19:F$36))</f>
        <v>#DIV/0!</v>
      </c>
      <c r="AK11" s="6"/>
      <c r="AL11" s="6" t="e">
        <f ca="1">IF(ISBLANK($C11),"",SUMIF(Data!$C$19:$E$36,'Budget Performance'!$C11,Data!G$19:G$36))</f>
        <v>#DIV/0!</v>
      </c>
      <c r="AM11" s="6"/>
      <c r="AN11" s="6" t="e">
        <f ca="1">IF(ISBLANK($C11),"",SUMIF(Data!$C$19:$E$36,'Budget Performance'!$C11,Data!H$19:H$36))</f>
        <v>#DIV/0!</v>
      </c>
      <c r="AO11" s="6"/>
      <c r="AP11" s="6">
        <f ca="1">IF(ISBLANK($C11),"",SUMIF(Data!$C$19:$E$36,'Budget Performance'!$C11,Data!I$19:I$36))</f>
        <v>0</v>
      </c>
      <c r="AQ11" s="6"/>
      <c r="AR11" s="6">
        <f ca="1">IF(ISBLANK($C11),"",SUMIF(Data!$C$19:$E$36,'Budget Performance'!$C11,Data!J$19:J$36))</f>
        <v>0</v>
      </c>
      <c r="AS11" s="6"/>
      <c r="AT11" s="6">
        <f ca="1">IF(ISBLANK($C11),"",SUMIF(Data!$C$19:$E$36,'Budget Performance'!$C11,Data!K$19:K$36))</f>
        <v>0</v>
      </c>
      <c r="AU11" s="6"/>
      <c r="AV11" s="6">
        <f ca="1">IF(ISBLANK($C11),"",SUMIF(Data!$C$19:$E$36,'Budget Performance'!$C11,Data!L$19:L$36))</f>
        <v>0</v>
      </c>
      <c r="AW11" s="6"/>
      <c r="AX11" s="6">
        <f ca="1">IF(ISBLANK($C11),"",SUMIF(Data!$C$19:$E$36,'Budget Performance'!$C11,Data!M$19:M$36))</f>
        <v>0.83560000000000001</v>
      </c>
      <c r="AY11" s="6"/>
      <c r="AZ11" s="6">
        <f ca="1">IF(ISBLANK($C11),"",SUMIF(Data!$C$19:$E$36,'Budget Performance'!$C11,Data!N$19:N$36))</f>
        <v>0.92900000000000005</v>
      </c>
      <c r="BA11" s="6"/>
      <c r="BB11" s="6">
        <f ca="1">IF(ISBLANK($C11),"",SUMIF(Data!$C$19:$E$36,'Budget Performance'!$C11,Data!O$19:O$36))</f>
        <v>0.90549999999999997</v>
      </c>
      <c r="BC11" s="6"/>
      <c r="BD11" s="6">
        <f ca="1">IF(ISBLANK($C11),"",SUMIF(Data!$C$19:$E$36,'Budget Performance'!$C11,Data!P$19:P$36))</f>
        <v>0</v>
      </c>
      <c r="BE11" s="6"/>
      <c r="BF11" s="6">
        <f ca="1">IF(ISBLANK($C11),"",SUMIF(Data!$C$19:$E$36,'Budget Performance'!$C11,Data!Q$19:Q$36))</f>
        <v>0</v>
      </c>
    </row>
    <row r="12" spans="1:59">
      <c r="B12" s="10" t="s">
        <v>65</v>
      </c>
      <c r="C12" s="80" t="s">
        <v>19</v>
      </c>
      <c r="D12" s="72">
        <v>0.25</v>
      </c>
      <c r="E12" s="12"/>
      <c r="F12" s="13"/>
      <c r="G12" s="7">
        <f>IF(ISBLANK($C12),"",IF(G$2&lt;&gt;"Yes",0,IF(AH12&lt;=$D$30,$B$30,IF(AH12&lt;=$D$29,$B$29,$B$28))))</f>
        <v>0</v>
      </c>
      <c r="H12" s="7">
        <f t="shared" si="0"/>
        <v>0</v>
      </c>
      <c r="I12" s="7">
        <f t="shared" ref="I12:I14" si="14">IF(ISBLANK($C12),"",IF(I$2&lt;&gt;"Yes",0,IF(AJ12=1,$B$30,IF(AJ12=2,$B$29,$B$28))))</f>
        <v>0</v>
      </c>
      <c r="J12" s="7">
        <f t="shared" si="1"/>
        <v>0</v>
      </c>
      <c r="K12" s="7">
        <f t="shared" si="2"/>
        <v>0</v>
      </c>
      <c r="L12" s="7">
        <f t="shared" si="3"/>
        <v>0</v>
      </c>
      <c r="M12" s="7">
        <f t="shared" si="4"/>
        <v>0</v>
      </c>
      <c r="N12" s="7">
        <f t="shared" si="5"/>
        <v>0</v>
      </c>
      <c r="O12" s="7">
        <f>IF(ISBLANK($C12),"",IF(O$2&lt;&gt;"Yes",0,IF(AP12&lt;=$D$30,$B$30,IF(AP12&lt;=$D$29,$B$29,$B$28))))</f>
        <v>0</v>
      </c>
      <c r="P12" s="7">
        <f t="shared" si="6"/>
        <v>0</v>
      </c>
      <c r="Q12" s="7">
        <f>IF(ISBLANK($C12),"",IF(Q$2&lt;&gt;"Yes",0,IF(AR12&lt;=$D$30,$B$30,IF(AR12&lt;=$D$29,$B$29,$B$28))))</f>
        <v>0</v>
      </c>
      <c r="R12" s="7">
        <f t="shared" si="7"/>
        <v>0</v>
      </c>
      <c r="S12" s="7">
        <f>IF(ISBLANK($C12),"",IF(S$2&lt;&gt;"Yes",0,IF(AT12&lt;=$D$30,$B$30,IF(AT12&lt;=$D$29,$B$29,$B$28))))</f>
        <v>0</v>
      </c>
      <c r="T12" s="7">
        <f t="shared" si="8"/>
        <v>0</v>
      </c>
      <c r="U12" s="7">
        <f>IF(ISBLANK($C12),"",IF(U$2&lt;&gt;"Yes",0,IF(AV12&lt;=$D$30,$B$30,IF(AV12&lt;=$D$29,$B$29,$B$28))))</f>
        <v>0</v>
      </c>
      <c r="V12" s="7">
        <f t="shared" si="9"/>
        <v>0</v>
      </c>
      <c r="W12" s="7">
        <f>IF(ISBLANK($C12),"",IF(W$2&lt;&gt;"Yes",0,IF(AX12&lt;=$D$30,$B$30,IF(AX12&lt;=$D$29,$B$29,$B$28))))</f>
        <v>0</v>
      </c>
      <c r="X12" s="7">
        <f t="shared" ca="1" si="10"/>
        <v>1</v>
      </c>
      <c r="Y12" s="7">
        <f ca="1">IF(ISBLANK($C12),"",IF(Y$2&lt;&gt;"Yes",0,IF(AZ12&lt;=$D$30,$B$30,IF(AZ12&lt;=$D$29,$B$29,$B$28))))</f>
        <v>1</v>
      </c>
      <c r="Z12" s="7">
        <f t="shared" ca="1" si="11"/>
        <v>-1</v>
      </c>
      <c r="AA12" s="7">
        <f>IF(ISBLANK($C12),"",IF(AA$2&lt;&gt;"Yes",0,IF(BB12&lt;=$D$30,$B$30,IF(BB12&lt;=$D$29,$B$29,$B$28))))</f>
        <v>0</v>
      </c>
      <c r="AB12" s="7">
        <f t="shared" si="12"/>
        <v>0</v>
      </c>
      <c r="AC12" s="7">
        <f>IF(ISBLANK($C12),"",IF(AC$2&lt;&gt;"Yes",0,IF(BD12&lt;=$D$30,$B$30,IF(BD12&lt;=$D$29,$B$29,$B$28))))</f>
        <v>0</v>
      </c>
      <c r="AD12" s="7">
        <f t="shared" si="13"/>
        <v>0</v>
      </c>
      <c r="AE12" s="7">
        <f>IF(ISBLANK($C12),"",IF(AE$2&lt;&gt;"Yes",0,IF(BF12&lt;=$D$30,$B$30,IF(BF12&lt;=$D$29,$B$29,$B$28))))</f>
        <v>0</v>
      </c>
      <c r="AH12" s="6" t="e">
        <f>IF(ISBLANK($C12),"",SUMIF(Data!$C$19:$E$36,'Budget Performance'!$C12,Data!#REF!))</f>
        <v>#REF!</v>
      </c>
      <c r="AI12" s="6"/>
      <c r="AJ12" s="6" t="e">
        <f ca="1">IF(ISBLANK($C12),"",SUMIF(Data!$C$19:$E$36,'Budget Performance'!$C12,Data!F$19:F$36))</f>
        <v>#DIV/0!</v>
      </c>
      <c r="AK12" s="6"/>
      <c r="AL12" s="6" t="e">
        <f ca="1">IF(ISBLANK($C12),"",SUMIF(Data!$C$19:$E$36,'Budget Performance'!$C12,Data!G$19:G$36))</f>
        <v>#DIV/0!</v>
      </c>
      <c r="AM12" s="6"/>
      <c r="AN12" s="6" t="e">
        <f ca="1">IF(ISBLANK($C12),"",SUMIF(Data!$C$19:$E$36,'Budget Performance'!$C12,Data!H$19:H$36))</f>
        <v>#DIV/0!</v>
      </c>
      <c r="AO12" s="6"/>
      <c r="AP12" s="6">
        <f ca="1">IF(ISBLANK($C12),"",SUMIF(Data!$C$19:$E$36,'Budget Performance'!$C12,Data!I$19:I$36))</f>
        <v>0</v>
      </c>
      <c r="AQ12" s="6"/>
      <c r="AR12" s="6">
        <f ca="1">IF(ISBLANK($C12),"",SUMIF(Data!$C$19:$E$36,'Budget Performance'!$C12,Data!J$19:J$36))</f>
        <v>0</v>
      </c>
      <c r="AS12" s="6"/>
      <c r="AT12" s="6">
        <f ca="1">IF(ISBLANK($C12),"",SUMIF(Data!$C$19:$E$36,'Budget Performance'!$C12,Data!K$19:K$36))</f>
        <v>0</v>
      </c>
      <c r="AU12" s="6"/>
      <c r="AV12" s="6">
        <f ca="1">IF(ISBLANK($C12),"",SUMIF(Data!$C$19:$E$36,'Budget Performance'!$C12,Data!L$19:L$36))</f>
        <v>0</v>
      </c>
      <c r="AW12" s="6"/>
      <c r="AX12" s="6">
        <f ca="1">IF(ISBLANK($C12),"",SUMIF(Data!$C$19:$E$36,'Budget Performance'!$C12,Data!M$19:M$36))</f>
        <v>1.079</v>
      </c>
      <c r="AY12" s="6"/>
      <c r="AZ12" s="6">
        <f ca="1">IF(ISBLANK($C12),"",SUMIF(Data!$C$19:$E$36,'Budget Performance'!$C12,Data!N$19:N$36))</f>
        <v>1.153</v>
      </c>
      <c r="BA12" s="6"/>
      <c r="BB12" s="6">
        <f ca="1">IF(ISBLANK($C12),"",SUMIF(Data!$C$19:$E$36,'Budget Performance'!$C12,Data!O$19:O$36))</f>
        <v>1.0725</v>
      </c>
      <c r="BC12" s="6"/>
      <c r="BD12" s="6">
        <f ca="1">IF(ISBLANK($C12),"",SUMIF(Data!$C$19:$E$36,'Budget Performance'!$C12,Data!P$19:P$36))</f>
        <v>0</v>
      </c>
      <c r="BE12" s="6"/>
      <c r="BF12" s="6">
        <f ca="1">IF(ISBLANK($C12),"",SUMIF(Data!$C$19:$E$36,'Budget Performance'!$C12,Data!Q$19:Q$36))</f>
        <v>0</v>
      </c>
    </row>
    <row r="13" spans="1:59">
      <c r="B13" s="10" t="s">
        <v>66</v>
      </c>
      <c r="C13" s="80" t="s">
        <v>18</v>
      </c>
      <c r="D13" s="72">
        <v>0.4</v>
      </c>
      <c r="E13" s="12"/>
      <c r="F13" s="13"/>
      <c r="G13" s="7">
        <f t="shared" ref="G13" si="15">IF(ISBLANK($C13),"",IF(G$2&lt;&gt;"Yes",0,IF(AH13&lt;=$D$30,$B$30,IF(AH13&lt;=$D$29,$B$29,$B$28))))</f>
        <v>0</v>
      </c>
      <c r="H13" s="7">
        <f t="shared" si="0"/>
        <v>0</v>
      </c>
      <c r="I13" s="7">
        <f t="shared" si="14"/>
        <v>0</v>
      </c>
      <c r="J13" s="7">
        <f t="shared" si="1"/>
        <v>0</v>
      </c>
      <c r="K13" s="7">
        <f t="shared" si="2"/>
        <v>0</v>
      </c>
      <c r="L13" s="7">
        <f t="shared" si="3"/>
        <v>0</v>
      </c>
      <c r="M13" s="7">
        <f t="shared" si="4"/>
        <v>0</v>
      </c>
      <c r="N13" s="7">
        <f t="shared" si="5"/>
        <v>0</v>
      </c>
      <c r="O13" s="7">
        <f t="shared" ref="O13" si="16">IF(ISBLANK($C13),"",IF(O$2&lt;&gt;"Yes",0,IF(AP13&lt;=$D$30,$B$30,IF(AP13&lt;=$D$29,$B$29,$B$28))))</f>
        <v>0</v>
      </c>
      <c r="P13" s="7">
        <f t="shared" si="6"/>
        <v>0</v>
      </c>
      <c r="Q13" s="7">
        <f t="shared" ref="Q13" si="17">IF(ISBLANK($C13),"",IF(Q$2&lt;&gt;"Yes",0,IF(AR13&lt;=$D$30,$B$30,IF(AR13&lt;=$D$29,$B$29,$B$28))))</f>
        <v>0</v>
      </c>
      <c r="R13" s="7">
        <f t="shared" si="7"/>
        <v>0</v>
      </c>
      <c r="S13" s="7">
        <f t="shared" ref="S13" si="18">IF(ISBLANK($C13),"",IF(S$2&lt;&gt;"Yes",0,IF(AT13&lt;=$D$30,$B$30,IF(AT13&lt;=$D$29,$B$29,$B$28))))</f>
        <v>0</v>
      </c>
      <c r="T13" s="7">
        <f t="shared" si="8"/>
        <v>0</v>
      </c>
      <c r="U13" s="7">
        <f t="shared" ref="U13" si="19">IF(ISBLANK($C13),"",IF(U$2&lt;&gt;"Yes",0,IF(AV13&lt;=$D$30,$B$30,IF(AV13&lt;=$D$29,$B$29,$B$28))))</f>
        <v>0</v>
      </c>
      <c r="V13" s="7">
        <f t="shared" si="9"/>
        <v>0</v>
      </c>
      <c r="W13" s="7">
        <f t="shared" ref="W13" si="20">IF(ISBLANK($C13),"",IF(W$2&lt;&gt;"Yes",0,IF(AX13&lt;=$D$30,$B$30,IF(AX13&lt;=$D$29,$B$29,$B$28))))</f>
        <v>0</v>
      </c>
      <c r="X13" s="7">
        <f t="shared" ca="1" si="10"/>
        <v>3</v>
      </c>
      <c r="Y13" s="7">
        <f t="shared" ref="Y13" ca="1" si="21">IF(ISBLANK($C13),"",IF(Y$2&lt;&gt;"Yes",0,IF(AZ13&lt;=$D$30,$B$30,IF(AZ13&lt;=$D$29,$B$29,$B$28))))</f>
        <v>3</v>
      </c>
      <c r="Z13" s="7">
        <f t="shared" ca="1" si="11"/>
        <v>-3</v>
      </c>
      <c r="AA13" s="7">
        <f t="shared" ref="AA13" si="22">IF(ISBLANK($C13),"",IF(AA$2&lt;&gt;"Yes",0,IF(BB13&lt;=$D$30,$B$30,IF(BB13&lt;=$D$29,$B$29,$B$28))))</f>
        <v>0</v>
      </c>
      <c r="AB13" s="7">
        <f t="shared" si="12"/>
        <v>0</v>
      </c>
      <c r="AC13" s="7">
        <f t="shared" ref="AC13" si="23">IF(ISBLANK($C13),"",IF(AC$2&lt;&gt;"Yes",0,IF(BD13&lt;=$D$30,$B$30,IF(BD13&lt;=$D$29,$B$29,$B$28))))</f>
        <v>0</v>
      </c>
      <c r="AD13" s="7">
        <f t="shared" si="13"/>
        <v>0</v>
      </c>
      <c r="AE13" s="7">
        <f t="shared" ref="AE13" si="24">IF(ISBLANK($C13),"",IF(AE$2&lt;&gt;"Yes",0,IF(BF13&lt;=$D$30,$B$30,IF(BF13&lt;=$D$29,$B$29,$B$28))))</f>
        <v>0</v>
      </c>
      <c r="AH13" s="6" t="e">
        <f>IF(ISBLANK($C13),"",SUMIF(Data!$C$19:$E$36,'Budget Performance'!$C13,Data!#REF!))</f>
        <v>#REF!</v>
      </c>
      <c r="AI13" s="6"/>
      <c r="AJ13" s="6" t="e">
        <f ca="1">IF(ISBLANK($C13),"",SUMIF(Data!$C$19:$E$36,'Budget Performance'!$C13,Data!F$19:F$36))</f>
        <v>#DIV/0!</v>
      </c>
      <c r="AK13" s="6"/>
      <c r="AL13" s="6" t="e">
        <f ca="1">IF(ISBLANK($C13),"",SUMIF(Data!$C$19:$E$36,'Budget Performance'!$C13,Data!G$19:G$36))</f>
        <v>#DIV/0!</v>
      </c>
      <c r="AM13" s="6"/>
      <c r="AN13" s="6" t="e">
        <f ca="1">IF(ISBLANK($C13),"",SUMIF(Data!$C$19:$E$36,'Budget Performance'!$C13,Data!H$19:H$36))</f>
        <v>#DIV/0!</v>
      </c>
      <c r="AO13" s="6"/>
      <c r="AP13" s="6">
        <f ca="1">IF(ISBLANK($C13),"",SUMIF(Data!$C$19:$E$36,'Budget Performance'!$C13,Data!I$19:I$36))</f>
        <v>0</v>
      </c>
      <c r="AQ13" s="6"/>
      <c r="AR13" s="6">
        <f ca="1">IF(ISBLANK($C13),"",SUMIF(Data!$C$19:$E$36,'Budget Performance'!$C13,Data!J$19:J$36))</f>
        <v>0</v>
      </c>
      <c r="AS13" s="6"/>
      <c r="AT13" s="6">
        <f ca="1">IF(ISBLANK($C13),"",SUMIF(Data!$C$19:$E$36,'Budget Performance'!$C13,Data!K$19:K$36))</f>
        <v>0</v>
      </c>
      <c r="AU13" s="6"/>
      <c r="AV13" s="6">
        <f ca="1">IF(ISBLANK($C13),"",SUMIF(Data!$C$19:$E$36,'Budget Performance'!$C13,Data!L$19:L$36))</f>
        <v>0</v>
      </c>
      <c r="AW13" s="6"/>
      <c r="AX13" s="6">
        <f ca="1">IF(ISBLANK($C13),"",SUMIF(Data!$C$19:$E$36,'Budget Performance'!$C13,Data!M$19:M$36))</f>
        <v>0.7</v>
      </c>
      <c r="AY13" s="6"/>
      <c r="AZ13" s="6">
        <f ca="1">IF(ISBLANK($C13),"",SUMIF(Data!$C$19:$E$36,'Budget Performance'!$C13,Data!N$19:N$36))</f>
        <v>0.73199999999999998</v>
      </c>
      <c r="BA13" s="6"/>
      <c r="BB13" s="6">
        <f ca="1">IF(ISBLANK($C13),"",SUMIF(Data!$C$19:$E$36,'Budget Performance'!$C13,Data!O$19:O$36))</f>
        <v>0.50600000000000001</v>
      </c>
      <c r="BC13" s="6"/>
      <c r="BD13" s="6">
        <f ca="1">IF(ISBLANK($C13),"",SUMIF(Data!$C$19:$E$36,'Budget Performance'!$C13,Data!P$19:P$36))</f>
        <v>0</v>
      </c>
      <c r="BE13" s="6"/>
      <c r="BF13" s="6">
        <f ca="1">IF(ISBLANK($C13),"",SUMIF(Data!$C$19:$E$36,'Budget Performance'!$C13,Data!Q$19:Q$36))</f>
        <v>0</v>
      </c>
    </row>
    <row r="14" spans="1:59">
      <c r="B14" s="10" t="s">
        <v>67</v>
      </c>
      <c r="C14" s="108" t="s">
        <v>179</v>
      </c>
      <c r="D14" s="72">
        <v>0.05</v>
      </c>
      <c r="E14" s="12"/>
      <c r="F14" s="13"/>
      <c r="G14" s="7">
        <f t="shared" ref="G14:G20" si="25">IF(ISBLANK($C14),"",IF(G$2&lt;&gt;"Yes",0,IF(AH14&lt;=$D$30,$B$30,IF(AH14&lt;=$D$29,$B$29,$B$28))))</f>
        <v>0</v>
      </c>
      <c r="H14" s="7">
        <f t="shared" si="0"/>
        <v>0</v>
      </c>
      <c r="I14" s="7">
        <f t="shared" si="14"/>
        <v>0</v>
      </c>
      <c r="J14" s="7">
        <f t="shared" si="1"/>
        <v>0</v>
      </c>
      <c r="K14" s="7">
        <f t="shared" si="2"/>
        <v>0</v>
      </c>
      <c r="L14" s="7">
        <f t="shared" si="3"/>
        <v>0</v>
      </c>
      <c r="M14" s="7">
        <f t="shared" si="4"/>
        <v>0</v>
      </c>
      <c r="N14" s="7">
        <f t="shared" si="5"/>
        <v>0</v>
      </c>
      <c r="O14" s="7">
        <f t="shared" ref="O14:O20" si="26">IF(ISBLANK($C14),"",IF(O$2&lt;&gt;"Yes",0,IF(AP14&lt;=$D$30,$B$30,IF(AP14&lt;=$D$29,$B$29,$B$28))))</f>
        <v>0</v>
      </c>
      <c r="P14" s="7">
        <f t="shared" si="6"/>
        <v>0</v>
      </c>
      <c r="Q14" s="7">
        <f t="shared" ref="Q14:Q20" si="27">IF(ISBLANK($C14),"",IF(Q$2&lt;&gt;"Yes",0,IF(AR14&lt;=$D$30,$B$30,IF(AR14&lt;=$D$29,$B$29,$B$28))))</f>
        <v>0</v>
      </c>
      <c r="R14" s="7">
        <f t="shared" si="7"/>
        <v>0</v>
      </c>
      <c r="S14" s="7">
        <f t="shared" ref="S14:S20" si="28">IF(ISBLANK($C14),"",IF(S$2&lt;&gt;"Yes",0,IF(AT14&lt;=$D$30,$B$30,IF(AT14&lt;=$D$29,$B$29,$B$28))))</f>
        <v>0</v>
      </c>
      <c r="T14" s="7">
        <f t="shared" si="8"/>
        <v>0</v>
      </c>
      <c r="U14" s="7">
        <f t="shared" ref="U14:U20" si="29">IF(ISBLANK($C14),"",IF(U$2&lt;&gt;"Yes",0,IF(AV14&lt;=$D$30,$B$30,IF(AV14&lt;=$D$29,$B$29,$B$28))))</f>
        <v>0</v>
      </c>
      <c r="V14" s="7">
        <f t="shared" si="9"/>
        <v>0</v>
      </c>
      <c r="W14" s="7">
        <f t="shared" ref="W14:W20" si="30">IF(ISBLANK($C14),"",IF(W$2&lt;&gt;"Yes",0,IF(AX14&lt;=$D$30,$B$30,IF(AX14&lt;=$D$29,$B$29,$B$28))))</f>
        <v>0</v>
      </c>
      <c r="X14" s="7">
        <f t="shared" ca="1" si="10"/>
        <v>1</v>
      </c>
      <c r="Y14" s="7">
        <f t="shared" ref="Y14:Y20" ca="1" si="31">IF(ISBLANK($C14),"",IF(Y$2&lt;&gt;"Yes",0,IF(AZ14&lt;=$D$30,$B$30,IF(AZ14&lt;=$D$29,$B$29,$B$28))))</f>
        <v>1</v>
      </c>
      <c r="Z14" s="7">
        <f t="shared" ca="1" si="11"/>
        <v>-1</v>
      </c>
      <c r="AA14" s="7">
        <f t="shared" ref="AA14:AA20" si="32">IF(ISBLANK($C14),"",IF(AA$2&lt;&gt;"Yes",0,IF(BB14&lt;=$D$30,$B$30,IF(BB14&lt;=$D$29,$B$29,$B$28))))</f>
        <v>0</v>
      </c>
      <c r="AB14" s="7">
        <f t="shared" si="12"/>
        <v>0</v>
      </c>
      <c r="AC14" s="7">
        <f t="shared" ref="AC14:AC20" si="33">IF(ISBLANK($C14),"",IF(AC$2&lt;&gt;"Yes",0,IF(BD14&lt;=$D$30,$B$30,IF(BD14&lt;=$D$29,$B$29,$B$28))))</f>
        <v>0</v>
      </c>
      <c r="AD14" s="7">
        <f t="shared" si="13"/>
        <v>0</v>
      </c>
      <c r="AE14" s="7">
        <f t="shared" ref="AE14:AE20" si="34">IF(ISBLANK($C14),"",IF(AE$2&lt;&gt;"Yes",0,IF(BF14&lt;=$D$30,$B$30,IF(BF14&lt;=$D$29,$B$29,$B$28))))</f>
        <v>0</v>
      </c>
      <c r="AH14" s="6" t="e">
        <f>IF(ISBLANK($C14),"",SUMIF(Data!$C$19:$E$36,'Budget Performance'!$C14,Data!#REF!))</f>
        <v>#REF!</v>
      </c>
      <c r="AI14" s="6"/>
      <c r="AJ14" s="6" t="e">
        <f ca="1">IF(ISBLANK($C14),"",SUMIF(Data!$C$19:$E$36,'Budget Performance'!$C14,Data!F$19:F$36))</f>
        <v>#DIV/0!</v>
      </c>
      <c r="AK14" s="6"/>
      <c r="AL14" s="6" t="e">
        <f ca="1">IF(ISBLANK($C14),"",SUMIF(Data!$C$19:$E$36,'Budget Performance'!$C14,Data!G$19:G$36))</f>
        <v>#DIV/0!</v>
      </c>
      <c r="AM14" s="6"/>
      <c r="AN14" s="6" t="e">
        <f ca="1">IF(ISBLANK($C14),"",SUMIF(Data!$C$19:$E$36,'Budget Performance'!$C14,Data!H$19:H$36))</f>
        <v>#DIV/0!</v>
      </c>
      <c r="AO14" s="6"/>
      <c r="AP14" s="6">
        <f ca="1">IF(ISBLANK($C14),"",SUMIF(Data!$C$19:$E$36,'Budget Performance'!$C14,Data!I$19:I$36))</f>
        <v>0</v>
      </c>
      <c r="AQ14" s="6"/>
      <c r="AR14" s="6">
        <f ca="1">IF(ISBLANK($C14),"",SUMIF(Data!$C$19:$E$36,'Budget Performance'!$C14,Data!J$19:J$36))</f>
        <v>0</v>
      </c>
      <c r="AS14" s="6"/>
      <c r="AT14" s="6">
        <f ca="1">IF(ISBLANK($C14),"",SUMIF(Data!$C$19:$E$36,'Budget Performance'!$C14,Data!K$19:K$36))</f>
        <v>0</v>
      </c>
      <c r="AU14" s="6"/>
      <c r="AV14" s="6">
        <f ca="1">IF(ISBLANK($C14),"",SUMIF(Data!$C$19:$E$36,'Budget Performance'!$C14,Data!L$19:L$36))</f>
        <v>0</v>
      </c>
      <c r="AW14" s="6"/>
      <c r="AX14" s="6">
        <f ca="1">IF(ISBLANK($C14),"",SUMIF(Data!$C$19:$E$36,'Budget Performance'!$C14,Data!M$19:M$36))</f>
        <v>1.17</v>
      </c>
      <c r="AY14" s="6"/>
      <c r="AZ14" s="6">
        <f ca="1">IF(ISBLANK($C14),"",SUMIF(Data!$C$19:$E$36,'Budget Performance'!$C14,Data!N$19:N$36))</f>
        <v>1.123</v>
      </c>
      <c r="BA14" s="6"/>
      <c r="BB14" s="6">
        <f ca="1">IF(ISBLANK($C14),"",SUMIF(Data!$C$19:$E$36,'Budget Performance'!$C14,Data!O$19:O$36))</f>
        <v>1.0740000000000001</v>
      </c>
      <c r="BC14" s="6"/>
      <c r="BD14" s="6">
        <f ca="1">IF(ISBLANK($C14),"",SUMIF(Data!$C$19:$E$36,'Budget Performance'!$C14,Data!P$19:P$36))</f>
        <v>0</v>
      </c>
      <c r="BE14" s="6"/>
      <c r="BF14" s="6">
        <f ca="1">IF(ISBLANK($C14),"",SUMIF(Data!$C$19:$E$36,'Budget Performance'!$C14,Data!Q$19:Q$36))</f>
        <v>0</v>
      </c>
    </row>
    <row r="15" spans="1:59" hidden="1" outlineLevel="1">
      <c r="B15" s="10">
        <v>5</v>
      </c>
      <c r="C15" s="11"/>
      <c r="D15" s="72"/>
      <c r="E15" s="11"/>
      <c r="F15" s="14"/>
      <c r="G15" s="7" t="str">
        <f t="shared" si="25"/>
        <v/>
      </c>
      <c r="H15" s="7" t="e">
        <f t="shared" si="0"/>
        <v>#VALUE!</v>
      </c>
      <c r="I15" s="7" t="str">
        <f t="shared" ref="I15:I20" si="35">IF(ISBLANK($C15),"",IF(I$2&lt;&gt;"Yes",0,IF(AJ15&lt;=$D$30,$B$30,IF(AJ15&lt;=$D$29,$B$29,$B$28))))</f>
        <v/>
      </c>
      <c r="J15" s="7" t="e">
        <f t="shared" si="1"/>
        <v>#VALUE!</v>
      </c>
      <c r="K15" s="7" t="str">
        <f t="shared" ref="K15:K20" si="36">IF(ISBLANK($C15),"",IF(K$2&lt;&gt;"Yes",0,IF(AL15&lt;=$D$30,$B$30,IF(AL15&lt;=$D$29,$B$29,$B$28))))</f>
        <v/>
      </c>
      <c r="L15" s="7" t="e">
        <f t="shared" si="3"/>
        <v>#VALUE!</v>
      </c>
      <c r="M15" s="7" t="str">
        <f t="shared" ref="M15:M20" si="37">IF(ISBLANK($C15),"",IF(M$2&lt;&gt;"Yes",0,IF(AN15&lt;=$D$30,$B$30,IF(AN15&lt;=$D$29,$B$29,$B$28))))</f>
        <v/>
      </c>
      <c r="N15" s="7" t="e">
        <f t="shared" si="5"/>
        <v>#VALUE!</v>
      </c>
      <c r="O15" s="7" t="str">
        <f t="shared" si="26"/>
        <v/>
      </c>
      <c r="P15" s="7" t="e">
        <f t="shared" si="6"/>
        <v>#VALUE!</v>
      </c>
      <c r="Q15" s="7" t="str">
        <f t="shared" si="27"/>
        <v/>
      </c>
      <c r="R15" s="7" t="e">
        <f t="shared" si="7"/>
        <v>#VALUE!</v>
      </c>
      <c r="S15" s="7" t="str">
        <f t="shared" si="28"/>
        <v/>
      </c>
      <c r="T15" s="7" t="e">
        <f t="shared" si="8"/>
        <v>#VALUE!</v>
      </c>
      <c r="U15" s="7" t="str">
        <f t="shared" si="29"/>
        <v/>
      </c>
      <c r="V15" s="7" t="e">
        <f t="shared" si="9"/>
        <v>#VALUE!</v>
      </c>
      <c r="W15" s="7" t="str">
        <f t="shared" si="30"/>
        <v/>
      </c>
      <c r="X15" s="7" t="e">
        <f t="shared" si="10"/>
        <v>#VALUE!</v>
      </c>
      <c r="Y15" s="7" t="str">
        <f t="shared" si="31"/>
        <v/>
      </c>
      <c r="Z15" s="7" t="e">
        <f t="shared" si="11"/>
        <v>#VALUE!</v>
      </c>
      <c r="AA15" s="7" t="str">
        <f t="shared" si="32"/>
        <v/>
      </c>
      <c r="AB15" s="7" t="e">
        <f t="shared" si="12"/>
        <v>#VALUE!</v>
      </c>
      <c r="AC15" s="7" t="str">
        <f t="shared" si="33"/>
        <v/>
      </c>
      <c r="AD15" s="7" t="e">
        <f t="shared" si="13"/>
        <v>#VALUE!</v>
      </c>
      <c r="AE15" s="7" t="str">
        <f t="shared" si="34"/>
        <v/>
      </c>
      <c r="AH15" s="6" t="str">
        <f>IF(ISBLANK($C15),"",SUMIF(Data!$C$19:$E$36,'Budget Performance'!$C15,Data!#REF!))</f>
        <v/>
      </c>
      <c r="AI15" s="6"/>
      <c r="AJ15" s="6" t="str">
        <f>IF(ISBLANK($C15),"",SUMIF(Data!$C$19:$E$36,'Budget Performance'!$C15,Data!F$19:F$36))</f>
        <v/>
      </c>
      <c r="AK15" s="6"/>
      <c r="AL15" s="6" t="str">
        <f>IF(ISBLANK($C15),"",SUMIF(Data!$C$19:$E$36,'Budget Performance'!$C15,Data!G$19:G$36))</f>
        <v/>
      </c>
      <c r="AM15" s="6"/>
      <c r="AN15" s="6" t="str">
        <f>IF(ISBLANK($C15),"",SUMIF(Data!$C$19:$E$36,'Budget Performance'!$C15,Data!H$19:H$36))</f>
        <v/>
      </c>
      <c r="AO15" s="6"/>
      <c r="AP15" s="6" t="str">
        <f>IF(ISBLANK($C15),"",SUMIF(Data!$C$19:$E$36,'Budget Performance'!$C15,Data!I$19:I$36))</f>
        <v/>
      </c>
      <c r="AQ15" s="6"/>
      <c r="AR15" s="6" t="str">
        <f>IF(ISBLANK($C15),"",SUMIF(Data!$C$19:$E$36,'Budget Performance'!$C15,Data!J$19:J$36))</f>
        <v/>
      </c>
      <c r="AS15" s="6"/>
      <c r="AT15" s="6" t="str">
        <f>IF(ISBLANK($C15),"",SUMIF(Data!$C$19:$E$36,'Budget Performance'!$C15,Data!K$19:K$36))</f>
        <v/>
      </c>
      <c r="AU15" s="6"/>
      <c r="AV15" s="6" t="str">
        <f>IF(ISBLANK($C15),"",SUMIF(Data!$C$19:$E$36,'Budget Performance'!$C15,Data!L$19:L$36))</f>
        <v/>
      </c>
      <c r="AW15" s="6"/>
      <c r="AX15" s="6" t="str">
        <f>IF(ISBLANK($C15),"",SUMIF(Data!$C$19:$E$36,'Budget Performance'!$C15,Data!M$19:M$36))</f>
        <v/>
      </c>
      <c r="AY15" s="6"/>
      <c r="AZ15" s="6" t="str">
        <f>IF(ISBLANK($C15),"",SUMIF(Data!$C$19:$E$36,'Budget Performance'!$C15,Data!N$19:N$36))</f>
        <v/>
      </c>
      <c r="BA15" s="6"/>
      <c r="BB15" s="6" t="str">
        <f>IF(ISBLANK($C15),"",SUMIF(Data!$C$19:$E$36,'Budget Performance'!$C15,Data!O$19:O$36))</f>
        <v/>
      </c>
      <c r="BC15" s="6"/>
      <c r="BD15" s="6" t="str">
        <f>IF(ISBLANK($C15),"",SUMIF(Data!$C$19:$E$36,'Budget Performance'!$C15,Data!P$19:P$36))</f>
        <v/>
      </c>
      <c r="BE15" s="6"/>
      <c r="BF15" s="6" t="str">
        <f>IF(ISBLANK($C15),"",SUMIF(Data!$C$19:$E$36,'Budget Performance'!$C15,Data!Q$19:Q$36))</f>
        <v/>
      </c>
    </row>
    <row r="16" spans="1:59" hidden="1" outlineLevel="1">
      <c r="B16" s="10">
        <v>6</v>
      </c>
      <c r="C16" s="11"/>
      <c r="D16" s="72"/>
      <c r="E16" s="11"/>
      <c r="F16" s="14"/>
      <c r="G16" s="7" t="str">
        <f t="shared" si="25"/>
        <v/>
      </c>
      <c r="H16" s="7" t="e">
        <f t="shared" si="0"/>
        <v>#VALUE!</v>
      </c>
      <c r="I16" s="7" t="str">
        <f t="shared" si="35"/>
        <v/>
      </c>
      <c r="J16" s="7" t="e">
        <f t="shared" si="1"/>
        <v>#VALUE!</v>
      </c>
      <c r="K16" s="7" t="str">
        <f t="shared" si="36"/>
        <v/>
      </c>
      <c r="L16" s="7" t="e">
        <f t="shared" si="3"/>
        <v>#VALUE!</v>
      </c>
      <c r="M16" s="7" t="str">
        <f t="shared" si="37"/>
        <v/>
      </c>
      <c r="N16" s="7" t="e">
        <f t="shared" si="5"/>
        <v>#VALUE!</v>
      </c>
      <c r="O16" s="7" t="str">
        <f t="shared" si="26"/>
        <v/>
      </c>
      <c r="P16" s="7" t="e">
        <f t="shared" si="6"/>
        <v>#VALUE!</v>
      </c>
      <c r="Q16" s="7" t="str">
        <f t="shared" si="27"/>
        <v/>
      </c>
      <c r="R16" s="7" t="e">
        <f t="shared" si="7"/>
        <v>#VALUE!</v>
      </c>
      <c r="S16" s="7" t="str">
        <f t="shared" si="28"/>
        <v/>
      </c>
      <c r="T16" s="7" t="e">
        <f t="shared" si="8"/>
        <v>#VALUE!</v>
      </c>
      <c r="U16" s="7" t="str">
        <f t="shared" si="29"/>
        <v/>
      </c>
      <c r="V16" s="7" t="e">
        <f t="shared" si="9"/>
        <v>#VALUE!</v>
      </c>
      <c r="W16" s="7" t="str">
        <f t="shared" si="30"/>
        <v/>
      </c>
      <c r="X16" s="7" t="e">
        <f t="shared" si="10"/>
        <v>#VALUE!</v>
      </c>
      <c r="Y16" s="7" t="str">
        <f t="shared" si="31"/>
        <v/>
      </c>
      <c r="Z16" s="7" t="e">
        <f t="shared" si="11"/>
        <v>#VALUE!</v>
      </c>
      <c r="AA16" s="7" t="str">
        <f t="shared" si="32"/>
        <v/>
      </c>
      <c r="AB16" s="7" t="e">
        <f t="shared" si="12"/>
        <v>#VALUE!</v>
      </c>
      <c r="AC16" s="7" t="str">
        <f t="shared" si="33"/>
        <v/>
      </c>
      <c r="AD16" s="7" t="e">
        <f t="shared" si="13"/>
        <v>#VALUE!</v>
      </c>
      <c r="AE16" s="7" t="str">
        <f t="shared" si="34"/>
        <v/>
      </c>
      <c r="AH16" s="6" t="str">
        <f>IF(ISBLANK($C16),"",SUMIF(Data!$C$19:$E$36,'Budget Performance'!$C16,Data!#REF!))</f>
        <v/>
      </c>
      <c r="AI16" s="6"/>
      <c r="AJ16" s="6" t="str">
        <f>IF(ISBLANK($C16),"",SUMIF(Data!$C$19:$E$36,'Budget Performance'!$C16,Data!F$19:F$36))</f>
        <v/>
      </c>
      <c r="AK16" s="6"/>
      <c r="AL16" s="6" t="str">
        <f>IF(ISBLANK($C16),"",SUMIF(Data!$C$19:$E$36,'Budget Performance'!$C16,Data!G$19:G$36))</f>
        <v/>
      </c>
      <c r="AM16" s="6"/>
      <c r="AN16" s="6" t="str">
        <f>IF(ISBLANK($C16),"",SUMIF(Data!$C$19:$E$36,'Budget Performance'!$C16,Data!H$19:H$36))</f>
        <v/>
      </c>
      <c r="AO16" s="6"/>
      <c r="AP16" s="6" t="str">
        <f>IF(ISBLANK($C16),"",SUMIF(Data!$C$19:$E$36,'Budget Performance'!$C16,Data!I$19:I$36))</f>
        <v/>
      </c>
      <c r="AQ16" s="6"/>
      <c r="AR16" s="6" t="str">
        <f>IF(ISBLANK($C16),"",SUMIF(Data!$C$19:$E$36,'Budget Performance'!$C16,Data!J$19:J$36))</f>
        <v/>
      </c>
      <c r="AS16" s="6"/>
      <c r="AT16" s="6" t="str">
        <f>IF(ISBLANK($C16),"",SUMIF(Data!$C$19:$E$36,'Budget Performance'!$C16,Data!K$19:K$36))</f>
        <v/>
      </c>
      <c r="AU16" s="6"/>
      <c r="AV16" s="6" t="str">
        <f>IF(ISBLANK($C16),"",SUMIF(Data!$C$19:$E$36,'Budget Performance'!$C16,Data!L$19:L$36))</f>
        <v/>
      </c>
      <c r="AW16" s="6"/>
      <c r="AX16" s="6" t="str">
        <f>IF(ISBLANK($C16),"",SUMIF(Data!$C$19:$E$36,'Budget Performance'!$C16,Data!M$19:M$36))</f>
        <v/>
      </c>
      <c r="AY16" s="6"/>
      <c r="AZ16" s="6" t="str">
        <f>IF(ISBLANK($C16),"",SUMIF(Data!$C$19:$E$36,'Budget Performance'!$C16,Data!N$19:N$36))</f>
        <v/>
      </c>
      <c r="BA16" s="6"/>
      <c r="BB16" s="6" t="str">
        <f>IF(ISBLANK($C16),"",SUMIF(Data!$C$19:$E$36,'Budget Performance'!$C16,Data!O$19:O$36))</f>
        <v/>
      </c>
      <c r="BC16" s="6"/>
      <c r="BD16" s="6" t="str">
        <f>IF(ISBLANK($C16),"",SUMIF(Data!$C$19:$E$36,'Budget Performance'!$C16,Data!P$19:P$36))</f>
        <v/>
      </c>
      <c r="BE16" s="6"/>
      <c r="BF16" s="6" t="str">
        <f>IF(ISBLANK($C16),"",SUMIF(Data!$C$19:$E$36,'Budget Performance'!$C16,Data!Q$19:Q$36))</f>
        <v/>
      </c>
    </row>
    <row r="17" spans="2:58" hidden="1" outlineLevel="1">
      <c r="B17" s="10">
        <v>7</v>
      </c>
      <c r="C17" s="11"/>
      <c r="D17" s="72"/>
      <c r="E17" s="11"/>
      <c r="F17" s="14"/>
      <c r="G17" s="7" t="str">
        <f t="shared" si="25"/>
        <v/>
      </c>
      <c r="H17" s="7" t="e">
        <f t="shared" si="0"/>
        <v>#VALUE!</v>
      </c>
      <c r="I17" s="7" t="str">
        <f t="shared" si="35"/>
        <v/>
      </c>
      <c r="J17" s="7" t="e">
        <f t="shared" si="1"/>
        <v>#VALUE!</v>
      </c>
      <c r="K17" s="7" t="str">
        <f t="shared" si="36"/>
        <v/>
      </c>
      <c r="L17" s="7" t="e">
        <f t="shared" si="3"/>
        <v>#VALUE!</v>
      </c>
      <c r="M17" s="7" t="str">
        <f t="shared" si="37"/>
        <v/>
      </c>
      <c r="N17" s="7" t="e">
        <f t="shared" si="5"/>
        <v>#VALUE!</v>
      </c>
      <c r="O17" s="7" t="str">
        <f t="shared" si="26"/>
        <v/>
      </c>
      <c r="P17" s="7" t="e">
        <f t="shared" si="6"/>
        <v>#VALUE!</v>
      </c>
      <c r="Q17" s="7" t="str">
        <f t="shared" si="27"/>
        <v/>
      </c>
      <c r="R17" s="7" t="e">
        <f t="shared" si="7"/>
        <v>#VALUE!</v>
      </c>
      <c r="S17" s="7" t="str">
        <f t="shared" si="28"/>
        <v/>
      </c>
      <c r="T17" s="7" t="e">
        <f t="shared" si="8"/>
        <v>#VALUE!</v>
      </c>
      <c r="U17" s="7" t="str">
        <f t="shared" si="29"/>
        <v/>
      </c>
      <c r="V17" s="7" t="e">
        <f t="shared" si="9"/>
        <v>#VALUE!</v>
      </c>
      <c r="W17" s="7" t="str">
        <f t="shared" si="30"/>
        <v/>
      </c>
      <c r="X17" s="7" t="e">
        <f t="shared" si="10"/>
        <v>#VALUE!</v>
      </c>
      <c r="Y17" s="7" t="str">
        <f t="shared" si="31"/>
        <v/>
      </c>
      <c r="Z17" s="7" t="e">
        <f t="shared" si="11"/>
        <v>#VALUE!</v>
      </c>
      <c r="AA17" s="7" t="str">
        <f t="shared" si="32"/>
        <v/>
      </c>
      <c r="AB17" s="7" t="e">
        <f t="shared" si="12"/>
        <v>#VALUE!</v>
      </c>
      <c r="AC17" s="7" t="str">
        <f t="shared" si="33"/>
        <v/>
      </c>
      <c r="AD17" s="7" t="e">
        <f t="shared" si="13"/>
        <v>#VALUE!</v>
      </c>
      <c r="AE17" s="7" t="str">
        <f t="shared" si="34"/>
        <v/>
      </c>
      <c r="AH17" s="6" t="str">
        <f>IF(ISBLANK($C17),"",SUMIF(Data!$C$19:$E$36,'Budget Performance'!$C17,Data!#REF!))</f>
        <v/>
      </c>
      <c r="AI17" s="6"/>
      <c r="AJ17" s="6" t="str">
        <f>IF(ISBLANK($C17),"",SUMIF(Data!$C$19:$E$36,'Budget Performance'!$C17,Data!F$19:F$36))</f>
        <v/>
      </c>
      <c r="AK17" s="6"/>
      <c r="AL17" s="6" t="str">
        <f>IF(ISBLANK($C17),"",SUMIF(Data!$C$19:$E$36,'Budget Performance'!$C17,Data!G$19:G$36))</f>
        <v/>
      </c>
      <c r="AM17" s="6"/>
      <c r="AN17" s="6" t="str">
        <f>IF(ISBLANK($C17),"",SUMIF(Data!$C$19:$E$36,'Budget Performance'!$C17,Data!H$19:H$36))</f>
        <v/>
      </c>
      <c r="AO17" s="6"/>
      <c r="AP17" s="6" t="str">
        <f>IF(ISBLANK($C17),"",SUMIF(Data!$C$19:$E$36,'Budget Performance'!$C17,Data!I$19:I$36))</f>
        <v/>
      </c>
      <c r="AQ17" s="6"/>
      <c r="AR17" s="6" t="str">
        <f>IF(ISBLANK($C17),"",SUMIF(Data!$C$19:$E$36,'Budget Performance'!$C17,Data!J$19:J$36))</f>
        <v/>
      </c>
      <c r="AS17" s="6"/>
      <c r="AT17" s="6" t="str">
        <f>IF(ISBLANK($C17),"",SUMIF(Data!$C$19:$E$36,'Budget Performance'!$C17,Data!K$19:K$36))</f>
        <v/>
      </c>
      <c r="AU17" s="6"/>
      <c r="AV17" s="6" t="str">
        <f>IF(ISBLANK($C17),"",SUMIF(Data!$C$19:$E$36,'Budget Performance'!$C17,Data!L$19:L$36))</f>
        <v/>
      </c>
      <c r="AW17" s="6"/>
      <c r="AX17" s="6" t="str">
        <f>IF(ISBLANK($C17),"",SUMIF(Data!$C$19:$E$36,'Budget Performance'!$C17,Data!M$19:M$36))</f>
        <v/>
      </c>
      <c r="AY17" s="6"/>
      <c r="AZ17" s="6" t="str">
        <f>IF(ISBLANK($C17),"",SUMIF(Data!$C$19:$E$36,'Budget Performance'!$C17,Data!N$19:N$36))</f>
        <v/>
      </c>
      <c r="BA17" s="6"/>
      <c r="BB17" s="6" t="str">
        <f>IF(ISBLANK($C17),"",SUMIF(Data!$C$19:$E$36,'Budget Performance'!$C17,Data!O$19:O$36))</f>
        <v/>
      </c>
      <c r="BC17" s="6"/>
      <c r="BD17" s="6" t="str">
        <f>IF(ISBLANK($C17),"",SUMIF(Data!$C$19:$E$36,'Budget Performance'!$C17,Data!P$19:P$36))</f>
        <v/>
      </c>
      <c r="BE17" s="6"/>
      <c r="BF17" s="6" t="str">
        <f>IF(ISBLANK($C17),"",SUMIF(Data!$C$19:$E$36,'Budget Performance'!$C17,Data!Q$19:Q$36))</f>
        <v/>
      </c>
    </row>
    <row r="18" spans="2:58" hidden="1" outlineLevel="1">
      <c r="B18" s="10">
        <v>8</v>
      </c>
      <c r="C18" s="11"/>
      <c r="D18" s="72"/>
      <c r="E18" s="11"/>
      <c r="F18" s="14"/>
      <c r="G18" s="7" t="str">
        <f t="shared" si="25"/>
        <v/>
      </c>
      <c r="H18" s="7" t="e">
        <f t="shared" si="0"/>
        <v>#VALUE!</v>
      </c>
      <c r="I18" s="7" t="str">
        <f t="shared" si="35"/>
        <v/>
      </c>
      <c r="J18" s="7" t="e">
        <f t="shared" si="1"/>
        <v>#VALUE!</v>
      </c>
      <c r="K18" s="7" t="str">
        <f t="shared" si="36"/>
        <v/>
      </c>
      <c r="L18" s="7" t="e">
        <f t="shared" si="3"/>
        <v>#VALUE!</v>
      </c>
      <c r="M18" s="7" t="str">
        <f t="shared" si="37"/>
        <v/>
      </c>
      <c r="N18" s="7" t="e">
        <f t="shared" si="5"/>
        <v>#VALUE!</v>
      </c>
      <c r="O18" s="7" t="str">
        <f t="shared" si="26"/>
        <v/>
      </c>
      <c r="P18" s="7" t="e">
        <f t="shared" si="6"/>
        <v>#VALUE!</v>
      </c>
      <c r="Q18" s="7" t="str">
        <f t="shared" si="27"/>
        <v/>
      </c>
      <c r="R18" s="7" t="e">
        <f t="shared" si="7"/>
        <v>#VALUE!</v>
      </c>
      <c r="S18" s="7" t="str">
        <f t="shared" si="28"/>
        <v/>
      </c>
      <c r="T18" s="7" t="e">
        <f t="shared" si="8"/>
        <v>#VALUE!</v>
      </c>
      <c r="U18" s="7" t="str">
        <f t="shared" si="29"/>
        <v/>
      </c>
      <c r="V18" s="7" t="e">
        <f t="shared" si="9"/>
        <v>#VALUE!</v>
      </c>
      <c r="W18" s="7" t="str">
        <f t="shared" si="30"/>
        <v/>
      </c>
      <c r="X18" s="7" t="e">
        <f t="shared" si="10"/>
        <v>#VALUE!</v>
      </c>
      <c r="Y18" s="7" t="str">
        <f t="shared" si="31"/>
        <v/>
      </c>
      <c r="Z18" s="7" t="e">
        <f t="shared" si="11"/>
        <v>#VALUE!</v>
      </c>
      <c r="AA18" s="7" t="str">
        <f t="shared" si="32"/>
        <v/>
      </c>
      <c r="AB18" s="7" t="e">
        <f t="shared" si="12"/>
        <v>#VALUE!</v>
      </c>
      <c r="AC18" s="7" t="str">
        <f t="shared" si="33"/>
        <v/>
      </c>
      <c r="AD18" s="7" t="e">
        <f t="shared" si="13"/>
        <v>#VALUE!</v>
      </c>
      <c r="AE18" s="7" t="str">
        <f t="shared" si="34"/>
        <v/>
      </c>
      <c r="AH18" s="6" t="str">
        <f>IF(ISBLANK($C18),"",SUMIF(Data!$C$19:$E$36,'Budget Performance'!$C18,Data!#REF!))</f>
        <v/>
      </c>
      <c r="AI18" s="6"/>
      <c r="AJ18" s="6" t="str">
        <f>IF(ISBLANK($C18),"",SUMIF(Data!$C$19:$E$36,'Budget Performance'!$C18,Data!F$19:F$36))</f>
        <v/>
      </c>
      <c r="AK18" s="6"/>
      <c r="AL18" s="6" t="str">
        <f>IF(ISBLANK($C18),"",SUMIF(Data!$C$19:$E$36,'Budget Performance'!$C18,Data!G$19:G$36))</f>
        <v/>
      </c>
      <c r="AM18" s="6"/>
      <c r="AN18" s="6" t="str">
        <f>IF(ISBLANK($C18),"",SUMIF(Data!$C$19:$E$36,'Budget Performance'!$C18,Data!H$19:H$36))</f>
        <v/>
      </c>
      <c r="AO18" s="6"/>
      <c r="AP18" s="6" t="str">
        <f>IF(ISBLANK($C18),"",SUMIF(Data!$C$19:$E$36,'Budget Performance'!$C18,Data!I$19:I$36))</f>
        <v/>
      </c>
      <c r="AQ18" s="6"/>
      <c r="AR18" s="6" t="str">
        <f>IF(ISBLANK($C18),"",SUMIF(Data!$C$19:$E$36,'Budget Performance'!$C18,Data!J$19:J$36))</f>
        <v/>
      </c>
      <c r="AS18" s="6"/>
      <c r="AT18" s="6" t="str">
        <f>IF(ISBLANK($C18),"",SUMIF(Data!$C$19:$E$36,'Budget Performance'!$C18,Data!K$19:K$36))</f>
        <v/>
      </c>
      <c r="AU18" s="6"/>
      <c r="AV18" s="6" t="str">
        <f>IF(ISBLANK($C18),"",SUMIF(Data!$C$19:$E$36,'Budget Performance'!$C18,Data!L$19:L$36))</f>
        <v/>
      </c>
      <c r="AW18" s="6"/>
      <c r="AX18" s="6" t="str">
        <f>IF(ISBLANK($C18),"",SUMIF(Data!$C$19:$E$36,'Budget Performance'!$C18,Data!M$19:M$36))</f>
        <v/>
      </c>
      <c r="AY18" s="6"/>
      <c r="AZ18" s="6" t="str">
        <f>IF(ISBLANK($C18),"",SUMIF(Data!$C$19:$E$36,'Budget Performance'!$C18,Data!N$19:N$36))</f>
        <v/>
      </c>
      <c r="BA18" s="6"/>
      <c r="BB18" s="6" t="str">
        <f>IF(ISBLANK($C18),"",SUMIF(Data!$C$19:$E$36,'Budget Performance'!$C18,Data!O$19:O$36))</f>
        <v/>
      </c>
      <c r="BC18" s="6"/>
      <c r="BD18" s="6" t="str">
        <f>IF(ISBLANK($C18),"",SUMIF(Data!$C$19:$E$36,'Budget Performance'!$C18,Data!P$19:P$36))</f>
        <v/>
      </c>
      <c r="BE18" s="6"/>
      <c r="BF18" s="6" t="str">
        <f>IF(ISBLANK($C18),"",SUMIF(Data!$C$19:$E$36,'Budget Performance'!$C18,Data!Q$19:Q$36))</f>
        <v/>
      </c>
    </row>
    <row r="19" spans="2:58" hidden="1" outlineLevel="1">
      <c r="B19" s="10">
        <v>9</v>
      </c>
      <c r="C19" s="11"/>
      <c r="D19" s="72"/>
      <c r="E19" s="11"/>
      <c r="F19" s="14"/>
      <c r="G19" s="7" t="str">
        <f t="shared" si="25"/>
        <v/>
      </c>
      <c r="H19" s="7" t="e">
        <f t="shared" si="0"/>
        <v>#VALUE!</v>
      </c>
      <c r="I19" s="7" t="str">
        <f t="shared" si="35"/>
        <v/>
      </c>
      <c r="J19" s="7" t="e">
        <f t="shared" si="1"/>
        <v>#VALUE!</v>
      </c>
      <c r="K19" s="7" t="str">
        <f t="shared" si="36"/>
        <v/>
      </c>
      <c r="L19" s="7" t="e">
        <f t="shared" si="3"/>
        <v>#VALUE!</v>
      </c>
      <c r="M19" s="7" t="str">
        <f t="shared" si="37"/>
        <v/>
      </c>
      <c r="N19" s="7" t="e">
        <f t="shared" si="5"/>
        <v>#VALUE!</v>
      </c>
      <c r="O19" s="7" t="str">
        <f t="shared" si="26"/>
        <v/>
      </c>
      <c r="P19" s="7" t="e">
        <f t="shared" si="6"/>
        <v>#VALUE!</v>
      </c>
      <c r="Q19" s="7" t="str">
        <f t="shared" si="27"/>
        <v/>
      </c>
      <c r="R19" s="7" t="e">
        <f t="shared" si="7"/>
        <v>#VALUE!</v>
      </c>
      <c r="S19" s="7" t="str">
        <f t="shared" si="28"/>
        <v/>
      </c>
      <c r="T19" s="7" t="e">
        <f t="shared" si="8"/>
        <v>#VALUE!</v>
      </c>
      <c r="U19" s="7" t="str">
        <f t="shared" si="29"/>
        <v/>
      </c>
      <c r="V19" s="7" t="e">
        <f t="shared" si="9"/>
        <v>#VALUE!</v>
      </c>
      <c r="W19" s="7" t="str">
        <f t="shared" si="30"/>
        <v/>
      </c>
      <c r="X19" s="7" t="e">
        <f t="shared" si="10"/>
        <v>#VALUE!</v>
      </c>
      <c r="Y19" s="7" t="str">
        <f t="shared" si="31"/>
        <v/>
      </c>
      <c r="Z19" s="7" t="e">
        <f t="shared" si="11"/>
        <v>#VALUE!</v>
      </c>
      <c r="AA19" s="7" t="str">
        <f t="shared" si="32"/>
        <v/>
      </c>
      <c r="AB19" s="7" t="e">
        <f t="shared" si="12"/>
        <v>#VALUE!</v>
      </c>
      <c r="AC19" s="7" t="str">
        <f t="shared" si="33"/>
        <v/>
      </c>
      <c r="AD19" s="7" t="e">
        <f t="shared" si="13"/>
        <v>#VALUE!</v>
      </c>
      <c r="AE19" s="7" t="str">
        <f t="shared" si="34"/>
        <v/>
      </c>
      <c r="AH19" s="6" t="str">
        <f>IF(ISBLANK($C19),"",SUMIF(Data!$C$19:$E$36,'Budget Performance'!$C19,Data!#REF!))</f>
        <v/>
      </c>
      <c r="AI19" s="6"/>
      <c r="AJ19" s="6" t="str">
        <f>IF(ISBLANK($C19),"",SUMIF(Data!$C$19:$E$36,'Budget Performance'!$C19,Data!F$19:F$36))</f>
        <v/>
      </c>
      <c r="AK19" s="6"/>
      <c r="AL19" s="6" t="str">
        <f>IF(ISBLANK($C19),"",SUMIF(Data!$C$19:$E$36,'Budget Performance'!$C19,Data!G$19:G$36))</f>
        <v/>
      </c>
      <c r="AM19" s="6"/>
      <c r="AN19" s="6" t="str">
        <f>IF(ISBLANK($C19),"",SUMIF(Data!$C$19:$E$36,'Budget Performance'!$C19,Data!H$19:H$36))</f>
        <v/>
      </c>
      <c r="AO19" s="6"/>
      <c r="AP19" s="6" t="str">
        <f>IF(ISBLANK($C19),"",SUMIF(Data!$C$19:$E$36,'Budget Performance'!$C19,Data!I$19:I$36))</f>
        <v/>
      </c>
      <c r="AQ19" s="6"/>
      <c r="AR19" s="6" t="str">
        <f>IF(ISBLANK($C19),"",SUMIF(Data!$C$19:$E$36,'Budget Performance'!$C19,Data!J$19:J$36))</f>
        <v/>
      </c>
      <c r="AS19" s="6"/>
      <c r="AT19" s="6" t="str">
        <f>IF(ISBLANK($C19),"",SUMIF(Data!$C$19:$E$36,'Budget Performance'!$C19,Data!K$19:K$36))</f>
        <v/>
      </c>
      <c r="AU19" s="6"/>
      <c r="AV19" s="6" t="str">
        <f>IF(ISBLANK($C19),"",SUMIF(Data!$C$19:$E$36,'Budget Performance'!$C19,Data!L$19:L$36))</f>
        <v/>
      </c>
      <c r="AW19" s="6"/>
      <c r="AX19" s="6" t="str">
        <f>IF(ISBLANK($C19),"",SUMIF(Data!$C$19:$E$36,'Budget Performance'!$C19,Data!M$19:M$36))</f>
        <v/>
      </c>
      <c r="AY19" s="6"/>
      <c r="AZ19" s="6" t="str">
        <f>IF(ISBLANK($C19),"",SUMIF(Data!$C$19:$E$36,'Budget Performance'!$C19,Data!N$19:N$36))</f>
        <v/>
      </c>
      <c r="BA19" s="6"/>
      <c r="BB19" s="6" t="str">
        <f>IF(ISBLANK($C19),"",SUMIF(Data!$C$19:$E$36,'Budget Performance'!$C19,Data!O$19:O$36))</f>
        <v/>
      </c>
      <c r="BC19" s="6"/>
      <c r="BD19" s="6" t="str">
        <f>IF(ISBLANK($C19),"",SUMIF(Data!$C$19:$E$36,'Budget Performance'!$C19,Data!P$19:P$36))</f>
        <v/>
      </c>
      <c r="BE19" s="6"/>
      <c r="BF19" s="6" t="str">
        <f>IF(ISBLANK($C19),"",SUMIF(Data!$C$19:$E$36,'Budget Performance'!$C19,Data!Q$19:Q$36))</f>
        <v/>
      </c>
    </row>
    <row r="20" spans="2:58" hidden="1" outlineLevel="1">
      <c r="B20" s="10">
        <v>10</v>
      </c>
      <c r="C20" s="11"/>
      <c r="D20" s="72"/>
      <c r="E20" s="11"/>
      <c r="F20" s="14"/>
      <c r="G20" s="7" t="str">
        <f t="shared" si="25"/>
        <v/>
      </c>
      <c r="H20" s="7" t="e">
        <f t="shared" si="0"/>
        <v>#VALUE!</v>
      </c>
      <c r="I20" s="7" t="str">
        <f t="shared" si="35"/>
        <v/>
      </c>
      <c r="J20" s="7" t="e">
        <f t="shared" si="1"/>
        <v>#VALUE!</v>
      </c>
      <c r="K20" s="7" t="str">
        <f t="shared" si="36"/>
        <v/>
      </c>
      <c r="L20" s="7" t="e">
        <f t="shared" si="3"/>
        <v>#VALUE!</v>
      </c>
      <c r="M20" s="7" t="str">
        <f t="shared" si="37"/>
        <v/>
      </c>
      <c r="N20" s="7" t="e">
        <f t="shared" si="5"/>
        <v>#VALUE!</v>
      </c>
      <c r="O20" s="7" t="str">
        <f t="shared" si="26"/>
        <v/>
      </c>
      <c r="P20" s="7" t="e">
        <f t="shared" si="6"/>
        <v>#VALUE!</v>
      </c>
      <c r="Q20" s="7" t="str">
        <f t="shared" si="27"/>
        <v/>
      </c>
      <c r="R20" s="7" t="e">
        <f t="shared" si="7"/>
        <v>#VALUE!</v>
      </c>
      <c r="S20" s="7" t="str">
        <f t="shared" si="28"/>
        <v/>
      </c>
      <c r="T20" s="7" t="e">
        <f t="shared" si="8"/>
        <v>#VALUE!</v>
      </c>
      <c r="U20" s="7" t="str">
        <f t="shared" si="29"/>
        <v/>
      </c>
      <c r="V20" s="7" t="e">
        <f t="shared" si="9"/>
        <v>#VALUE!</v>
      </c>
      <c r="W20" s="7" t="str">
        <f t="shared" si="30"/>
        <v/>
      </c>
      <c r="X20" s="7" t="e">
        <f t="shared" si="10"/>
        <v>#VALUE!</v>
      </c>
      <c r="Y20" s="7" t="str">
        <f t="shared" si="31"/>
        <v/>
      </c>
      <c r="Z20" s="7" t="e">
        <f t="shared" si="11"/>
        <v>#VALUE!</v>
      </c>
      <c r="AA20" s="7" t="str">
        <f t="shared" si="32"/>
        <v/>
      </c>
      <c r="AB20" s="7" t="e">
        <f t="shared" si="12"/>
        <v>#VALUE!</v>
      </c>
      <c r="AC20" s="7" t="str">
        <f t="shared" si="33"/>
        <v/>
      </c>
      <c r="AD20" s="7" t="e">
        <f t="shared" si="13"/>
        <v>#VALUE!</v>
      </c>
      <c r="AE20" s="7" t="str">
        <f t="shared" si="34"/>
        <v/>
      </c>
      <c r="AH20" s="6" t="str">
        <f>IF(ISBLANK($C20),"",SUMIF(Data!$C$19:$E$36,'Budget Performance'!$C20,Data!#REF!))</f>
        <v/>
      </c>
      <c r="AI20" s="6"/>
      <c r="AJ20" s="6" t="str">
        <f>IF(ISBLANK($C20),"",SUMIF(Data!$C$19:$E$36,'Budget Performance'!$C20,Data!F$19:F$36))</f>
        <v/>
      </c>
      <c r="AK20" s="6"/>
      <c r="AL20" s="6" t="str">
        <f>IF(ISBLANK($C20),"",SUMIF(Data!$C$19:$E$36,'Budget Performance'!$C20,Data!G$19:G$36))</f>
        <v/>
      </c>
      <c r="AM20" s="6"/>
      <c r="AN20" s="6" t="str">
        <f>IF(ISBLANK($C20),"",SUMIF(Data!$C$19:$E$36,'Budget Performance'!$C20,Data!H$19:H$36))</f>
        <v/>
      </c>
      <c r="AO20" s="6"/>
      <c r="AP20" s="6" t="str">
        <f>IF(ISBLANK($C20),"",SUMIF(Data!$C$19:$E$36,'Budget Performance'!$C20,Data!I$19:I$36))</f>
        <v/>
      </c>
      <c r="AQ20" s="6"/>
      <c r="AR20" s="6" t="str">
        <f>IF(ISBLANK($C20),"",SUMIF(Data!$C$19:$E$36,'Budget Performance'!$C20,Data!J$19:J$36))</f>
        <v/>
      </c>
      <c r="AS20" s="6"/>
      <c r="AT20" s="6" t="str">
        <f>IF(ISBLANK($C20),"",SUMIF(Data!$C$19:$E$36,'Budget Performance'!$C20,Data!K$19:K$36))</f>
        <v/>
      </c>
      <c r="AU20" s="6"/>
      <c r="AV20" s="6" t="str">
        <f>IF(ISBLANK($C20),"",SUMIF(Data!$C$19:$E$36,'Budget Performance'!$C20,Data!L$19:L$36))</f>
        <v/>
      </c>
      <c r="AW20" s="6"/>
      <c r="AX20" s="6" t="str">
        <f>IF(ISBLANK($C20),"",SUMIF(Data!$C$19:$E$36,'Budget Performance'!$C20,Data!M$19:M$36))</f>
        <v/>
      </c>
      <c r="AY20" s="6"/>
      <c r="AZ20" s="6" t="str">
        <f>IF(ISBLANK($C20),"",SUMIF(Data!$C$19:$E$36,'Budget Performance'!$C20,Data!N$19:N$36))</f>
        <v/>
      </c>
      <c r="BA20" s="6"/>
      <c r="BB20" s="6" t="str">
        <f>IF(ISBLANK($C20),"",SUMIF(Data!$C$19:$E$36,'Budget Performance'!$C20,Data!O$19:O$36))</f>
        <v/>
      </c>
      <c r="BC20" s="6"/>
      <c r="BD20" s="6" t="str">
        <f>IF(ISBLANK($C20),"",SUMIF(Data!$C$19:$E$36,'Budget Performance'!$C20,Data!P$19:P$36))</f>
        <v/>
      </c>
      <c r="BE20" s="6"/>
      <c r="BF20" s="6" t="str">
        <f>IF(ISBLANK($C20),"",SUMIF(Data!$C$19:$E$36,'Budget Performance'!$C20,Data!Q$19:Q$36))</f>
        <v/>
      </c>
    </row>
    <row r="21" spans="2:58" collapsed="1">
      <c r="C21" s="80"/>
      <c r="D21" s="3"/>
    </row>
    <row r="22" spans="2:58">
      <c r="B22" s="81" t="s">
        <v>14</v>
      </c>
      <c r="C22" s="11"/>
      <c r="D22" s="72">
        <f>SUM(D11:D20)</f>
        <v>1</v>
      </c>
      <c r="E22" s="12"/>
      <c r="F22" s="13"/>
      <c r="G22" s="7">
        <f>SUMPRODUCT($D11:$D20,G11:G20)</f>
        <v>0</v>
      </c>
      <c r="H22" s="7" t="str">
        <f>IF(OR(ISBLANK(I22),ISERROR(I22)),"",I22-G22)</f>
        <v/>
      </c>
      <c r="I22" s="7" t="e">
        <f>IF(SUMPRODUCT($D11:$D20,I11:I20)=0,NA(),SUMPRODUCT($D11:$D20,I11:I20))</f>
        <v>#N/A</v>
      </c>
      <c r="J22" s="7" t="str">
        <f>IF(OR(ISBLANK(K22),ISERROR(K22)),"",K22-I22)</f>
        <v/>
      </c>
      <c r="K22" s="7" t="e">
        <f>IF(SUMPRODUCT($D11:$D20,K11:K20)=0,NA(),SUMPRODUCT($D11:$D20,K11:K20))</f>
        <v>#N/A</v>
      </c>
      <c r="L22" s="7" t="str">
        <f>IF(OR(ISBLANK(M22),ISERROR(M22)),"",M22-K22)</f>
        <v/>
      </c>
      <c r="M22" s="7" t="e">
        <f>IF(SUMPRODUCT($D11:$D20,M11:M20)=0,NA(),SUMPRODUCT($D11:$D20,M11:M20))</f>
        <v>#N/A</v>
      </c>
      <c r="N22" s="7" t="str">
        <f>IF(OR(ISBLANK(O22),ISERROR(O22)),"",O22-M22)</f>
        <v/>
      </c>
      <c r="O22" s="7" t="e">
        <f>IF(SUMPRODUCT($D11:$D20,O11:O20)=0,NA(),SUMPRODUCT($D11:$D20,O11:O20))</f>
        <v>#N/A</v>
      </c>
      <c r="P22" s="7" t="str">
        <f>IF(OR(ISBLANK(Q22),ISERROR(Q22)),"",Q22-O22)</f>
        <v/>
      </c>
      <c r="Q22" s="7" t="e">
        <f>IF(SUMPRODUCT($D11:$D20,Q11:Q20)=0,NA(),SUMPRODUCT($D11:$D20,Q11:Q20))</f>
        <v>#N/A</v>
      </c>
      <c r="R22" s="7" t="str">
        <f>IF(OR(ISBLANK(S22),ISERROR(S22)),"",S22-Q22)</f>
        <v/>
      </c>
      <c r="S22" s="7" t="e">
        <f>IF(SUMPRODUCT($D11:$D20,S11:S20)=0,NA(),SUMPRODUCT($D11:$D20,S11:S20))</f>
        <v>#N/A</v>
      </c>
      <c r="T22" s="7" t="str">
        <f>IF(OR(ISBLANK(U22),ISERROR(U22)),"",U22-S22)</f>
        <v/>
      </c>
      <c r="U22" s="7" t="e">
        <f>IF(SUMPRODUCT($D11:$D20,U11:U20)=0,NA(),SUMPRODUCT($D11:$D20,U11:U20))</f>
        <v>#N/A</v>
      </c>
      <c r="V22" s="7" t="str">
        <f>IF(OR(ISBLANK(W22),ISERROR(W22)),"",W22-U22)</f>
        <v/>
      </c>
      <c r="W22" s="7" t="e">
        <f>IF(SUMPRODUCT($D11:$D20,W11:W20)=0,NA(),SUMPRODUCT($D11:$D20,W11:W20))</f>
        <v>#N/A</v>
      </c>
      <c r="X22" s="7" t="e">
        <f ca="1">IF(OR(ISBLANK(Y22),ISERROR(Y22)),"",Y22-W22)</f>
        <v>#N/A</v>
      </c>
      <c r="Y22" s="7">
        <f ca="1">IF(SUMPRODUCT($D11:$D20,Y11:Y20)=0,NA(),SUMPRODUCT($D11:$D20,Y11:Y20))</f>
        <v>2.4</v>
      </c>
      <c r="Z22" s="7" t="str">
        <f>IF(OR(ISBLANK(AA22),ISERROR(AA22)),"",AA22-Y22)</f>
        <v/>
      </c>
      <c r="AA22" s="7" t="e">
        <f>IF(SUMPRODUCT($D11:$D20,AA11:AA20)=0,NA(),SUMPRODUCT($D11:$D20,AA11:AA20))</f>
        <v>#N/A</v>
      </c>
      <c r="AB22" s="7" t="str">
        <f>IF(OR(ISBLANK(AC22),ISERROR(AC22)),"",AC22-AA22)</f>
        <v/>
      </c>
      <c r="AC22" s="7" t="e">
        <f>IF(SUMPRODUCT($D11:$D20,AC11:AC20)=0,NA(),SUMPRODUCT($D11:$D20,AC11:AC20))</f>
        <v>#N/A</v>
      </c>
      <c r="AD22" s="7" t="str">
        <f>IF(OR(ISBLANK(AE22),ISERROR(AE22)),"",AE22-AC22)</f>
        <v/>
      </c>
      <c r="AE22" s="7" t="e">
        <f>IF(SUMPRODUCT($D11:$D20,AE11:AE20)=0,NA(),SUMPRODUCT($D11:$D20,AE11:AE20))</f>
        <v>#N/A</v>
      </c>
    </row>
    <row r="27" spans="2:58">
      <c r="B27" s="2" t="s">
        <v>68</v>
      </c>
      <c r="D27" s="9"/>
    </row>
    <row r="28" spans="2:58">
      <c r="B28" s="15">
        <v>1</v>
      </c>
      <c r="C28" s="5" t="s">
        <v>51</v>
      </c>
      <c r="D28" s="62">
        <v>1.05</v>
      </c>
    </row>
    <row r="29" spans="2:58" ht="26">
      <c r="B29" s="15">
        <v>2</v>
      </c>
      <c r="C29" s="5" t="s">
        <v>50</v>
      </c>
      <c r="D29" s="62">
        <v>1.05</v>
      </c>
    </row>
    <row r="30" spans="2:58">
      <c r="B30" s="15">
        <v>3</v>
      </c>
      <c r="C30" s="5" t="s">
        <v>49</v>
      </c>
      <c r="D30" s="62">
        <v>1</v>
      </c>
    </row>
    <row r="33" spans="2:5">
      <c r="B33" s="2">
        <v>1</v>
      </c>
      <c r="C33" s="2" t="s">
        <v>55</v>
      </c>
      <c r="D33" s="8" t="s">
        <v>57</v>
      </c>
      <c r="E33" s="70">
        <f>'Management Performance'!$E$29</f>
        <v>1.58</v>
      </c>
    </row>
    <row r="34" spans="2:5">
      <c r="B34" s="2">
        <v>2</v>
      </c>
      <c r="C34" s="2" t="s">
        <v>56</v>
      </c>
      <c r="D34" s="8" t="s">
        <v>58</v>
      </c>
      <c r="E34" s="70">
        <f>'Management Performance'!$E$30</f>
        <v>1.58</v>
      </c>
    </row>
    <row r="35" spans="2:5">
      <c r="B35" s="2">
        <v>3</v>
      </c>
      <c r="C35" s="2" t="s">
        <v>54</v>
      </c>
      <c r="D35" s="8" t="s">
        <v>58</v>
      </c>
      <c r="E35" s="70">
        <f>'Management Performance'!$E$31</f>
        <v>2.42</v>
      </c>
    </row>
  </sheetData>
  <sheetProtection formatColumns="0"/>
  <mergeCells count="1">
    <mergeCell ref="B4:AE4"/>
  </mergeCells>
  <conditionalFormatting sqref="W11:W20 G11:G20 I11:I20 K11:K20 M11:M20 O11:O20 Q11:Q20 S11:S20 U11:U20 Y11:Y20 AA11:AA20 AC11:AC20 AE11:AE20">
    <cfRule type="iconSet" priority="2">
      <iconSet showValue="0">
        <cfvo type="percent" val="0"/>
        <cfvo type="num" val="2"/>
        <cfvo type="num" val="2" gte="0"/>
      </iconSet>
    </cfRule>
  </conditionalFormatting>
  <conditionalFormatting sqref="G22 I22 K22 M22 O22 Q22 S22 U22 W22 Y22 AA22 AC22 AE22">
    <cfRule type="iconSet" priority="24">
      <iconSet showValue="0">
        <cfvo type="percent" val="0"/>
        <cfvo type="formula" val="$E$33"/>
        <cfvo type="formula" val="$E$35"/>
      </iconSet>
    </cfRule>
  </conditionalFormatting>
  <printOptions horizontalCentered="1"/>
  <pageMargins left="0.7" right="0.7" top="0.75" bottom="0.75" header="0.3" footer="0.3"/>
  <pageSetup paperSize="9" scale="90" orientation="portrait"/>
  <ignoredErrors>
    <ignoredError sqref="J14 J22:L22 J11 J12 J13 L14 L11 L12 L13 V13 V12 V11 V14 T13 T12 T11 T14 R13 R12 R11 R14 P13 P12 P11 P14 N13 N12 N11 N14 AD14 AD13 AD12 AD11 AB14 AB13 AB12 AB11 Z14 Z13 Z12 Z11 X14 X13 X12 X11 N22:T22 M21:AE21 AE22 V22:AD22" formula="1"/>
    <ignoredError sqref="J20 J15 J16 J17 J18 J19 L20 L15 L16 L17 L18 L19 V19 V18 V17 V16 V15 V20 T19 T18 T17 T16 T15 T20 R19 R18 R17 R16 R15 R20 P19 P18 P17 P16 P15 P20 N19 N18 N17 N16 N15 N20 AD20 AD19 AD18 AD17 AD16 AD15 AB20 AB19 AB18 AB17 AB16 AB15 Z20 Z19 Z18 Z17 Z16 Z15 X20 X19 X18 X17 X16 X15" evalError="1" formula="1"/>
    <ignoredError sqref="H15:H20" evalError="1"/>
  </ignoredErrors>
  <drawing r:id="rId1"/>
  <extLst>
    <ext xmlns:x14="http://schemas.microsoft.com/office/spreadsheetml/2009/9/main" uri="{78C0D931-6437-407d-A8EE-F0AAD7539E65}">
      <x14:conditionalFormattings>
        <x14:conditionalFormatting xmlns:xm="http://schemas.microsoft.com/office/excel/2006/main">
          <x14:cfRule type="iconSet" priority="23" id="{82F657BC-581A-4086-BA4A-E5B4B2DFD3D3}">
            <x14:iconSet iconSet="3Triangles" showValue="0">
              <x14:cfvo type="percent">
                <xm:f>0</xm:f>
              </x14:cfvo>
              <x14:cfvo type="num">
                <xm:f>0</xm:f>
              </x14:cfvo>
              <x14:cfvo type="num" gte="0">
                <xm:f>0</xm:f>
              </x14:cfvo>
            </x14:iconSet>
          </x14:cfRule>
          <xm:sqref>H11:H20 H22 J22 L22 N22 P22 R22 J11:J20 L11:L20 N11:N20 P11:P20 R11:R20</xm:sqref>
        </x14:conditionalFormatting>
        <x14:conditionalFormatting xmlns:xm="http://schemas.microsoft.com/office/excel/2006/main">
          <x14:cfRule type="iconSet" priority="16" id="{A1BFD9A5-892B-4CEF-93A6-00CF217ADEE4}">
            <x14:iconSet iconSet="3Triangles" showValue="0">
              <x14:cfvo type="percent">
                <xm:f>0</xm:f>
              </x14:cfvo>
              <x14:cfvo type="num">
                <xm:f>0</xm:f>
              </x14:cfvo>
              <x14:cfvo type="num" gte="0">
                <xm:f>0</xm:f>
              </x14:cfvo>
            </x14:iconSet>
          </x14:cfRule>
          <xm:sqref>T22</xm:sqref>
        </x14:conditionalFormatting>
        <x14:conditionalFormatting xmlns:xm="http://schemas.microsoft.com/office/excel/2006/main">
          <x14:cfRule type="iconSet" priority="15" id="{C5817D68-8050-4418-88A5-BD6D900752CD}">
            <x14:iconSet iconSet="3Triangles" showValue="0">
              <x14:cfvo type="percent">
                <xm:f>0</xm:f>
              </x14:cfvo>
              <x14:cfvo type="num">
                <xm:f>0</xm:f>
              </x14:cfvo>
              <x14:cfvo type="num" gte="0">
                <xm:f>0</xm:f>
              </x14:cfvo>
            </x14:iconSet>
          </x14:cfRule>
          <xm:sqref>V22</xm:sqref>
        </x14:conditionalFormatting>
        <x14:conditionalFormatting xmlns:xm="http://schemas.microsoft.com/office/excel/2006/main">
          <x14:cfRule type="iconSet" priority="14" id="{FFB78E1B-7F25-4D81-8579-D040DE7B0658}">
            <x14:iconSet iconSet="3Triangles" showValue="0">
              <x14:cfvo type="percent">
                <xm:f>0</xm:f>
              </x14:cfvo>
              <x14:cfvo type="num">
                <xm:f>0</xm:f>
              </x14:cfvo>
              <x14:cfvo type="num" gte="0">
                <xm:f>0</xm:f>
              </x14:cfvo>
            </x14:iconSet>
          </x14:cfRule>
          <xm:sqref>X22</xm:sqref>
        </x14:conditionalFormatting>
        <x14:conditionalFormatting xmlns:xm="http://schemas.microsoft.com/office/excel/2006/main">
          <x14:cfRule type="iconSet" priority="13" id="{F6643B5C-0AD0-4260-B2AD-428BE0548DDA}">
            <x14:iconSet iconSet="3Triangles" showValue="0">
              <x14:cfvo type="percent">
                <xm:f>0</xm:f>
              </x14:cfvo>
              <x14:cfvo type="num">
                <xm:f>0</xm:f>
              </x14:cfvo>
              <x14:cfvo type="num" gte="0">
                <xm:f>0</xm:f>
              </x14:cfvo>
            </x14:iconSet>
          </x14:cfRule>
          <xm:sqref>Z22</xm:sqref>
        </x14:conditionalFormatting>
        <x14:conditionalFormatting xmlns:xm="http://schemas.microsoft.com/office/excel/2006/main">
          <x14:cfRule type="iconSet" priority="12" id="{C0C5A47A-D378-4C2D-B536-26CA2AE248F3}">
            <x14:iconSet iconSet="3Triangles" showValue="0">
              <x14:cfvo type="percent">
                <xm:f>0</xm:f>
              </x14:cfvo>
              <x14:cfvo type="num">
                <xm:f>0</xm:f>
              </x14:cfvo>
              <x14:cfvo type="num" gte="0">
                <xm:f>0</xm:f>
              </x14:cfvo>
            </x14:iconSet>
          </x14:cfRule>
          <xm:sqref>AB22</xm:sqref>
        </x14:conditionalFormatting>
        <x14:conditionalFormatting xmlns:xm="http://schemas.microsoft.com/office/excel/2006/main">
          <x14:cfRule type="iconSet" priority="11" id="{8F0EE508-D1F4-4F64-8C86-EB0CB61A8A83}">
            <x14:iconSet iconSet="3Triangles" showValue="0">
              <x14:cfvo type="percent">
                <xm:f>0</xm:f>
              </x14:cfvo>
              <x14:cfvo type="num">
                <xm:f>0</xm:f>
              </x14:cfvo>
              <x14:cfvo type="num" gte="0">
                <xm:f>0</xm:f>
              </x14:cfvo>
            </x14:iconSet>
          </x14:cfRule>
          <xm:sqref>AD22</xm:sqref>
        </x14:conditionalFormatting>
        <x14:conditionalFormatting xmlns:xm="http://schemas.microsoft.com/office/excel/2006/main">
          <x14:cfRule type="iconSet" priority="10" id="{FC49703F-2EEC-406F-A858-64C1980628C1}">
            <x14:iconSet iconSet="3Triangles" showValue="0">
              <x14:cfvo type="percent">
                <xm:f>0</xm:f>
              </x14:cfvo>
              <x14:cfvo type="num">
                <xm:f>0</xm:f>
              </x14:cfvo>
              <x14:cfvo type="num" gte="0">
                <xm:f>0</xm:f>
              </x14:cfvo>
            </x14:iconSet>
          </x14:cfRule>
          <xm:sqref>T11:T20</xm:sqref>
        </x14:conditionalFormatting>
        <x14:conditionalFormatting xmlns:xm="http://schemas.microsoft.com/office/excel/2006/main">
          <x14:cfRule type="iconSet" priority="9" id="{2D47C373-1B59-4068-B832-BC5E1F65E11B}">
            <x14:iconSet iconSet="3Triangles" showValue="0">
              <x14:cfvo type="percent">
                <xm:f>0</xm:f>
              </x14:cfvo>
              <x14:cfvo type="num">
                <xm:f>0</xm:f>
              </x14:cfvo>
              <x14:cfvo type="num" gte="0">
                <xm:f>0</xm:f>
              </x14:cfvo>
            </x14:iconSet>
          </x14:cfRule>
          <xm:sqref>V11:V20</xm:sqref>
        </x14:conditionalFormatting>
        <x14:conditionalFormatting xmlns:xm="http://schemas.microsoft.com/office/excel/2006/main">
          <x14:cfRule type="iconSet" priority="8" id="{2B1517A7-2819-4EA9-A871-D44CFA49EBE5}">
            <x14:iconSet iconSet="3Triangles" showValue="0">
              <x14:cfvo type="percent">
                <xm:f>0</xm:f>
              </x14:cfvo>
              <x14:cfvo type="num">
                <xm:f>0</xm:f>
              </x14:cfvo>
              <x14:cfvo type="num" gte="0">
                <xm:f>0</xm:f>
              </x14:cfvo>
            </x14:iconSet>
          </x14:cfRule>
          <xm:sqref>X11:X20</xm:sqref>
        </x14:conditionalFormatting>
        <x14:conditionalFormatting xmlns:xm="http://schemas.microsoft.com/office/excel/2006/main">
          <x14:cfRule type="iconSet" priority="7" id="{444AC08C-FF02-4DA1-8B6B-03C6AD0B1687}">
            <x14:iconSet iconSet="3Triangles" showValue="0">
              <x14:cfvo type="percent">
                <xm:f>0</xm:f>
              </x14:cfvo>
              <x14:cfvo type="num">
                <xm:f>0</xm:f>
              </x14:cfvo>
              <x14:cfvo type="num" gte="0">
                <xm:f>0</xm:f>
              </x14:cfvo>
            </x14:iconSet>
          </x14:cfRule>
          <xm:sqref>Z11:Z20</xm:sqref>
        </x14:conditionalFormatting>
        <x14:conditionalFormatting xmlns:xm="http://schemas.microsoft.com/office/excel/2006/main">
          <x14:cfRule type="iconSet" priority="6" id="{CEB48877-C770-4DBC-BADA-0711C052FAA8}">
            <x14:iconSet iconSet="3Triangles" showValue="0">
              <x14:cfvo type="percent">
                <xm:f>0</xm:f>
              </x14:cfvo>
              <x14:cfvo type="num">
                <xm:f>0</xm:f>
              </x14:cfvo>
              <x14:cfvo type="num" gte="0">
                <xm:f>0</xm:f>
              </x14:cfvo>
            </x14:iconSet>
          </x14:cfRule>
          <xm:sqref>AB11:AB20</xm:sqref>
        </x14:conditionalFormatting>
        <x14:conditionalFormatting xmlns:xm="http://schemas.microsoft.com/office/excel/2006/main">
          <x14:cfRule type="iconSet" priority="5" id="{C3C3FB7A-57BA-4ABB-93DA-52A7E70DE22E}">
            <x14:iconSet iconSet="3Triangles" showValue="0">
              <x14:cfvo type="percent">
                <xm:f>0</xm:f>
              </x14:cfvo>
              <x14:cfvo type="num">
                <xm:f>0</xm:f>
              </x14:cfvo>
              <x14:cfvo type="num" gte="0">
                <xm:f>0</xm:f>
              </x14:cfvo>
            </x14:iconSet>
          </x14:cfRule>
          <xm:sqref>AD11:AD20</xm:sqref>
        </x14:conditionalFormatting>
      </x14:conditionalFormatting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pageSetUpPr fitToPage="1"/>
  </sheetPr>
  <dimension ref="A1:BF35"/>
  <sheetViews>
    <sheetView showGridLines="0" zoomScale="85" zoomScaleNormal="85" zoomScaleSheetLayoutView="85" zoomScalePageLayoutView="85" workbookViewId="0">
      <selection activeCell="O29" sqref="O29"/>
    </sheetView>
  </sheetViews>
  <sheetFormatPr baseColWidth="10" defaultColWidth="8.83203125" defaultRowHeight="13" outlineLevelRow="1" outlineLevelCol="1" x14ac:dyDescent="0"/>
  <cols>
    <col min="1" max="1" width="8.6640625" style="2" customWidth="1"/>
    <col min="2" max="2" width="4.1640625" style="2" customWidth="1"/>
    <col min="3" max="3" width="87.5" style="2" customWidth="1"/>
    <col min="4" max="4" width="8" style="2" customWidth="1"/>
    <col min="5" max="6" width="7" style="2" customWidth="1"/>
    <col min="7" max="7" width="9.33203125" style="2" customWidth="1" outlineLevel="1"/>
    <col min="8" max="8" width="6.83203125" style="2" customWidth="1"/>
    <col min="9" max="9" width="8.5" style="2" customWidth="1"/>
    <col min="10" max="10" width="6.83203125" style="2" customWidth="1"/>
    <col min="11" max="11" width="8.83203125" style="2" customWidth="1"/>
    <col min="12" max="12" width="6.83203125" style="2" customWidth="1"/>
    <col min="13" max="13" width="8.6640625" style="2" customWidth="1"/>
    <col min="14" max="31" width="6.83203125" style="2" customWidth="1"/>
    <col min="32" max="32" width="9.1640625" style="2" customWidth="1"/>
    <col min="33" max="33" width="8.83203125" style="2"/>
    <col min="34" max="34" width="9.83203125" style="2" bestFit="1" customWidth="1"/>
    <col min="35" max="35" width="9.83203125" style="2" customWidth="1"/>
    <col min="36" max="16384" width="8.83203125" style="2"/>
  </cols>
  <sheetData>
    <row r="1" spans="1:58">
      <c r="A1" s="3" t="s">
        <v>47</v>
      </c>
      <c r="B1" s="3"/>
      <c r="C1" s="2" t="s">
        <v>48</v>
      </c>
    </row>
    <row r="2" spans="1:58">
      <c r="C2" s="2" t="s">
        <v>62</v>
      </c>
      <c r="G2" s="3"/>
      <c r="H2" s="3"/>
      <c r="Y2" s="2" t="str">
        <f>Data!N1</f>
        <v>Yes</v>
      </c>
    </row>
    <row r="3" spans="1:58">
      <c r="G3" s="3" t="s">
        <v>46</v>
      </c>
      <c r="H3" s="3" t="s">
        <v>0</v>
      </c>
      <c r="I3" s="2" t="s">
        <v>0</v>
      </c>
      <c r="J3" s="2" t="s">
        <v>1</v>
      </c>
      <c r="K3" s="2" t="s">
        <v>1</v>
      </c>
      <c r="L3" s="2" t="s">
        <v>2</v>
      </c>
      <c r="M3" s="2" t="s">
        <v>2</v>
      </c>
      <c r="N3" s="2" t="s">
        <v>3</v>
      </c>
      <c r="O3" s="2" t="s">
        <v>3</v>
      </c>
      <c r="P3" s="2" t="s">
        <v>63</v>
      </c>
      <c r="Q3" s="2" t="s">
        <v>4</v>
      </c>
      <c r="R3" s="2" t="s">
        <v>5</v>
      </c>
      <c r="S3" s="2" t="s">
        <v>5</v>
      </c>
      <c r="T3" s="2" t="s">
        <v>6</v>
      </c>
      <c r="U3" s="2" t="s">
        <v>6</v>
      </c>
      <c r="V3" s="2" t="s">
        <v>7</v>
      </c>
      <c r="W3" s="2" t="s">
        <v>7</v>
      </c>
      <c r="X3" s="2" t="s">
        <v>8</v>
      </c>
      <c r="Y3" s="2" t="s">
        <v>8</v>
      </c>
      <c r="Z3" s="2" t="s">
        <v>9</v>
      </c>
      <c r="AA3" s="2" t="s">
        <v>9</v>
      </c>
      <c r="AB3" s="2" t="s">
        <v>10</v>
      </c>
      <c r="AC3" s="2" t="s">
        <v>10</v>
      </c>
      <c r="AD3" s="2" t="s">
        <v>11</v>
      </c>
      <c r="AE3" s="2" t="s">
        <v>11</v>
      </c>
    </row>
    <row r="4" spans="1:58" ht="18" thickBot="1">
      <c r="B4" s="251" t="s">
        <v>31</v>
      </c>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row>
    <row r="5" spans="1:58" ht="14" thickTop="1">
      <c r="C5" s="54"/>
      <c r="W5" s="9"/>
      <c r="X5" s="9"/>
    </row>
    <row r="8" spans="1:58">
      <c r="AH8" s="2" t="s">
        <v>12</v>
      </c>
    </row>
    <row r="9" spans="1:58">
      <c r="C9" s="2" t="s">
        <v>15</v>
      </c>
      <c r="D9" s="3" t="s">
        <v>13</v>
      </c>
      <c r="G9" s="3" t="s">
        <v>46</v>
      </c>
      <c r="H9" s="3"/>
      <c r="I9" s="3" t="s">
        <v>0</v>
      </c>
      <c r="J9" s="3"/>
      <c r="K9" s="3" t="s">
        <v>1</v>
      </c>
      <c r="L9" s="3"/>
      <c r="M9" s="3" t="s">
        <v>2</v>
      </c>
      <c r="N9" s="3"/>
      <c r="O9" s="3" t="s">
        <v>3</v>
      </c>
      <c r="P9" s="3"/>
      <c r="Q9" s="3" t="s">
        <v>4</v>
      </c>
      <c r="R9" s="3"/>
      <c r="S9" s="3" t="s">
        <v>5</v>
      </c>
      <c r="T9" s="3"/>
      <c r="U9" s="3" t="s">
        <v>6</v>
      </c>
      <c r="V9" s="3"/>
      <c r="W9" s="3" t="s">
        <v>7</v>
      </c>
      <c r="X9" s="3"/>
      <c r="Y9" s="3" t="s">
        <v>8</v>
      </c>
      <c r="Z9" s="3"/>
      <c r="AA9" s="3" t="s">
        <v>9</v>
      </c>
      <c r="AB9" s="3"/>
      <c r="AC9" s="3" t="s">
        <v>10</v>
      </c>
      <c r="AD9" s="3"/>
      <c r="AE9" s="3" t="s">
        <v>11</v>
      </c>
      <c r="AH9" s="3" t="s">
        <v>46</v>
      </c>
      <c r="AI9" s="3"/>
      <c r="AJ9" s="3" t="s">
        <v>0</v>
      </c>
      <c r="AK9" s="3"/>
      <c r="AL9" s="3" t="s">
        <v>1</v>
      </c>
      <c r="AM9" s="3"/>
      <c r="AN9" s="3" t="s">
        <v>2</v>
      </c>
      <c r="AO9" s="3"/>
      <c r="AP9" s="3" t="s">
        <v>3</v>
      </c>
      <c r="AQ9" s="3"/>
      <c r="AR9" s="3" t="s">
        <v>4</v>
      </c>
      <c r="AS9" s="3"/>
      <c r="AT9" s="3" t="s">
        <v>5</v>
      </c>
      <c r="AU9" s="3"/>
      <c r="AV9" s="3" t="s">
        <v>6</v>
      </c>
      <c r="AW9" s="3"/>
      <c r="AX9" s="3" t="s">
        <v>7</v>
      </c>
      <c r="AY9" s="3"/>
      <c r="AZ9" s="3" t="s">
        <v>8</v>
      </c>
      <c r="BA9" s="3"/>
      <c r="BB9" s="3" t="s">
        <v>9</v>
      </c>
      <c r="BC9" s="3"/>
      <c r="BD9" s="3" t="s">
        <v>10</v>
      </c>
      <c r="BE9" s="3"/>
      <c r="BF9" s="3" t="s">
        <v>11</v>
      </c>
    </row>
    <row r="10" spans="1:58">
      <c r="D10" s="3"/>
    </row>
    <row r="11" spans="1:58">
      <c r="B11" s="81" t="s">
        <v>64</v>
      </c>
      <c r="C11" s="116" t="s">
        <v>32</v>
      </c>
      <c r="D11" s="72">
        <v>0.5</v>
      </c>
      <c r="E11" s="12"/>
      <c r="F11" s="13"/>
      <c r="G11" s="91">
        <f>IF(ISBLANK($C11),"",IF(G$2&lt;&gt;"Yes",0,IF(AH11&gt;=$D$30,$B$30,IF(AH11&gt;=$D$29,$B$29,$B$28))))</f>
        <v>0</v>
      </c>
      <c r="H11" s="7">
        <f t="shared" ref="H11:H20" si="0">IF(ISBLANK(I11),"",I11-G11)</f>
        <v>0</v>
      </c>
      <c r="I11" s="7">
        <f>IF(ISBLANK($C11),"",IF(I$2&lt;&gt;"Yes",0,IF(AJ11=1,$B$30,IF(AJ11=2,$B$29,$B$28))))</f>
        <v>0</v>
      </c>
      <c r="J11" s="7">
        <f t="shared" ref="J11:J20" si="1">IF(ISBLANK(K11),"",K11-I11)</f>
        <v>0</v>
      </c>
      <c r="K11" s="7">
        <f>IF(ISBLANK($C11),"",IF(K$2&lt;&gt;"Yes",0,IF(AL11=1,$B$30,IF(AL11=2,$B$29,$B$28))))</f>
        <v>0</v>
      </c>
      <c r="L11" s="7">
        <f t="shared" ref="L11:L20" si="2">IF(ISBLANK(M11),"",M11-K11)</f>
        <v>0</v>
      </c>
      <c r="M11" s="7">
        <f>IF(ISBLANK($C11),"",IF(M$2&lt;&gt;"Yes",0,IF(AN11=1,$B$30,IF(AN11=2,$B$29,$B$28))))</f>
        <v>0</v>
      </c>
      <c r="N11" s="7">
        <f t="shared" ref="N11:N20" si="3">IF(ISBLANK(O11),"",O11-M11)</f>
        <v>0</v>
      </c>
      <c r="O11" s="7">
        <f>IF(ISBLANK($C11),"",IF(O$2&lt;&gt;"Yes",0,IF(AP11&gt;=$D$30,$B$30,IF(AP11&gt;=$D$29,$B$29,$B$28))))</f>
        <v>0</v>
      </c>
      <c r="P11" s="7">
        <f t="shared" ref="P11:P20" si="4">IF(ISBLANK(Q11),"",Q11-O11)</f>
        <v>0</v>
      </c>
      <c r="Q11" s="7">
        <f>IF(ISBLANK($C11),"",IF(Q$2&lt;&gt;"Yes",0,IF(AR11&gt;=$D$30,$B$30,IF(AR11&gt;=$D$29,$B$29,$B$28))))</f>
        <v>0</v>
      </c>
      <c r="R11" s="7">
        <f t="shared" ref="R11:R20" si="5">IF(ISBLANK(S11),"",S11-Q11)</f>
        <v>0</v>
      </c>
      <c r="S11" s="7">
        <f>IF(ISBLANK($C11),"",IF(S$2&lt;&gt;"Yes",0,IF(AT11&gt;=$D$30,$B$30,IF(AT11&gt;=$D$29,$B$29,$B$28))))</f>
        <v>0</v>
      </c>
      <c r="T11" s="7">
        <f t="shared" ref="T11:T20" si="6">IF(ISBLANK(U11),"",U11-S11)</f>
        <v>0</v>
      </c>
      <c r="U11" s="7">
        <f>IF(ISBLANK($C11),"",IF(U$2&lt;&gt;"Yes",0,IF(AV11&gt;=$D$30,$B$30,IF(AV11&gt;=$D$29,$B$29,$B$28))))</f>
        <v>0</v>
      </c>
      <c r="V11" s="7">
        <f t="shared" ref="V11:V20" si="7">IF(ISBLANK(W11),"",W11-U11)</f>
        <v>0</v>
      </c>
      <c r="W11" s="7">
        <f>IF(ISBLANK($C11),"",IF(W$2&lt;&gt;"Yes",0,IF(AX11&gt;=$D$30,$B$30,IF(AX11&gt;=$D$29,$B$29,$B$28))))</f>
        <v>0</v>
      </c>
      <c r="X11" s="7">
        <f t="shared" ref="X11:X20" ca="1" si="8">IF(ISBLANK(Y11),"",Y11-W11)</f>
        <v>3</v>
      </c>
      <c r="Y11" s="7">
        <f ca="1">IF(ISBLANK($C11),"",IF(Y$2&lt;&gt;"Yes",0,IF(AZ11&gt;=$D$30,$B$30,IF(AZ11&gt;=$D$29,$B$29,$B$28))))</f>
        <v>3</v>
      </c>
      <c r="Z11" s="7">
        <f t="shared" ref="Z11:Z20" ca="1" si="9">IF(ISBLANK(AA11),"",AA11-Y11)</f>
        <v>-3</v>
      </c>
      <c r="AA11" s="7">
        <f>IF(ISBLANK($C11),"",IF(AA$2&lt;&gt;"Yes",0,IF(BB11&gt;=$D$30,$B$30,IF(BB11&gt;=$D$29,$B$29,$B$28))))</f>
        <v>0</v>
      </c>
      <c r="AB11" s="7">
        <f t="shared" ref="AB11:AB20" si="10">IF(ISBLANK(AC11),"",AC11-AA11)</f>
        <v>0</v>
      </c>
      <c r="AC11" s="7">
        <f>IF(ISBLANK($C11),"",IF(AC$2&lt;&gt;"Yes",0,IF(BD11&gt;=$D$30,$B$30,IF(BD11&gt;=$D$29,$B$29,$B$28))))</f>
        <v>0</v>
      </c>
      <c r="AD11" s="7">
        <f t="shared" ref="AD11:AD20" si="11">IF(ISBLANK(AE11),"",AE11-AC11)</f>
        <v>0</v>
      </c>
      <c r="AE11" s="7">
        <f>IF(ISBLANK($C11),"",IF(AE$2&lt;&gt;"Yes",0,IF(BF11&gt;=$D$30,$B$30,IF(BF11&gt;=$D$29,$B$29,$B$28))))</f>
        <v>0</v>
      </c>
      <c r="AH11" s="6" t="e">
        <f>IF(ISBLANK($C11),"",SUMIF(Data!$C$19:$E$36,Crewing!$C11,Data!#REF!))</f>
        <v>#REF!</v>
      </c>
      <c r="AI11" s="6"/>
      <c r="AJ11" s="6" t="e">
        <f ca="1">IF(ISBLANK($C11),"",SUMIF(Data!$C$19:$E$36,Crewing!$C11,Data!F$19:F$36))</f>
        <v>#DIV/0!</v>
      </c>
      <c r="AK11" s="6"/>
      <c r="AL11" s="6" t="e">
        <f ca="1">IF(ISBLANK($C11),"",SUMIF(Data!$C$19:$E$36,Crewing!$C11,Data!G$19:G$36))</f>
        <v>#DIV/0!</v>
      </c>
      <c r="AM11" s="6"/>
      <c r="AN11" s="6" t="e">
        <f ca="1">IF(ISBLANK($C11),"",SUMIF(Data!$C$19:$E$36,Crewing!$C11,Data!H$19:H$36))</f>
        <v>#DIV/0!</v>
      </c>
      <c r="AO11" s="6"/>
      <c r="AP11" s="6">
        <f ca="1">IF(ISBLANK($C11),"",SUMIF(Data!$C$19:$E$36,Crewing!$C11,Data!I$19:I$36))</f>
        <v>0</v>
      </c>
      <c r="AQ11" s="6"/>
      <c r="AR11" s="6">
        <f ca="1">IF(ISBLANK($C11),"",SUMIF(Data!$C$19:$E$36,Crewing!$C11,Data!J$19:J$36))</f>
        <v>0</v>
      </c>
      <c r="AS11" s="6"/>
      <c r="AT11" s="6">
        <f ca="1">IF(ISBLANK($C11),"",SUMIF(Data!$C$19:$E$36,Crewing!$C11,Data!K$19:K$36))</f>
        <v>0</v>
      </c>
      <c r="AU11" s="6"/>
      <c r="AV11" s="6">
        <f ca="1">IF(ISBLANK($C11),"",SUMIF(Data!$C$19:$E$36,Crewing!$C11,Data!L$19:L$36))</f>
        <v>0</v>
      </c>
      <c r="AW11" s="6"/>
      <c r="AX11" s="6">
        <f ca="1">IF(ISBLANK($C11),"",SUMIF(Data!$C$19:$E$36,Crewing!$C11,Data!M$19:M$36))</f>
        <v>98</v>
      </c>
      <c r="AY11" s="6"/>
      <c r="AZ11" s="6">
        <f ca="1">IF(ISBLANK($C11),"",SUMIF(Data!$C$19:$E$36,Crewing!$C11,Data!N$19:N$36))</f>
        <v>97.44</v>
      </c>
      <c r="BA11" s="6"/>
      <c r="BB11" s="6">
        <f ca="1">IF(ISBLANK($C11),"",SUMIF(Data!$C$19:$E$36,Crewing!$C11,Data!O$19:O$36))</f>
        <v>96.67</v>
      </c>
      <c r="BC11" s="6"/>
      <c r="BD11" s="6">
        <f ca="1">IF(ISBLANK($C11),"",SUMIF(Data!$C$19:$E$36,Crewing!$C11,Data!P$19:P$36))</f>
        <v>0</v>
      </c>
      <c r="BE11" s="6"/>
      <c r="BF11" s="6">
        <f ca="1">IF(ISBLANK($C11),"",SUMIF(Data!$C$19:$E$36,Crewing!$C11,Data!Q$19:Q$36))</f>
        <v>0</v>
      </c>
    </row>
    <row r="12" spans="1:58" ht="15">
      <c r="B12" s="114" t="s">
        <v>65</v>
      </c>
      <c r="C12" s="98" t="s">
        <v>166</v>
      </c>
      <c r="D12" s="92">
        <v>0.5</v>
      </c>
      <c r="E12" s="115"/>
      <c r="F12" s="93"/>
      <c r="G12" s="7">
        <f>IF(ISBLANK($C12),"",IF(G$2&lt;&gt;"Yes",0,IF(AH12&gt;=$D$30,$B$30,IF(AH12&gt;=$D$29,$B$29,$B$28))))</f>
        <v>0</v>
      </c>
      <c r="H12" s="7">
        <f t="shared" si="0"/>
        <v>0</v>
      </c>
      <c r="I12" s="7">
        <f t="shared" ref="I12:M12" si="12">IF(ISBLANK($C12),"",IF(I$2&lt;&gt;"Yes",0,IF(AJ12=1,$B$30,IF(AJ12=2,$B$29,$B$28))))</f>
        <v>0</v>
      </c>
      <c r="J12" s="7">
        <f t="shared" si="12"/>
        <v>0</v>
      </c>
      <c r="K12" s="7">
        <f t="shared" si="12"/>
        <v>0</v>
      </c>
      <c r="L12" s="7">
        <f t="shared" si="12"/>
        <v>0</v>
      </c>
      <c r="M12" s="7">
        <f t="shared" si="12"/>
        <v>0</v>
      </c>
      <c r="N12" s="7">
        <f t="shared" si="3"/>
        <v>0</v>
      </c>
      <c r="O12" s="7">
        <f>IF(ISBLANK($C12),"",IF(O$2&lt;&gt;"Yes",0,IF(AP12&gt;=$D$30,$B$30,IF(AP12&gt;=$D$29,$B$29,$B$28))))</f>
        <v>0</v>
      </c>
      <c r="P12" s="7">
        <f t="shared" si="4"/>
        <v>0</v>
      </c>
      <c r="Q12" s="7">
        <f>IF(ISBLANK($C12),"",IF(Q$2&lt;&gt;"Yes",0,IF(AR12&gt;=$D$30,$B$30,IF(AR12&gt;=$D$29,$B$29,$B$28))))</f>
        <v>0</v>
      </c>
      <c r="R12" s="7">
        <f t="shared" si="5"/>
        <v>0</v>
      </c>
      <c r="S12" s="7">
        <f>IF(ISBLANK($C12),"",IF(S$2&lt;&gt;"Yes",0,IF(AT12&gt;=$D$30,$B$30,IF(AT12&gt;=$D$29,$B$29,$B$28))))</f>
        <v>0</v>
      </c>
      <c r="T12" s="7">
        <f t="shared" si="6"/>
        <v>0</v>
      </c>
      <c r="U12" s="7">
        <f>IF(ISBLANK($C12),"",IF(U$2&lt;&gt;"Yes",0,IF(AV12&gt;=$D$30,$B$30,IF(AV12&gt;=$D$29,$B$29,$B$28))))</f>
        <v>0</v>
      </c>
      <c r="V12" s="7">
        <f t="shared" si="7"/>
        <v>0</v>
      </c>
      <c r="W12" s="7">
        <f>IF(ISBLANK($C12),"",IF(W$2&lt;&gt;"Yes",0,IF(AX12&gt;=$D$30,$B$30,IF(AX12&gt;=$D$29,$B$29,$B$28))))</f>
        <v>0</v>
      </c>
      <c r="X12" s="7">
        <f t="shared" ca="1" si="8"/>
        <v>3</v>
      </c>
      <c r="Y12" s="7">
        <f ca="1">IF(ISBLANK($C12),"",IF(Y$2&lt;&gt;"Yes",0,IF(AZ12&gt;=$D$30,$B$30,IF(AZ12&gt;=$D$29,$B$29,$B$28))))</f>
        <v>3</v>
      </c>
      <c r="Z12" s="7">
        <f t="shared" ca="1" si="9"/>
        <v>-3</v>
      </c>
      <c r="AA12" s="7">
        <f>IF(ISBLANK($C12),"",IF(AA$2&lt;&gt;"Yes",0,IF(BB12&gt;=$D$30,$B$30,IF(BB12&gt;=$D$29,$B$29,$B$28))))</f>
        <v>0</v>
      </c>
      <c r="AB12" s="7">
        <f t="shared" si="10"/>
        <v>0</v>
      </c>
      <c r="AC12" s="7">
        <f>IF(ISBLANK($C12),"",IF(AC$2&lt;&gt;"Yes",0,IF(BD12&gt;=$D$30,$B$30,IF(BD12&gt;=$D$29,$B$29,$B$28))))</f>
        <v>0</v>
      </c>
      <c r="AD12" s="7">
        <f t="shared" si="11"/>
        <v>0</v>
      </c>
      <c r="AE12" s="7">
        <f>IF(ISBLANK($C12),"",IF(AE$2&lt;&gt;"Yes",0,IF(BF12&gt;=$D$30,$B$30,IF(BF12&gt;=$D$29,$B$29,$B$28))))</f>
        <v>0</v>
      </c>
      <c r="AH12" s="6" t="e">
        <f>IF(ISBLANK($C12),"",SUMIF(Data!$C$19:$E$36,Crewing!$C12,Data!#REF!))</f>
        <v>#REF!</v>
      </c>
      <c r="AI12" s="6"/>
      <c r="AJ12" s="6">
        <f ca="1">IF(ISBLANK($C12),"",SUMIF(Data!$C$19:$E$36,Crewing!$C12,Data!F$19:F$36))</f>
        <v>1</v>
      </c>
      <c r="AK12" s="6"/>
      <c r="AL12" s="6">
        <f ca="1">IF(ISBLANK($C12),"",SUMIF(Data!$C$19:$E$36,Crewing!$C12,Data!G$19:G$36))</f>
        <v>1</v>
      </c>
      <c r="AM12" s="6"/>
      <c r="AN12" s="6">
        <f ca="1">IF(ISBLANK($C12),"",SUMIF(Data!$C$19:$E$36,Crewing!$C12,Data!H$19:H$36))</f>
        <v>1</v>
      </c>
      <c r="AO12" s="6"/>
      <c r="AP12" s="6">
        <f ca="1">IF(ISBLANK($C12),"",SUMIF(Data!$C$19:$E$36,Crewing!$C12,Data!I$19:I$36))</f>
        <v>3</v>
      </c>
      <c r="AQ12" s="6"/>
      <c r="AR12" s="6">
        <f ca="1">IF(ISBLANK($C12),"",SUMIF(Data!$C$19:$E$36,Crewing!$C12,Data!J$19:J$36))</f>
        <v>3</v>
      </c>
      <c r="AS12" s="6"/>
      <c r="AT12" s="6">
        <f ca="1">IF(ISBLANK($C12),"",SUMIF(Data!$C$19:$E$36,Crewing!$C12,Data!K$19:K$36))</f>
        <v>3</v>
      </c>
      <c r="AU12" s="6"/>
      <c r="AV12" s="6">
        <f ca="1">IF(ISBLANK($C12),"",SUMIF(Data!$C$19:$E$36,Crewing!$C12,Data!L$19:L$36))</f>
        <v>3</v>
      </c>
      <c r="AW12" s="6"/>
      <c r="AX12" s="6">
        <f ca="1">IF(ISBLANK($C12),"",SUMIF(Data!$C$19:$E$36,Crewing!$C12,Data!M$19:M$36))</f>
        <v>3</v>
      </c>
      <c r="AY12" s="6"/>
      <c r="AZ12" s="6">
        <f ca="1">IF(ISBLANK($C12),"",SUMIF(Data!$C$19:$E$36,Crewing!$C12,Data!N$19:N$36))</f>
        <v>3</v>
      </c>
      <c r="BA12" s="6"/>
      <c r="BB12" s="6">
        <f ca="1">IF(ISBLANK($C12),"",SUMIF(Data!$C$19:$E$36,Crewing!$C12,Data!O$19:O$36))</f>
        <v>3</v>
      </c>
      <c r="BC12" s="6"/>
      <c r="BD12" s="6">
        <f ca="1">IF(ISBLANK($C12),"",SUMIF(Data!$C$19:$E$36,Crewing!$C12,Data!P$19:P$36))</f>
        <v>3</v>
      </c>
      <c r="BE12" s="6"/>
      <c r="BF12" s="6">
        <f ca="1">IF(ISBLANK($C12),"",SUMIF(Data!$C$19:$E$36,Crewing!$C12,Data!Q$19:Q$36))</f>
        <v>3</v>
      </c>
    </row>
    <row r="13" spans="1:58">
      <c r="B13" s="81"/>
      <c r="C13" s="80"/>
      <c r="D13" s="72"/>
      <c r="E13" s="12"/>
      <c r="F13" s="13"/>
      <c r="G13" s="7"/>
      <c r="H13" s="7"/>
      <c r="I13" s="7"/>
      <c r="J13" s="7"/>
      <c r="K13" s="7"/>
      <c r="L13" s="7"/>
      <c r="M13" s="7"/>
      <c r="N13" s="7" t="e">
        <f t="shared" si="3"/>
        <v>#VALUE!</v>
      </c>
      <c r="O13" s="7" t="str">
        <f>IF(ISBLANK($C13),"",IF(O$2&lt;&gt;"Yes",0,IF(AP13&gt;=$D$30,$B$30,IF(AP13&gt;=$D$29,$B$29,$B$28))))</f>
        <v/>
      </c>
      <c r="P13" s="7" t="e">
        <f t="shared" si="4"/>
        <v>#VALUE!</v>
      </c>
      <c r="Q13" s="7" t="str">
        <f>IF(ISBLANK($C13),"",IF(Q$2&lt;&gt;"Yes",0,IF(AR13&gt;=$D$30,$B$30,IF(AR13&gt;=$D$29,$B$29,$B$28))))</f>
        <v/>
      </c>
      <c r="R13" s="7" t="e">
        <f t="shared" si="5"/>
        <v>#VALUE!</v>
      </c>
      <c r="S13" s="7" t="str">
        <f>IF(ISBLANK($C13),"",IF(S$2&lt;&gt;"Yes",0,IF(AT13&gt;=$D$30,$B$30,IF(AT13&gt;=$D$29,$B$29,$B$28))))</f>
        <v/>
      </c>
      <c r="T13" s="7" t="e">
        <f t="shared" si="6"/>
        <v>#VALUE!</v>
      </c>
      <c r="U13" s="7" t="str">
        <f>IF(ISBLANK($C13),"",IF(U$2&lt;&gt;"Yes",0,IF(AV13&gt;=$D$30,$B$30,IF(AV13&gt;=$D$29,$B$29,$B$28))))</f>
        <v/>
      </c>
      <c r="V13" s="7" t="e">
        <f t="shared" si="7"/>
        <v>#VALUE!</v>
      </c>
      <c r="W13" s="7" t="str">
        <f>IF(ISBLANK($C13),"",IF(W$2&lt;&gt;"Yes",0,IF(AX13&gt;=$D$30,$B$30,IF(AX13&gt;=$D$29,$B$29,$B$28))))</f>
        <v/>
      </c>
      <c r="X13" s="7" t="e">
        <f t="shared" si="8"/>
        <v>#VALUE!</v>
      </c>
      <c r="Y13" s="7" t="str">
        <f>IF(ISBLANK($C13),"",IF(Y$2&lt;&gt;"Yes",0,IF(AZ13&gt;=$D$30,$B$30,IF(AZ13&gt;=$D$29,$B$29,$B$28))))</f>
        <v/>
      </c>
      <c r="Z13" s="7" t="e">
        <f t="shared" si="9"/>
        <v>#VALUE!</v>
      </c>
      <c r="AA13" s="7" t="str">
        <f>IF(ISBLANK($C13),"",IF(AA$2&lt;&gt;"Yes",0,IF(BB13&gt;=$D$30,$B$30,IF(BB13&gt;=$D$29,$B$29,$B$28))))</f>
        <v/>
      </c>
      <c r="AB13" s="7" t="e">
        <f t="shared" si="10"/>
        <v>#VALUE!</v>
      </c>
      <c r="AC13" s="7" t="str">
        <f>IF(ISBLANK($C13),"",IF(AC$2&lt;&gt;"Yes",0,IF(BD13&gt;=$D$30,$B$30,IF(BD13&gt;=$D$29,$B$29,$B$28))))</f>
        <v/>
      </c>
      <c r="AD13" s="7" t="e">
        <f t="shared" si="11"/>
        <v>#VALUE!</v>
      </c>
      <c r="AE13" s="7" t="str">
        <f>IF(ISBLANK($C13),"",IF(AE$2&lt;&gt;"Yes",0,IF(BF13&gt;=$D$30,$B$30,IF(BF13&gt;=$D$29,$B$29,$B$28))))</f>
        <v/>
      </c>
      <c r="AH13" s="6" t="str">
        <f>IF(ISBLANK($C13),"",SUMIF(Data!$C$19:$E$36,Crewing!$C13,Data!#REF!))</f>
        <v/>
      </c>
      <c r="AI13" s="6"/>
      <c r="AJ13" s="6" t="str">
        <f>IF(ISBLANK($C13),"",SUMIF(Data!$C$19:$E$36,Crewing!$C13,Data!F$19:F$36))</f>
        <v/>
      </c>
      <c r="AK13" s="6"/>
      <c r="AL13" s="6" t="str">
        <f>IF(ISBLANK($C13),"",SUMIF(Data!$C$19:$E$36,Crewing!$C13,Data!G$19:G$36))</f>
        <v/>
      </c>
      <c r="AM13" s="6"/>
      <c r="AN13" s="6" t="str">
        <f>IF(ISBLANK($C13),"",SUMIF(Data!$C$19:$E$36,Crewing!$C13,Data!H$19:H$36))</f>
        <v/>
      </c>
      <c r="AO13" s="6"/>
      <c r="AP13" s="6" t="str">
        <f>IF(ISBLANK($C13),"",SUMIF(Data!$C$19:$E$36,Crewing!$C13,Data!I$19:I$36))</f>
        <v/>
      </c>
      <c r="AQ13" s="6"/>
      <c r="AR13" s="6" t="str">
        <f>IF(ISBLANK($C13),"",SUMIF(Data!$C$19:$E$36,Crewing!$C13,Data!J$19:J$36))</f>
        <v/>
      </c>
      <c r="AS13" s="6"/>
      <c r="AT13" s="6" t="str">
        <f>IF(ISBLANK($C13),"",SUMIF(Data!$C$19:$E$36,Crewing!$C13,Data!K$19:K$36))</f>
        <v/>
      </c>
      <c r="AU13" s="6"/>
      <c r="AV13" s="6" t="str">
        <f>IF(ISBLANK($C13),"",SUMIF(Data!$C$19:$E$36,Crewing!$C13,Data!L$19:L$36))</f>
        <v/>
      </c>
      <c r="AW13" s="6"/>
      <c r="AX13" s="6" t="str">
        <f>IF(ISBLANK($C13),"",SUMIF(Data!$C$19:$E$36,Crewing!$C13,Data!M$19:M$36))</f>
        <v/>
      </c>
      <c r="AY13" s="6"/>
      <c r="AZ13" s="6" t="str">
        <f>IF(ISBLANK($C13),"",SUMIF(Data!$C$19:$E$36,Crewing!$C13,Data!N$19:N$36))</f>
        <v/>
      </c>
      <c r="BA13" s="6"/>
      <c r="BB13" s="6" t="str">
        <f>IF(ISBLANK($C13),"",SUMIF(Data!$C$19:$E$36,Crewing!$C13,Data!O$19:O$36))</f>
        <v/>
      </c>
      <c r="BC13" s="6"/>
      <c r="BD13" s="6" t="str">
        <f>IF(ISBLANK($C13),"",SUMIF(Data!$C$19:$E$36,Crewing!$C13,Data!P$19:P$36))</f>
        <v/>
      </c>
      <c r="BE13" s="6"/>
      <c r="BF13" s="6" t="str">
        <f>IF(ISBLANK($C13),"",SUMIF(Data!$C$19:$E$36,Crewing!$C13,Data!Q$19:Q$36))</f>
        <v/>
      </c>
    </row>
    <row r="14" spans="1:58">
      <c r="B14" s="81"/>
      <c r="C14" s="80"/>
      <c r="D14" s="72"/>
      <c r="E14" s="12"/>
      <c r="F14" s="13"/>
      <c r="G14" s="7"/>
      <c r="H14" s="7"/>
      <c r="I14" s="7"/>
      <c r="J14" s="7"/>
      <c r="K14" s="7"/>
      <c r="L14" s="7"/>
      <c r="M14" s="7"/>
      <c r="N14" s="7" t="e">
        <f t="shared" si="3"/>
        <v>#VALUE!</v>
      </c>
      <c r="O14" s="7" t="str">
        <f>IF(ISBLANK($C14),"",IF(O$2&lt;&gt;"Yes",0,IF(AP14&gt;=$D$30,$B$30,IF(AP14&gt;=$D$29,$B$29,$B$28))))</f>
        <v/>
      </c>
      <c r="P14" s="7" t="e">
        <f t="shared" si="4"/>
        <v>#VALUE!</v>
      </c>
      <c r="Q14" s="7" t="str">
        <f>IF(ISBLANK($C14),"",IF(Q$2&lt;&gt;"Yes",0,IF(AR14&gt;=$D$30,$B$30,IF(AR14&gt;=$D$29,$B$29,$B$28))))</f>
        <v/>
      </c>
      <c r="R14" s="7" t="e">
        <f t="shared" si="5"/>
        <v>#VALUE!</v>
      </c>
      <c r="S14" s="7" t="str">
        <f>IF(ISBLANK($C14),"",IF(S$2&lt;&gt;"Yes",0,IF(AT14&gt;=$D$30,$B$30,IF(AT14&gt;=$D$29,$B$29,$B$28))))</f>
        <v/>
      </c>
      <c r="T14" s="7" t="e">
        <f t="shared" si="6"/>
        <v>#VALUE!</v>
      </c>
      <c r="U14" s="7" t="str">
        <f>IF(ISBLANK($C14),"",IF(U$2&lt;&gt;"Yes",0,IF(AV14&gt;=$D$30,$B$30,IF(AV14&gt;=$D$29,$B$29,$B$28))))</f>
        <v/>
      </c>
      <c r="V14" s="7" t="e">
        <f t="shared" si="7"/>
        <v>#VALUE!</v>
      </c>
      <c r="W14" s="7" t="str">
        <f>IF(ISBLANK($C14),"",IF(W$2&lt;&gt;"Yes",0,IF(AX14&gt;=$D$30,$B$30,IF(AX14&gt;=$D$29,$B$29,$B$28))))</f>
        <v/>
      </c>
      <c r="X14" s="7" t="e">
        <f t="shared" si="8"/>
        <v>#VALUE!</v>
      </c>
      <c r="Y14" s="7" t="str">
        <f>IF(ISBLANK($C14),"",IF(Y$2&lt;&gt;"Yes",0,IF(AZ14&gt;=$D$30,$B$30,IF(AZ14&gt;=$D$29,$B$29,$B$28))))</f>
        <v/>
      </c>
      <c r="Z14" s="7" t="e">
        <f t="shared" si="9"/>
        <v>#VALUE!</v>
      </c>
      <c r="AA14" s="7" t="str">
        <f>IF(ISBLANK($C14),"",IF(AA$2&lt;&gt;"Yes",0,IF(BB14&gt;=$D$30,$B$30,IF(BB14&gt;=$D$29,$B$29,$B$28))))</f>
        <v/>
      </c>
      <c r="AB14" s="7" t="e">
        <f t="shared" si="10"/>
        <v>#VALUE!</v>
      </c>
      <c r="AC14" s="7" t="str">
        <f>IF(ISBLANK($C14),"",IF(AC$2&lt;&gt;"Yes",0,IF(BD14&gt;=$D$30,$B$30,IF(BD14&gt;=$D$29,$B$29,$B$28))))</f>
        <v/>
      </c>
      <c r="AD14" s="7" t="e">
        <f t="shared" si="11"/>
        <v>#VALUE!</v>
      </c>
      <c r="AE14" s="7" t="str">
        <f>IF(ISBLANK($C14),"",IF(AE$2&lt;&gt;"Yes",0,IF(BF14&gt;=$D$30,$B$30,IF(BF14&gt;=$D$29,$B$29,$B$28))))</f>
        <v/>
      </c>
      <c r="AH14" s="6" t="str">
        <f>IF(ISBLANK($C14),"",SUMIF(Data!$C$19:$E$36,Crewing!$C14,Data!#REF!))</f>
        <v/>
      </c>
      <c r="AI14" s="6"/>
      <c r="AJ14" s="6" t="str">
        <f>IF(ISBLANK($C14),"",SUMIF(Data!$C$19:$E$36,Crewing!$C14,Data!F$19:F$36))</f>
        <v/>
      </c>
      <c r="AK14" s="6"/>
      <c r="AL14" s="6" t="str">
        <f>IF(ISBLANK($C14),"",SUMIF(Data!$C$19:$E$36,Crewing!$C14,Data!G$19:G$36))</f>
        <v/>
      </c>
      <c r="AM14" s="6"/>
      <c r="AN14" s="6" t="str">
        <f>IF(ISBLANK($C14),"",SUMIF(Data!$C$19:$E$36,Crewing!$C14,Data!H$19:H$36))</f>
        <v/>
      </c>
      <c r="AO14" s="6"/>
      <c r="AP14" s="6" t="str">
        <f>IF(ISBLANK($C14),"",SUMIF(Data!$C$19:$E$36,Crewing!$C14,Data!I$19:I$36))</f>
        <v/>
      </c>
      <c r="AQ14" s="6"/>
      <c r="AR14" s="6" t="str">
        <f>IF(ISBLANK($C14),"",SUMIF(Data!$C$19:$E$36,Crewing!$C14,Data!J$19:J$36))</f>
        <v/>
      </c>
      <c r="AS14" s="6"/>
      <c r="AT14" s="6" t="str">
        <f>IF(ISBLANK($C14),"",SUMIF(Data!$C$19:$E$36,Crewing!$C14,Data!K$19:K$36))</f>
        <v/>
      </c>
      <c r="AU14" s="6"/>
      <c r="AV14" s="6" t="str">
        <f>IF(ISBLANK($C14),"",SUMIF(Data!$C$19:$E$36,Crewing!$C14,Data!L$19:L$36))</f>
        <v/>
      </c>
      <c r="AW14" s="6"/>
      <c r="AX14" s="6" t="str">
        <f>IF(ISBLANK($C14),"",SUMIF(Data!$C$19:$E$36,Crewing!$C14,Data!M$19:M$36))</f>
        <v/>
      </c>
      <c r="AY14" s="6"/>
      <c r="AZ14" s="6" t="str">
        <f>IF(ISBLANK($C14),"",SUMIF(Data!$C$19:$E$36,Crewing!$C14,Data!N$19:N$36))</f>
        <v/>
      </c>
      <c r="BA14" s="6"/>
      <c r="BB14" s="6" t="str">
        <f>IF(ISBLANK($C14),"",SUMIF(Data!$C$19:$E$36,Crewing!$C14,Data!O$19:O$36))</f>
        <v/>
      </c>
      <c r="BC14" s="6"/>
      <c r="BD14" s="6" t="str">
        <f>IF(ISBLANK($C14),"",SUMIF(Data!$C$19:$E$36,Crewing!$C14,Data!P$19:P$36))</f>
        <v/>
      </c>
      <c r="BE14" s="6"/>
      <c r="BF14" s="6" t="str">
        <f>IF(ISBLANK($C14),"",SUMIF(Data!$C$19:$E$36,Crewing!$C14,Data!Q$19:Q$36))</f>
        <v/>
      </c>
    </row>
    <row r="15" spans="1:58" hidden="1" outlineLevel="1">
      <c r="B15" s="10">
        <v>5</v>
      </c>
      <c r="C15" s="11"/>
      <c r="D15" s="72"/>
      <c r="E15" s="11"/>
      <c r="F15" s="14"/>
      <c r="G15" s="7" t="str">
        <f t="shared" ref="G15:G20" si="13">IF(ISBLANK($C15),"",IF(G$2&lt;&gt;"Yes",0,IF(AH15&lt;=$D$30,$B$30,IF(AH15&lt;=$D$29,$B$29,$B$28))))</f>
        <v/>
      </c>
      <c r="H15" s="7" t="e">
        <f t="shared" si="0"/>
        <v>#VALUE!</v>
      </c>
      <c r="I15" s="7" t="str">
        <f t="shared" ref="I15:I20" si="14">IF(ISBLANK($C15),"",IF(I$2&lt;&gt;"Yes",0,IF(AJ15&lt;=$D$30,$B$30,IF(AJ15&lt;=$D$29,$B$29,$B$28))))</f>
        <v/>
      </c>
      <c r="J15" s="7" t="e">
        <f t="shared" si="1"/>
        <v>#VALUE!</v>
      </c>
      <c r="K15" s="7" t="str">
        <f t="shared" ref="K15:K20" si="15">IF(ISBLANK($C15),"",IF(K$2&lt;&gt;"Yes",0,IF(AL15&lt;=$D$30,$B$30,IF(AL15&lt;=$D$29,$B$29,$B$28))))</f>
        <v/>
      </c>
      <c r="L15" s="7" t="e">
        <f t="shared" si="2"/>
        <v>#VALUE!</v>
      </c>
      <c r="M15" s="7" t="str">
        <f t="shared" ref="M15:M20" si="16">IF(ISBLANK($C15),"",IF(M$2&lt;&gt;"Yes",0,IF(AN15&lt;=$D$30,$B$30,IF(AN15&lt;=$D$29,$B$29,$B$28))))</f>
        <v/>
      </c>
      <c r="N15" s="7" t="e">
        <f t="shared" si="3"/>
        <v>#VALUE!</v>
      </c>
      <c r="O15" s="7" t="str">
        <f t="shared" ref="O15:O20" si="17">IF(ISBLANK($C15),"",IF(O$2&lt;&gt;"Yes",0,IF(AP15&lt;=$D$30,$B$30,IF(AP15&lt;=$D$29,$B$29,$B$28))))</f>
        <v/>
      </c>
      <c r="P15" s="7" t="e">
        <f t="shared" si="4"/>
        <v>#VALUE!</v>
      </c>
      <c r="Q15" s="7" t="str">
        <f t="shared" ref="Q15:Q20" si="18">IF(ISBLANK($C15),"",IF(Q$2&lt;&gt;"Yes",0,IF(AR15&lt;=$D$30,$B$30,IF(AR15&lt;=$D$29,$B$29,$B$28))))</f>
        <v/>
      </c>
      <c r="R15" s="7" t="e">
        <f t="shared" si="5"/>
        <v>#VALUE!</v>
      </c>
      <c r="S15" s="7" t="str">
        <f t="shared" ref="S15:S20" si="19">IF(ISBLANK($C15),"",IF(S$2&lt;&gt;"Yes",0,IF(AT15&lt;=$D$30,$B$30,IF(AT15&lt;=$D$29,$B$29,$B$28))))</f>
        <v/>
      </c>
      <c r="T15" s="7" t="e">
        <f t="shared" si="6"/>
        <v>#VALUE!</v>
      </c>
      <c r="U15" s="7" t="str">
        <f t="shared" ref="U15:U20" si="20">IF(ISBLANK($C15),"",IF(U$2&lt;&gt;"Yes",0,IF(AV15&lt;=$D$30,$B$30,IF(AV15&lt;=$D$29,$B$29,$B$28))))</f>
        <v/>
      </c>
      <c r="V15" s="7" t="e">
        <f t="shared" si="7"/>
        <v>#VALUE!</v>
      </c>
      <c r="W15" s="7" t="str">
        <f t="shared" ref="W15:W20" si="21">IF(ISBLANK($C15),"",IF(W$2&lt;&gt;"Yes",0,IF(AX15&lt;=$D$30,$B$30,IF(AX15&lt;=$D$29,$B$29,$B$28))))</f>
        <v/>
      </c>
      <c r="X15" s="7" t="e">
        <f t="shared" si="8"/>
        <v>#VALUE!</v>
      </c>
      <c r="Y15" s="7" t="str">
        <f t="shared" ref="Y15:Y20" si="22">IF(ISBLANK($C15),"",IF(Y$2&lt;&gt;"Yes",0,IF(AZ15&lt;=$D$30,$B$30,IF(AZ15&lt;=$D$29,$B$29,$B$28))))</f>
        <v/>
      </c>
      <c r="Z15" s="7" t="e">
        <f t="shared" si="9"/>
        <v>#VALUE!</v>
      </c>
      <c r="AA15" s="7" t="str">
        <f t="shared" ref="AA15:AA20" si="23">IF(ISBLANK($C15),"",IF(AA$2&lt;&gt;"Yes",0,IF(BB15&lt;=$D$30,$B$30,IF(BB15&lt;=$D$29,$B$29,$B$28))))</f>
        <v/>
      </c>
      <c r="AB15" s="7" t="e">
        <f t="shared" si="10"/>
        <v>#VALUE!</v>
      </c>
      <c r="AC15" s="7" t="str">
        <f t="shared" ref="AC15:AC20" si="24">IF(ISBLANK($C15),"",IF(AC$2&lt;&gt;"Yes",0,IF(BD15&lt;=$D$30,$B$30,IF(BD15&lt;=$D$29,$B$29,$B$28))))</f>
        <v/>
      </c>
      <c r="AD15" s="7" t="e">
        <f t="shared" si="11"/>
        <v>#VALUE!</v>
      </c>
      <c r="AE15" s="7" t="str">
        <f t="shared" ref="AE15:AE20" si="25">IF(ISBLANK($C15),"",IF(AE$2&lt;&gt;"Yes",0,IF(BF15&lt;=$D$30,$B$30,IF(BF15&lt;=$D$29,$B$29,$B$28))))</f>
        <v/>
      </c>
      <c r="AH15" s="6" t="str">
        <f>IF(ISBLANK($C15),"",SUMIF(Data!$C$19:$E$36,Crewing!$C15,Data!#REF!))</f>
        <v/>
      </c>
      <c r="AI15" s="6"/>
      <c r="AJ15" s="6" t="str">
        <f>IF(ISBLANK($C15),"",SUMIF(Data!$C$19:$E$36,Crewing!$C15,Data!F$19:F$36))</f>
        <v/>
      </c>
      <c r="AK15" s="6"/>
      <c r="AL15" s="6" t="str">
        <f>IF(ISBLANK($C15),"",SUMIF(Data!$C$19:$E$36,Crewing!$C15,Data!G$19:G$36))</f>
        <v/>
      </c>
      <c r="AM15" s="6"/>
      <c r="AN15" s="6" t="str">
        <f>IF(ISBLANK($C15),"",SUMIF(Data!$C$19:$E$36,Crewing!$C15,Data!H$19:H$36))</f>
        <v/>
      </c>
      <c r="AO15" s="6"/>
      <c r="AP15" s="6" t="str">
        <f>IF(ISBLANK($C15),"",SUMIF(Data!$C$19:$E$36,Crewing!$C15,Data!I$19:I$36))</f>
        <v/>
      </c>
      <c r="AQ15" s="6"/>
      <c r="AR15" s="6" t="str">
        <f>IF(ISBLANK($C15),"",SUMIF(Data!$C$19:$E$36,Crewing!$C15,Data!J$19:J$36))</f>
        <v/>
      </c>
      <c r="AS15" s="6"/>
      <c r="AT15" s="6" t="str">
        <f>IF(ISBLANK($C15),"",SUMIF(Data!$C$19:$E$36,Crewing!$C15,Data!K$19:K$36))</f>
        <v/>
      </c>
      <c r="AU15" s="6"/>
      <c r="AV15" s="6" t="str">
        <f>IF(ISBLANK($C15),"",SUMIF(Data!$C$19:$E$36,Crewing!$C15,Data!L$19:L$36))</f>
        <v/>
      </c>
      <c r="AW15" s="6"/>
      <c r="AX15" s="6" t="str">
        <f>IF(ISBLANK($C15),"",SUMIF(Data!$C$19:$E$36,Crewing!$C15,Data!M$19:M$36))</f>
        <v/>
      </c>
      <c r="AY15" s="6"/>
      <c r="AZ15" s="6" t="str">
        <f>IF(ISBLANK($C15),"",SUMIF(Data!$C$19:$E$36,Crewing!$C15,Data!N$19:N$36))</f>
        <v/>
      </c>
      <c r="BA15" s="6"/>
      <c r="BB15" s="6" t="str">
        <f>IF(ISBLANK($C15),"",SUMIF(Data!$C$19:$E$36,Crewing!$C15,Data!O$19:O$36))</f>
        <v/>
      </c>
      <c r="BC15" s="6"/>
      <c r="BD15" s="6" t="str">
        <f>IF(ISBLANK($C15),"",SUMIF(Data!$C$19:$E$36,Crewing!$C15,Data!P$19:P$36))</f>
        <v/>
      </c>
      <c r="BE15" s="6"/>
      <c r="BF15" s="6" t="str">
        <f>IF(ISBLANK($C15),"",SUMIF(Data!$C$19:$E$36,Crewing!$C15,Data!Q$19:Q$36))</f>
        <v/>
      </c>
    </row>
    <row r="16" spans="1:58" hidden="1" outlineLevel="1">
      <c r="B16" s="10">
        <v>6</v>
      </c>
      <c r="C16" s="11"/>
      <c r="D16" s="72"/>
      <c r="E16" s="11"/>
      <c r="F16" s="14"/>
      <c r="G16" s="7" t="str">
        <f t="shared" si="13"/>
        <v/>
      </c>
      <c r="H16" s="7" t="e">
        <f t="shared" si="0"/>
        <v>#VALUE!</v>
      </c>
      <c r="I16" s="7" t="str">
        <f t="shared" si="14"/>
        <v/>
      </c>
      <c r="J16" s="7" t="e">
        <f t="shared" si="1"/>
        <v>#VALUE!</v>
      </c>
      <c r="K16" s="7" t="str">
        <f t="shared" si="15"/>
        <v/>
      </c>
      <c r="L16" s="7" t="e">
        <f t="shared" si="2"/>
        <v>#VALUE!</v>
      </c>
      <c r="M16" s="7" t="str">
        <f t="shared" si="16"/>
        <v/>
      </c>
      <c r="N16" s="7" t="e">
        <f t="shared" si="3"/>
        <v>#VALUE!</v>
      </c>
      <c r="O16" s="7" t="str">
        <f t="shared" si="17"/>
        <v/>
      </c>
      <c r="P16" s="7" t="e">
        <f t="shared" si="4"/>
        <v>#VALUE!</v>
      </c>
      <c r="Q16" s="7" t="str">
        <f t="shared" si="18"/>
        <v/>
      </c>
      <c r="R16" s="7" t="e">
        <f t="shared" si="5"/>
        <v>#VALUE!</v>
      </c>
      <c r="S16" s="7" t="str">
        <f t="shared" si="19"/>
        <v/>
      </c>
      <c r="T16" s="7" t="e">
        <f t="shared" si="6"/>
        <v>#VALUE!</v>
      </c>
      <c r="U16" s="7" t="str">
        <f t="shared" si="20"/>
        <v/>
      </c>
      <c r="V16" s="7" t="e">
        <f t="shared" si="7"/>
        <v>#VALUE!</v>
      </c>
      <c r="W16" s="7" t="str">
        <f t="shared" si="21"/>
        <v/>
      </c>
      <c r="X16" s="7" t="e">
        <f t="shared" si="8"/>
        <v>#VALUE!</v>
      </c>
      <c r="Y16" s="7" t="str">
        <f t="shared" si="22"/>
        <v/>
      </c>
      <c r="Z16" s="7" t="e">
        <f t="shared" si="9"/>
        <v>#VALUE!</v>
      </c>
      <c r="AA16" s="7" t="str">
        <f t="shared" si="23"/>
        <v/>
      </c>
      <c r="AB16" s="7" t="e">
        <f t="shared" si="10"/>
        <v>#VALUE!</v>
      </c>
      <c r="AC16" s="7" t="str">
        <f t="shared" si="24"/>
        <v/>
      </c>
      <c r="AD16" s="7" t="e">
        <f t="shared" si="11"/>
        <v>#VALUE!</v>
      </c>
      <c r="AE16" s="7" t="str">
        <f t="shared" si="25"/>
        <v/>
      </c>
      <c r="AH16" s="6" t="str">
        <f>IF(ISBLANK($C16),"",SUMIF(Data!$C$19:$E$36,Crewing!$C16,Data!#REF!))</f>
        <v/>
      </c>
      <c r="AI16" s="6"/>
      <c r="AJ16" s="6" t="str">
        <f>IF(ISBLANK($C16),"",SUMIF(Data!$C$19:$E$36,Crewing!$C16,Data!F$19:F$36))</f>
        <v/>
      </c>
      <c r="AK16" s="6"/>
      <c r="AL16" s="6" t="str">
        <f>IF(ISBLANK($C16),"",SUMIF(Data!$C$19:$E$36,Crewing!$C16,Data!G$19:G$36))</f>
        <v/>
      </c>
      <c r="AM16" s="6"/>
      <c r="AN16" s="6" t="str">
        <f>IF(ISBLANK($C16),"",SUMIF(Data!$C$19:$E$36,Crewing!$C16,Data!H$19:H$36))</f>
        <v/>
      </c>
      <c r="AO16" s="6"/>
      <c r="AP16" s="6" t="str">
        <f>IF(ISBLANK($C16),"",SUMIF(Data!$C$19:$E$36,Crewing!$C16,Data!I$19:I$36))</f>
        <v/>
      </c>
      <c r="AQ16" s="6"/>
      <c r="AR16" s="6" t="str">
        <f>IF(ISBLANK($C16),"",SUMIF(Data!$C$19:$E$36,Crewing!$C16,Data!J$19:J$36))</f>
        <v/>
      </c>
      <c r="AS16" s="6"/>
      <c r="AT16" s="6" t="str">
        <f>IF(ISBLANK($C16),"",SUMIF(Data!$C$19:$E$36,Crewing!$C16,Data!K$19:K$36))</f>
        <v/>
      </c>
      <c r="AU16" s="6"/>
      <c r="AV16" s="6" t="str">
        <f>IF(ISBLANK($C16),"",SUMIF(Data!$C$19:$E$36,Crewing!$C16,Data!L$19:L$36))</f>
        <v/>
      </c>
      <c r="AW16" s="6"/>
      <c r="AX16" s="6" t="str">
        <f>IF(ISBLANK($C16),"",SUMIF(Data!$C$19:$E$36,Crewing!$C16,Data!M$19:M$36))</f>
        <v/>
      </c>
      <c r="AY16" s="6"/>
      <c r="AZ16" s="6" t="str">
        <f>IF(ISBLANK($C16),"",SUMIF(Data!$C$19:$E$36,Crewing!$C16,Data!N$19:N$36))</f>
        <v/>
      </c>
      <c r="BA16" s="6"/>
      <c r="BB16" s="6" t="str">
        <f>IF(ISBLANK($C16),"",SUMIF(Data!$C$19:$E$36,Crewing!$C16,Data!O$19:O$36))</f>
        <v/>
      </c>
      <c r="BC16" s="6"/>
      <c r="BD16" s="6" t="str">
        <f>IF(ISBLANK($C16),"",SUMIF(Data!$C$19:$E$36,Crewing!$C16,Data!P$19:P$36))</f>
        <v/>
      </c>
      <c r="BE16" s="6"/>
      <c r="BF16" s="6" t="str">
        <f>IF(ISBLANK($C16),"",SUMIF(Data!$C$19:$E$36,Crewing!$C16,Data!Q$19:Q$36))</f>
        <v/>
      </c>
    </row>
    <row r="17" spans="2:58" hidden="1" outlineLevel="1">
      <c r="B17" s="10">
        <v>7</v>
      </c>
      <c r="C17" s="11"/>
      <c r="D17" s="72"/>
      <c r="E17" s="11"/>
      <c r="F17" s="14"/>
      <c r="G17" s="7" t="str">
        <f t="shared" si="13"/>
        <v/>
      </c>
      <c r="H17" s="7" t="e">
        <f t="shared" si="0"/>
        <v>#VALUE!</v>
      </c>
      <c r="I17" s="7" t="str">
        <f t="shared" si="14"/>
        <v/>
      </c>
      <c r="J17" s="7" t="e">
        <f t="shared" si="1"/>
        <v>#VALUE!</v>
      </c>
      <c r="K17" s="7" t="str">
        <f t="shared" si="15"/>
        <v/>
      </c>
      <c r="L17" s="7" t="e">
        <f t="shared" si="2"/>
        <v>#VALUE!</v>
      </c>
      <c r="M17" s="7" t="str">
        <f t="shared" si="16"/>
        <v/>
      </c>
      <c r="N17" s="7" t="e">
        <f t="shared" si="3"/>
        <v>#VALUE!</v>
      </c>
      <c r="O17" s="7" t="str">
        <f t="shared" si="17"/>
        <v/>
      </c>
      <c r="P17" s="7" t="e">
        <f t="shared" si="4"/>
        <v>#VALUE!</v>
      </c>
      <c r="Q17" s="7" t="str">
        <f t="shared" si="18"/>
        <v/>
      </c>
      <c r="R17" s="7" t="e">
        <f t="shared" si="5"/>
        <v>#VALUE!</v>
      </c>
      <c r="S17" s="7" t="str">
        <f t="shared" si="19"/>
        <v/>
      </c>
      <c r="T17" s="7" t="e">
        <f t="shared" si="6"/>
        <v>#VALUE!</v>
      </c>
      <c r="U17" s="7" t="str">
        <f t="shared" si="20"/>
        <v/>
      </c>
      <c r="V17" s="7" t="e">
        <f t="shared" si="7"/>
        <v>#VALUE!</v>
      </c>
      <c r="W17" s="7" t="str">
        <f t="shared" si="21"/>
        <v/>
      </c>
      <c r="X17" s="7" t="e">
        <f t="shared" si="8"/>
        <v>#VALUE!</v>
      </c>
      <c r="Y17" s="7" t="str">
        <f t="shared" si="22"/>
        <v/>
      </c>
      <c r="Z17" s="7" t="e">
        <f t="shared" si="9"/>
        <v>#VALUE!</v>
      </c>
      <c r="AA17" s="7" t="str">
        <f t="shared" si="23"/>
        <v/>
      </c>
      <c r="AB17" s="7" t="e">
        <f t="shared" si="10"/>
        <v>#VALUE!</v>
      </c>
      <c r="AC17" s="7" t="str">
        <f t="shared" si="24"/>
        <v/>
      </c>
      <c r="AD17" s="7" t="e">
        <f t="shared" si="11"/>
        <v>#VALUE!</v>
      </c>
      <c r="AE17" s="7" t="str">
        <f t="shared" si="25"/>
        <v/>
      </c>
      <c r="AH17" s="6" t="str">
        <f>IF(ISBLANK($C17),"",SUMIF(Data!$C$19:$E$36,Crewing!$C17,Data!#REF!))</f>
        <v/>
      </c>
      <c r="AI17" s="6"/>
      <c r="AJ17" s="6" t="str">
        <f>IF(ISBLANK($C17),"",SUMIF(Data!$C$19:$E$36,Crewing!$C17,Data!F$19:F$36))</f>
        <v/>
      </c>
      <c r="AK17" s="6"/>
      <c r="AL17" s="6" t="str">
        <f>IF(ISBLANK($C17),"",SUMIF(Data!$C$19:$E$36,Crewing!$C17,Data!G$19:G$36))</f>
        <v/>
      </c>
      <c r="AM17" s="6"/>
      <c r="AN17" s="6" t="str">
        <f>IF(ISBLANK($C17),"",SUMIF(Data!$C$19:$E$36,Crewing!$C17,Data!H$19:H$36))</f>
        <v/>
      </c>
      <c r="AO17" s="6"/>
      <c r="AP17" s="6" t="str">
        <f>IF(ISBLANK($C17),"",SUMIF(Data!$C$19:$E$36,Crewing!$C17,Data!I$19:I$36))</f>
        <v/>
      </c>
      <c r="AQ17" s="6"/>
      <c r="AR17" s="6" t="str">
        <f>IF(ISBLANK($C17),"",SUMIF(Data!$C$19:$E$36,Crewing!$C17,Data!J$19:J$36))</f>
        <v/>
      </c>
      <c r="AS17" s="6"/>
      <c r="AT17" s="6" t="str">
        <f>IF(ISBLANK($C17),"",SUMIF(Data!$C$19:$E$36,Crewing!$C17,Data!K$19:K$36))</f>
        <v/>
      </c>
      <c r="AU17" s="6"/>
      <c r="AV17" s="6" t="str">
        <f>IF(ISBLANK($C17),"",SUMIF(Data!$C$19:$E$36,Crewing!$C17,Data!L$19:L$36))</f>
        <v/>
      </c>
      <c r="AW17" s="6"/>
      <c r="AX17" s="6" t="str">
        <f>IF(ISBLANK($C17),"",SUMIF(Data!$C$19:$E$36,Crewing!$C17,Data!M$19:M$36))</f>
        <v/>
      </c>
      <c r="AY17" s="6"/>
      <c r="AZ17" s="6" t="str">
        <f>IF(ISBLANK($C17),"",SUMIF(Data!$C$19:$E$36,Crewing!$C17,Data!N$19:N$36))</f>
        <v/>
      </c>
      <c r="BA17" s="6"/>
      <c r="BB17" s="6" t="str">
        <f>IF(ISBLANK($C17),"",SUMIF(Data!$C$19:$E$36,Crewing!$C17,Data!O$19:O$36))</f>
        <v/>
      </c>
      <c r="BC17" s="6"/>
      <c r="BD17" s="6" t="str">
        <f>IF(ISBLANK($C17),"",SUMIF(Data!$C$19:$E$36,Crewing!$C17,Data!P$19:P$36))</f>
        <v/>
      </c>
      <c r="BE17" s="6"/>
      <c r="BF17" s="6" t="str">
        <f>IF(ISBLANK($C17),"",SUMIF(Data!$C$19:$E$36,Crewing!$C17,Data!Q$19:Q$36))</f>
        <v/>
      </c>
    </row>
    <row r="18" spans="2:58" hidden="1" outlineLevel="1">
      <c r="B18" s="10">
        <v>8</v>
      </c>
      <c r="C18" s="11"/>
      <c r="D18" s="72"/>
      <c r="E18" s="11"/>
      <c r="F18" s="14"/>
      <c r="G18" s="7" t="str">
        <f t="shared" si="13"/>
        <v/>
      </c>
      <c r="H18" s="7" t="e">
        <f t="shared" si="0"/>
        <v>#VALUE!</v>
      </c>
      <c r="I18" s="7" t="str">
        <f t="shared" si="14"/>
        <v/>
      </c>
      <c r="J18" s="7" t="e">
        <f t="shared" si="1"/>
        <v>#VALUE!</v>
      </c>
      <c r="K18" s="7" t="str">
        <f t="shared" si="15"/>
        <v/>
      </c>
      <c r="L18" s="7" t="e">
        <f t="shared" si="2"/>
        <v>#VALUE!</v>
      </c>
      <c r="M18" s="7" t="str">
        <f t="shared" si="16"/>
        <v/>
      </c>
      <c r="N18" s="7" t="e">
        <f t="shared" si="3"/>
        <v>#VALUE!</v>
      </c>
      <c r="O18" s="7" t="str">
        <f t="shared" si="17"/>
        <v/>
      </c>
      <c r="P18" s="7" t="e">
        <f t="shared" si="4"/>
        <v>#VALUE!</v>
      </c>
      <c r="Q18" s="7" t="str">
        <f t="shared" si="18"/>
        <v/>
      </c>
      <c r="R18" s="7" t="e">
        <f t="shared" si="5"/>
        <v>#VALUE!</v>
      </c>
      <c r="S18" s="7" t="str">
        <f t="shared" si="19"/>
        <v/>
      </c>
      <c r="T18" s="7" t="e">
        <f t="shared" si="6"/>
        <v>#VALUE!</v>
      </c>
      <c r="U18" s="7" t="str">
        <f t="shared" si="20"/>
        <v/>
      </c>
      <c r="V18" s="7" t="e">
        <f t="shared" si="7"/>
        <v>#VALUE!</v>
      </c>
      <c r="W18" s="7" t="str">
        <f t="shared" si="21"/>
        <v/>
      </c>
      <c r="X18" s="7" t="e">
        <f t="shared" si="8"/>
        <v>#VALUE!</v>
      </c>
      <c r="Y18" s="7" t="str">
        <f t="shared" si="22"/>
        <v/>
      </c>
      <c r="Z18" s="7" t="e">
        <f t="shared" si="9"/>
        <v>#VALUE!</v>
      </c>
      <c r="AA18" s="7" t="str">
        <f t="shared" si="23"/>
        <v/>
      </c>
      <c r="AB18" s="7" t="e">
        <f t="shared" si="10"/>
        <v>#VALUE!</v>
      </c>
      <c r="AC18" s="7" t="str">
        <f t="shared" si="24"/>
        <v/>
      </c>
      <c r="AD18" s="7" t="e">
        <f t="shared" si="11"/>
        <v>#VALUE!</v>
      </c>
      <c r="AE18" s="7" t="str">
        <f t="shared" si="25"/>
        <v/>
      </c>
      <c r="AH18" s="6" t="str">
        <f>IF(ISBLANK($C18),"",SUMIF(Data!$C$19:$E$36,Crewing!$C18,Data!#REF!))</f>
        <v/>
      </c>
      <c r="AI18" s="6"/>
      <c r="AJ18" s="6" t="str">
        <f>IF(ISBLANK($C18),"",SUMIF(Data!$C$19:$E$36,Crewing!$C18,Data!F$19:F$36))</f>
        <v/>
      </c>
      <c r="AK18" s="6"/>
      <c r="AL18" s="6" t="str">
        <f>IF(ISBLANK($C18),"",SUMIF(Data!$C$19:$E$36,Crewing!$C18,Data!G$19:G$36))</f>
        <v/>
      </c>
      <c r="AM18" s="6"/>
      <c r="AN18" s="6" t="str">
        <f>IF(ISBLANK($C18),"",SUMIF(Data!$C$19:$E$36,Crewing!$C18,Data!H$19:H$36))</f>
        <v/>
      </c>
      <c r="AO18" s="6"/>
      <c r="AP18" s="6" t="str">
        <f>IF(ISBLANK($C18),"",SUMIF(Data!$C$19:$E$36,Crewing!$C18,Data!I$19:I$36))</f>
        <v/>
      </c>
      <c r="AQ18" s="6"/>
      <c r="AR18" s="6" t="str">
        <f>IF(ISBLANK($C18),"",SUMIF(Data!$C$19:$E$36,Crewing!$C18,Data!J$19:J$36))</f>
        <v/>
      </c>
      <c r="AS18" s="6"/>
      <c r="AT18" s="6" t="str">
        <f>IF(ISBLANK($C18),"",SUMIF(Data!$C$19:$E$36,Crewing!$C18,Data!K$19:K$36))</f>
        <v/>
      </c>
      <c r="AU18" s="6"/>
      <c r="AV18" s="6" t="str">
        <f>IF(ISBLANK($C18),"",SUMIF(Data!$C$19:$E$36,Crewing!$C18,Data!L$19:L$36))</f>
        <v/>
      </c>
      <c r="AW18" s="6"/>
      <c r="AX18" s="6" t="str">
        <f>IF(ISBLANK($C18),"",SUMIF(Data!$C$19:$E$36,Crewing!$C18,Data!M$19:M$36))</f>
        <v/>
      </c>
      <c r="AY18" s="6"/>
      <c r="AZ18" s="6" t="str">
        <f>IF(ISBLANK($C18),"",SUMIF(Data!$C$19:$E$36,Crewing!$C18,Data!N$19:N$36))</f>
        <v/>
      </c>
      <c r="BA18" s="6"/>
      <c r="BB18" s="6" t="str">
        <f>IF(ISBLANK($C18),"",SUMIF(Data!$C$19:$E$36,Crewing!$C18,Data!O$19:O$36))</f>
        <v/>
      </c>
      <c r="BC18" s="6"/>
      <c r="BD18" s="6" t="str">
        <f>IF(ISBLANK($C18),"",SUMIF(Data!$C$19:$E$36,Crewing!$C18,Data!P$19:P$36))</f>
        <v/>
      </c>
      <c r="BE18" s="6"/>
      <c r="BF18" s="6" t="str">
        <f>IF(ISBLANK($C18),"",SUMIF(Data!$C$19:$E$36,Crewing!$C18,Data!Q$19:Q$36))</f>
        <v/>
      </c>
    </row>
    <row r="19" spans="2:58" hidden="1" outlineLevel="1">
      <c r="B19" s="10">
        <v>9</v>
      </c>
      <c r="C19" s="11"/>
      <c r="D19" s="72"/>
      <c r="E19" s="11"/>
      <c r="F19" s="14"/>
      <c r="G19" s="7" t="str">
        <f t="shared" si="13"/>
        <v/>
      </c>
      <c r="H19" s="7" t="e">
        <f t="shared" si="0"/>
        <v>#VALUE!</v>
      </c>
      <c r="I19" s="7" t="str">
        <f t="shared" si="14"/>
        <v/>
      </c>
      <c r="J19" s="7" t="e">
        <f t="shared" si="1"/>
        <v>#VALUE!</v>
      </c>
      <c r="K19" s="7" t="str">
        <f t="shared" si="15"/>
        <v/>
      </c>
      <c r="L19" s="7" t="e">
        <f t="shared" si="2"/>
        <v>#VALUE!</v>
      </c>
      <c r="M19" s="7" t="str">
        <f t="shared" si="16"/>
        <v/>
      </c>
      <c r="N19" s="7" t="e">
        <f t="shared" si="3"/>
        <v>#VALUE!</v>
      </c>
      <c r="O19" s="7" t="str">
        <f t="shared" si="17"/>
        <v/>
      </c>
      <c r="P19" s="7" t="e">
        <f t="shared" si="4"/>
        <v>#VALUE!</v>
      </c>
      <c r="Q19" s="7" t="str">
        <f t="shared" si="18"/>
        <v/>
      </c>
      <c r="R19" s="7" t="e">
        <f t="shared" si="5"/>
        <v>#VALUE!</v>
      </c>
      <c r="S19" s="7" t="str">
        <f t="shared" si="19"/>
        <v/>
      </c>
      <c r="T19" s="7" t="e">
        <f t="shared" si="6"/>
        <v>#VALUE!</v>
      </c>
      <c r="U19" s="7" t="str">
        <f t="shared" si="20"/>
        <v/>
      </c>
      <c r="V19" s="7" t="e">
        <f t="shared" si="7"/>
        <v>#VALUE!</v>
      </c>
      <c r="W19" s="7" t="str">
        <f t="shared" si="21"/>
        <v/>
      </c>
      <c r="X19" s="7" t="e">
        <f t="shared" si="8"/>
        <v>#VALUE!</v>
      </c>
      <c r="Y19" s="7" t="str">
        <f t="shared" si="22"/>
        <v/>
      </c>
      <c r="Z19" s="7" t="e">
        <f t="shared" si="9"/>
        <v>#VALUE!</v>
      </c>
      <c r="AA19" s="7" t="str">
        <f t="shared" si="23"/>
        <v/>
      </c>
      <c r="AB19" s="7" t="e">
        <f t="shared" si="10"/>
        <v>#VALUE!</v>
      </c>
      <c r="AC19" s="7" t="str">
        <f t="shared" si="24"/>
        <v/>
      </c>
      <c r="AD19" s="7" t="e">
        <f t="shared" si="11"/>
        <v>#VALUE!</v>
      </c>
      <c r="AE19" s="7" t="str">
        <f t="shared" si="25"/>
        <v/>
      </c>
      <c r="AH19" s="6" t="str">
        <f>IF(ISBLANK($C19),"",SUMIF(Data!$C$19:$E$36,Crewing!$C19,Data!#REF!))</f>
        <v/>
      </c>
      <c r="AI19" s="6"/>
      <c r="AJ19" s="6" t="str">
        <f>IF(ISBLANK($C19),"",SUMIF(Data!$C$19:$E$36,Crewing!$C19,Data!F$19:F$36))</f>
        <v/>
      </c>
      <c r="AK19" s="6"/>
      <c r="AL19" s="6" t="str">
        <f>IF(ISBLANK($C19),"",SUMIF(Data!$C$19:$E$36,Crewing!$C19,Data!G$19:G$36))</f>
        <v/>
      </c>
      <c r="AM19" s="6"/>
      <c r="AN19" s="6" t="str">
        <f>IF(ISBLANK($C19),"",SUMIF(Data!$C$19:$E$36,Crewing!$C19,Data!H$19:H$36))</f>
        <v/>
      </c>
      <c r="AO19" s="6"/>
      <c r="AP19" s="6" t="str">
        <f>IF(ISBLANK($C19),"",SUMIF(Data!$C$19:$E$36,Crewing!$C19,Data!I$19:I$36))</f>
        <v/>
      </c>
      <c r="AQ19" s="6"/>
      <c r="AR19" s="6" t="str">
        <f>IF(ISBLANK($C19),"",SUMIF(Data!$C$19:$E$36,Crewing!$C19,Data!J$19:J$36))</f>
        <v/>
      </c>
      <c r="AS19" s="6"/>
      <c r="AT19" s="6" t="str">
        <f>IF(ISBLANK($C19),"",SUMIF(Data!$C$19:$E$36,Crewing!$C19,Data!K$19:K$36))</f>
        <v/>
      </c>
      <c r="AU19" s="6"/>
      <c r="AV19" s="6" t="str">
        <f>IF(ISBLANK($C19),"",SUMIF(Data!$C$19:$E$36,Crewing!$C19,Data!L$19:L$36))</f>
        <v/>
      </c>
      <c r="AW19" s="6"/>
      <c r="AX19" s="6" t="str">
        <f>IF(ISBLANK($C19),"",SUMIF(Data!$C$19:$E$36,Crewing!$C19,Data!M$19:M$36))</f>
        <v/>
      </c>
      <c r="AY19" s="6"/>
      <c r="AZ19" s="6" t="str">
        <f>IF(ISBLANK($C19),"",SUMIF(Data!$C$19:$E$36,Crewing!$C19,Data!N$19:N$36))</f>
        <v/>
      </c>
      <c r="BA19" s="6"/>
      <c r="BB19" s="6" t="str">
        <f>IF(ISBLANK($C19),"",SUMIF(Data!$C$19:$E$36,Crewing!$C19,Data!O$19:O$36))</f>
        <v/>
      </c>
      <c r="BC19" s="6"/>
      <c r="BD19" s="6" t="str">
        <f>IF(ISBLANK($C19),"",SUMIF(Data!$C$19:$E$36,Crewing!$C19,Data!P$19:P$36))</f>
        <v/>
      </c>
      <c r="BE19" s="6"/>
      <c r="BF19" s="6" t="str">
        <f>IF(ISBLANK($C19),"",SUMIF(Data!$C$19:$E$36,Crewing!$C19,Data!Q$19:Q$36))</f>
        <v/>
      </c>
    </row>
    <row r="20" spans="2:58" hidden="1" outlineLevel="1">
      <c r="B20" s="10">
        <v>10</v>
      </c>
      <c r="C20" s="11"/>
      <c r="D20" s="72"/>
      <c r="E20" s="11"/>
      <c r="F20" s="14"/>
      <c r="G20" s="7" t="str">
        <f t="shared" si="13"/>
        <v/>
      </c>
      <c r="H20" s="7" t="e">
        <f t="shared" si="0"/>
        <v>#VALUE!</v>
      </c>
      <c r="I20" s="7" t="str">
        <f t="shared" si="14"/>
        <v/>
      </c>
      <c r="J20" s="7" t="e">
        <f t="shared" si="1"/>
        <v>#VALUE!</v>
      </c>
      <c r="K20" s="7" t="str">
        <f t="shared" si="15"/>
        <v/>
      </c>
      <c r="L20" s="7" t="e">
        <f t="shared" si="2"/>
        <v>#VALUE!</v>
      </c>
      <c r="M20" s="7" t="str">
        <f t="shared" si="16"/>
        <v/>
      </c>
      <c r="N20" s="7" t="e">
        <f t="shared" si="3"/>
        <v>#VALUE!</v>
      </c>
      <c r="O20" s="7" t="str">
        <f t="shared" si="17"/>
        <v/>
      </c>
      <c r="P20" s="7" t="e">
        <f t="shared" si="4"/>
        <v>#VALUE!</v>
      </c>
      <c r="Q20" s="7" t="str">
        <f t="shared" si="18"/>
        <v/>
      </c>
      <c r="R20" s="7" t="e">
        <f t="shared" si="5"/>
        <v>#VALUE!</v>
      </c>
      <c r="S20" s="7" t="str">
        <f t="shared" si="19"/>
        <v/>
      </c>
      <c r="T20" s="7" t="e">
        <f t="shared" si="6"/>
        <v>#VALUE!</v>
      </c>
      <c r="U20" s="7" t="str">
        <f t="shared" si="20"/>
        <v/>
      </c>
      <c r="V20" s="7" t="e">
        <f t="shared" si="7"/>
        <v>#VALUE!</v>
      </c>
      <c r="W20" s="7" t="str">
        <f t="shared" si="21"/>
        <v/>
      </c>
      <c r="X20" s="7" t="e">
        <f t="shared" si="8"/>
        <v>#VALUE!</v>
      </c>
      <c r="Y20" s="7" t="str">
        <f t="shared" si="22"/>
        <v/>
      </c>
      <c r="Z20" s="7" t="e">
        <f t="shared" si="9"/>
        <v>#VALUE!</v>
      </c>
      <c r="AA20" s="7" t="str">
        <f t="shared" si="23"/>
        <v/>
      </c>
      <c r="AB20" s="7" t="e">
        <f t="shared" si="10"/>
        <v>#VALUE!</v>
      </c>
      <c r="AC20" s="7" t="str">
        <f t="shared" si="24"/>
        <v/>
      </c>
      <c r="AD20" s="7" t="e">
        <f t="shared" si="11"/>
        <v>#VALUE!</v>
      </c>
      <c r="AE20" s="7" t="str">
        <f t="shared" si="25"/>
        <v/>
      </c>
      <c r="AH20" s="6" t="str">
        <f>IF(ISBLANK($C20),"",SUMIF(Data!$C$19:$E$36,Crewing!$C20,Data!#REF!))</f>
        <v/>
      </c>
      <c r="AI20" s="6"/>
      <c r="AJ20" s="6" t="str">
        <f>IF(ISBLANK($C20),"",SUMIF(Data!$C$19:$E$36,Crewing!$C20,Data!F$19:F$36))</f>
        <v/>
      </c>
      <c r="AK20" s="6"/>
      <c r="AL20" s="6" t="str">
        <f>IF(ISBLANK($C20),"",SUMIF(Data!$C$19:$E$36,Crewing!$C20,Data!G$19:G$36))</f>
        <v/>
      </c>
      <c r="AM20" s="6"/>
      <c r="AN20" s="6" t="str">
        <f>IF(ISBLANK($C20),"",SUMIF(Data!$C$19:$E$36,Crewing!$C20,Data!H$19:H$36))</f>
        <v/>
      </c>
      <c r="AO20" s="6"/>
      <c r="AP20" s="6" t="str">
        <f>IF(ISBLANK($C20),"",SUMIF(Data!$C$19:$E$36,Crewing!$C20,Data!I$19:I$36))</f>
        <v/>
      </c>
      <c r="AQ20" s="6"/>
      <c r="AR20" s="6" t="str">
        <f>IF(ISBLANK($C20),"",SUMIF(Data!$C$19:$E$36,Crewing!$C20,Data!J$19:J$36))</f>
        <v/>
      </c>
      <c r="AS20" s="6"/>
      <c r="AT20" s="6" t="str">
        <f>IF(ISBLANK($C20),"",SUMIF(Data!$C$19:$E$36,Crewing!$C20,Data!K$19:K$36))</f>
        <v/>
      </c>
      <c r="AU20" s="6"/>
      <c r="AV20" s="6" t="str">
        <f>IF(ISBLANK($C20),"",SUMIF(Data!$C$19:$E$36,Crewing!$C20,Data!L$19:L$36))</f>
        <v/>
      </c>
      <c r="AW20" s="6"/>
      <c r="AX20" s="6" t="str">
        <f>IF(ISBLANK($C20),"",SUMIF(Data!$C$19:$E$36,Crewing!$C20,Data!M$19:M$36))</f>
        <v/>
      </c>
      <c r="AY20" s="6"/>
      <c r="AZ20" s="6" t="str">
        <f>IF(ISBLANK($C20),"",SUMIF(Data!$C$19:$E$36,Crewing!$C20,Data!N$19:N$36))</f>
        <v/>
      </c>
      <c r="BA20" s="6"/>
      <c r="BB20" s="6" t="str">
        <f>IF(ISBLANK($C20),"",SUMIF(Data!$C$19:$E$36,Crewing!$C20,Data!O$19:O$36))</f>
        <v/>
      </c>
      <c r="BC20" s="6"/>
      <c r="BD20" s="6" t="str">
        <f>IF(ISBLANK($C20),"",SUMIF(Data!$C$19:$E$36,Crewing!$C20,Data!P$19:P$36))</f>
        <v/>
      </c>
      <c r="BE20" s="6"/>
      <c r="BF20" s="6" t="str">
        <f>IF(ISBLANK($C20),"",SUMIF(Data!$C$19:$E$36,Crewing!$C20,Data!Q$19:Q$36))</f>
        <v/>
      </c>
    </row>
    <row r="21" spans="2:58" collapsed="1">
      <c r="B21" s="10"/>
      <c r="C21" s="11"/>
      <c r="D21" s="75"/>
      <c r="E21" s="11"/>
      <c r="F21" s="14"/>
      <c r="G21" s="90"/>
      <c r="H21" s="90"/>
      <c r="I21" s="90"/>
      <c r="J21" s="90"/>
      <c r="K21" s="90"/>
      <c r="L21" s="90"/>
      <c r="M21" s="90"/>
    </row>
    <row r="22" spans="2:58">
      <c r="B22" s="10" t="s">
        <v>14</v>
      </c>
      <c r="C22" s="11"/>
      <c r="D22" s="72">
        <f>SUM(D11:D20)</f>
        <v>1</v>
      </c>
      <c r="E22" s="12"/>
      <c r="F22" s="13"/>
      <c r="G22" s="7">
        <f>SUMPRODUCT($D11:$D20,G11:G20)</f>
        <v>0</v>
      </c>
      <c r="H22" s="7" t="str">
        <f>IF(OR(ISBLANK(I22),ISERROR(I22)),"",I22-G22)</f>
        <v/>
      </c>
      <c r="I22" s="7" t="e">
        <f>IF(SUMPRODUCT($D11:$D20,I11:I20)=0,NA(),SUMPRODUCT($D11:$D20,I11:I20))</f>
        <v>#N/A</v>
      </c>
      <c r="J22" s="7" t="str">
        <f>IF(OR(ISBLANK(K22),ISERROR(K22)),"",K22-I22)</f>
        <v/>
      </c>
      <c r="K22" s="7" t="e">
        <f>IF(SUMPRODUCT($D11:$D20,K11:K20)=0,NA(),SUMPRODUCT($D11:$D20,K11:K20))</f>
        <v>#N/A</v>
      </c>
      <c r="L22" s="7" t="str">
        <f>IF(OR(ISBLANK(M22),ISERROR(M22)),"",M22-K22)</f>
        <v/>
      </c>
      <c r="M22" s="7" t="e">
        <f>IF(SUMPRODUCT($D11:$D20,M11:M20)=0,NA(),SUMPRODUCT($D11:$D20,M11:M20))</f>
        <v>#N/A</v>
      </c>
      <c r="N22" s="7" t="str">
        <f>IF(OR(ISBLANK(O22),ISERROR(O22)),"",O22-M22)</f>
        <v/>
      </c>
      <c r="O22" s="7" t="e">
        <f>IF(SUMPRODUCT($D11:$D20,O11:O20)=0,NA(),SUMPRODUCT($D11:$D20,O11:O20))</f>
        <v>#N/A</v>
      </c>
      <c r="P22" s="7" t="str">
        <f>IF(OR(ISBLANK(Q22),ISERROR(Q22)),"",Q22-O22)</f>
        <v/>
      </c>
      <c r="Q22" s="7" t="e">
        <f>IF(SUMPRODUCT($D11:$D20,Q11:Q20)=0,NA(),SUMPRODUCT($D11:$D20,Q11:Q20))</f>
        <v>#N/A</v>
      </c>
      <c r="R22" s="7" t="str">
        <f>IF(OR(ISBLANK(S22),ISERROR(S22)),"",S22-Q22)</f>
        <v/>
      </c>
      <c r="S22" s="7" t="e">
        <f>IF(SUMPRODUCT($D11:$D20,S11:S20)=0,NA(),SUMPRODUCT($D11:$D20,S11:S20))</f>
        <v>#N/A</v>
      </c>
      <c r="T22" s="7" t="str">
        <f>IF(OR(ISBLANK(U22),ISERROR(U22)),"",U22-S22)</f>
        <v/>
      </c>
      <c r="U22" s="7" t="e">
        <f>IF(SUMPRODUCT($D11:$D20,U11:U20)=0,NA(),SUMPRODUCT($D11:$D20,U11:U20))</f>
        <v>#N/A</v>
      </c>
      <c r="V22" s="7" t="str">
        <f>IF(OR(ISBLANK(W22),ISERROR(W22)),"",W22-U22)</f>
        <v/>
      </c>
      <c r="W22" s="7" t="e">
        <f>IF(SUMPRODUCT($D11:$D20,W11:W20)=0,NA(),SUMPRODUCT($D11:$D20,W11:W20))</f>
        <v>#N/A</v>
      </c>
      <c r="X22" s="7" t="e">
        <f ca="1">IF(OR(ISBLANK(Y22),ISERROR(Y22)),"",Y22-W22)</f>
        <v>#N/A</v>
      </c>
      <c r="Y22" s="7">
        <f ca="1">IF(SUMPRODUCT($D11:$D20,Y11:Y20)=0,NA(),SUMPRODUCT($D11:$D20,Y11:Y20))</f>
        <v>3</v>
      </c>
      <c r="Z22" s="7" t="str">
        <f>IF(OR(ISBLANK(AA22),ISERROR(AA22)),"",AA22-Y22)</f>
        <v/>
      </c>
      <c r="AA22" s="7" t="e">
        <f>IF(SUMPRODUCT($D11:$D20,AA11:AA20)=0,NA(),SUMPRODUCT($D11:$D20,AA11:AA20))</f>
        <v>#N/A</v>
      </c>
      <c r="AB22" s="7" t="str">
        <f>IF(OR(ISBLANK(AC22),ISERROR(AC22)),"",AC22-AA22)</f>
        <v/>
      </c>
      <c r="AC22" s="7" t="e">
        <f>IF(SUMPRODUCT($D11:$D20,AC11:AC20)=0,NA(),SUMPRODUCT($D11:$D20,AC11:AC20))</f>
        <v>#N/A</v>
      </c>
      <c r="AD22" s="7" t="str">
        <f>IF(OR(ISBLANK(AE22),ISERROR(AE22)),"",AE22-AC22)</f>
        <v/>
      </c>
      <c r="AE22" s="7" t="e">
        <f>IF(SUMPRODUCT($D11:$D20,AE11:AE20)=0,NA(),SUMPRODUCT($D11:$D20,AE11:AE20))</f>
        <v>#N/A</v>
      </c>
    </row>
    <row r="26" spans="2:58">
      <c r="B26" s="2" t="s">
        <v>52</v>
      </c>
    </row>
    <row r="27" spans="2:58">
      <c r="B27" s="2" t="s">
        <v>69</v>
      </c>
      <c r="D27" s="9"/>
    </row>
    <row r="28" spans="2:58">
      <c r="B28" s="15">
        <v>1</v>
      </c>
      <c r="C28" s="5" t="s">
        <v>98</v>
      </c>
      <c r="D28" s="62"/>
    </row>
    <row r="29" spans="2:58">
      <c r="B29" s="15">
        <v>2</v>
      </c>
      <c r="C29" s="5" t="s">
        <v>99</v>
      </c>
      <c r="D29" s="62">
        <v>0.8</v>
      </c>
    </row>
    <row r="30" spans="2:58">
      <c r="B30" s="15">
        <v>3</v>
      </c>
      <c r="C30" s="5" t="s">
        <v>100</v>
      </c>
      <c r="D30" s="62">
        <v>0.9</v>
      </c>
    </row>
    <row r="32" spans="2:58">
      <c r="B32" s="2" t="s">
        <v>53</v>
      </c>
    </row>
    <row r="33" spans="2:5">
      <c r="B33" s="2">
        <v>1</v>
      </c>
      <c r="C33" s="2" t="s">
        <v>55</v>
      </c>
      <c r="D33" s="8" t="s">
        <v>57</v>
      </c>
      <c r="E33" s="70">
        <f>'Management Performance'!$E$29</f>
        <v>1.58</v>
      </c>
    </row>
    <row r="34" spans="2:5">
      <c r="B34" s="2">
        <v>2</v>
      </c>
      <c r="C34" s="2" t="s">
        <v>56</v>
      </c>
      <c r="D34" s="8" t="s">
        <v>58</v>
      </c>
      <c r="E34" s="70">
        <f>'Management Performance'!$E$30</f>
        <v>1.58</v>
      </c>
    </row>
    <row r="35" spans="2:5">
      <c r="B35" s="2">
        <v>3</v>
      </c>
      <c r="C35" s="2" t="s">
        <v>54</v>
      </c>
      <c r="D35" s="8" t="s">
        <v>58</v>
      </c>
      <c r="E35" s="70">
        <f>'Management Performance'!$E$31</f>
        <v>2.42</v>
      </c>
    </row>
  </sheetData>
  <sheetProtection formatColumns="0"/>
  <mergeCells count="1">
    <mergeCell ref="B4:AE4"/>
  </mergeCells>
  <conditionalFormatting sqref="G11:G20 O11:O20 Q11:Q20 S11:S20 U11:U20 W11:W20 Y11:Y20 AA11:AA20 AC11:AC20 AE11:AE20 I11:I20 K11:K20 M11:M20">
    <cfRule type="iconSet" priority="1">
      <iconSet showValue="0">
        <cfvo type="percent" val="0"/>
        <cfvo type="num" val="2"/>
        <cfvo type="num" val="2" gte="0"/>
      </iconSet>
    </cfRule>
  </conditionalFormatting>
  <conditionalFormatting sqref="G22 I22 K22 M22 O22 Q22 S22 U22 W22 Y22 AA22 AC22 AE22">
    <cfRule type="iconSet" priority="15">
      <iconSet showValue="0">
        <cfvo type="percent" val="0"/>
        <cfvo type="formula" val="$E$33"/>
        <cfvo type="formula" val="$E$35"/>
      </iconSet>
    </cfRule>
  </conditionalFormatting>
  <printOptions horizontalCentered="1"/>
  <pageMargins left="0.7" right="0.7" top="0.75" bottom="0.75" header="0.3" footer="0.3"/>
  <pageSetup paperSize="9" scale="90" orientation="portrait"/>
  <drawing r:id="rId1"/>
  <extLst>
    <ext xmlns:x14="http://schemas.microsoft.com/office/spreadsheetml/2009/9/main" uri="{78C0D931-6437-407d-A8EE-F0AAD7539E65}">
      <x14:conditionalFormattings>
        <x14:conditionalFormatting xmlns:xm="http://schemas.microsoft.com/office/excel/2006/main">
          <x14:cfRule type="iconSet" priority="14" id="{DFAD6745-D253-4890-B83A-E931D7067871}">
            <x14:iconSet iconSet="3Triangles" showValue="0">
              <x14:cfvo type="percent">
                <xm:f>0</xm:f>
              </x14:cfvo>
              <x14:cfvo type="num">
                <xm:f>0</xm:f>
              </x14:cfvo>
              <x14:cfvo type="num" gte="0">
                <xm:f>0</xm:f>
              </x14:cfvo>
            </x14:iconSet>
          </x14:cfRule>
          <xm:sqref>H11:H20 H22 J22 L22 N22 P22 R22 J11:J20 L11:L20 N11:N20 P11:P20 R11:R20</xm:sqref>
        </x14:conditionalFormatting>
        <x14:conditionalFormatting xmlns:xm="http://schemas.microsoft.com/office/excel/2006/main">
          <x14:cfRule type="iconSet" priority="13" id="{93AFDF26-1A09-4C04-9217-1C0634525A99}">
            <x14:iconSet iconSet="3Triangles" showValue="0">
              <x14:cfvo type="percent">
                <xm:f>0</xm:f>
              </x14:cfvo>
              <x14:cfvo type="num">
                <xm:f>0</xm:f>
              </x14:cfvo>
              <x14:cfvo type="num" gte="0">
                <xm:f>0</xm:f>
              </x14:cfvo>
            </x14:iconSet>
          </x14:cfRule>
          <xm:sqref>T22</xm:sqref>
        </x14:conditionalFormatting>
        <x14:conditionalFormatting xmlns:xm="http://schemas.microsoft.com/office/excel/2006/main">
          <x14:cfRule type="iconSet" priority="12" id="{B1688E43-2D8F-47A4-99B6-734C9471BEF0}">
            <x14:iconSet iconSet="3Triangles" showValue="0">
              <x14:cfvo type="percent">
                <xm:f>0</xm:f>
              </x14:cfvo>
              <x14:cfvo type="num">
                <xm:f>0</xm:f>
              </x14:cfvo>
              <x14:cfvo type="num" gte="0">
                <xm:f>0</xm:f>
              </x14:cfvo>
            </x14:iconSet>
          </x14:cfRule>
          <xm:sqref>V22</xm:sqref>
        </x14:conditionalFormatting>
        <x14:conditionalFormatting xmlns:xm="http://schemas.microsoft.com/office/excel/2006/main">
          <x14:cfRule type="iconSet" priority="11" id="{6172B0BA-DECF-49A9-84C9-0576E5D75721}">
            <x14:iconSet iconSet="3Triangles" showValue="0">
              <x14:cfvo type="percent">
                <xm:f>0</xm:f>
              </x14:cfvo>
              <x14:cfvo type="num">
                <xm:f>0</xm:f>
              </x14:cfvo>
              <x14:cfvo type="num" gte="0">
                <xm:f>0</xm:f>
              </x14:cfvo>
            </x14:iconSet>
          </x14:cfRule>
          <xm:sqref>X22</xm:sqref>
        </x14:conditionalFormatting>
        <x14:conditionalFormatting xmlns:xm="http://schemas.microsoft.com/office/excel/2006/main">
          <x14:cfRule type="iconSet" priority="10" id="{7582C15E-D355-425A-91A0-FDEB15F43F24}">
            <x14:iconSet iconSet="3Triangles" showValue="0">
              <x14:cfvo type="percent">
                <xm:f>0</xm:f>
              </x14:cfvo>
              <x14:cfvo type="num">
                <xm:f>0</xm:f>
              </x14:cfvo>
              <x14:cfvo type="num" gte="0">
                <xm:f>0</xm:f>
              </x14:cfvo>
            </x14:iconSet>
          </x14:cfRule>
          <xm:sqref>Z22</xm:sqref>
        </x14:conditionalFormatting>
        <x14:conditionalFormatting xmlns:xm="http://schemas.microsoft.com/office/excel/2006/main">
          <x14:cfRule type="iconSet" priority="9" id="{3396E874-FAAF-4750-A71C-2E4C8B904040}">
            <x14:iconSet iconSet="3Triangles" showValue="0">
              <x14:cfvo type="percent">
                <xm:f>0</xm:f>
              </x14:cfvo>
              <x14:cfvo type="num">
                <xm:f>0</xm:f>
              </x14:cfvo>
              <x14:cfvo type="num" gte="0">
                <xm:f>0</xm:f>
              </x14:cfvo>
            </x14:iconSet>
          </x14:cfRule>
          <xm:sqref>AB22</xm:sqref>
        </x14:conditionalFormatting>
        <x14:conditionalFormatting xmlns:xm="http://schemas.microsoft.com/office/excel/2006/main">
          <x14:cfRule type="iconSet" priority="8" id="{310C5F84-BEC8-43C3-A45C-51CD1D52D182}">
            <x14:iconSet iconSet="3Triangles" showValue="0">
              <x14:cfvo type="percent">
                <xm:f>0</xm:f>
              </x14:cfvo>
              <x14:cfvo type="num">
                <xm:f>0</xm:f>
              </x14:cfvo>
              <x14:cfvo type="num" gte="0">
                <xm:f>0</xm:f>
              </x14:cfvo>
            </x14:iconSet>
          </x14:cfRule>
          <xm:sqref>AD22</xm:sqref>
        </x14:conditionalFormatting>
        <x14:conditionalFormatting xmlns:xm="http://schemas.microsoft.com/office/excel/2006/main">
          <x14:cfRule type="iconSet" priority="7" id="{DE486E64-E469-4D6C-83CA-8F3876C9F608}">
            <x14:iconSet iconSet="3Triangles" showValue="0">
              <x14:cfvo type="percent">
                <xm:f>0</xm:f>
              </x14:cfvo>
              <x14:cfvo type="num">
                <xm:f>0</xm:f>
              </x14:cfvo>
              <x14:cfvo type="num" gte="0">
                <xm:f>0</xm:f>
              </x14:cfvo>
            </x14:iconSet>
          </x14:cfRule>
          <xm:sqref>T11:T20</xm:sqref>
        </x14:conditionalFormatting>
        <x14:conditionalFormatting xmlns:xm="http://schemas.microsoft.com/office/excel/2006/main">
          <x14:cfRule type="iconSet" priority="6" id="{189D518A-5848-4CB1-BD65-CF3D56C59342}">
            <x14:iconSet iconSet="3Triangles" showValue="0">
              <x14:cfvo type="percent">
                <xm:f>0</xm:f>
              </x14:cfvo>
              <x14:cfvo type="num">
                <xm:f>0</xm:f>
              </x14:cfvo>
              <x14:cfvo type="num" gte="0">
                <xm:f>0</xm:f>
              </x14:cfvo>
            </x14:iconSet>
          </x14:cfRule>
          <xm:sqref>V11:V20</xm:sqref>
        </x14:conditionalFormatting>
        <x14:conditionalFormatting xmlns:xm="http://schemas.microsoft.com/office/excel/2006/main">
          <x14:cfRule type="iconSet" priority="5" id="{6C9AF1CA-E222-4519-AFB0-A0AFBB8C6D5B}">
            <x14:iconSet iconSet="3Triangles" showValue="0">
              <x14:cfvo type="percent">
                <xm:f>0</xm:f>
              </x14:cfvo>
              <x14:cfvo type="num">
                <xm:f>0</xm:f>
              </x14:cfvo>
              <x14:cfvo type="num" gte="0">
                <xm:f>0</xm:f>
              </x14:cfvo>
            </x14:iconSet>
          </x14:cfRule>
          <xm:sqref>X11:X20</xm:sqref>
        </x14:conditionalFormatting>
        <x14:conditionalFormatting xmlns:xm="http://schemas.microsoft.com/office/excel/2006/main">
          <x14:cfRule type="iconSet" priority="4" id="{9532A18B-7B66-4876-B994-B7B2D7DF8DF6}">
            <x14:iconSet iconSet="3Triangles" showValue="0">
              <x14:cfvo type="percent">
                <xm:f>0</xm:f>
              </x14:cfvo>
              <x14:cfvo type="num">
                <xm:f>0</xm:f>
              </x14:cfvo>
              <x14:cfvo type="num" gte="0">
                <xm:f>0</xm:f>
              </x14:cfvo>
            </x14:iconSet>
          </x14:cfRule>
          <xm:sqref>Z11:Z20</xm:sqref>
        </x14:conditionalFormatting>
        <x14:conditionalFormatting xmlns:xm="http://schemas.microsoft.com/office/excel/2006/main">
          <x14:cfRule type="iconSet" priority="3" id="{D7C68F99-4C2B-4FD8-A27C-6BA4BEEB5666}">
            <x14:iconSet iconSet="3Triangles" showValue="0">
              <x14:cfvo type="percent">
                <xm:f>0</xm:f>
              </x14:cfvo>
              <x14:cfvo type="num">
                <xm:f>0</xm:f>
              </x14:cfvo>
              <x14:cfvo type="num" gte="0">
                <xm:f>0</xm:f>
              </x14:cfvo>
            </x14:iconSet>
          </x14:cfRule>
          <xm:sqref>AB11:AB20</xm:sqref>
        </x14:conditionalFormatting>
        <x14:conditionalFormatting xmlns:xm="http://schemas.microsoft.com/office/excel/2006/main">
          <x14:cfRule type="iconSet" priority="2" id="{EFE62533-1EA9-47EB-B0CE-73ACCFC5D407}">
            <x14:iconSet iconSet="3Triangles" showValue="0">
              <x14:cfvo type="percent">
                <xm:f>0</xm:f>
              </x14:cfvo>
              <x14:cfvo type="num">
                <xm:f>0</xm:f>
              </x14:cfvo>
              <x14:cfvo type="num" gte="0">
                <xm:f>0</xm:f>
              </x14:cfvo>
            </x14:iconSet>
          </x14:cfRule>
          <xm:sqref>AD11:AD20</xm:sqref>
        </x14:conditionalFormatting>
      </x14:conditionalFormatting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BF50"/>
  <sheetViews>
    <sheetView showGridLines="0" topLeftCell="C3" zoomScale="85" zoomScaleNormal="85" zoomScaleSheetLayoutView="70" zoomScalePageLayoutView="85" workbookViewId="0">
      <selection activeCell="M45" sqref="M45:M46"/>
    </sheetView>
  </sheetViews>
  <sheetFormatPr baseColWidth="10" defaultColWidth="8.83203125" defaultRowHeight="13" outlineLevelRow="1" outlineLevelCol="1" x14ac:dyDescent="0"/>
  <cols>
    <col min="1" max="1" width="8.6640625" style="2" customWidth="1"/>
    <col min="2" max="2" width="4.1640625" style="2" customWidth="1"/>
    <col min="3" max="3" width="59.5" style="2" customWidth="1"/>
    <col min="4" max="4" width="8" style="2" customWidth="1"/>
    <col min="5" max="6" width="7" style="2" customWidth="1"/>
    <col min="7" max="7" width="9.33203125" style="2" customWidth="1" outlineLevel="1"/>
    <col min="8" max="8" width="6.83203125" style="2" customWidth="1"/>
    <col min="9" max="9" width="7.83203125" style="2" customWidth="1"/>
    <col min="10" max="10" width="6.83203125" style="2" customWidth="1"/>
    <col min="11" max="11" width="7.6640625" style="2" customWidth="1"/>
    <col min="12" max="12" width="6.83203125" style="2" customWidth="1"/>
    <col min="13" max="13" width="8.1640625" style="2" customWidth="1"/>
    <col min="14" max="31" width="6.83203125" style="2" customWidth="1"/>
    <col min="32" max="32" width="9.1640625" style="2" customWidth="1"/>
    <col min="33" max="33" width="8.83203125" style="2"/>
    <col min="34" max="35" width="9.83203125" style="2" hidden="1" customWidth="1"/>
    <col min="36" max="16384" width="8.83203125" style="2"/>
  </cols>
  <sheetData>
    <row r="1" spans="1:58">
      <c r="A1" s="3" t="s">
        <v>47</v>
      </c>
      <c r="B1" s="3"/>
      <c r="C1" s="2" t="s">
        <v>48</v>
      </c>
    </row>
    <row r="2" spans="1:58">
      <c r="C2" s="2" t="s">
        <v>62</v>
      </c>
      <c r="G2" s="3"/>
      <c r="H2" s="3"/>
      <c r="Y2" s="2" t="str">
        <f>Data!N1</f>
        <v>Yes</v>
      </c>
    </row>
    <row r="3" spans="1:58">
      <c r="G3" s="3" t="s">
        <v>46</v>
      </c>
      <c r="H3" s="3" t="s">
        <v>0</v>
      </c>
      <c r="I3" s="2" t="s">
        <v>0</v>
      </c>
      <c r="J3" s="2" t="s">
        <v>1</v>
      </c>
      <c r="K3" s="2" t="s">
        <v>1</v>
      </c>
      <c r="L3" s="2" t="s">
        <v>2</v>
      </c>
      <c r="M3" s="2" t="s">
        <v>2</v>
      </c>
      <c r="N3" s="2" t="s">
        <v>3</v>
      </c>
      <c r="O3" s="2" t="s">
        <v>3</v>
      </c>
      <c r="P3" s="2" t="s">
        <v>63</v>
      </c>
      <c r="Q3" s="2" t="s">
        <v>4</v>
      </c>
      <c r="R3" s="2" t="s">
        <v>5</v>
      </c>
      <c r="S3" s="2" t="s">
        <v>5</v>
      </c>
      <c r="T3" s="2" t="s">
        <v>6</v>
      </c>
      <c r="U3" s="2" t="s">
        <v>6</v>
      </c>
      <c r="V3" s="2" t="s">
        <v>7</v>
      </c>
      <c r="W3" s="2" t="s">
        <v>7</v>
      </c>
      <c r="X3" s="2" t="s">
        <v>8</v>
      </c>
      <c r="Y3" s="2" t="s">
        <v>8</v>
      </c>
      <c r="Z3" s="2" t="s">
        <v>9</v>
      </c>
      <c r="AA3" s="2" t="s">
        <v>9</v>
      </c>
      <c r="AB3" s="2" t="s">
        <v>10</v>
      </c>
      <c r="AC3" s="2" t="s">
        <v>10</v>
      </c>
      <c r="AD3" s="2" t="s">
        <v>11</v>
      </c>
      <c r="AE3" s="2" t="s">
        <v>11</v>
      </c>
    </row>
    <row r="4" spans="1:58" ht="18" thickBot="1">
      <c r="B4" s="250" t="s">
        <v>26</v>
      </c>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row>
    <row r="5" spans="1:58" ht="14" thickTop="1">
      <c r="C5" s="54"/>
      <c r="W5" s="9"/>
      <c r="X5" s="9"/>
    </row>
    <row r="7" spans="1:58">
      <c r="D7" s="3"/>
    </row>
    <row r="8" spans="1:58">
      <c r="D8" s="3"/>
      <c r="AH8" s="2" t="s">
        <v>12</v>
      </c>
    </row>
    <row r="9" spans="1:58">
      <c r="C9" s="38" t="s">
        <v>15</v>
      </c>
      <c r="D9" s="40" t="s">
        <v>13</v>
      </c>
      <c r="E9" s="38"/>
      <c r="F9" s="38"/>
      <c r="G9" s="40" t="s">
        <v>46</v>
      </c>
      <c r="H9" s="40"/>
      <c r="I9" s="40" t="s">
        <v>0</v>
      </c>
      <c r="J9" s="40"/>
      <c r="K9" s="40" t="s">
        <v>1</v>
      </c>
      <c r="L9" s="40"/>
      <c r="M9" s="40" t="s">
        <v>2</v>
      </c>
      <c r="N9" s="40"/>
      <c r="O9" s="40" t="s">
        <v>3</v>
      </c>
      <c r="P9" s="40"/>
      <c r="Q9" s="40" t="s">
        <v>4</v>
      </c>
      <c r="R9" s="40"/>
      <c r="S9" s="40" t="s">
        <v>5</v>
      </c>
      <c r="T9" s="40"/>
      <c r="U9" s="40" t="s">
        <v>6</v>
      </c>
      <c r="V9" s="40"/>
      <c r="W9" s="40" t="s">
        <v>7</v>
      </c>
      <c r="X9" s="3"/>
      <c r="Y9" s="3" t="s">
        <v>8</v>
      </c>
      <c r="Z9" s="3"/>
      <c r="AA9" s="3" t="s">
        <v>9</v>
      </c>
      <c r="AB9" s="3"/>
      <c r="AC9" s="3" t="s">
        <v>10</v>
      </c>
      <c r="AD9" s="3"/>
      <c r="AE9" s="3" t="s">
        <v>11</v>
      </c>
      <c r="AH9" s="3" t="s">
        <v>46</v>
      </c>
      <c r="AI9" s="3"/>
      <c r="AJ9" s="3" t="s">
        <v>0</v>
      </c>
      <c r="AK9" s="3"/>
      <c r="AL9" s="3" t="s">
        <v>1</v>
      </c>
      <c r="AM9" s="3"/>
      <c r="AN9" s="3" t="s">
        <v>2</v>
      </c>
      <c r="AO9" s="3"/>
      <c r="AP9" s="3" t="s">
        <v>3</v>
      </c>
      <c r="AQ9" s="3"/>
      <c r="AR9" s="3" t="s">
        <v>4</v>
      </c>
      <c r="AS9" s="3"/>
      <c r="AT9" s="3" t="s">
        <v>5</v>
      </c>
      <c r="AU9" s="3"/>
      <c r="AV9" s="3" t="s">
        <v>6</v>
      </c>
      <c r="AW9" s="3"/>
      <c r="AX9" s="3" t="s">
        <v>7</v>
      </c>
      <c r="AY9" s="3"/>
      <c r="AZ9" s="3" t="s">
        <v>8</v>
      </c>
      <c r="BA9" s="3"/>
      <c r="BB9" s="3" t="s">
        <v>9</v>
      </c>
      <c r="BC9" s="3"/>
      <c r="BD9" s="3" t="s">
        <v>10</v>
      </c>
      <c r="BE9" s="3"/>
      <c r="BF9" s="3" t="s">
        <v>11</v>
      </c>
    </row>
    <row r="10" spans="1:58">
      <c r="D10" s="3"/>
    </row>
    <row r="11" spans="1:58" s="9" customFormat="1">
      <c r="B11" s="22" t="s">
        <v>64</v>
      </c>
      <c r="C11" s="82" t="s">
        <v>27</v>
      </c>
      <c r="D11" s="73">
        <v>0.35</v>
      </c>
      <c r="E11" s="24"/>
      <c r="F11" s="25"/>
      <c r="G11" s="26">
        <f>IF(ISBLANK($C11),"",IF(G$2&lt;&gt;"Yes",0,IF(AH11&lt;=$D$30,$B$30,IF(AH11&lt;=$D$29,$B$29,$B$28))))</f>
        <v>0</v>
      </c>
      <c r="H11" s="26">
        <f t="shared" ref="H11:H20" si="0">IF(ISBLANK(I11),"",I11-G11)</f>
        <v>0</v>
      </c>
      <c r="I11" s="26">
        <f>IF(ISBLANK($C11),"",IF(I$2&lt;&gt;"Yes",0,IF(AJ11=1,$B$30,IF(AJ11=2,$B$29,$B$28))))</f>
        <v>0</v>
      </c>
      <c r="J11" s="26">
        <f t="shared" ref="J11:J20" si="1">IF(ISBLANK(K11),"",K11-I11)</f>
        <v>0</v>
      </c>
      <c r="K11" s="26">
        <f t="shared" ref="K11:K14" si="2">IF(ISBLANK($C11),"",IF(K$2&lt;&gt;"Yes",0,IF(AL11=1,$B$30,IF(AL11=2,$B$29,$B$28))))</f>
        <v>0</v>
      </c>
      <c r="L11" s="26">
        <f t="shared" ref="L11:L20" si="3">IF(ISBLANK(M11),"",M11-K11)</f>
        <v>0</v>
      </c>
      <c r="M11" s="26">
        <f t="shared" ref="M11:M14" si="4">IF(ISBLANK($C11),"",IF(M$2&lt;&gt;"Yes",0,IF(AN11=1,$B$30,IF(AN11=2,$B$29,$B$28))))</f>
        <v>0</v>
      </c>
      <c r="N11" s="26">
        <f t="shared" ref="N11:N20" si="5">IF(ISBLANK(O11),"",O11-M11)</f>
        <v>0</v>
      </c>
      <c r="O11" s="26">
        <f t="shared" ref="O11:O20" si="6">IF(ISBLANK($C11),"",IF(O$2&lt;&gt;"Yes",0,IF(AP11&lt;=$D$30,$B$30,IF(AP11&lt;=$D$29,$B$29,$B$28))))</f>
        <v>0</v>
      </c>
      <c r="P11" s="26">
        <f t="shared" ref="P11:P20" si="7">IF(ISBLANK(Q11),"",Q11-O11)</f>
        <v>0</v>
      </c>
      <c r="Q11" s="26">
        <f t="shared" ref="Q11:Q20" si="8">IF(ISBLANK($C11),"",IF(Q$2&lt;&gt;"Yes",0,IF(AR11&lt;=$D$30,$B$30,IF(AR11&lt;=$D$29,$B$29,$B$28))))</f>
        <v>0</v>
      </c>
      <c r="R11" s="26">
        <f t="shared" ref="R11:R20" si="9">IF(ISBLANK(S11),"",S11-Q11)</f>
        <v>0</v>
      </c>
      <c r="S11" s="26">
        <f t="shared" ref="S11:S20" si="10">IF(ISBLANK($C11),"",IF(S$2&lt;&gt;"Yes",0,IF(AT11&lt;=$D$30,$B$30,IF(AT11&lt;=$D$29,$B$29,$B$28))))</f>
        <v>0</v>
      </c>
      <c r="T11" s="26">
        <f t="shared" ref="T11:T20" si="11">IF(ISBLANK(U11),"",U11-S11)</f>
        <v>0</v>
      </c>
      <c r="U11" s="26">
        <f t="shared" ref="U11:U20" si="12">IF(ISBLANK($C11),"",IF(U$2&lt;&gt;"Yes",0,IF(AV11&lt;=$D$30,$B$30,IF(AV11&lt;=$D$29,$B$29,$B$28))))</f>
        <v>0</v>
      </c>
      <c r="V11" s="26">
        <f t="shared" ref="V11:V20" si="13">IF(ISBLANK(W11),"",W11-U11)</f>
        <v>0</v>
      </c>
      <c r="W11" s="26">
        <f>IF(ISBLANK($C11),"",IF(W$2&lt;&gt;"Yes",0,IF(AX11&lt;=$D$30,$B$30,IF(AX11&lt;=$D$29,$B$29,$B$28))))</f>
        <v>0</v>
      </c>
      <c r="X11" s="26">
        <f t="shared" ref="X11:X20" ca="1" si="14">IF(ISBLANK(Y11),"",Y11-W11)</f>
        <v>3</v>
      </c>
      <c r="Y11" s="26">
        <f ca="1">IF(ISBLANK($C11),"",IF(Y$2&lt;&gt;"Yes",0,IF(AZ11&lt;=$D$30,$B$30,IF(AZ11&lt;=$D$29,$B$29,$B$28))))</f>
        <v>3</v>
      </c>
      <c r="Z11" s="26">
        <f t="shared" ref="Z11:Z20" ca="1" si="15">IF(ISBLANK(AA11),"",AA11-Y11)</f>
        <v>-3</v>
      </c>
      <c r="AA11" s="26">
        <f t="shared" ref="AA11:AA20" si="16">IF(ISBLANK($C11),"",IF(AA$2&lt;&gt;"Yes",0,IF(BB11&lt;=$D$30,$B$30,IF(BB11&lt;=$D$29,$B$29,$B$28))))</f>
        <v>0</v>
      </c>
      <c r="AB11" s="26">
        <f t="shared" ref="AB11:AB20" si="17">IF(ISBLANK(AC11),"",AC11-AA11)</f>
        <v>0</v>
      </c>
      <c r="AC11" s="26">
        <f>IF(ISBLANK($C11),"",IF(AC$2&lt;&gt;"Yes",0,IF(BD11&lt;=$D$30,$B$30,IF(BD11&lt;=$D$29,$B$29,$B$28))))</f>
        <v>0</v>
      </c>
      <c r="AD11" s="26">
        <f t="shared" ref="AD11:AD20" si="18">IF(ISBLANK(AE11),"",AE11-AC11)</f>
        <v>0</v>
      </c>
      <c r="AE11" s="26">
        <f>IF(ISBLANK($C11),"",IF(AE$2&lt;&gt;"Yes",0,IF(BF11&lt;=$D$30,$B$30,IF(BF11&lt;=$D$29,$B$29,$B$28))))</f>
        <v>0</v>
      </c>
      <c r="AH11" s="27" t="e">
        <f>IF(ISBLANK($C11),"",SUMIF(Data!$C$19:$E$36,'Dry Dock Management'!$C11,Data!#REF!))</f>
        <v>#REF!</v>
      </c>
      <c r="AI11" s="27"/>
      <c r="AJ11" s="27">
        <f ca="1">IF(ISBLANK($C11),"",SUMIF(Data!$C$19:$E$36,'Dry Dock Management'!$C11,Data!F$19:F$36))</f>
        <v>2</v>
      </c>
      <c r="AK11" s="27"/>
      <c r="AL11" s="27" t="e">
        <f ca="1">IF(ISBLANK($C11),"",SUMIF(Data!$C$19:$E$36,'Dry Dock Management'!$C11,Data!G$19:G$36))</f>
        <v>#DIV/0!</v>
      </c>
      <c r="AM11" s="27"/>
      <c r="AN11" s="27" t="e">
        <f ca="1">IF(ISBLANK($C11),"",SUMIF(Data!$C$19:$E$36,'Dry Dock Management'!$C11,Data!H$19:H$36))</f>
        <v>#DIV/0!</v>
      </c>
      <c r="AO11" s="27"/>
      <c r="AP11" s="27">
        <f ca="1">IF(ISBLANK($C11),"",SUMIF(Data!$C$19:$E$36,'Dry Dock Management'!$C11,Data!I$19:I$36))</f>
        <v>0</v>
      </c>
      <c r="AQ11" s="27"/>
      <c r="AR11" s="27">
        <f ca="1">IF(ISBLANK($C11),"",SUMIF(Data!$C$19:$E$36,'Dry Dock Management'!$C11,Data!J$19:J$36))</f>
        <v>0</v>
      </c>
      <c r="AS11" s="27"/>
      <c r="AT11" s="27">
        <f ca="1">IF(ISBLANK($C11),"",SUMIF(Data!$C$19:$E$36,'Dry Dock Management'!$C11,Data!K$19:K$36))</f>
        <v>0</v>
      </c>
      <c r="AU11" s="27"/>
      <c r="AV11" s="27">
        <f ca="1">IF(ISBLANK($C11),"",SUMIF(Data!$C$19:$E$36,'Dry Dock Management'!$C11,Data!L$19:L$36))</f>
        <v>0</v>
      </c>
      <c r="AW11" s="27"/>
      <c r="AX11" s="27">
        <f ca="1">IF(ISBLANK($C11),"",SUMIF(Data!$C$19:$E$36,'Dry Dock Management'!$C11,Data!M$19:M$36))</f>
        <v>0.97330000000000005</v>
      </c>
      <c r="AY11" s="27"/>
      <c r="AZ11" s="27">
        <f ca="1">IF(ISBLANK($C11),"",SUMIF(Data!$C$19:$E$36,'Dry Dock Management'!$C11,Data!N$19:N$36))</f>
        <v>0.82799999999999996</v>
      </c>
      <c r="BA11" s="27"/>
      <c r="BB11" s="27">
        <f ca="1">IF(ISBLANK($C11),"",SUMIF(Data!$C$19:$E$36,'Dry Dock Management'!$C11,Data!O$19:O$36))</f>
        <v>0.94730000000000003</v>
      </c>
      <c r="BC11" s="27"/>
      <c r="BD11" s="27">
        <f ca="1">IF(ISBLANK($C11),"",SUMIF(Data!$C$19:$E$36,'Dry Dock Management'!$C11,Data!P$19:P$36))</f>
        <v>0</v>
      </c>
      <c r="BE11" s="27"/>
      <c r="BF11" s="27">
        <f ca="1">IF(ISBLANK($C11),"",SUMIF(Data!$C$19:$E$36,'Dry Dock Management'!$C11,Data!Q$19:Q$36))</f>
        <v>0</v>
      </c>
    </row>
    <row r="12" spans="1:58" s="9" customFormat="1">
      <c r="B12" s="22" t="s">
        <v>65</v>
      </c>
      <c r="C12" s="82" t="s">
        <v>28</v>
      </c>
      <c r="D12" s="73">
        <v>0.3</v>
      </c>
      <c r="E12" s="24"/>
      <c r="F12" s="25"/>
      <c r="G12" s="26">
        <f>IF(ISBLANK($C12),"",IF(G$2&lt;&gt;"Yes",0,IF(AH12&lt;=$D$35,$B$35,IF(AH12&lt;=$D$34,$B$34,$B$33))))</f>
        <v>0</v>
      </c>
      <c r="H12" s="26">
        <f t="shared" si="0"/>
        <v>0</v>
      </c>
      <c r="I12" s="26">
        <f t="shared" ref="I12:I14" si="19">IF(ISBLANK($C12),"",IF(I$2&lt;&gt;"Yes",0,IF(AJ12=1,$B$30,IF(AJ12=2,$B$29,$B$28))))</f>
        <v>0</v>
      </c>
      <c r="J12" s="26">
        <f t="shared" si="1"/>
        <v>0</v>
      </c>
      <c r="K12" s="26">
        <f t="shared" si="2"/>
        <v>0</v>
      </c>
      <c r="L12" s="26">
        <f t="shared" si="3"/>
        <v>0</v>
      </c>
      <c r="M12" s="26">
        <f t="shared" si="4"/>
        <v>0</v>
      </c>
      <c r="N12" s="26">
        <f t="shared" si="5"/>
        <v>0</v>
      </c>
      <c r="O12" s="26">
        <f>IF(ISBLANK($C12),"",IF(O$2&lt;&gt;"Yes",0,IF(AP12&lt;=$D$35,$B$35,IF(AP12&lt;=$D$34,$B$34,$B$33))))</f>
        <v>0</v>
      </c>
      <c r="P12" s="26">
        <f t="shared" si="7"/>
        <v>0</v>
      </c>
      <c r="Q12" s="26">
        <f>IF(ISBLANK($C12),"",IF(Q$2&lt;&gt;"Yes",0,IF(AR12&lt;=$D$35,$B$35,IF(AR12&lt;=$D$34,$B$34,$B$33))))</f>
        <v>0</v>
      </c>
      <c r="R12" s="26">
        <f t="shared" si="9"/>
        <v>0</v>
      </c>
      <c r="S12" s="26">
        <f>IF(ISBLANK($C12),"",IF(S$2&lt;&gt;"Yes",0,IF(AT12&lt;=$D$35,$B$35,IF(AT12&lt;=$D$34,$B$34,$B$33))))</f>
        <v>0</v>
      </c>
      <c r="T12" s="26">
        <f t="shared" si="11"/>
        <v>0</v>
      </c>
      <c r="U12" s="26">
        <f>IF(ISBLANK($C12),"",IF(U$2&lt;&gt;"Yes",0,IF(AV12&lt;=$D$35,$B$35,IF(AV12&lt;=$D$34,$B$34,$B$33))))</f>
        <v>0</v>
      </c>
      <c r="V12" s="26">
        <f t="shared" si="13"/>
        <v>0</v>
      </c>
      <c r="W12" s="26">
        <f>IF(ISBLANK($C12),"",IF(W$2&lt;&gt;"Yes",0,IF(AX12&lt;=$D$35,$B$35,IF(AX12&lt;=$D$34,$B$34,$B$33))))</f>
        <v>0</v>
      </c>
      <c r="X12" s="26">
        <f t="shared" ca="1" si="14"/>
        <v>3</v>
      </c>
      <c r="Y12" s="26">
        <f ca="1">IF(ISBLANK($C12),"",IF(Y$2&lt;&gt;"Yes",0,IF(AZ12&lt;=$D$35,$B$35,IF(AZ12&lt;=$D$34,$B$34,$B$33))))</f>
        <v>3</v>
      </c>
      <c r="Z12" s="26">
        <f t="shared" ca="1" si="15"/>
        <v>-3</v>
      </c>
      <c r="AA12" s="26">
        <f>IF(ISBLANK($C12),"",IF(AA$2&lt;&gt;"Yes",0,IF(BB12&lt;=$D$35,$B$35,IF(BB12&lt;=$D$34,$B$34,$B$33))))</f>
        <v>0</v>
      </c>
      <c r="AB12" s="26">
        <f t="shared" si="17"/>
        <v>0</v>
      </c>
      <c r="AC12" s="26">
        <f>IF(ISBLANK($C12),"",IF(AC$2&lt;&gt;"Yes",0,IF(BD12&lt;=$D$35,$B$35,IF(BD12&lt;=$D$34,$B$34,$B$33))))</f>
        <v>0</v>
      </c>
      <c r="AD12" s="26">
        <f t="shared" si="18"/>
        <v>0</v>
      </c>
      <c r="AE12" s="26">
        <f>IF(ISBLANK($C12),"",IF(AE$2&lt;&gt;"Yes",0,IF(BF12&lt;=$D$35,$B$35,IF(BF12&lt;=$D$34,$B$34,$B$33))))</f>
        <v>0</v>
      </c>
      <c r="AH12" s="27" t="e">
        <f>IF(ISBLANK($C12),"",SUMIF(Data!$C$19:$E$36,'Dry Dock Management'!$C12,Data!#REF!))</f>
        <v>#REF!</v>
      </c>
      <c r="AI12" s="27"/>
      <c r="AJ12" s="27" t="e">
        <f ca="1">IF(ISBLANK($C12),"",SUMIF(Data!$C$19:$E$36,'Dry Dock Management'!$C12,Data!F$19:F$36))</f>
        <v>#DIV/0!</v>
      </c>
      <c r="AK12" s="27"/>
      <c r="AL12" s="27" t="e">
        <f ca="1">IF(ISBLANK($C12),"",SUMIF(Data!$C$19:$E$36,'Dry Dock Management'!$C12,Data!G$19:G$36))</f>
        <v>#DIV/0!</v>
      </c>
      <c r="AM12" s="27"/>
      <c r="AN12" s="27" t="e">
        <f ca="1">IF(ISBLANK($C12),"",SUMIF(Data!$C$19:$E$36,'Dry Dock Management'!$C12,Data!H$19:H$36))</f>
        <v>#DIV/0!</v>
      </c>
      <c r="AO12" s="27"/>
      <c r="AP12" s="27">
        <f ca="1">IF(ISBLANK($C12),"",SUMIF(Data!$C$19:$E$36,'Dry Dock Management'!$C12,Data!I$19:I$36))</f>
        <v>0</v>
      </c>
      <c r="AQ12" s="27"/>
      <c r="AR12" s="27">
        <f ca="1">IF(ISBLANK($C12),"",SUMIF(Data!$C$19:$E$36,'Dry Dock Management'!$C12,Data!J$19:J$36))</f>
        <v>0</v>
      </c>
      <c r="AS12" s="27"/>
      <c r="AT12" s="27">
        <f ca="1">IF(ISBLANK($C12),"",SUMIF(Data!$C$19:$E$36,'Dry Dock Management'!$C12,Data!K$19:K$36))</f>
        <v>0</v>
      </c>
      <c r="AU12" s="27"/>
      <c r="AV12" s="27">
        <f ca="1">IF(ISBLANK($C12),"",SUMIF(Data!$C$19:$E$36,'Dry Dock Management'!$C12,Data!L$19:L$36))</f>
        <v>0</v>
      </c>
      <c r="AW12" s="27"/>
      <c r="AX12" s="27">
        <f ca="1">IF(ISBLANK($C12),"",SUMIF(Data!$C$19:$E$36,'Dry Dock Management'!$C12,Data!M$19:M$36))</f>
        <v>3.14</v>
      </c>
      <c r="AY12" s="27"/>
      <c r="AZ12" s="27">
        <f ca="1">IF(ISBLANK($C12),"",SUMIF(Data!$C$19:$E$36,'Dry Dock Management'!$C12,Data!N$19:N$36))</f>
        <v>0.8125</v>
      </c>
      <c r="BA12" s="27"/>
      <c r="BB12" s="27">
        <f ca="1">IF(ISBLANK($C12),"",SUMIF(Data!$C$19:$E$36,'Dry Dock Management'!$C12,Data!O$19:O$36))</f>
        <v>0.8125</v>
      </c>
      <c r="BC12" s="27"/>
      <c r="BD12" s="27">
        <f ca="1">IF(ISBLANK($C12),"",SUMIF(Data!$C$19:$E$36,'Dry Dock Management'!$C12,Data!P$19:P$36))</f>
        <v>0</v>
      </c>
      <c r="BE12" s="27"/>
      <c r="BF12" s="27">
        <f ca="1">IF(ISBLANK($C12),"",SUMIF(Data!$C$19:$E$36,'Dry Dock Management'!$C12,Data!Q$19:Q$36))</f>
        <v>0</v>
      </c>
    </row>
    <row r="13" spans="1:58" s="9" customFormat="1">
      <c r="B13" s="22" t="s">
        <v>66</v>
      </c>
      <c r="C13" s="82" t="s">
        <v>134</v>
      </c>
      <c r="D13" s="73">
        <v>0.2</v>
      </c>
      <c r="E13" s="24"/>
      <c r="F13" s="25"/>
      <c r="G13" s="26">
        <f>IF(ISBLANK($C13),"",IF(G$2&lt;&gt;"Yes",0,IF(AH13&lt;=$D$40,$B$40,IF(AH13&lt;=$D$39,$B$39,$B$38))))</f>
        <v>0</v>
      </c>
      <c r="H13" s="26">
        <f t="shared" si="0"/>
        <v>0</v>
      </c>
      <c r="I13" s="26">
        <f t="shared" si="19"/>
        <v>0</v>
      </c>
      <c r="J13" s="26">
        <f t="shared" si="1"/>
        <v>0</v>
      </c>
      <c r="K13" s="26">
        <f t="shared" si="2"/>
        <v>0</v>
      </c>
      <c r="L13" s="26">
        <f t="shared" si="3"/>
        <v>0</v>
      </c>
      <c r="M13" s="26">
        <f t="shared" si="4"/>
        <v>0</v>
      </c>
      <c r="N13" s="26">
        <f t="shared" si="5"/>
        <v>0</v>
      </c>
      <c r="O13" s="26">
        <f>IF(ISBLANK($C13),"",IF(O$2&lt;&gt;"Yes",0,IF(AP13&lt;=$D$40,$B$40,IF(AP13&lt;=$D$39,$B$39,$B$38))))</f>
        <v>0</v>
      </c>
      <c r="P13" s="26">
        <f t="shared" si="7"/>
        <v>0</v>
      </c>
      <c r="Q13" s="26">
        <f>IF(ISBLANK($C13),"",IF(Q$2&lt;&gt;"Yes",0,IF(AR13&lt;=$D$40,$B$40,IF(AR13&lt;=$D$39,$B$39,$B$38))))</f>
        <v>0</v>
      </c>
      <c r="R13" s="26">
        <f t="shared" si="9"/>
        <v>0</v>
      </c>
      <c r="S13" s="26">
        <f>IF(ISBLANK($C13),"",IF(S$2&lt;&gt;"Yes",0,IF(AT13&lt;=$D$40,$B$40,IF(AT13&lt;=$D$39,$B$39,$B$38))))</f>
        <v>0</v>
      </c>
      <c r="T13" s="26">
        <f t="shared" si="11"/>
        <v>0</v>
      </c>
      <c r="U13" s="26">
        <f>IF(ISBLANK($C13),"",IF(U$2&lt;&gt;"Yes",0,IF(AV13&lt;=$D$40,$B$40,IF(AV13&lt;=$D$39,$B$39,$B$38))))</f>
        <v>0</v>
      </c>
      <c r="V13" s="26">
        <f t="shared" si="13"/>
        <v>0</v>
      </c>
      <c r="W13" s="26">
        <f>IF(ISBLANK($C13),"",IF(W$2&lt;&gt;"Yes",0,IF(AX13&lt;=$D$40,$B$40,IF(AX13&lt;=$D$39,$B$39,$B$38))))</f>
        <v>0</v>
      </c>
      <c r="X13" s="26">
        <f t="shared" ca="1" si="14"/>
        <v>3</v>
      </c>
      <c r="Y13" s="26">
        <f ca="1">IF(ISBLANK($C13),"",IF(Y$2&lt;&gt;"Yes",0,IF(AZ13&lt;=$D$40,$B$40,IF(AZ13&lt;=$D$39,$B$39,$B$38))))</f>
        <v>3</v>
      </c>
      <c r="Z13" s="26">
        <f t="shared" ca="1" si="15"/>
        <v>-3</v>
      </c>
      <c r="AA13" s="26">
        <f>IF(ISBLANK($C13),"",IF(AA$2&lt;&gt;"Yes",0,IF(BB13&lt;=$D$40,$B$40,IF(BB13&lt;=$D$39,$B$39,$B$38))))</f>
        <v>0</v>
      </c>
      <c r="AB13" s="26">
        <f t="shared" si="17"/>
        <v>0</v>
      </c>
      <c r="AC13" s="26">
        <f>IF(ISBLANK($C13),"",IF(AC$2&lt;&gt;"Yes",0,IF(BD13&lt;=$D$40,$B$40,IF(BD13&lt;=$D$39,$B$39,$B$38))))</f>
        <v>0</v>
      </c>
      <c r="AD13" s="26">
        <f t="shared" si="18"/>
        <v>0</v>
      </c>
      <c r="AE13" s="26">
        <f>IF(ISBLANK($C13),"",IF(AE$2&lt;&gt;"Yes",0,IF(BF13&lt;=$D$40,$B$40,IF(BF13&lt;=$D$39,$B$39,$B$38))))</f>
        <v>0</v>
      </c>
      <c r="AH13" s="27" t="e">
        <f>IF(ISBLANK($C13),"",SUMIF(Data!$C$19:$E$36,'Dry Dock Management'!$C13,Data!#REF!))</f>
        <v>#REF!</v>
      </c>
      <c r="AI13" s="27"/>
      <c r="AJ13" s="27" t="e">
        <f ca="1">IF(ISBLANK($C13),"",SUMIF(Data!$C$19:$E$36,'Dry Dock Management'!$C13,Data!F$19:F$36))</f>
        <v>#DIV/0!</v>
      </c>
      <c r="AK13" s="27"/>
      <c r="AL13" s="27" t="e">
        <f ca="1">IF(ISBLANK($C13),"",SUMIF(Data!$C$19:$E$36,'Dry Dock Management'!$C13,Data!G$19:G$36))</f>
        <v>#DIV/0!</v>
      </c>
      <c r="AM13" s="27"/>
      <c r="AN13" s="27" t="e">
        <f ca="1">IF(ISBLANK($C13),"",SUMIF(Data!$C$19:$E$36,'Dry Dock Management'!$C13,Data!H$19:H$36))</f>
        <v>#DIV/0!</v>
      </c>
      <c r="AO13" s="27"/>
      <c r="AP13" s="27">
        <f ca="1">IF(ISBLANK($C13),"",SUMIF(Data!$C$19:$E$36,'Dry Dock Management'!$C13,Data!I$19:I$36))</f>
        <v>1</v>
      </c>
      <c r="AQ13" s="27"/>
      <c r="AR13" s="27">
        <f ca="1">IF(ISBLANK($C13),"",SUMIF(Data!$C$19:$E$36,'Dry Dock Management'!$C13,Data!J$19:J$36))</f>
        <v>1</v>
      </c>
      <c r="AS13" s="27"/>
      <c r="AT13" s="27">
        <f ca="1">IF(ISBLANK($C13),"",SUMIF(Data!$C$19:$E$36,'Dry Dock Management'!$C13,Data!K$19:K$36))</f>
        <v>1</v>
      </c>
      <c r="AU13" s="27"/>
      <c r="AV13" s="27">
        <f ca="1">IF(ISBLANK($C13),"",SUMIF(Data!$C$19:$E$36,'Dry Dock Management'!$C13,Data!L$19:L$36))</f>
        <v>1</v>
      </c>
      <c r="AW13" s="27"/>
      <c r="AX13" s="27">
        <f ca="1">IF(ISBLANK($C13),"",SUMIF(Data!$C$19:$E$36,'Dry Dock Management'!$C13,Data!M$19:M$36))</f>
        <v>1</v>
      </c>
      <c r="AY13" s="27"/>
      <c r="AZ13" s="27">
        <f ca="1">IF(ISBLANK($C13),"",SUMIF(Data!$C$19:$E$36,'Dry Dock Management'!$C13,Data!N$19:N$36))</f>
        <v>1</v>
      </c>
      <c r="BA13" s="27"/>
      <c r="BB13" s="27">
        <f ca="1">IF(ISBLANK($C13),"",SUMIF(Data!$C$19:$E$36,'Dry Dock Management'!$C13,Data!O$19:O$36))</f>
        <v>1</v>
      </c>
      <c r="BC13" s="27"/>
      <c r="BD13" s="27">
        <f ca="1">IF(ISBLANK($C13),"",SUMIF(Data!$C$19:$E$36,'Dry Dock Management'!$C13,Data!P$19:P$36))</f>
        <v>1</v>
      </c>
      <c r="BE13" s="27"/>
      <c r="BF13" s="27">
        <f ca="1">IF(ISBLANK($C13),"",SUMIF(Data!$C$19:$E$36,'Dry Dock Management'!$C13,Data!Q$19:Q$36))</f>
        <v>1</v>
      </c>
    </row>
    <row r="14" spans="1:58" s="9" customFormat="1">
      <c r="B14" s="22" t="s">
        <v>67</v>
      </c>
      <c r="C14" s="82" t="s">
        <v>135</v>
      </c>
      <c r="D14" s="73">
        <v>0.15</v>
      </c>
      <c r="E14" s="24"/>
      <c r="F14" s="25"/>
      <c r="G14" s="26">
        <f>IF(ISBLANK($C14),"",IF(G$2&lt;&gt;"Yes",0,IF(AH14&lt;=$D$45,$B$45,IF(AH14&lt;=$D$44,$B$44,$B$43))))</f>
        <v>0</v>
      </c>
      <c r="H14" s="26">
        <f t="shared" si="0"/>
        <v>0</v>
      </c>
      <c r="I14" s="26">
        <f t="shared" si="19"/>
        <v>0</v>
      </c>
      <c r="J14" s="26">
        <f t="shared" si="1"/>
        <v>0</v>
      </c>
      <c r="K14" s="26">
        <f t="shared" si="2"/>
        <v>0</v>
      </c>
      <c r="L14" s="26">
        <f t="shared" si="3"/>
        <v>0</v>
      </c>
      <c r="M14" s="26">
        <f t="shared" si="4"/>
        <v>0</v>
      </c>
      <c r="N14" s="26">
        <f t="shared" si="5"/>
        <v>0</v>
      </c>
      <c r="O14" s="26">
        <f>IF(ISBLANK($C14),"",IF(O$2&lt;&gt;"Yes",0,IF(AP14&lt;=$D$45,$B$45,IF(AP14&lt;=$D$44,$B$44,$B$43))))</f>
        <v>0</v>
      </c>
      <c r="P14" s="26">
        <f t="shared" si="7"/>
        <v>0</v>
      </c>
      <c r="Q14" s="26">
        <f>IF(ISBLANK($C14),"",IF(Q$2&lt;&gt;"Yes",0,IF(AR14&lt;=$D$45,$B$45,IF(AR14&lt;=$D$44,$B$44,$B$43))))</f>
        <v>0</v>
      </c>
      <c r="R14" s="26">
        <f t="shared" si="9"/>
        <v>0</v>
      </c>
      <c r="S14" s="26">
        <f>IF(ISBLANK($C14),"",IF(S$2&lt;&gt;"Yes",0,IF(AT14&lt;=$D$45,$B$45,IF(AT14&lt;=$D$44,$B$44,$B$43))))</f>
        <v>0</v>
      </c>
      <c r="T14" s="26">
        <f t="shared" si="11"/>
        <v>0</v>
      </c>
      <c r="U14" s="26">
        <f>IF(ISBLANK($C14),"",IF(U$2&lt;&gt;"Yes",0,IF(AV14&lt;=$D$45,$B$45,IF(AV14&lt;=$D$44,$B$44,$B$43))))</f>
        <v>0</v>
      </c>
      <c r="V14" s="26">
        <f t="shared" si="13"/>
        <v>0</v>
      </c>
      <c r="W14" s="26">
        <f>IF(ISBLANK($C14),"",IF(W$2&lt;&gt;"Yes",0,IF(AX14&lt;=$D$45,$B$45,IF(AX14&lt;=$D$44,$B$44,$B$43))))</f>
        <v>0</v>
      </c>
      <c r="X14" s="26">
        <f t="shared" ca="1" si="14"/>
        <v>3</v>
      </c>
      <c r="Y14" s="26">
        <f ca="1">IF(ISBLANK($C14),"",IF(Y$2&lt;&gt;"Yes",0,IF(AZ14&lt;=$D$45,$B$45,IF(AZ14&lt;=$D$44,$B$44,$B$43))))</f>
        <v>3</v>
      </c>
      <c r="Z14" s="26">
        <f t="shared" ca="1" si="15"/>
        <v>-3</v>
      </c>
      <c r="AA14" s="26">
        <f>IF(ISBLANK($C14),"",IF(AA$2&lt;&gt;"Yes",0,IF(BB14&lt;=$D$45,$B$45,IF(BB14&lt;=$D$44,$B$44,$B$43))))</f>
        <v>0</v>
      </c>
      <c r="AB14" s="26">
        <f t="shared" si="17"/>
        <v>0</v>
      </c>
      <c r="AC14" s="26">
        <f>IF(ISBLANK($C14),"",IF(AC$2&lt;&gt;"Yes",0,IF(BD14&lt;=$D$45,$B$45,IF(BD14&lt;=$D$44,$B$44,$B$43))))</f>
        <v>0</v>
      </c>
      <c r="AD14" s="26">
        <f t="shared" si="18"/>
        <v>0</v>
      </c>
      <c r="AE14" s="26">
        <f>IF(ISBLANK($C14),"",IF(AE$2&lt;&gt;"Yes",0,IF(BF14&lt;=$D$45,$B$45,IF(BF14&lt;=$D$44,$B$44,$B$43))))</f>
        <v>0</v>
      </c>
      <c r="AH14" s="27" t="e">
        <f>IF(ISBLANK($C14),"",SUMIF(Data!$C$19:$E$36,'Dry Dock Management'!$C14,Data!#REF!))</f>
        <v>#REF!</v>
      </c>
      <c r="AI14" s="27"/>
      <c r="AJ14" s="27" t="e">
        <f ca="1">IF(ISBLANK($C14),"",SUMIF(Data!$C$19:$E$36,'Dry Dock Management'!$C14,Data!F$19:F$36))</f>
        <v>#DIV/0!</v>
      </c>
      <c r="AK14" s="27"/>
      <c r="AL14" s="27" t="e">
        <f ca="1">IF(ISBLANK($C14),"",SUMIF(Data!$C$19:$E$36,'Dry Dock Management'!$C14,Data!G$19:G$36))</f>
        <v>#DIV/0!</v>
      </c>
      <c r="AM14" s="27"/>
      <c r="AN14" s="27" t="e">
        <f ca="1">IF(ISBLANK($C14),"",SUMIF(Data!$C$19:$E$36,'Dry Dock Management'!$C14,Data!H$19:H$36))</f>
        <v>#DIV/0!</v>
      </c>
      <c r="AO14" s="27"/>
      <c r="AP14" s="27">
        <f ca="1">IF(ISBLANK($C14),"",SUMIF(Data!$C$19:$E$36,'Dry Dock Management'!$C14,Data!I$19:I$36))</f>
        <v>0</v>
      </c>
      <c r="AQ14" s="27"/>
      <c r="AR14" s="27">
        <f ca="1">IF(ISBLANK($C14),"",SUMIF(Data!$C$19:$E$36,'Dry Dock Management'!$C14,Data!J$19:J$36))</f>
        <v>0</v>
      </c>
      <c r="AS14" s="27"/>
      <c r="AT14" s="27">
        <f ca="1">IF(ISBLANK($C14),"",SUMIF(Data!$C$19:$E$36,'Dry Dock Management'!$C14,Data!K$19:K$36))</f>
        <v>0</v>
      </c>
      <c r="AU14" s="27"/>
      <c r="AV14" s="27">
        <f ca="1">IF(ISBLANK($C14),"",SUMIF(Data!$C$19:$E$36,'Dry Dock Management'!$C14,Data!L$19:L$36))</f>
        <v>0</v>
      </c>
      <c r="AW14" s="27"/>
      <c r="AX14" s="27">
        <f ca="1">IF(ISBLANK($C14),"",SUMIF(Data!$C$19:$E$36,'Dry Dock Management'!$C14,Data!M$19:M$36))</f>
        <v>4</v>
      </c>
      <c r="AY14" s="27"/>
      <c r="AZ14" s="27">
        <f ca="1">IF(ISBLANK($C14),"",SUMIF(Data!$C$19:$E$36,'Dry Dock Management'!$C14,Data!N$19:N$36))</f>
        <v>4</v>
      </c>
      <c r="BA14" s="27"/>
      <c r="BB14" s="27">
        <f ca="1">IF(ISBLANK($C14),"",SUMIF(Data!$C$19:$E$36,'Dry Dock Management'!$C14,Data!O$19:O$36))</f>
        <v>4</v>
      </c>
      <c r="BC14" s="27"/>
      <c r="BD14" s="27">
        <f ca="1">IF(ISBLANK($C14),"",SUMIF(Data!$C$19:$E$36,'Dry Dock Management'!$C14,Data!P$19:P$36))</f>
        <v>0</v>
      </c>
      <c r="BE14" s="27"/>
      <c r="BF14" s="27">
        <f ca="1">IF(ISBLANK($C14),"",SUMIF(Data!$C$19:$E$36,'Dry Dock Management'!$C14,Data!Q$19:Q$36))</f>
        <v>0</v>
      </c>
    </row>
    <row r="15" spans="1:58" s="9" customFormat="1" hidden="1" outlineLevel="1">
      <c r="B15" s="22" t="s">
        <v>73</v>
      </c>
      <c r="C15" s="23"/>
      <c r="D15" s="73"/>
      <c r="E15" s="23"/>
      <c r="F15" s="34"/>
      <c r="G15" s="26" t="str">
        <f>IF(ISBLANK($C15),"",IF(G$2&lt;&gt;"Yes",0,IF(AH15&lt;=$D$40,$B$40,IF(AH15&lt;=$D$39,$B$39,$B$38))))</f>
        <v/>
      </c>
      <c r="H15" s="26" t="e">
        <f t="shared" si="0"/>
        <v>#VALUE!</v>
      </c>
      <c r="I15" s="26" t="str">
        <f>IF(ISBLANK($C15),"",IF(I$2&lt;&gt;"Yes",0,IF(AJ15&lt;=$D$30,$B$30,IF(AJ15&lt;=$D$29,$B$29,$B$28))))</f>
        <v/>
      </c>
      <c r="J15" s="26" t="e">
        <f t="shared" si="1"/>
        <v>#VALUE!</v>
      </c>
      <c r="K15" s="26" t="str">
        <f t="shared" ref="K15:K20" si="20">IF(ISBLANK($C15),"",IF(K$2&lt;&gt;"Yes",0,IF(AL15&lt;=$D$30,$B$30,IF(AL15&lt;=$D$29,$B$29,$B$28))))</f>
        <v/>
      </c>
      <c r="L15" s="26" t="e">
        <f t="shared" si="3"/>
        <v>#VALUE!</v>
      </c>
      <c r="M15" s="26" t="str">
        <f t="shared" ref="M15:M20" si="21">IF(ISBLANK($C15),"",IF(M$2&lt;&gt;"Yes",0,IF(AN15&lt;=$D$30,$B$30,IF(AN15&lt;=$D$29,$B$29,$B$28))))</f>
        <v/>
      </c>
      <c r="N15" s="26" t="e">
        <f t="shared" si="5"/>
        <v>#VALUE!</v>
      </c>
      <c r="O15" s="26" t="str">
        <f t="shared" si="6"/>
        <v/>
      </c>
      <c r="P15" s="26" t="e">
        <f t="shared" si="7"/>
        <v>#VALUE!</v>
      </c>
      <c r="Q15" s="26" t="str">
        <f t="shared" si="8"/>
        <v/>
      </c>
      <c r="R15" s="26" t="e">
        <f t="shared" si="9"/>
        <v>#VALUE!</v>
      </c>
      <c r="S15" s="26" t="str">
        <f t="shared" si="10"/>
        <v/>
      </c>
      <c r="T15" s="26" t="e">
        <f t="shared" si="11"/>
        <v>#VALUE!</v>
      </c>
      <c r="U15" s="26" t="str">
        <f t="shared" si="12"/>
        <v/>
      </c>
      <c r="V15" s="26" t="e">
        <f t="shared" si="13"/>
        <v>#VALUE!</v>
      </c>
      <c r="W15" s="26" t="str">
        <f t="shared" ref="W15:W20" si="22">IF(ISBLANK($C15),"",IF(W$2&lt;&gt;"Yes",0,IF(AX15&lt;=$D$30,$B$30,IF(AX15&lt;=$D$29,$B$29,$B$28))))</f>
        <v/>
      </c>
      <c r="X15" s="26" t="e">
        <f t="shared" si="14"/>
        <v>#VALUE!</v>
      </c>
      <c r="Y15" s="26" t="str">
        <f>IF(ISBLANK($C15),"",IF(Y$2&lt;&gt;"Yes",0,IF(AZ15&lt;=$D$30,$B$30,IF(AZ15&lt;=$D$29,$B$29,$B$28))))</f>
        <v/>
      </c>
      <c r="Z15" s="26" t="e">
        <f t="shared" si="15"/>
        <v>#VALUE!</v>
      </c>
      <c r="AA15" s="26" t="str">
        <f t="shared" si="16"/>
        <v/>
      </c>
      <c r="AB15" s="26" t="e">
        <f t="shared" si="17"/>
        <v>#VALUE!</v>
      </c>
      <c r="AC15" s="26" t="str">
        <f t="shared" ref="AC15:AC20" si="23">IF(ISBLANK($C15),"",IF(AC$2&lt;&gt;"Yes",0,IF(BD15&lt;=$D$30,$B$30,IF(BD15&lt;=$D$29,$B$29,$B$28))))</f>
        <v/>
      </c>
      <c r="AD15" s="26" t="e">
        <f t="shared" si="18"/>
        <v>#VALUE!</v>
      </c>
      <c r="AE15" s="26" t="str">
        <f>IF(ISBLANK($C15),"",IF(AE$2&lt;&gt;"Yes",0,IF(BF15&lt;=$D$30,$B$30,IF(BF15&lt;=$D$29,$B$29,$B$28))))</f>
        <v/>
      </c>
      <c r="AH15" s="27" t="str">
        <f>IF(ISBLANK($C15),"",SUMIF(Data!$C$19:$E$36,'Dry Dock Management'!$C15,Data!#REF!))</f>
        <v/>
      </c>
      <c r="AI15" s="27"/>
      <c r="AJ15" s="27" t="str">
        <f>IF(ISBLANK($C15),"",SUMIF(Data!$C$19:$E$36,'Dry Dock Management'!$C15,Data!F$19:F$36))</f>
        <v/>
      </c>
      <c r="AK15" s="27"/>
      <c r="AL15" s="27" t="str">
        <f>IF(ISBLANK($C15),"",SUMIF(Data!$C$19:$E$36,'Dry Dock Management'!$C15,Data!G$19:G$36))</f>
        <v/>
      </c>
      <c r="AM15" s="27"/>
      <c r="AN15" s="27" t="str">
        <f>IF(ISBLANK($C15),"",SUMIF(Data!$C$19:$E$36,'Dry Dock Management'!$C15,Data!H$19:H$36))</f>
        <v/>
      </c>
      <c r="AO15" s="27"/>
      <c r="AP15" s="27" t="str">
        <f>IF(ISBLANK($C15),"",SUMIF(Data!$C$19:$E$36,'Dry Dock Management'!$C15,Data!I$19:I$36))</f>
        <v/>
      </c>
      <c r="AQ15" s="27"/>
      <c r="AR15" s="27" t="str">
        <f>IF(ISBLANK($C15),"",SUMIF(Data!$C$19:$E$36,'Dry Dock Management'!$C15,Data!J$19:J$36))</f>
        <v/>
      </c>
      <c r="AS15" s="27"/>
      <c r="AT15" s="27" t="str">
        <f>IF(ISBLANK($C15),"",SUMIF(Data!$C$19:$E$36,'Dry Dock Management'!$C15,Data!K$19:K$36))</f>
        <v/>
      </c>
      <c r="AU15" s="27"/>
      <c r="AV15" s="27" t="str">
        <f>IF(ISBLANK($C15),"",SUMIF(Data!$C$19:$E$36,'Dry Dock Management'!$C15,Data!L$19:L$36))</f>
        <v/>
      </c>
      <c r="AW15" s="27"/>
      <c r="AX15" s="27" t="str">
        <f>IF(ISBLANK($C15),"",SUMIF(Data!$C$19:$E$36,'Dry Dock Management'!$C15,Data!M$19:M$36))</f>
        <v/>
      </c>
      <c r="AY15" s="27"/>
      <c r="AZ15" s="27" t="str">
        <f>IF(ISBLANK($C15),"",SUMIF(Data!$C$19:$E$36,'Dry Dock Management'!$C15,Data!N$19:N$36))</f>
        <v/>
      </c>
      <c r="BA15" s="27"/>
      <c r="BB15" s="27" t="str">
        <f>IF(ISBLANK($C15),"",SUMIF(Data!$C$19:$E$36,'Dry Dock Management'!$C15,Data!O$19:O$36))</f>
        <v/>
      </c>
      <c r="BC15" s="27"/>
      <c r="BD15" s="27" t="str">
        <f>IF(ISBLANK($C15),"",SUMIF(Data!$C$19:$E$36,'Dry Dock Management'!$C15,Data!P$19:P$36))</f>
        <v/>
      </c>
      <c r="BE15" s="27"/>
      <c r="BF15" s="27" t="str">
        <f>IF(ISBLANK($C15),"",SUMIF(Data!$C$19:$E$36,'Dry Dock Management'!$C15,Data!Q$19:Q$36))</f>
        <v/>
      </c>
    </row>
    <row r="16" spans="1:58" s="9" customFormat="1" hidden="1" outlineLevel="1">
      <c r="B16" s="22" t="s">
        <v>74</v>
      </c>
      <c r="C16" s="23"/>
      <c r="D16" s="73"/>
      <c r="E16" s="23"/>
      <c r="F16" s="34"/>
      <c r="G16" s="26" t="str">
        <f>IF(ISBLANK($C16),"",IF(G$2&lt;&gt;"Yes",0,IF(AH16&lt;=#REF!,#REF!,IF(AH16&lt;=#REF!,#REF!,#REF!))))</f>
        <v/>
      </c>
      <c r="H16" s="26" t="e">
        <f t="shared" si="0"/>
        <v>#VALUE!</v>
      </c>
      <c r="I16" s="26" t="str">
        <f>IF(ISBLANK($C16),"",IF(I$2&lt;&gt;"Yes",0,IF(AJ16&lt;=#REF!,#REF!,IF(AJ16&lt;=#REF!,#REF!,#REF!))))</f>
        <v/>
      </c>
      <c r="J16" s="26" t="e">
        <f t="shared" si="1"/>
        <v>#VALUE!</v>
      </c>
      <c r="K16" s="26" t="str">
        <f>IF(ISBLANK($C16),"",IF(K$2&lt;&gt;"Yes",0,IF(AL16&lt;=#REF!,#REF!,IF(AL16&lt;=#REF!,#REF!,#REF!))))</f>
        <v/>
      </c>
      <c r="L16" s="26" t="e">
        <f t="shared" si="3"/>
        <v>#VALUE!</v>
      </c>
      <c r="M16" s="26" t="str">
        <f>IF(ISBLANK($C16),"",IF(M$2&lt;&gt;"Yes",0,IF(AN16&lt;=#REF!,#REF!,IF(AN16&lt;=#REF!,#REF!,#REF!))))</f>
        <v/>
      </c>
      <c r="N16" s="26" t="e">
        <f t="shared" si="5"/>
        <v>#VALUE!</v>
      </c>
      <c r="O16" s="26" t="str">
        <f>IF(ISBLANK($C16),"",IF(O$2&lt;&gt;"Yes",0,IF(AP16&lt;=#REF!,#REF!,IF(AP16&lt;=#REF!,#REF!,#REF!))))</f>
        <v/>
      </c>
      <c r="P16" s="26" t="e">
        <f t="shared" si="7"/>
        <v>#VALUE!</v>
      </c>
      <c r="Q16" s="26" t="str">
        <f>IF(ISBLANK($C16),"",IF(Q$2&lt;&gt;"Yes",0,IF(AR16&lt;=#REF!,#REF!,IF(AR16&lt;=#REF!,#REF!,#REF!))))</f>
        <v/>
      </c>
      <c r="R16" s="26" t="e">
        <f t="shared" si="9"/>
        <v>#VALUE!</v>
      </c>
      <c r="S16" s="26" t="str">
        <f>IF(ISBLANK($C16),"",IF(S$2&lt;&gt;"Yes",0,IF(AT16&lt;=#REF!,#REF!,IF(AT16&lt;=#REF!,#REF!,#REF!))))</f>
        <v/>
      </c>
      <c r="T16" s="26" t="e">
        <f t="shared" si="11"/>
        <v>#VALUE!</v>
      </c>
      <c r="U16" s="26" t="str">
        <f>IF(ISBLANK($C16),"",IF(U$2&lt;&gt;"Yes",0,IF(AV16&lt;=#REF!,#REF!,IF(AV16&lt;=#REF!,#REF!,#REF!))))</f>
        <v/>
      </c>
      <c r="V16" s="26" t="e">
        <f t="shared" si="13"/>
        <v>#VALUE!</v>
      </c>
      <c r="W16" s="26" t="str">
        <f>IF(ISBLANK($C16),"",IF(W$2&lt;&gt;"Yes",0,IF(AX16&lt;=#REF!,#REF!,IF(AX16&lt;=#REF!,#REF!,#REF!))))</f>
        <v/>
      </c>
      <c r="X16" s="26" t="e">
        <f t="shared" si="14"/>
        <v>#VALUE!</v>
      </c>
      <c r="Y16" s="26" t="str">
        <f>IF(ISBLANK($C16),"",IF(Y$2&lt;&gt;"Yes",0,IF(AZ16&lt;=#REF!,#REF!,IF(AZ16&lt;=#REF!,#REF!,#REF!))))</f>
        <v/>
      </c>
      <c r="Z16" s="26" t="e">
        <f t="shared" si="15"/>
        <v>#VALUE!</v>
      </c>
      <c r="AA16" s="26" t="str">
        <f>IF(ISBLANK($C16),"",IF(AA$2&lt;&gt;"Yes",0,IF(BB16&lt;=#REF!,#REF!,IF(BB16&lt;=#REF!,#REF!,#REF!))))</f>
        <v/>
      </c>
      <c r="AB16" s="26" t="e">
        <f t="shared" si="17"/>
        <v>#VALUE!</v>
      </c>
      <c r="AC16" s="26" t="str">
        <f>IF(ISBLANK($C16),"",IF(AC$2&lt;&gt;"Yes",0,IF(BD16&lt;=#REF!,#REF!,IF(BD16&lt;=#REF!,#REF!,#REF!))))</f>
        <v/>
      </c>
      <c r="AD16" s="26" t="e">
        <f t="shared" si="18"/>
        <v>#VALUE!</v>
      </c>
      <c r="AE16" s="26" t="str">
        <f>IF(ISBLANK($C16),"",IF(AE$2&lt;&gt;"Yes",0,IF(BF16&lt;=#REF!,#REF!,IF(BF16&lt;=#REF!,#REF!,#REF!))))</f>
        <v/>
      </c>
      <c r="AH16" s="27" t="str">
        <f>IF(ISBLANK($C16),"",SUMIF(Data!$C$19:$E$36,'Dry Dock Management'!$C16,Data!#REF!))</f>
        <v/>
      </c>
      <c r="AI16" s="27"/>
      <c r="AJ16" s="27" t="str">
        <f>IF(ISBLANK($C16),"",SUMIF(Data!$C$19:$E$36,'Dry Dock Management'!$C16,Data!F$19:F$36))</f>
        <v/>
      </c>
      <c r="AK16" s="27"/>
      <c r="AL16" s="27" t="str">
        <f>IF(ISBLANK($C16),"",SUMIF(Data!$C$19:$E$36,'Dry Dock Management'!$C16,Data!G$19:G$36))</f>
        <v/>
      </c>
      <c r="AM16" s="27"/>
      <c r="AN16" s="27" t="str">
        <f>IF(ISBLANK($C16),"",SUMIF(Data!$C$19:$E$36,'Dry Dock Management'!$C16,Data!H$19:H$36))</f>
        <v/>
      </c>
      <c r="AO16" s="27"/>
      <c r="AP16" s="27" t="str">
        <f>IF(ISBLANK($C16),"",SUMIF(Data!$C$19:$E$36,'Dry Dock Management'!$C16,Data!I$19:I$36))</f>
        <v/>
      </c>
      <c r="AQ16" s="27"/>
      <c r="AR16" s="27" t="str">
        <f>IF(ISBLANK($C16),"",SUMIF(Data!$C$19:$E$36,'Dry Dock Management'!$C16,Data!J$19:J$36))</f>
        <v/>
      </c>
      <c r="AS16" s="27"/>
      <c r="AT16" s="27" t="str">
        <f>IF(ISBLANK($C16),"",SUMIF(Data!$C$19:$E$36,'Dry Dock Management'!$C16,Data!K$19:K$36))</f>
        <v/>
      </c>
      <c r="AU16" s="27"/>
      <c r="AV16" s="27" t="str">
        <f>IF(ISBLANK($C16),"",SUMIF(Data!$C$19:$E$36,'Dry Dock Management'!$C16,Data!L$19:L$36))</f>
        <v/>
      </c>
      <c r="AW16" s="27"/>
      <c r="AX16" s="27" t="str">
        <f>IF(ISBLANK($C16),"",SUMIF(Data!$C$19:$E$36,'Dry Dock Management'!$C16,Data!M$19:M$36))</f>
        <v/>
      </c>
      <c r="AY16" s="27"/>
      <c r="AZ16" s="27" t="str">
        <f>IF(ISBLANK($C16),"",SUMIF(Data!$C$19:$E$36,'Dry Dock Management'!$C16,Data!N$19:N$36))</f>
        <v/>
      </c>
      <c r="BA16" s="27"/>
      <c r="BB16" s="27" t="str">
        <f>IF(ISBLANK($C16),"",SUMIF(Data!$C$19:$E$36,'Dry Dock Management'!$C16,Data!O$19:O$36))</f>
        <v/>
      </c>
      <c r="BC16" s="27"/>
      <c r="BD16" s="27" t="str">
        <f>IF(ISBLANK($C16),"",SUMIF(Data!$C$19:$E$36,'Dry Dock Management'!$C16,Data!P$19:P$36))</f>
        <v/>
      </c>
      <c r="BE16" s="27"/>
      <c r="BF16" s="27" t="str">
        <f>IF(ISBLANK($C16),"",SUMIF(Data!$C$19:$E$36,'Dry Dock Management'!$C16,Data!Q$19:Q$36))</f>
        <v/>
      </c>
    </row>
    <row r="17" spans="2:58" s="9" customFormat="1" hidden="1" outlineLevel="1">
      <c r="B17" s="22" t="s">
        <v>75</v>
      </c>
      <c r="C17" s="23"/>
      <c r="D17" s="73"/>
      <c r="E17" s="23"/>
      <c r="F17" s="34"/>
      <c r="G17" s="26" t="str">
        <f>IF(ISBLANK($C17),"",IF(G$2&lt;&gt;"Yes",0,IF(AH17&gt;=#REF!,#REF!,IF(AH17&gt;=#REF!,#REF!,#REF!))))</f>
        <v/>
      </c>
      <c r="H17" s="26" t="e">
        <f t="shared" si="0"/>
        <v>#VALUE!</v>
      </c>
      <c r="I17" s="26" t="str">
        <f>IF(ISBLANK($C17),"",IF(I$2&lt;&gt;"Yes",0,IF(AJ17&gt;=#REF!,#REF!,IF(AJ17&gt;=#REF!,#REF!,#REF!))))</f>
        <v/>
      </c>
      <c r="J17" s="26" t="e">
        <f t="shared" si="1"/>
        <v>#VALUE!</v>
      </c>
      <c r="K17" s="26" t="str">
        <f>IF(ISBLANK($C17),"",IF(K$2&lt;&gt;"Yes",0,IF(AL17&gt;=#REF!,#REF!,IF(AL17&gt;=#REF!,#REF!,#REF!))))</f>
        <v/>
      </c>
      <c r="L17" s="26" t="e">
        <f t="shared" si="3"/>
        <v>#VALUE!</v>
      </c>
      <c r="M17" s="26" t="str">
        <f>IF(ISBLANK($C17),"",IF(M$2&lt;&gt;"Yes",0,IF(AN17&gt;=#REF!,#REF!,IF(AN17&gt;=#REF!,#REF!,#REF!))))</f>
        <v/>
      </c>
      <c r="N17" s="26" t="e">
        <f t="shared" si="5"/>
        <v>#VALUE!</v>
      </c>
      <c r="O17" s="26" t="str">
        <f>IF(ISBLANK($C17),"",IF(O$2&lt;&gt;"Yes",0,IF(AP17&gt;=#REF!,#REF!,IF(AP17&gt;=#REF!,#REF!,#REF!))))</f>
        <v/>
      </c>
      <c r="P17" s="26" t="e">
        <f t="shared" si="7"/>
        <v>#VALUE!</v>
      </c>
      <c r="Q17" s="26" t="str">
        <f>IF(ISBLANK($C17),"",IF(Q$2&lt;&gt;"Yes",0,IF(AR17&gt;=#REF!,#REF!,IF(AR17&gt;=#REF!,#REF!,#REF!))))</f>
        <v/>
      </c>
      <c r="R17" s="26" t="e">
        <f t="shared" si="9"/>
        <v>#VALUE!</v>
      </c>
      <c r="S17" s="26" t="str">
        <f>IF(ISBLANK($C17),"",IF(S$2&lt;&gt;"Yes",0,IF(AT17&gt;=#REF!,#REF!,IF(AT17&gt;=#REF!,#REF!,#REF!))))</f>
        <v/>
      </c>
      <c r="T17" s="26" t="e">
        <f t="shared" si="11"/>
        <v>#VALUE!</v>
      </c>
      <c r="U17" s="26" t="str">
        <f>IF(ISBLANK($C17),"",IF(U$2&lt;&gt;"Yes",0,IF(AV17&gt;=#REF!,#REF!,IF(AV17&gt;=#REF!,#REF!,#REF!))))</f>
        <v/>
      </c>
      <c r="V17" s="26" t="e">
        <f t="shared" si="13"/>
        <v>#VALUE!</v>
      </c>
      <c r="W17" s="26" t="str">
        <f>IF(ISBLANK($C17),"",IF(W$2&lt;&gt;"Yes",0,IF(AX17&gt;=#REF!,#REF!,IF(AX17&gt;=#REF!,#REF!,#REF!))))</f>
        <v/>
      </c>
      <c r="X17" s="26" t="e">
        <f t="shared" si="14"/>
        <v>#VALUE!</v>
      </c>
      <c r="Y17" s="26" t="str">
        <f>IF(ISBLANK($C17),"",IF(Y$2&lt;&gt;"Yes",0,IF(AZ17&gt;=#REF!,#REF!,IF(AZ17&gt;=#REF!,#REF!,#REF!))))</f>
        <v/>
      </c>
      <c r="Z17" s="26" t="e">
        <f t="shared" si="15"/>
        <v>#VALUE!</v>
      </c>
      <c r="AA17" s="26" t="str">
        <f>IF(ISBLANK($C17),"",IF(AA$2&lt;&gt;"Yes",0,IF(BB17&gt;=#REF!,#REF!,IF(BB17&gt;=#REF!,#REF!,#REF!))))</f>
        <v/>
      </c>
      <c r="AB17" s="26" t="e">
        <f t="shared" si="17"/>
        <v>#VALUE!</v>
      </c>
      <c r="AC17" s="26" t="str">
        <f>IF(ISBLANK($C17),"",IF(AC$2&lt;&gt;"Yes",0,IF(BD17&gt;=#REF!,#REF!,IF(BD17&gt;=#REF!,#REF!,#REF!))))</f>
        <v/>
      </c>
      <c r="AD17" s="26" t="e">
        <f t="shared" si="18"/>
        <v>#VALUE!</v>
      </c>
      <c r="AE17" s="26" t="str">
        <f>IF(ISBLANK($C17),"",IF(AE$2&lt;&gt;"Yes",0,IF(BF17&gt;=#REF!,#REF!,IF(BF17&gt;=#REF!,#REF!,#REF!))))</f>
        <v/>
      </c>
      <c r="AH17" s="27" t="str">
        <f>IF(ISBLANK($C17),"",SUMIF(Data!$C$19:$E$36,'Dry Dock Management'!$C17,Data!#REF!))</f>
        <v/>
      </c>
      <c r="AI17" s="27"/>
      <c r="AJ17" s="27" t="str">
        <f>IF(ISBLANK($C17),"",SUMIF(Data!$C$19:$E$36,'Dry Dock Management'!$C17,Data!F$19:F$36))</f>
        <v/>
      </c>
      <c r="AK17" s="27"/>
      <c r="AL17" s="27" t="str">
        <f>IF(ISBLANK($C17),"",SUMIF(Data!$C$19:$E$36,'Dry Dock Management'!$C17,Data!G$19:G$36))</f>
        <v/>
      </c>
      <c r="AM17" s="27"/>
      <c r="AN17" s="27" t="str">
        <f>IF(ISBLANK($C17),"",SUMIF(Data!$C$19:$E$36,'Dry Dock Management'!$C17,Data!H$19:H$36))</f>
        <v/>
      </c>
      <c r="AO17" s="27"/>
      <c r="AP17" s="27" t="str">
        <f>IF(ISBLANK($C17),"",SUMIF(Data!$C$19:$E$36,'Dry Dock Management'!$C17,Data!I$19:I$36))</f>
        <v/>
      </c>
      <c r="AQ17" s="27"/>
      <c r="AR17" s="27" t="str">
        <f>IF(ISBLANK($C17),"",SUMIF(Data!$C$19:$E$36,'Dry Dock Management'!$C17,Data!J$19:J$36))</f>
        <v/>
      </c>
      <c r="AS17" s="27"/>
      <c r="AT17" s="27" t="str">
        <f>IF(ISBLANK($C17),"",SUMIF(Data!$C$19:$E$36,'Dry Dock Management'!$C17,Data!K$19:K$36))</f>
        <v/>
      </c>
      <c r="AU17" s="27"/>
      <c r="AV17" s="27" t="str">
        <f>IF(ISBLANK($C17),"",SUMIF(Data!$C$19:$E$36,'Dry Dock Management'!$C17,Data!L$19:L$36))</f>
        <v/>
      </c>
      <c r="AW17" s="27"/>
      <c r="AX17" s="27" t="str">
        <f>IF(ISBLANK($C17),"",SUMIF(Data!$C$19:$E$36,'Dry Dock Management'!$C17,Data!M$19:M$36))</f>
        <v/>
      </c>
      <c r="AY17" s="27"/>
      <c r="AZ17" s="27" t="str">
        <f>IF(ISBLANK($C17),"",SUMIF(Data!$C$19:$E$36,'Dry Dock Management'!$C17,Data!N$19:N$36))</f>
        <v/>
      </c>
      <c r="BA17" s="27"/>
      <c r="BB17" s="27" t="str">
        <f>IF(ISBLANK($C17),"",SUMIF(Data!$C$19:$E$36,'Dry Dock Management'!$C17,Data!O$19:O$36))</f>
        <v/>
      </c>
      <c r="BC17" s="27"/>
      <c r="BD17" s="27" t="str">
        <f>IF(ISBLANK($C17),"",SUMIF(Data!$C$19:$E$36,'Dry Dock Management'!$C17,Data!P$19:P$36))</f>
        <v/>
      </c>
      <c r="BE17" s="27"/>
      <c r="BF17" s="27" t="str">
        <f>IF(ISBLANK($C17),"",SUMIF(Data!$C$19:$E$36,'Dry Dock Management'!$C17,Data!Q$19:Q$36))</f>
        <v/>
      </c>
    </row>
    <row r="18" spans="2:58" s="9" customFormat="1" hidden="1" outlineLevel="1">
      <c r="B18" s="22" t="s">
        <v>76</v>
      </c>
      <c r="C18" s="23"/>
      <c r="D18" s="73"/>
      <c r="E18" s="23"/>
      <c r="F18" s="34"/>
      <c r="G18" s="26" t="str">
        <f>IF(ISBLANK($C18),"",IF(G$2&lt;&gt;"Yes",0,IF(AH18=#REF!,#REF!,IF(AH18=#REF!,#REF!,#REF!))))</f>
        <v/>
      </c>
      <c r="H18" s="26" t="e">
        <f t="shared" si="0"/>
        <v>#VALUE!</v>
      </c>
      <c r="I18" s="26" t="str">
        <f>IF(ISBLANK($C18),"",IF(I$2&lt;&gt;"Yes",0,IF(AJ18=#REF!,#REF!,IF(AJ18=#REF!,#REF!,#REF!))))</f>
        <v/>
      </c>
      <c r="J18" s="26" t="e">
        <f t="shared" si="1"/>
        <v>#VALUE!</v>
      </c>
      <c r="K18" s="26" t="str">
        <f>IF(ISBLANK($C18),"",IF(K$2&lt;&gt;"Yes",0,IF(AL18=#REF!,#REF!,IF(AL18=#REF!,#REF!,#REF!))))</f>
        <v/>
      </c>
      <c r="L18" s="26" t="e">
        <f t="shared" si="3"/>
        <v>#VALUE!</v>
      </c>
      <c r="M18" s="26" t="str">
        <f>IF(ISBLANK($C18),"",IF(M$2&lt;&gt;"Yes",0,IF(AN18=#REF!,#REF!,IF(AN18=#REF!,#REF!,#REF!))))</f>
        <v/>
      </c>
      <c r="N18" s="26" t="e">
        <f t="shared" si="5"/>
        <v>#VALUE!</v>
      </c>
      <c r="O18" s="26" t="str">
        <f>IF(ISBLANK($C18),"",IF(O$2&lt;&gt;"Yes",0,IF(AP18=#REF!,#REF!,IF(AP18=#REF!,#REF!,#REF!))))</f>
        <v/>
      </c>
      <c r="P18" s="26" t="e">
        <f t="shared" si="7"/>
        <v>#VALUE!</v>
      </c>
      <c r="Q18" s="26" t="str">
        <f>IF(ISBLANK($C18),"",IF(Q$2&lt;&gt;"Yes",0,IF(AR18=#REF!,#REF!,IF(AR18=#REF!,#REF!,#REF!))))</f>
        <v/>
      </c>
      <c r="R18" s="26" t="e">
        <f t="shared" si="9"/>
        <v>#VALUE!</v>
      </c>
      <c r="S18" s="26" t="str">
        <f>IF(ISBLANK($C18),"",IF(S$2&lt;&gt;"Yes",0,IF(AT18=#REF!,#REF!,IF(AT18=#REF!,#REF!,#REF!))))</f>
        <v/>
      </c>
      <c r="T18" s="26" t="e">
        <f t="shared" si="11"/>
        <v>#VALUE!</v>
      </c>
      <c r="U18" s="26" t="str">
        <f>IF(ISBLANK($C18),"",IF(U$2&lt;&gt;"Yes",0,IF(AV18=#REF!,#REF!,IF(AV18=#REF!,#REF!,#REF!))))</f>
        <v/>
      </c>
      <c r="V18" s="26" t="e">
        <f t="shared" si="13"/>
        <v>#VALUE!</v>
      </c>
      <c r="W18" s="26" t="str">
        <f>IF(ISBLANK($C18),"",IF(W$2&lt;&gt;"Yes",0,IF(AX18=#REF!,#REF!,IF(AX18=#REF!,#REF!,#REF!))))</f>
        <v/>
      </c>
      <c r="X18" s="26" t="e">
        <f t="shared" si="14"/>
        <v>#VALUE!</v>
      </c>
      <c r="Y18" s="26" t="str">
        <f>IF(ISBLANK($C18),"",IF(Y$2&lt;&gt;"Yes",0,IF(AZ18=#REF!,#REF!,IF(AZ18=#REF!,#REF!,#REF!))))</f>
        <v/>
      </c>
      <c r="Z18" s="26" t="e">
        <f t="shared" si="15"/>
        <v>#VALUE!</v>
      </c>
      <c r="AA18" s="26" t="str">
        <f>IF(ISBLANK($C18),"",IF(AA$2&lt;&gt;"Yes",0,IF(BB18=#REF!,#REF!,IF(BB18=#REF!,#REF!,#REF!))))</f>
        <v/>
      </c>
      <c r="AB18" s="26" t="e">
        <f t="shared" si="17"/>
        <v>#VALUE!</v>
      </c>
      <c r="AC18" s="26" t="str">
        <f>IF(ISBLANK($C18),"",IF(AC$2&lt;&gt;"Yes",0,IF(BD18=#REF!,#REF!,IF(BD18=#REF!,#REF!,#REF!))))</f>
        <v/>
      </c>
      <c r="AD18" s="26" t="e">
        <f t="shared" si="18"/>
        <v>#VALUE!</v>
      </c>
      <c r="AE18" s="26" t="str">
        <f>IF(ISBLANK($C18),"",IF(AE$2&lt;&gt;"Yes",0,IF(BF18=#REF!,#REF!,IF(BF18=#REF!,#REF!,#REF!))))</f>
        <v/>
      </c>
      <c r="AH18" s="27" t="str">
        <f>IF(ISBLANK($C18),"",SUMIF(Data!$C$19:$E$36,'Dry Dock Management'!$C18,Data!#REF!))</f>
        <v/>
      </c>
      <c r="AI18" s="27"/>
      <c r="AJ18" s="27" t="str">
        <f>IF(ISBLANK($C18),"",SUMIF(Data!$C$19:$E$36,'Dry Dock Management'!$C18,Data!F$19:F$36))</f>
        <v/>
      </c>
      <c r="AK18" s="27"/>
      <c r="AL18" s="27" t="str">
        <f>IF(ISBLANK($C18),"",SUMIF(Data!$C$19:$E$36,'Dry Dock Management'!$C18,Data!G$19:G$36))</f>
        <v/>
      </c>
      <c r="AM18" s="27"/>
      <c r="AN18" s="27" t="str">
        <f>IF(ISBLANK($C18),"",SUMIF(Data!$C$19:$E$36,'Dry Dock Management'!$C18,Data!H$19:H$36))</f>
        <v/>
      </c>
      <c r="AO18" s="27"/>
      <c r="AP18" s="27" t="str">
        <f>IF(ISBLANK($C18),"",SUMIF(Data!$C$19:$E$36,'Dry Dock Management'!$C18,Data!I$19:I$36))</f>
        <v/>
      </c>
      <c r="AQ18" s="27"/>
      <c r="AR18" s="27" t="str">
        <f>IF(ISBLANK($C18),"",SUMIF(Data!$C$19:$E$36,'Dry Dock Management'!$C18,Data!J$19:J$36))</f>
        <v/>
      </c>
      <c r="AS18" s="27"/>
      <c r="AT18" s="27" t="str">
        <f>IF(ISBLANK($C18),"",SUMIF(Data!$C$19:$E$36,'Dry Dock Management'!$C18,Data!K$19:K$36))</f>
        <v/>
      </c>
      <c r="AU18" s="27"/>
      <c r="AV18" s="27" t="str">
        <f>IF(ISBLANK($C18),"",SUMIF(Data!$C$19:$E$36,'Dry Dock Management'!$C18,Data!L$19:L$36))</f>
        <v/>
      </c>
      <c r="AW18" s="27"/>
      <c r="AX18" s="27" t="str">
        <f>IF(ISBLANK($C18),"",SUMIF(Data!$C$19:$E$36,'Dry Dock Management'!$C18,Data!M$19:M$36))</f>
        <v/>
      </c>
      <c r="AY18" s="27"/>
      <c r="AZ18" s="27" t="str">
        <f>IF(ISBLANK($C18),"",SUMIF(Data!$C$19:$E$36,'Dry Dock Management'!$C18,Data!N$19:N$36))</f>
        <v/>
      </c>
      <c r="BA18" s="27"/>
      <c r="BB18" s="27" t="str">
        <f>IF(ISBLANK($C18),"",SUMIF(Data!$C$19:$E$36,'Dry Dock Management'!$C18,Data!O$19:O$36))</f>
        <v/>
      </c>
      <c r="BC18" s="27"/>
      <c r="BD18" s="27" t="str">
        <f>IF(ISBLANK($C18),"",SUMIF(Data!$C$19:$E$36,'Dry Dock Management'!$C18,Data!P$19:P$36))</f>
        <v/>
      </c>
      <c r="BE18" s="27"/>
      <c r="BF18" s="27" t="str">
        <f>IF(ISBLANK($C18),"",SUMIF(Data!$C$19:$E$36,'Dry Dock Management'!$C18,Data!Q$19:Q$36))</f>
        <v/>
      </c>
    </row>
    <row r="19" spans="2:58" hidden="1" outlineLevel="1">
      <c r="B19" s="10">
        <v>9</v>
      </c>
      <c r="C19" s="11"/>
      <c r="D19" s="72"/>
      <c r="E19" s="11"/>
      <c r="F19" s="14"/>
      <c r="G19" s="7" t="str">
        <f t="shared" ref="G19:G20" si="24">IF(ISBLANK($C19),"",IF(G$2&lt;&gt;"Yes",0,IF(AH19&lt;=$D$30,$B$30,IF(AH19&lt;=$D$29,$B$29,$B$28))))</f>
        <v/>
      </c>
      <c r="H19" s="7" t="e">
        <f t="shared" si="0"/>
        <v>#VALUE!</v>
      </c>
      <c r="I19" s="7" t="str">
        <f>IF(ISBLANK($C19),"",IF(I$2&lt;&gt;"Yes",0,IF(AJ19&lt;=$D$30,$B$30,IF(AJ19&lt;=$D$29,$B$29,$B$28))))</f>
        <v/>
      </c>
      <c r="J19" s="7" t="e">
        <f t="shared" si="1"/>
        <v>#VALUE!</v>
      </c>
      <c r="K19" s="7" t="str">
        <f t="shared" si="20"/>
        <v/>
      </c>
      <c r="L19" s="7" t="e">
        <f t="shared" si="3"/>
        <v>#VALUE!</v>
      </c>
      <c r="M19" s="7" t="str">
        <f t="shared" si="21"/>
        <v/>
      </c>
      <c r="N19" s="7" t="e">
        <f t="shared" si="5"/>
        <v>#VALUE!</v>
      </c>
      <c r="O19" s="7" t="str">
        <f t="shared" si="6"/>
        <v/>
      </c>
      <c r="P19" s="7" t="e">
        <f t="shared" si="7"/>
        <v>#VALUE!</v>
      </c>
      <c r="Q19" s="7" t="str">
        <f t="shared" si="8"/>
        <v/>
      </c>
      <c r="R19" s="7" t="e">
        <f t="shared" si="9"/>
        <v>#VALUE!</v>
      </c>
      <c r="S19" s="7" t="str">
        <f t="shared" si="10"/>
        <v/>
      </c>
      <c r="T19" s="7" t="e">
        <f t="shared" si="11"/>
        <v>#VALUE!</v>
      </c>
      <c r="U19" s="7" t="str">
        <f t="shared" si="12"/>
        <v/>
      </c>
      <c r="V19" s="7" t="e">
        <f t="shared" si="13"/>
        <v>#VALUE!</v>
      </c>
      <c r="W19" s="7" t="str">
        <f t="shared" si="22"/>
        <v/>
      </c>
      <c r="X19" s="7" t="e">
        <f t="shared" si="14"/>
        <v>#VALUE!</v>
      </c>
      <c r="Y19" s="7" t="str">
        <f>IF(ISBLANK($C19),"",IF(Y$2&lt;&gt;"Yes",0,IF(AZ19&lt;=$D$30,$B$30,IF(AZ19&lt;=$D$29,$B$29,$B$28))))</f>
        <v/>
      </c>
      <c r="Z19" s="7" t="e">
        <f t="shared" si="15"/>
        <v>#VALUE!</v>
      </c>
      <c r="AA19" s="7" t="str">
        <f t="shared" si="16"/>
        <v/>
      </c>
      <c r="AB19" s="7" t="e">
        <f t="shared" si="17"/>
        <v>#VALUE!</v>
      </c>
      <c r="AC19" s="7" t="str">
        <f t="shared" si="23"/>
        <v/>
      </c>
      <c r="AD19" s="7" t="e">
        <f t="shared" si="18"/>
        <v>#VALUE!</v>
      </c>
      <c r="AE19" s="7" t="str">
        <f>IF(ISBLANK($C19),"",IF(AE$2&lt;&gt;"Yes",0,IF(BF19&lt;=$D$30,$B$30,IF(BF19&lt;=$D$29,$B$29,$B$28))))</f>
        <v/>
      </c>
      <c r="AH19" s="6" t="str">
        <f>IF(ISBLANK($C19),"",SUMIF(Data!$C$19:$E$36,'Dry Dock Management'!$C19,Data!#REF!))</f>
        <v/>
      </c>
      <c r="AI19" s="6"/>
      <c r="AJ19" s="6" t="str">
        <f>IF(ISBLANK($C19),"",SUMIF(Data!$C$19:$E$36,'Dry Dock Management'!$C19,Data!F$19:F$36))</f>
        <v/>
      </c>
      <c r="AK19" s="6"/>
      <c r="AL19" s="6" t="str">
        <f>IF(ISBLANK($C19),"",SUMIF(Data!$C$19:$E$36,'Dry Dock Management'!$C19,Data!G$19:G$36))</f>
        <v/>
      </c>
      <c r="AM19" s="6"/>
      <c r="AN19" s="6" t="str">
        <f>IF(ISBLANK($C19),"",SUMIF(Data!$C$19:$E$36,'Dry Dock Management'!$C19,Data!H$19:H$36))</f>
        <v/>
      </c>
      <c r="AO19" s="6"/>
      <c r="AP19" s="6" t="str">
        <f>IF(ISBLANK($C19),"",SUMIF(Data!$C$19:$E$36,'Dry Dock Management'!$C19,Data!I$19:I$36))</f>
        <v/>
      </c>
      <c r="AQ19" s="6"/>
      <c r="AR19" s="6" t="str">
        <f>IF(ISBLANK($C19),"",SUMIF(Data!$C$19:$E$36,'Dry Dock Management'!$C19,Data!J$19:J$36))</f>
        <v/>
      </c>
      <c r="AS19" s="6"/>
      <c r="AT19" s="6" t="str">
        <f>IF(ISBLANK($C19),"",SUMIF(Data!$C$19:$E$36,'Dry Dock Management'!$C19,Data!K$19:K$36))</f>
        <v/>
      </c>
      <c r="AU19" s="6"/>
      <c r="AV19" s="6" t="str">
        <f>IF(ISBLANK($C19),"",SUMIF(Data!$C$19:$E$36,'Dry Dock Management'!$C19,Data!L$19:L$36))</f>
        <v/>
      </c>
      <c r="AW19" s="6"/>
      <c r="AX19" s="6" t="str">
        <f>IF(ISBLANK($C19),"",SUMIF(Data!$C$19:$E$36,'Dry Dock Management'!$C19,Data!M$19:M$36))</f>
        <v/>
      </c>
      <c r="AY19" s="6"/>
      <c r="AZ19" s="6" t="str">
        <f>IF(ISBLANK($C19),"",SUMIF(Data!$C$19:$E$36,'Dry Dock Management'!$C19,Data!N$19:N$36))</f>
        <v/>
      </c>
      <c r="BA19" s="6"/>
      <c r="BB19" s="6" t="str">
        <f>IF(ISBLANK($C19),"",SUMIF(Data!$C$19:$E$36,'Dry Dock Management'!$C19,Data!O$19:O$36))</f>
        <v/>
      </c>
      <c r="BC19" s="6"/>
      <c r="BD19" s="6" t="str">
        <f>IF(ISBLANK($C19),"",SUMIF(Data!$C$19:$E$36,'Dry Dock Management'!$C19,Data!P$19:P$36))</f>
        <v/>
      </c>
      <c r="BE19" s="6"/>
      <c r="BF19" s="6" t="str">
        <f>IF(ISBLANK($C19),"",SUMIF(Data!$C$19:$E$36,'Dry Dock Management'!$C19,Data!Q$19:Q$36))</f>
        <v/>
      </c>
    </row>
    <row r="20" spans="2:58" hidden="1" outlineLevel="1">
      <c r="B20" s="10">
        <v>10</v>
      </c>
      <c r="C20" s="11"/>
      <c r="D20" s="72"/>
      <c r="E20" s="11"/>
      <c r="F20" s="14"/>
      <c r="G20" s="7" t="str">
        <f t="shared" si="24"/>
        <v/>
      </c>
      <c r="H20" s="7" t="e">
        <f t="shared" si="0"/>
        <v>#VALUE!</v>
      </c>
      <c r="I20" s="7" t="str">
        <f t="shared" ref="I20" si="25">IF(ISBLANK($C20),"",IF(I$2&lt;&gt;"Yes",0,IF(AJ20&lt;=$D$30,$B$30,IF(AJ20&lt;=$D$29,$B$29,$B$28))))</f>
        <v/>
      </c>
      <c r="J20" s="7" t="e">
        <f t="shared" si="1"/>
        <v>#VALUE!</v>
      </c>
      <c r="K20" s="7" t="str">
        <f t="shared" si="20"/>
        <v/>
      </c>
      <c r="L20" s="7" t="e">
        <f t="shared" si="3"/>
        <v>#VALUE!</v>
      </c>
      <c r="M20" s="7" t="str">
        <f t="shared" si="21"/>
        <v/>
      </c>
      <c r="N20" s="7" t="e">
        <f t="shared" si="5"/>
        <v>#VALUE!</v>
      </c>
      <c r="O20" s="7" t="str">
        <f t="shared" si="6"/>
        <v/>
      </c>
      <c r="P20" s="7" t="e">
        <f t="shared" si="7"/>
        <v>#VALUE!</v>
      </c>
      <c r="Q20" s="7" t="str">
        <f t="shared" si="8"/>
        <v/>
      </c>
      <c r="R20" s="7" t="e">
        <f t="shared" si="9"/>
        <v>#VALUE!</v>
      </c>
      <c r="S20" s="7" t="str">
        <f t="shared" si="10"/>
        <v/>
      </c>
      <c r="T20" s="7" t="e">
        <f t="shared" si="11"/>
        <v>#VALUE!</v>
      </c>
      <c r="U20" s="7" t="str">
        <f t="shared" si="12"/>
        <v/>
      </c>
      <c r="V20" s="7" t="e">
        <f t="shared" si="13"/>
        <v>#VALUE!</v>
      </c>
      <c r="W20" s="7" t="str">
        <f t="shared" si="22"/>
        <v/>
      </c>
      <c r="X20" s="7" t="e">
        <f t="shared" si="14"/>
        <v>#VALUE!</v>
      </c>
      <c r="Y20" s="7" t="str">
        <f>IF(ISBLANK($C20),"",IF(Y$2&lt;&gt;"Yes",0,IF(AZ20&lt;=$D$30,$B$30,IF(AZ20&lt;=$D$29,$B$29,$B$28))))</f>
        <v/>
      </c>
      <c r="Z20" s="7" t="e">
        <f t="shared" si="15"/>
        <v>#VALUE!</v>
      </c>
      <c r="AA20" s="7" t="str">
        <f t="shared" si="16"/>
        <v/>
      </c>
      <c r="AB20" s="7" t="e">
        <f t="shared" si="17"/>
        <v>#VALUE!</v>
      </c>
      <c r="AC20" s="7" t="str">
        <f t="shared" si="23"/>
        <v/>
      </c>
      <c r="AD20" s="7" t="e">
        <f t="shared" si="18"/>
        <v>#VALUE!</v>
      </c>
      <c r="AE20" s="7" t="str">
        <f>IF(ISBLANK($C20),"",IF(AE$2&lt;&gt;"Yes",0,IF(BF20&lt;=$D$30,$B$30,IF(BF20&lt;=$D$29,$B$29,$B$28))))</f>
        <v/>
      </c>
      <c r="AH20" s="6" t="str">
        <f>IF(ISBLANK($C20),"",SUMIF(Data!$C$19:$E$36,'Dry Dock Management'!$C20,Data!#REF!))</f>
        <v/>
      </c>
      <c r="AI20" s="6"/>
      <c r="AJ20" s="6" t="str">
        <f>IF(ISBLANK($C20),"",SUMIF(Data!$C$19:$E$36,'Dry Dock Management'!$C20,Data!F$19:F$36))</f>
        <v/>
      </c>
      <c r="AK20" s="6"/>
      <c r="AL20" s="6" t="str">
        <f>IF(ISBLANK($C20),"",SUMIF(Data!$C$19:$E$36,'Dry Dock Management'!$C20,Data!G$19:G$36))</f>
        <v/>
      </c>
      <c r="AM20" s="6"/>
      <c r="AN20" s="6" t="str">
        <f>IF(ISBLANK($C20),"",SUMIF(Data!$C$19:$E$36,'Dry Dock Management'!$C20,Data!H$19:H$36))</f>
        <v/>
      </c>
      <c r="AO20" s="6"/>
      <c r="AP20" s="6" t="str">
        <f>IF(ISBLANK($C20),"",SUMIF(Data!$C$19:$E$36,'Dry Dock Management'!$C20,Data!I$19:I$36))</f>
        <v/>
      </c>
      <c r="AQ20" s="6"/>
      <c r="AR20" s="6" t="str">
        <f>IF(ISBLANK($C20),"",SUMIF(Data!$C$19:$E$36,'Dry Dock Management'!$C20,Data!J$19:J$36))</f>
        <v/>
      </c>
      <c r="AS20" s="6"/>
      <c r="AT20" s="6" t="str">
        <f>IF(ISBLANK($C20),"",SUMIF(Data!$C$19:$E$36,'Dry Dock Management'!$C20,Data!K$19:K$36))</f>
        <v/>
      </c>
      <c r="AU20" s="6"/>
      <c r="AV20" s="6" t="str">
        <f>IF(ISBLANK($C20),"",SUMIF(Data!$C$19:$E$36,'Dry Dock Management'!$C20,Data!L$19:L$36))</f>
        <v/>
      </c>
      <c r="AW20" s="6"/>
      <c r="AX20" s="6" t="str">
        <f>IF(ISBLANK($C20),"",SUMIF(Data!$C$19:$E$36,'Dry Dock Management'!$C20,Data!M$19:M$36))</f>
        <v/>
      </c>
      <c r="AY20" s="6"/>
      <c r="AZ20" s="6" t="str">
        <f>IF(ISBLANK($C20),"",SUMIF(Data!$C$19:$E$36,'Dry Dock Management'!$C20,Data!N$19:N$36))</f>
        <v/>
      </c>
      <c r="BA20" s="6"/>
      <c r="BB20" s="6" t="str">
        <f>IF(ISBLANK($C20),"",SUMIF(Data!$C$19:$E$36,'Dry Dock Management'!$C20,Data!O$19:O$36))</f>
        <v/>
      </c>
      <c r="BC20" s="6"/>
      <c r="BD20" s="6" t="str">
        <f>IF(ISBLANK($C20),"",SUMIF(Data!$C$19:$E$36,'Dry Dock Management'!$C20,Data!P$19:P$36))</f>
        <v/>
      </c>
      <c r="BE20" s="6"/>
      <c r="BF20" s="6" t="str">
        <f>IF(ISBLANK($C20),"",SUMIF(Data!$C$19:$E$36,'Dry Dock Management'!$C20,Data!Q$19:Q$36))</f>
        <v/>
      </c>
    </row>
    <row r="21" spans="2:58" collapsed="1">
      <c r="D21" s="3"/>
    </row>
    <row r="22" spans="2:58">
      <c r="B22" s="81" t="s">
        <v>14</v>
      </c>
      <c r="C22" s="11"/>
      <c r="D22" s="72">
        <f>SUM(D11:D20)</f>
        <v>0.99999999999999989</v>
      </c>
      <c r="E22" s="12"/>
      <c r="F22" s="13"/>
      <c r="G22" s="7">
        <f>SUMPRODUCT($D11:$D20,G11:G20)</f>
        <v>0</v>
      </c>
      <c r="H22" s="7" t="str">
        <f>IF(OR(ISBLANK(I22),ISERROR(I22)),"",I22-G22)</f>
        <v/>
      </c>
      <c r="I22" s="7" t="e">
        <f>IF(SUMPRODUCT($D11:$D20,I11:I20)=0,NA(),SUMPRODUCT($D11:$D20,I11:I20))</f>
        <v>#N/A</v>
      </c>
      <c r="J22" s="7" t="str">
        <f>IF(OR(ISBLANK(K22),ISERROR(K22)),"",K22-I22)</f>
        <v/>
      </c>
      <c r="K22" s="7" t="e">
        <f>IF(SUMPRODUCT($D11:$D20,K11:K20)=0,NA(),SUMPRODUCT($D11:$D20,K11:K20))</f>
        <v>#N/A</v>
      </c>
      <c r="L22" s="7" t="str">
        <f>IF(OR(ISBLANK(M22),ISERROR(M22)),"",M22-K22)</f>
        <v/>
      </c>
      <c r="M22" s="7" t="e">
        <f>IF(SUMPRODUCT($D11:$D20,M11:M20)=0,NA(),SUMPRODUCT($D11:$D20,M11:M20))</f>
        <v>#N/A</v>
      </c>
      <c r="N22" s="7" t="str">
        <f>IF(OR(ISBLANK(O22),ISERROR(O22)),"",O22-M22)</f>
        <v/>
      </c>
      <c r="O22" s="7" t="e">
        <f>IF(SUMPRODUCT($D11:$D20,O11:O20)=0,NA(),SUMPRODUCT($D11:$D20,O11:O20))</f>
        <v>#N/A</v>
      </c>
      <c r="P22" s="7" t="str">
        <f>IF(OR(ISBLANK(Q22),ISERROR(Q22)),"",Q22-O22)</f>
        <v/>
      </c>
      <c r="Q22" s="7" t="e">
        <f>IF(SUMPRODUCT($D11:$D20,Q11:Q20)=0,NA(),SUMPRODUCT($D11:$D20,Q11:Q20))</f>
        <v>#N/A</v>
      </c>
      <c r="R22" s="7" t="str">
        <f>IF(OR(ISBLANK(S22),ISERROR(S22)),"",S22-Q22)</f>
        <v/>
      </c>
      <c r="S22" s="7" t="e">
        <f>IF(SUMPRODUCT($D11:$D20,S11:S20)=0,NA(),SUMPRODUCT($D11:$D20,S11:S20))</f>
        <v>#N/A</v>
      </c>
      <c r="T22" s="7" t="str">
        <f>IF(OR(ISBLANK(U22),ISERROR(U22)),"",U22-S22)</f>
        <v/>
      </c>
      <c r="U22" s="7" t="e">
        <f>IF(SUMPRODUCT($D11:$D20,U11:U20)=0,NA(),SUMPRODUCT($D11:$D20,U11:U20))</f>
        <v>#N/A</v>
      </c>
      <c r="V22" s="7" t="str">
        <f>IF(OR(ISBLANK(W22),ISERROR(W22)),"",W22-U22)</f>
        <v/>
      </c>
      <c r="W22" s="7" t="e">
        <f>IF(SUMPRODUCT($D11:$D20,W11:W20)=0,NA(),SUMPRODUCT($D11:$D20,W11:W20))</f>
        <v>#N/A</v>
      </c>
      <c r="X22" s="7" t="e">
        <f ca="1">IF(OR(ISBLANK(Y22),ISERROR(Y22)),"",Y22-W22)</f>
        <v>#N/A</v>
      </c>
      <c r="Y22" s="7">
        <f ca="1">IF(SUMPRODUCT($D11:$D20,Y11:Y20)=0,NA(),SUMPRODUCT($D11:$D20,Y11:Y20))</f>
        <v>3</v>
      </c>
      <c r="Z22" s="7" t="str">
        <f>IF(OR(ISBLANK(AA22),ISERROR(AA22)),"",AA22-Y22)</f>
        <v/>
      </c>
      <c r="AA22" s="7" t="e">
        <f>IF(SUMPRODUCT($D11:$D20,AA11:AA20)=0,NA(),SUMPRODUCT($D11:$D20,AA11:AA20))</f>
        <v>#N/A</v>
      </c>
      <c r="AB22" s="7" t="str">
        <f>IF(OR(ISBLANK(AC22),ISERROR(AC22)),"",AC22-AA22)</f>
        <v/>
      </c>
      <c r="AC22" s="7" t="e">
        <f>IF(SUMPRODUCT($D11:$D20,AC11:AC20)=0,NA(),SUMPRODUCT($D11:$D20,AC11:AC20))</f>
        <v>#N/A</v>
      </c>
      <c r="AD22" s="7" t="str">
        <f>IF(OR(ISBLANK(AE22),ISERROR(AE22)),"",AE22-AC22)</f>
        <v/>
      </c>
      <c r="AE22" s="7" t="e">
        <f>IF(SUMPRODUCT($D11:$D20,AE11:AE20)=0,NA(),SUMPRODUCT($D11:$D20,AE11:AE20))</f>
        <v>#N/A</v>
      </c>
    </row>
    <row r="26" spans="2:58">
      <c r="B26" s="2" t="s">
        <v>52</v>
      </c>
    </row>
    <row r="27" spans="2:58">
      <c r="B27" s="2" t="s">
        <v>64</v>
      </c>
      <c r="C27" s="9"/>
      <c r="D27" s="9"/>
    </row>
    <row r="28" spans="2:58">
      <c r="B28" s="15">
        <v>1</v>
      </c>
      <c r="C28" s="5" t="s">
        <v>86</v>
      </c>
      <c r="D28" s="67">
        <v>1.02</v>
      </c>
    </row>
    <row r="29" spans="2:58">
      <c r="B29" s="15">
        <v>2</v>
      </c>
      <c r="C29" s="5" t="s">
        <v>87</v>
      </c>
      <c r="D29" s="67">
        <v>1.02</v>
      </c>
    </row>
    <row r="30" spans="2:58">
      <c r="B30" s="15">
        <v>3</v>
      </c>
      <c r="C30" s="5" t="s">
        <v>88</v>
      </c>
      <c r="D30" s="67">
        <v>1</v>
      </c>
    </row>
    <row r="31" spans="2:58">
      <c r="B31" s="15"/>
      <c r="C31" s="5"/>
      <c r="D31" s="30"/>
    </row>
    <row r="32" spans="2:58">
      <c r="B32" s="15" t="s">
        <v>65</v>
      </c>
      <c r="C32" s="36"/>
      <c r="D32" s="30"/>
    </row>
    <row r="33" spans="2:5">
      <c r="B33" s="15">
        <v>1</v>
      </c>
      <c r="C33" s="5" t="s">
        <v>89</v>
      </c>
      <c r="D33" s="67">
        <v>1.07</v>
      </c>
    </row>
    <row r="34" spans="2:5">
      <c r="B34" s="15">
        <v>2</v>
      </c>
      <c r="C34" s="5" t="s">
        <v>90</v>
      </c>
      <c r="D34" s="67">
        <v>1.07</v>
      </c>
    </row>
    <row r="35" spans="2:5">
      <c r="B35" s="15">
        <v>3</v>
      </c>
      <c r="C35" s="5" t="s">
        <v>91</v>
      </c>
      <c r="D35" s="67">
        <v>1</v>
      </c>
    </row>
    <row r="36" spans="2:5">
      <c r="B36" s="15"/>
      <c r="C36" s="5"/>
      <c r="D36" s="30"/>
    </row>
    <row r="37" spans="2:5">
      <c r="B37" s="15" t="s">
        <v>66</v>
      </c>
      <c r="C37" s="36"/>
      <c r="D37" s="30"/>
    </row>
    <row r="38" spans="2:5" ht="26">
      <c r="B38" s="15">
        <v>1</v>
      </c>
      <c r="C38" s="5" t="s">
        <v>97</v>
      </c>
      <c r="D38" s="65">
        <v>2.5</v>
      </c>
    </row>
    <row r="39" spans="2:5" ht="26">
      <c r="B39" s="15">
        <v>2</v>
      </c>
      <c r="C39" s="5" t="s">
        <v>96</v>
      </c>
      <c r="D39" s="65">
        <v>2.5</v>
      </c>
    </row>
    <row r="40" spans="2:5" ht="26">
      <c r="B40" s="15">
        <v>3</v>
      </c>
      <c r="C40" s="5" t="s">
        <v>92</v>
      </c>
      <c r="D40" s="65">
        <v>2</v>
      </c>
    </row>
    <row r="41" spans="2:5">
      <c r="B41" s="15"/>
      <c r="C41" s="5"/>
      <c r="D41" s="35"/>
    </row>
    <row r="42" spans="2:5">
      <c r="B42" s="15" t="s">
        <v>67</v>
      </c>
      <c r="C42" s="36"/>
      <c r="D42" s="35"/>
    </row>
    <row r="43" spans="2:5">
      <c r="B43" s="15">
        <v>1</v>
      </c>
      <c r="C43" s="5" t="s">
        <v>93</v>
      </c>
      <c r="D43" s="65">
        <v>7</v>
      </c>
    </row>
    <row r="44" spans="2:5" ht="26">
      <c r="B44" s="15">
        <v>2</v>
      </c>
      <c r="C44" s="5" t="s">
        <v>95</v>
      </c>
      <c r="D44" s="65">
        <v>7</v>
      </c>
    </row>
    <row r="45" spans="2:5">
      <c r="B45" s="15">
        <v>3</v>
      </c>
      <c r="C45" s="5" t="s">
        <v>94</v>
      </c>
      <c r="D45" s="65">
        <v>5</v>
      </c>
    </row>
    <row r="47" spans="2:5">
      <c r="B47" s="2" t="s">
        <v>53</v>
      </c>
    </row>
    <row r="48" spans="2:5">
      <c r="B48" s="2">
        <v>1</v>
      </c>
      <c r="C48" s="2" t="s">
        <v>55</v>
      </c>
      <c r="D48" s="8" t="s">
        <v>57</v>
      </c>
      <c r="E48" s="70">
        <f>'Management Performance'!$E$29</f>
        <v>1.58</v>
      </c>
    </row>
    <row r="49" spans="2:5">
      <c r="B49" s="2">
        <v>2</v>
      </c>
      <c r="C49" s="2" t="s">
        <v>56</v>
      </c>
      <c r="D49" s="8" t="s">
        <v>58</v>
      </c>
      <c r="E49" s="70">
        <f>'Management Performance'!$E$30</f>
        <v>1.58</v>
      </c>
    </row>
    <row r="50" spans="2:5">
      <c r="B50" s="2">
        <v>3</v>
      </c>
      <c r="C50" s="2" t="s">
        <v>54</v>
      </c>
      <c r="D50" s="8" t="s">
        <v>58</v>
      </c>
      <c r="E50" s="70">
        <f>'Management Performance'!$E$31</f>
        <v>2.42</v>
      </c>
    </row>
  </sheetData>
  <sheetProtection formatColumns="0"/>
  <mergeCells count="1">
    <mergeCell ref="B4:AE4"/>
  </mergeCells>
  <conditionalFormatting sqref="G11:G20 K11:K20 M11:M20 O11:O20 Q11:Q20 S11:S20 U11:U20 W11:W20 Y11:Y20 AA11:AA20 AC11:AC20 AE11:AE20 I11:I20">
    <cfRule type="iconSet" priority="1">
      <iconSet showValue="0">
        <cfvo type="percent" val="0"/>
        <cfvo type="num" val="2"/>
        <cfvo type="num" val="2" gte="0"/>
      </iconSet>
    </cfRule>
  </conditionalFormatting>
  <conditionalFormatting sqref="G22 I22 K22 M22 O22 Q22 S22 U22 W22 Y22 AA22 AC22 AE22">
    <cfRule type="iconSet" priority="15">
      <iconSet showValue="0">
        <cfvo type="percent" val="0"/>
        <cfvo type="formula" val="$E$48"/>
        <cfvo type="formula" val="$E$50"/>
      </iconSet>
    </cfRule>
  </conditionalFormatting>
  <printOptions horizontalCentered="1"/>
  <pageMargins left="0.7" right="0.7" top="0.75" bottom="0.75" header="0.3" footer="0.3"/>
  <pageSetup paperSize="9" scale="80" orientation="portrait"/>
  <drawing r:id="rId1"/>
  <extLst>
    <ext xmlns:x14="http://schemas.microsoft.com/office/spreadsheetml/2009/9/main" uri="{78C0D931-6437-407d-A8EE-F0AAD7539E65}">
      <x14:conditionalFormattings>
        <x14:conditionalFormatting xmlns:xm="http://schemas.microsoft.com/office/excel/2006/main">
          <x14:cfRule type="iconSet" priority="14" id="{7DE19B79-A895-443E-A0D2-1A41747DC437}">
            <x14:iconSet iconSet="3Triangles" showValue="0">
              <x14:cfvo type="percent">
                <xm:f>0</xm:f>
              </x14:cfvo>
              <x14:cfvo type="num">
                <xm:f>0</xm:f>
              </x14:cfvo>
              <x14:cfvo type="num" gte="0">
                <xm:f>0</xm:f>
              </x14:cfvo>
            </x14:iconSet>
          </x14:cfRule>
          <xm:sqref>H11:H20 H22 J22 L22 N22 P22 R22 J11:J20 L11:L20 N11:N20 P11:P20 R11:R20</xm:sqref>
        </x14:conditionalFormatting>
        <x14:conditionalFormatting xmlns:xm="http://schemas.microsoft.com/office/excel/2006/main">
          <x14:cfRule type="iconSet" priority="13" id="{E39E9AA1-7469-45D1-8288-AF65E7A883B6}">
            <x14:iconSet iconSet="3Triangles" showValue="0">
              <x14:cfvo type="percent">
                <xm:f>0</xm:f>
              </x14:cfvo>
              <x14:cfvo type="num">
                <xm:f>0</xm:f>
              </x14:cfvo>
              <x14:cfvo type="num" gte="0">
                <xm:f>0</xm:f>
              </x14:cfvo>
            </x14:iconSet>
          </x14:cfRule>
          <xm:sqref>T22</xm:sqref>
        </x14:conditionalFormatting>
        <x14:conditionalFormatting xmlns:xm="http://schemas.microsoft.com/office/excel/2006/main">
          <x14:cfRule type="iconSet" priority="12" id="{E967097F-F79C-41BF-8DEF-0190BC782601}">
            <x14:iconSet iconSet="3Triangles" showValue="0">
              <x14:cfvo type="percent">
                <xm:f>0</xm:f>
              </x14:cfvo>
              <x14:cfvo type="num">
                <xm:f>0</xm:f>
              </x14:cfvo>
              <x14:cfvo type="num" gte="0">
                <xm:f>0</xm:f>
              </x14:cfvo>
            </x14:iconSet>
          </x14:cfRule>
          <xm:sqref>V22</xm:sqref>
        </x14:conditionalFormatting>
        <x14:conditionalFormatting xmlns:xm="http://schemas.microsoft.com/office/excel/2006/main">
          <x14:cfRule type="iconSet" priority="11" id="{0AF5E39B-F7D4-4E10-87B5-C00ABA70972E}">
            <x14:iconSet iconSet="3Triangles" showValue="0">
              <x14:cfvo type="percent">
                <xm:f>0</xm:f>
              </x14:cfvo>
              <x14:cfvo type="num">
                <xm:f>0</xm:f>
              </x14:cfvo>
              <x14:cfvo type="num" gte="0">
                <xm:f>0</xm:f>
              </x14:cfvo>
            </x14:iconSet>
          </x14:cfRule>
          <xm:sqref>X22</xm:sqref>
        </x14:conditionalFormatting>
        <x14:conditionalFormatting xmlns:xm="http://schemas.microsoft.com/office/excel/2006/main">
          <x14:cfRule type="iconSet" priority="10" id="{BE3F039B-33D4-4A51-81C8-CBBD415FA8B7}">
            <x14:iconSet iconSet="3Triangles" showValue="0">
              <x14:cfvo type="percent">
                <xm:f>0</xm:f>
              </x14:cfvo>
              <x14:cfvo type="num">
                <xm:f>0</xm:f>
              </x14:cfvo>
              <x14:cfvo type="num" gte="0">
                <xm:f>0</xm:f>
              </x14:cfvo>
            </x14:iconSet>
          </x14:cfRule>
          <xm:sqref>Z22</xm:sqref>
        </x14:conditionalFormatting>
        <x14:conditionalFormatting xmlns:xm="http://schemas.microsoft.com/office/excel/2006/main">
          <x14:cfRule type="iconSet" priority="9" id="{1DFDE4E1-5B14-4915-BBD0-C5572D15ED26}">
            <x14:iconSet iconSet="3Triangles" showValue="0">
              <x14:cfvo type="percent">
                <xm:f>0</xm:f>
              </x14:cfvo>
              <x14:cfvo type="num">
                <xm:f>0</xm:f>
              </x14:cfvo>
              <x14:cfvo type="num" gte="0">
                <xm:f>0</xm:f>
              </x14:cfvo>
            </x14:iconSet>
          </x14:cfRule>
          <xm:sqref>AB22</xm:sqref>
        </x14:conditionalFormatting>
        <x14:conditionalFormatting xmlns:xm="http://schemas.microsoft.com/office/excel/2006/main">
          <x14:cfRule type="iconSet" priority="8" id="{8EBE4EA4-31AA-4709-8077-9048228CECDB}">
            <x14:iconSet iconSet="3Triangles" showValue="0">
              <x14:cfvo type="percent">
                <xm:f>0</xm:f>
              </x14:cfvo>
              <x14:cfvo type="num">
                <xm:f>0</xm:f>
              </x14:cfvo>
              <x14:cfvo type="num" gte="0">
                <xm:f>0</xm:f>
              </x14:cfvo>
            </x14:iconSet>
          </x14:cfRule>
          <xm:sqref>AD22</xm:sqref>
        </x14:conditionalFormatting>
        <x14:conditionalFormatting xmlns:xm="http://schemas.microsoft.com/office/excel/2006/main">
          <x14:cfRule type="iconSet" priority="7" id="{FFF1523A-BFD6-4BD0-87A5-5A975911DC68}">
            <x14:iconSet iconSet="3Triangles" showValue="0">
              <x14:cfvo type="percent">
                <xm:f>0</xm:f>
              </x14:cfvo>
              <x14:cfvo type="num">
                <xm:f>0</xm:f>
              </x14:cfvo>
              <x14:cfvo type="num" gte="0">
                <xm:f>0</xm:f>
              </x14:cfvo>
            </x14:iconSet>
          </x14:cfRule>
          <xm:sqref>T11:T20</xm:sqref>
        </x14:conditionalFormatting>
        <x14:conditionalFormatting xmlns:xm="http://schemas.microsoft.com/office/excel/2006/main">
          <x14:cfRule type="iconSet" priority="6" id="{CF372D55-FD37-46D7-8E58-EDA60754E81A}">
            <x14:iconSet iconSet="3Triangles" showValue="0">
              <x14:cfvo type="percent">
                <xm:f>0</xm:f>
              </x14:cfvo>
              <x14:cfvo type="num">
                <xm:f>0</xm:f>
              </x14:cfvo>
              <x14:cfvo type="num" gte="0">
                <xm:f>0</xm:f>
              </x14:cfvo>
            </x14:iconSet>
          </x14:cfRule>
          <xm:sqref>V11:V20</xm:sqref>
        </x14:conditionalFormatting>
        <x14:conditionalFormatting xmlns:xm="http://schemas.microsoft.com/office/excel/2006/main">
          <x14:cfRule type="iconSet" priority="5" id="{3B85D582-0DF5-4EB9-B9F3-754F5E89F825}">
            <x14:iconSet iconSet="3Triangles" showValue="0">
              <x14:cfvo type="percent">
                <xm:f>0</xm:f>
              </x14:cfvo>
              <x14:cfvo type="num">
                <xm:f>0</xm:f>
              </x14:cfvo>
              <x14:cfvo type="num" gte="0">
                <xm:f>0</xm:f>
              </x14:cfvo>
            </x14:iconSet>
          </x14:cfRule>
          <xm:sqref>X11:X20</xm:sqref>
        </x14:conditionalFormatting>
        <x14:conditionalFormatting xmlns:xm="http://schemas.microsoft.com/office/excel/2006/main">
          <x14:cfRule type="iconSet" priority="4" id="{99C677E1-797D-44A6-9DC9-985EA9286896}">
            <x14:iconSet iconSet="3Triangles" showValue="0">
              <x14:cfvo type="percent">
                <xm:f>0</xm:f>
              </x14:cfvo>
              <x14:cfvo type="num">
                <xm:f>0</xm:f>
              </x14:cfvo>
              <x14:cfvo type="num" gte="0">
                <xm:f>0</xm:f>
              </x14:cfvo>
            </x14:iconSet>
          </x14:cfRule>
          <xm:sqref>Z11:Z20</xm:sqref>
        </x14:conditionalFormatting>
        <x14:conditionalFormatting xmlns:xm="http://schemas.microsoft.com/office/excel/2006/main">
          <x14:cfRule type="iconSet" priority="3" id="{3A7CB39C-FAB7-4E88-BECD-F33A475D3F2A}">
            <x14:iconSet iconSet="3Triangles" showValue="0">
              <x14:cfvo type="percent">
                <xm:f>0</xm:f>
              </x14:cfvo>
              <x14:cfvo type="num">
                <xm:f>0</xm:f>
              </x14:cfvo>
              <x14:cfvo type="num" gte="0">
                <xm:f>0</xm:f>
              </x14:cfvo>
            </x14:iconSet>
          </x14:cfRule>
          <xm:sqref>AB11:AB20</xm:sqref>
        </x14:conditionalFormatting>
        <x14:conditionalFormatting xmlns:xm="http://schemas.microsoft.com/office/excel/2006/main">
          <x14:cfRule type="iconSet" priority="2" id="{E3BA168B-1F0D-46E9-A413-DE00A40139A7}">
            <x14:iconSet iconSet="3Triangles" showValue="0">
              <x14:cfvo type="percent">
                <xm:f>0</xm:f>
              </x14:cfvo>
              <x14:cfvo type="num">
                <xm:f>0</xm:f>
              </x14:cfvo>
              <x14:cfvo type="num" gte="0">
                <xm:f>0</xm:f>
              </x14:cfvo>
            </x14:iconSet>
          </x14:cfRule>
          <xm:sqref>AD11:AD20</xm:sqref>
        </x14:conditionalFormatting>
      </x14:conditionalFormatting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BG45"/>
  <sheetViews>
    <sheetView showGridLines="0" topLeftCell="A6" zoomScale="85" zoomScaleNormal="85" zoomScaleSheetLayoutView="70" zoomScalePageLayoutView="85" workbookViewId="0">
      <selection activeCell="BB11" sqref="BB11"/>
    </sheetView>
  </sheetViews>
  <sheetFormatPr baseColWidth="10" defaultColWidth="8.83203125" defaultRowHeight="13" outlineLevelRow="1" outlineLevelCol="1" x14ac:dyDescent="0"/>
  <cols>
    <col min="1" max="1" width="8.6640625" style="2" customWidth="1"/>
    <col min="2" max="2" width="4.1640625" style="2" customWidth="1"/>
    <col min="3" max="3" width="59.5" style="2" customWidth="1"/>
    <col min="4" max="4" width="8" style="2" customWidth="1"/>
    <col min="5" max="5" width="7" style="2" customWidth="1"/>
    <col min="6" max="6" width="7.33203125" style="2" customWidth="1"/>
    <col min="7" max="7" width="7.6640625" style="2" customWidth="1" outlineLevel="1"/>
    <col min="8" max="8" width="6.83203125" style="2" customWidth="1"/>
    <col min="9" max="9" width="8.6640625" style="2" customWidth="1"/>
    <col min="10" max="10" width="6.83203125" style="2" customWidth="1"/>
    <col min="11" max="11" width="8.1640625" style="2" customWidth="1"/>
    <col min="12" max="12" width="6.83203125" style="2" customWidth="1"/>
    <col min="13" max="13" width="8.6640625" style="2" customWidth="1"/>
    <col min="14" max="31" width="6.83203125" style="2" customWidth="1"/>
    <col min="32" max="32" width="9.1640625" style="2" customWidth="1"/>
    <col min="33" max="33" width="8.83203125" style="2"/>
    <col min="34" max="34" width="9.83203125" style="2" bestFit="1" customWidth="1"/>
    <col min="35" max="35" width="9.83203125" style="2" customWidth="1"/>
    <col min="36" max="16384" width="8.83203125" style="2"/>
  </cols>
  <sheetData>
    <row r="1" spans="1:59">
      <c r="A1" s="3" t="s">
        <v>47</v>
      </c>
      <c r="B1" s="3"/>
      <c r="C1" s="2" t="s">
        <v>48</v>
      </c>
    </row>
    <row r="2" spans="1:59">
      <c r="C2" s="2" t="s">
        <v>62</v>
      </c>
      <c r="G2" s="3"/>
      <c r="H2" s="3"/>
      <c r="Y2" s="2" t="str">
        <f>Data!N1</f>
        <v>Yes</v>
      </c>
    </row>
    <row r="3" spans="1:59">
      <c r="G3" s="3" t="s">
        <v>46</v>
      </c>
      <c r="H3" s="3" t="s">
        <v>0</v>
      </c>
      <c r="I3" s="2" t="s">
        <v>0</v>
      </c>
      <c r="J3" s="2" t="s">
        <v>1</v>
      </c>
      <c r="K3" s="2" t="s">
        <v>1</v>
      </c>
      <c r="L3" s="2" t="s">
        <v>2</v>
      </c>
      <c r="M3" s="2" t="s">
        <v>2</v>
      </c>
      <c r="N3" s="2" t="s">
        <v>3</v>
      </c>
      <c r="O3" s="2" t="s">
        <v>3</v>
      </c>
      <c r="P3" s="2" t="s">
        <v>63</v>
      </c>
      <c r="Q3" s="2" t="s">
        <v>4</v>
      </c>
      <c r="R3" s="2" t="s">
        <v>5</v>
      </c>
      <c r="S3" s="2" t="s">
        <v>5</v>
      </c>
      <c r="T3" s="2" t="s">
        <v>6</v>
      </c>
      <c r="U3" s="2" t="s">
        <v>6</v>
      </c>
      <c r="V3" s="2" t="s">
        <v>7</v>
      </c>
      <c r="W3" s="2" t="s">
        <v>7</v>
      </c>
      <c r="X3" s="2" t="s">
        <v>8</v>
      </c>
      <c r="Y3" s="2" t="s">
        <v>8</v>
      </c>
      <c r="Z3" s="2" t="s">
        <v>9</v>
      </c>
      <c r="AA3" s="2" t="s">
        <v>9</v>
      </c>
      <c r="AB3" s="2" t="s">
        <v>10</v>
      </c>
      <c r="AC3" s="2" t="s">
        <v>10</v>
      </c>
      <c r="AD3" s="2" t="s">
        <v>11</v>
      </c>
      <c r="AE3" s="2" t="s">
        <v>11</v>
      </c>
    </row>
    <row r="4" spans="1:59" ht="18" thickBot="1">
      <c r="B4" s="250" t="s">
        <v>24</v>
      </c>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row>
    <row r="5" spans="1:59" ht="14" thickTop="1">
      <c r="C5" s="54"/>
      <c r="W5" s="9"/>
      <c r="X5" s="9"/>
    </row>
    <row r="8" spans="1:59">
      <c r="AH8" s="2" t="s">
        <v>12</v>
      </c>
    </row>
    <row r="9" spans="1:59">
      <c r="C9" s="38" t="s">
        <v>15</v>
      </c>
      <c r="D9" s="40" t="s">
        <v>13</v>
      </c>
      <c r="E9" s="38"/>
      <c r="F9" s="38"/>
      <c r="G9" s="40" t="s">
        <v>46</v>
      </c>
      <c r="H9" s="40"/>
      <c r="I9" s="40" t="s">
        <v>0</v>
      </c>
      <c r="J9" s="40"/>
      <c r="K9" s="40" t="s">
        <v>1</v>
      </c>
      <c r="L9" s="40"/>
      <c r="M9" s="40" t="s">
        <v>2</v>
      </c>
      <c r="N9" s="40"/>
      <c r="O9" s="40" t="s">
        <v>3</v>
      </c>
      <c r="P9" s="40"/>
      <c r="Q9" s="40" t="s">
        <v>4</v>
      </c>
      <c r="R9" s="40"/>
      <c r="S9" s="40" t="s">
        <v>5</v>
      </c>
      <c r="T9" s="40"/>
      <c r="U9" s="40" t="s">
        <v>6</v>
      </c>
      <c r="V9" s="40"/>
      <c r="W9" s="40" t="s">
        <v>7</v>
      </c>
      <c r="X9" s="40"/>
      <c r="Y9" s="40" t="s">
        <v>8</v>
      </c>
      <c r="Z9" s="40"/>
      <c r="AA9" s="40" t="s">
        <v>9</v>
      </c>
      <c r="AB9" s="40"/>
      <c r="AC9" s="40" t="s">
        <v>10</v>
      </c>
      <c r="AD9" s="40"/>
      <c r="AE9" s="40" t="s">
        <v>11</v>
      </c>
      <c r="AF9" s="38"/>
      <c r="AG9" s="38"/>
      <c r="AH9" s="40" t="s">
        <v>46</v>
      </c>
      <c r="AI9" s="40"/>
      <c r="AJ9" s="40" t="s">
        <v>0</v>
      </c>
      <c r="AK9" s="40"/>
      <c r="AL9" s="40" t="s">
        <v>1</v>
      </c>
      <c r="AM9" s="40"/>
      <c r="AN9" s="40" t="s">
        <v>2</v>
      </c>
      <c r="AO9" s="40"/>
      <c r="AP9" s="40" t="s">
        <v>3</v>
      </c>
      <c r="AQ9" s="40"/>
      <c r="AR9" s="40" t="s">
        <v>4</v>
      </c>
      <c r="AS9" s="40"/>
      <c r="AT9" s="40" t="s">
        <v>5</v>
      </c>
      <c r="AU9" s="40"/>
      <c r="AV9" s="40" t="s">
        <v>6</v>
      </c>
      <c r="AW9" s="40"/>
      <c r="AX9" s="40" t="s">
        <v>7</v>
      </c>
      <c r="AY9" s="40"/>
      <c r="AZ9" s="40" t="s">
        <v>8</v>
      </c>
      <c r="BA9" s="40"/>
      <c r="BB9" s="40" t="s">
        <v>9</v>
      </c>
      <c r="BC9" s="40"/>
      <c r="BD9" s="40" t="s">
        <v>10</v>
      </c>
      <c r="BE9" s="40"/>
      <c r="BF9" s="40" t="s">
        <v>11</v>
      </c>
      <c r="BG9" s="38"/>
    </row>
    <row r="10" spans="1:59">
      <c r="C10" s="38"/>
      <c r="D10" s="40"/>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row>
    <row r="11" spans="1:59" s="9" customFormat="1">
      <c r="B11" s="22" t="s">
        <v>64</v>
      </c>
      <c r="C11" s="116" t="s">
        <v>22</v>
      </c>
      <c r="D11" s="73">
        <v>0.15</v>
      </c>
      <c r="E11" s="24"/>
      <c r="F11" s="25"/>
      <c r="G11" s="112">
        <f>IF(ISBLANK($C11),"",IF(G$2&lt;&gt;"Yes",0,IF(AH11&lt;=$D$30,$B$30,IF(AH11&lt;=$D$29,$B$29,$B$28))))</f>
        <v>0</v>
      </c>
      <c r="H11" s="26">
        <f t="shared" ref="H11:H17" si="0">IF(ISBLANK(I11),"",I11-G11)</f>
        <v>0</v>
      </c>
      <c r="I11" s="26">
        <f>IF(ISBLANK($C11),"",IF(I$2&lt;&gt;"Yes",0,IF(AJ11=1,$B$30,IF(AJ11=2,$B$29,$B$28))))</f>
        <v>0</v>
      </c>
      <c r="J11" s="26">
        <f t="shared" ref="J11" si="1">IF(ISBLANK(K11),"",K11-I11)</f>
        <v>0</v>
      </c>
      <c r="K11" s="26">
        <f>IF(ISBLANK($C11),"",IF(K$2&lt;&gt;"Yes",0,IF(AL11=1,$B$30,IF(AL11=2,$B$29,$B$28))))</f>
        <v>0</v>
      </c>
      <c r="L11" s="26">
        <f t="shared" ref="L11" si="2">IF(ISBLANK(M11),"",M11-K11)</f>
        <v>0</v>
      </c>
      <c r="M11" s="26">
        <f>IF(ISBLANK($C11),"",IF(M$2&lt;&gt;"Yes",0,IF(AN11=1,$B$30,IF(AN11=2,$B$29,$B$28))))</f>
        <v>0</v>
      </c>
      <c r="N11" s="26">
        <f t="shared" ref="N11:N20" si="3">IF(ISBLANK(O11),"",O11-M11)</f>
        <v>0</v>
      </c>
      <c r="O11" s="26">
        <f t="shared" ref="O11:O20" si="4">IF(ISBLANK($C11),"",IF(O$2&lt;&gt;"Yes",0,IF(AP11&lt;=$D$30,$B$30,IF(AP11&lt;=$D$29,$B$29,$B$28))))</f>
        <v>0</v>
      </c>
      <c r="P11" s="26">
        <f t="shared" ref="P11:P20" si="5">IF(ISBLANK(Q11),"",Q11-O11)</f>
        <v>0</v>
      </c>
      <c r="Q11" s="26">
        <f t="shared" ref="Q11:Q20" si="6">IF(ISBLANK($C11),"",IF(Q$2&lt;&gt;"Yes",0,IF(AR11&lt;=$D$30,$B$30,IF(AR11&lt;=$D$29,$B$29,$B$28))))</f>
        <v>0</v>
      </c>
      <c r="R11" s="26">
        <f t="shared" ref="R11:R20" si="7">IF(ISBLANK(S11),"",S11-Q11)</f>
        <v>0</v>
      </c>
      <c r="S11" s="26">
        <f t="shared" ref="S11:S20" si="8">IF(ISBLANK($C11),"",IF(S$2&lt;&gt;"Yes",0,IF(AT11&lt;=$D$30,$B$30,IF(AT11&lt;=$D$29,$B$29,$B$28))))</f>
        <v>0</v>
      </c>
      <c r="T11" s="26">
        <f t="shared" ref="T11:T20" si="9">IF(ISBLANK(U11),"",U11-S11)</f>
        <v>0</v>
      </c>
      <c r="U11" s="26">
        <f t="shared" ref="U11:U20" si="10">IF(ISBLANK($C11),"",IF(U$2&lt;&gt;"Yes",0,IF(AV11&lt;=$D$30,$B$30,IF(AV11&lt;=$D$29,$B$29,$B$28))))</f>
        <v>0</v>
      </c>
      <c r="V11" s="26">
        <f t="shared" ref="V11:V20" si="11">IF(ISBLANK(W11),"",W11-U11)</f>
        <v>0</v>
      </c>
      <c r="W11" s="26">
        <f>IF(ISBLANK($C11),"",IF(W$2&lt;&gt;"Yes",0,IF(AX11&lt;=$D$30,$B$30,IF(AX11&lt;=$D$29,$B$29,$B$28))))</f>
        <v>0</v>
      </c>
      <c r="X11" s="26">
        <f t="shared" ref="X11:X20" ca="1" si="12">IF(ISBLANK(Y11),"",Y11-W11)</f>
        <v>3</v>
      </c>
      <c r="Y11" s="26">
        <f ca="1">IF(ISBLANK($C11),"",IF(Y$2&lt;&gt;"Yes",0,IF(AZ11&lt;=$D$30,$B$30,IF(AZ11&lt;=$D$29,$B$29,$B$28))))</f>
        <v>3</v>
      </c>
      <c r="Z11" s="26">
        <f t="shared" ref="Z11:Z20" ca="1" si="13">IF(ISBLANK(AA11),"",AA11-Y11)</f>
        <v>-3</v>
      </c>
      <c r="AA11" s="26">
        <f t="shared" ref="AA11:AA20" si="14">IF(ISBLANK($C11),"",IF(AA$2&lt;&gt;"Yes",0,IF(BB11&lt;=$D$30,$B$30,IF(BB11&lt;=$D$29,$B$29,$B$28))))</f>
        <v>0</v>
      </c>
      <c r="AB11" s="26">
        <f t="shared" ref="AB11:AB20" si="15">IF(ISBLANK(AC11),"",AC11-AA11)</f>
        <v>0</v>
      </c>
      <c r="AC11" s="26">
        <f>IF(ISBLANK($C11),"",IF(AC$2&lt;&gt;"Yes",0,IF(BD11&lt;=$D$30,$B$30,IF(BD11&lt;=$D$29,$B$29,$B$28))))</f>
        <v>0</v>
      </c>
      <c r="AD11" s="26">
        <f t="shared" ref="AD11:AD20" si="16">IF(ISBLANK(AE11),"",AE11-AC11)</f>
        <v>0</v>
      </c>
      <c r="AE11" s="26">
        <f>IF(ISBLANK($C11),"",IF(AE$2&lt;&gt;"Yes",0,IF(BF11&lt;=$D$30,$B$30,IF(BF11&lt;=$D$29,$B$29,$B$28))))</f>
        <v>0</v>
      </c>
      <c r="AH11" s="27" t="e">
        <f>IF(ISBLANK($C11),"",SUMIF(Data!$C$19:$E$36,'Inspections &amp; Audit'!$C11,Data!#REF!))</f>
        <v>#REF!</v>
      </c>
      <c r="AI11" s="27"/>
      <c r="AJ11" s="27" t="e">
        <f ca="1">IF(ISBLANK($C11),"",SUMIF(Data!$C$19:$E$36,'Inspections &amp; Audit'!$C11,Data!F$19:F$36))</f>
        <v>#DIV/0!</v>
      </c>
      <c r="AK11" s="27"/>
      <c r="AL11" s="27" t="e">
        <f ca="1">IF(ISBLANK($C11),"",SUMIF(Data!$C$19:$E$36,'Inspections &amp; Audit'!$C11,Data!G$19:G$36))</f>
        <v>#DIV/0!</v>
      </c>
      <c r="AM11" s="27"/>
      <c r="AN11" s="27" t="e">
        <f ca="1">IF(ISBLANK($C11),"",SUMIF(Data!$C$19:$E$36,'Inspections &amp; Audit'!$C11,Data!H$19:H$36))</f>
        <v>#DIV/0!</v>
      </c>
      <c r="AO11" s="27"/>
      <c r="AP11" s="27">
        <f ca="1">IF(ISBLANK($C11),"",SUMIF(Data!$C$19:$E$36,'Inspections &amp; Audit'!$C11,Data!I$19:I$36))</f>
        <v>0</v>
      </c>
      <c r="AQ11" s="27"/>
      <c r="AR11" s="27">
        <f ca="1">IF(ISBLANK($C11),"",SUMIF(Data!$C$19:$E$36,'Inspections &amp; Audit'!$C11,Data!J$19:J$36))</f>
        <v>0</v>
      </c>
      <c r="AS11" s="27"/>
      <c r="AT11" s="27">
        <f ca="1">IF(ISBLANK($C11),"",SUMIF(Data!$C$19:$E$36,'Inspections &amp; Audit'!$C11,Data!K$19:K$36))</f>
        <v>0</v>
      </c>
      <c r="AU11" s="27"/>
      <c r="AV11" s="27">
        <f ca="1">IF(ISBLANK($C11),"",SUMIF(Data!$C$19:$E$36,'Inspections &amp; Audit'!$C11,Data!L$19:L$36))</f>
        <v>0</v>
      </c>
      <c r="AW11" s="27"/>
      <c r="AX11" s="27">
        <f ca="1">IF(ISBLANK($C11),"",SUMIF(Data!$C$19:$E$36,'Inspections &amp; Audit'!$C11,Data!M$19:M$36))</f>
        <v>0.01</v>
      </c>
      <c r="AY11" s="27"/>
      <c r="AZ11" s="27">
        <f ca="1">IF(ISBLANK($C11),"",SUMIF(Data!$C$19:$E$36,'Inspections &amp; Audit'!$C11,Data!N$19:N$36))</f>
        <v>7.4999999999999997E-3</v>
      </c>
      <c r="BA11" s="27"/>
      <c r="BB11" s="27">
        <f ca="1">IF(ISBLANK($C11),"",SUMIF(Data!$C$19:$E$36,'Inspections &amp; Audit'!$C11,Data!O$19:O$36))</f>
        <v>7.4999999999999997E-3</v>
      </c>
      <c r="BC11" s="27"/>
      <c r="BD11" s="27">
        <f ca="1">IF(ISBLANK($C11),"",SUMIF(Data!$C$19:$E$36,'Inspections &amp; Audit'!$C11,Data!P$19:P$36))</f>
        <v>0</v>
      </c>
      <c r="BE11" s="27"/>
      <c r="BF11" s="27">
        <f ca="1">IF(ISBLANK($C11),"",SUMIF(Data!$C$19:$E$36,'Inspections &amp; Audit'!$C11,Data!Q$19:Q$36))</f>
        <v>0</v>
      </c>
    </row>
    <row r="12" spans="1:59" s="9" customFormat="1">
      <c r="B12" s="22" t="s">
        <v>65</v>
      </c>
      <c r="C12" s="116" t="s">
        <v>21</v>
      </c>
      <c r="D12" s="73">
        <v>0.15</v>
      </c>
      <c r="E12" s="24"/>
      <c r="F12" s="25"/>
      <c r="G12" s="112">
        <f t="shared" ref="G12:G16" si="17">IF(ISBLANK($C12),"",IF(G$2&lt;&gt;"Yes",0,IF(AH12&lt;=$D$30,$B$30,IF(AH12&lt;=$D$29,$B$29,$B$28))))</f>
        <v>0</v>
      </c>
      <c r="H12" s="26">
        <f t="shared" si="0"/>
        <v>0</v>
      </c>
      <c r="I12" s="26">
        <f t="shared" ref="I12:I16" si="18">IF(ISBLANK($C12),"",IF(I$2&lt;&gt;"Yes",0,IF(AJ12=1,$B$30,IF(AJ12=2,$B$29,$B$28))))</f>
        <v>0</v>
      </c>
      <c r="J12" s="26">
        <f t="shared" ref="J12:J16" si="19">IF(ISBLANK($C12),"",IF(J$2&lt;&gt;"Yes",0,IF(AK12=1,$B$30,IF(AK12=2,$B$29,$B$28))))</f>
        <v>0</v>
      </c>
      <c r="K12" s="26">
        <f t="shared" ref="K12:K16" si="20">IF(ISBLANK($C12),"",IF(K$2&lt;&gt;"Yes",0,IF(AL12=1,$B$30,IF(AL12=2,$B$29,$B$28))))</f>
        <v>0</v>
      </c>
      <c r="L12" s="26">
        <f t="shared" ref="L12:L16" si="21">IF(ISBLANK($C12),"",IF(L$2&lt;&gt;"Yes",0,IF(AM12=1,$B$30,IF(AM12=2,$B$29,$B$28))))</f>
        <v>0</v>
      </c>
      <c r="M12" s="26">
        <f t="shared" ref="M12:M16" si="22">IF(ISBLANK($C12),"",IF(M$2&lt;&gt;"Yes",0,IF(AN12=1,$B$30,IF(AN12=2,$B$29,$B$28))))</f>
        <v>0</v>
      </c>
      <c r="N12" s="26">
        <f t="shared" si="3"/>
        <v>0</v>
      </c>
      <c r="O12" s="26">
        <f>IF(ISBLANK($C12),"",IF(O$2&lt;&gt;"Yes",0,IF(AP12&lt;=$D$35,$B$35,IF(AP12&lt;=$D$34,$B$34,$B$33))))</f>
        <v>0</v>
      </c>
      <c r="P12" s="26">
        <f t="shared" si="5"/>
        <v>0</v>
      </c>
      <c r="Q12" s="26">
        <f>IF(ISBLANK($C12),"",IF(Q$2&lt;&gt;"Yes",0,IF(AR12&lt;=$D$35,$B$35,IF(AR12&lt;=$D$34,$B$34,$B$33))))</f>
        <v>0</v>
      </c>
      <c r="R12" s="26">
        <f t="shared" si="7"/>
        <v>0</v>
      </c>
      <c r="S12" s="26">
        <f>IF(ISBLANK($C12),"",IF(S$2&lt;&gt;"Yes",0,IF(AT12&lt;=$D$35,$B$35,IF(AT12&lt;=$D$34,$B$34,$B$33))))</f>
        <v>0</v>
      </c>
      <c r="T12" s="26">
        <f t="shared" si="9"/>
        <v>0</v>
      </c>
      <c r="U12" s="26">
        <f>IF(ISBLANK($C12),"",IF(U$2&lt;&gt;"Yes",0,IF(AV12&lt;=$D$35,$B$35,IF(AV12&lt;=$D$34,$B$34,$B$33))))</f>
        <v>0</v>
      </c>
      <c r="V12" s="26">
        <f t="shared" si="11"/>
        <v>0</v>
      </c>
      <c r="W12" s="26">
        <f>IF(ISBLANK($C12),"",IF(W$2&lt;&gt;"Yes",0,IF(AX12&lt;=$D$35,$B$35,IF(AX12&lt;=$D$34,$B$34,$B$33))))</f>
        <v>0</v>
      </c>
      <c r="X12" s="26">
        <f t="shared" ca="1" si="12"/>
        <v>0</v>
      </c>
      <c r="Y12" s="26">
        <f ca="1">IF(ISBLANK($C12),"",IF(Y$2&lt;&gt;"Yes",0,IF(AZ12&lt;=$D$35,$B$35,IF(AZ12&lt;=$D$34,$B$34,$B$33))))</f>
        <v>0</v>
      </c>
      <c r="Z12" s="26">
        <f t="shared" ca="1" si="13"/>
        <v>0</v>
      </c>
      <c r="AA12" s="26">
        <f>IF(ISBLANK($C12),"",IF(AA$2&lt;&gt;"Yes",0,IF(BB12&lt;=$D$35,$B$35,IF(BB12&lt;=$D$34,$B$34,$B$33))))</f>
        <v>0</v>
      </c>
      <c r="AB12" s="26">
        <f t="shared" si="15"/>
        <v>0</v>
      </c>
      <c r="AC12" s="26">
        <f>IF(ISBLANK($C12),"",IF(AC$2&lt;&gt;"Yes",0,IF(BD12&lt;=$D$35,$B$35,IF(BD12&lt;=$D$34,$B$34,$B$33))))</f>
        <v>0</v>
      </c>
      <c r="AD12" s="26">
        <f t="shared" si="16"/>
        <v>0</v>
      </c>
      <c r="AE12" s="26">
        <f>IF(ISBLANK($C12),"",IF(AE$2&lt;&gt;"Yes",0,IF(BF12&lt;=$D$35,$B$35,IF(BF12&lt;=$D$34,$B$34,$B$33))))</f>
        <v>0</v>
      </c>
      <c r="AH12" s="27" t="e">
        <f>IF(ISBLANK($C12),"",SUMIF(Data!$C$19:$E$36,'Inspections &amp; Audit'!$C12,Data!#REF!))</f>
        <v>#REF!</v>
      </c>
      <c r="AI12" s="27"/>
      <c r="AJ12" s="27" t="e">
        <f ca="1">IF(ISBLANK($C12),"",SUMIF(Data!$C$19:$E$36,'Inspections &amp; Audit'!$C12,Data!F$19:F$36))</f>
        <v>#DIV/0!</v>
      </c>
      <c r="AK12" s="27"/>
      <c r="AL12" s="27" t="e">
        <f ca="1">IF(ISBLANK($C12),"",SUMIF(Data!$C$19:$E$36,'Inspections &amp; Audit'!$C12,Data!G$19:G$36))</f>
        <v>#DIV/0!</v>
      </c>
      <c r="AM12" s="27"/>
      <c r="AN12" s="27" t="e">
        <f ca="1">IF(ISBLANK($C12),"",SUMIF(Data!$C$19:$E$36,'Inspections &amp; Audit'!$C12,Data!H$19:H$36))</f>
        <v>#DIV/0!</v>
      </c>
      <c r="AO12" s="27"/>
      <c r="AP12" s="27">
        <f ca="1">IF(ISBLANK($C12),"",SUMIF(Data!$C$19:$E$36,'Inspections &amp; Audit'!$C12,Data!I$19:I$36))</f>
        <v>0</v>
      </c>
      <c r="AQ12" s="27"/>
      <c r="AR12" s="27">
        <f ca="1">IF(ISBLANK($C12),"",SUMIF(Data!$C$19:$E$36,'Inspections &amp; Audit'!$C12,Data!J$19:J$36))</f>
        <v>0</v>
      </c>
      <c r="AS12" s="27"/>
      <c r="AT12" s="27">
        <f ca="1">IF(ISBLANK($C12),"",SUMIF(Data!$C$19:$E$36,'Inspections &amp; Audit'!$C12,Data!K$19:K$36))</f>
        <v>0</v>
      </c>
      <c r="AU12" s="27"/>
      <c r="AV12" s="27">
        <f ca="1">IF(ISBLANK($C12),"",SUMIF(Data!$C$19:$E$36,'Inspections &amp; Audit'!$C12,Data!L$19:L$36))</f>
        <v>0</v>
      </c>
      <c r="AW12" s="27"/>
      <c r="AX12" s="27">
        <f ca="1">IF(ISBLANK($C12),"",SUMIF(Data!$C$19:$E$36,'Inspections &amp; Audit'!$C12,Data!M$19:M$36))</f>
        <v>0</v>
      </c>
      <c r="AY12" s="27"/>
      <c r="AZ12" s="27">
        <f ca="1">IF(ISBLANK($C12),"",SUMIF(Data!$C$19:$E$36,'Inspections &amp; Audit'!$C12,Data!N$19:N$36))</f>
        <v>0</v>
      </c>
      <c r="BA12" s="27"/>
      <c r="BB12" s="27">
        <f ca="1">IF(ISBLANK($C12),"",SUMIF(Data!$C$19:$E$36,'Inspections &amp; Audit'!$C12,Data!O$19:O$36))</f>
        <v>0</v>
      </c>
      <c r="BC12" s="27"/>
      <c r="BD12" s="27">
        <f ca="1">IF(ISBLANK($C12),"",SUMIF(Data!$C$19:$E$36,'Inspections &amp; Audit'!$C12,Data!P$19:P$36))</f>
        <v>0</v>
      </c>
      <c r="BE12" s="27"/>
      <c r="BF12" s="27">
        <f ca="1">IF(ISBLANK($C12),"",SUMIF(Data!$C$19:$E$36,'Inspections &amp; Audit'!$C12,Data!Q$19:Q$36))</f>
        <v>0</v>
      </c>
    </row>
    <row r="13" spans="1:59" s="9" customFormat="1">
      <c r="B13" s="22" t="s">
        <v>66</v>
      </c>
      <c r="C13" s="116" t="s">
        <v>40</v>
      </c>
      <c r="D13" s="73">
        <v>0.15</v>
      </c>
      <c r="E13" s="24"/>
      <c r="F13" s="25"/>
      <c r="G13" s="112">
        <f t="shared" si="17"/>
        <v>0</v>
      </c>
      <c r="H13" s="26">
        <f t="shared" si="0"/>
        <v>0</v>
      </c>
      <c r="I13" s="26">
        <f t="shared" si="18"/>
        <v>0</v>
      </c>
      <c r="J13" s="26">
        <f t="shared" si="19"/>
        <v>0</v>
      </c>
      <c r="K13" s="26">
        <f t="shared" si="20"/>
        <v>0</v>
      </c>
      <c r="L13" s="26">
        <f t="shared" si="21"/>
        <v>0</v>
      </c>
      <c r="M13" s="26">
        <f t="shared" si="22"/>
        <v>0</v>
      </c>
      <c r="N13" s="26">
        <f t="shared" si="3"/>
        <v>0</v>
      </c>
      <c r="O13" s="26">
        <f>IF(ISBLANK($C13),"",IF(O$2&lt;&gt;"Yes",0,IF(AP13=$D$40,$B$40,IF(AP13=$D$39,$B$39,$B$38))))</f>
        <v>0</v>
      </c>
      <c r="P13" s="26">
        <f t="shared" si="5"/>
        <v>0</v>
      </c>
      <c r="Q13" s="26">
        <f>IF(ISBLANK($C13),"",IF(Q$2&lt;&gt;"Yes",0,IF(AR13=$D$40,$B$40,IF(AR13=$D$39,$B$39,$B$38))))</f>
        <v>0</v>
      </c>
      <c r="R13" s="26">
        <f t="shared" si="7"/>
        <v>0</v>
      </c>
      <c r="S13" s="26">
        <f>IF(ISBLANK($C13),"",IF(S$2&lt;&gt;"Yes",0,IF(AT13=$D$40,$B$40,IF(AT13=$D$39,$B$39,$B$38))))</f>
        <v>0</v>
      </c>
      <c r="T13" s="26">
        <f t="shared" si="9"/>
        <v>0</v>
      </c>
      <c r="U13" s="26">
        <f>IF(ISBLANK($C13),"",IF(U$2&lt;&gt;"Yes",0,IF(AV13=$D$40,$B$40,IF(AV13=$D$39,$B$39,$B$38))))</f>
        <v>0</v>
      </c>
      <c r="V13" s="26">
        <f t="shared" si="11"/>
        <v>0</v>
      </c>
      <c r="W13" s="26">
        <f>IF(ISBLANK($C13),"",IF(W$2&lt;&gt;"Yes",0,IF(AX13=$D$40,$B$40,IF(AX13=$D$39,$B$39,$B$38))))</f>
        <v>0</v>
      </c>
      <c r="X13" s="26">
        <f t="shared" ca="1" si="12"/>
        <v>0</v>
      </c>
      <c r="Y13" s="26">
        <f ca="1">IF(ISBLANK($C13),"",IF(Y$2&lt;&gt;"Yes",0,IF(AZ13=$D$40,$B$40,IF(AZ13=$D$39,$B$39,$B$38))))</f>
        <v>0</v>
      </c>
      <c r="Z13" s="26">
        <f t="shared" ca="1" si="13"/>
        <v>0</v>
      </c>
      <c r="AA13" s="26">
        <f>IF(ISBLANK($C13),"",IF(AA$2&lt;&gt;"Yes",0,IF(BB13=$D$40,$B$40,IF(BB13=$D$39,$B$39,$B$38))))</f>
        <v>0</v>
      </c>
      <c r="AB13" s="26">
        <f t="shared" si="15"/>
        <v>0</v>
      </c>
      <c r="AC13" s="26">
        <f>IF(ISBLANK($C13),"",IF(AC$2&lt;&gt;"Yes",0,IF(BD13=$D$40,$B$40,IF(BD13=$D$39,$B$39,$B$38))))</f>
        <v>0</v>
      </c>
      <c r="AD13" s="26">
        <f t="shared" si="16"/>
        <v>0</v>
      </c>
      <c r="AE13" s="26">
        <f>IF(ISBLANK($C13),"",IF(AE$2&lt;&gt;"Yes",0,IF(BF13=$D$40,$B$40,IF(BF13=$D$39,$B$39,$B$38))))</f>
        <v>0</v>
      </c>
      <c r="AH13" s="27" t="e">
        <f>IF(ISBLANK($C13),"",SUMIF(Data!$C$19:$E$36,'Inspections &amp; Audit'!$C13,Data!#REF!))</f>
        <v>#REF!</v>
      </c>
      <c r="AI13" s="27"/>
      <c r="AJ13" s="27" t="e">
        <f ca="1">IF(ISBLANK($C13),"",SUMIF(Data!$C$19:$E$36,'Inspections &amp; Audit'!$C13,Data!F$19:F$36))</f>
        <v>#DIV/0!</v>
      </c>
      <c r="AK13" s="27"/>
      <c r="AL13" s="27" t="e">
        <f ca="1">IF(ISBLANK($C13),"",SUMIF(Data!$C$19:$E$36,'Inspections &amp; Audit'!$C13,Data!G$19:G$36))</f>
        <v>#DIV/0!</v>
      </c>
      <c r="AM13" s="27"/>
      <c r="AN13" s="27" t="e">
        <f ca="1">IF(ISBLANK($C13),"",SUMIF(Data!$C$19:$E$36,'Inspections &amp; Audit'!$C13,Data!H$19:H$36))</f>
        <v>#DIV/0!</v>
      </c>
      <c r="AO13" s="27"/>
      <c r="AP13" s="27">
        <f ca="1">IF(ISBLANK($C13),"",SUMIF(Data!$C$19:$E$36,'Inspections &amp; Audit'!$C13,Data!I$19:I$36))</f>
        <v>0</v>
      </c>
      <c r="AQ13" s="27"/>
      <c r="AR13" s="27">
        <f ca="1">IF(ISBLANK($C13),"",SUMIF(Data!$C$19:$E$36,'Inspections &amp; Audit'!$C13,Data!J$19:J$36))</f>
        <v>0</v>
      </c>
      <c r="AS13" s="27"/>
      <c r="AT13" s="27">
        <f ca="1">IF(ISBLANK($C13),"",SUMIF(Data!$C$19:$E$36,'Inspections &amp; Audit'!$C13,Data!K$19:K$36))</f>
        <v>0</v>
      </c>
      <c r="AU13" s="27"/>
      <c r="AV13" s="27">
        <f ca="1">IF(ISBLANK($C13),"",SUMIF(Data!$C$19:$E$36,'Inspections &amp; Audit'!$C13,Data!L$19:L$36))</f>
        <v>0</v>
      </c>
      <c r="AW13" s="27"/>
      <c r="AX13" s="27">
        <f ca="1">IF(ISBLANK($C13),"",SUMIF(Data!$C$19:$E$36,'Inspections &amp; Audit'!$C13,Data!M$19:M$36))</f>
        <v>0.5</v>
      </c>
      <c r="AY13" s="27"/>
      <c r="AZ13" s="27">
        <f ca="1">IF(ISBLANK($C13),"",SUMIF(Data!$C$19:$E$36,'Inspections &amp; Audit'!$C13,Data!N$19:N$36))</f>
        <v>0.75</v>
      </c>
      <c r="BA13" s="27"/>
      <c r="BB13" s="27">
        <f ca="1">IF(ISBLANK($C13),"",SUMIF(Data!$C$19:$E$36,'Inspections &amp; Audit'!$C13,Data!O$19:O$36))</f>
        <v>0.75</v>
      </c>
      <c r="BC13" s="27"/>
      <c r="BD13" s="27">
        <f ca="1">IF(ISBLANK($C13),"",SUMIF(Data!$C$19:$E$36,'Inspections &amp; Audit'!$C13,Data!P$19:P$36))</f>
        <v>0</v>
      </c>
      <c r="BE13" s="27"/>
      <c r="BF13" s="27">
        <f ca="1">IF(ISBLANK($C13),"",SUMIF(Data!$C$19:$E$36,'Inspections &amp; Audit'!$C13,Data!Q$19:Q$36))</f>
        <v>0</v>
      </c>
    </row>
    <row r="14" spans="1:59" s="9" customFormat="1" ht="15" outlineLevel="1">
      <c r="B14" s="99" t="s">
        <v>67</v>
      </c>
      <c r="C14" s="119" t="s">
        <v>136</v>
      </c>
      <c r="D14" s="73">
        <v>0.15</v>
      </c>
      <c r="E14" s="102"/>
      <c r="F14" s="103"/>
      <c r="G14" s="112">
        <f t="shared" si="17"/>
        <v>0</v>
      </c>
      <c r="H14" s="26">
        <f t="shared" si="0"/>
        <v>0</v>
      </c>
      <c r="I14" s="26">
        <f t="shared" si="18"/>
        <v>0</v>
      </c>
      <c r="J14" s="26">
        <f t="shared" si="19"/>
        <v>0</v>
      </c>
      <c r="K14" s="26">
        <f t="shared" si="20"/>
        <v>0</v>
      </c>
      <c r="L14" s="26">
        <f t="shared" si="21"/>
        <v>0</v>
      </c>
      <c r="M14" s="26">
        <f t="shared" si="22"/>
        <v>0</v>
      </c>
      <c r="N14" s="26">
        <f t="shared" si="3"/>
        <v>0</v>
      </c>
      <c r="O14" s="26">
        <f>IF(ISBLANK($C14),"",IF(O$2&lt;&gt;"Yes",0,IF(AP14&lt;=$D$35,$B$35,IF(AP14&lt;=$D$34,$B$34,$B$33))))</f>
        <v>0</v>
      </c>
      <c r="P14" s="26">
        <f t="shared" si="5"/>
        <v>0</v>
      </c>
      <c r="Q14" s="26">
        <f>IF(ISBLANK($C14),"",IF(Q$2&lt;&gt;"Yes",0,IF(AR14&lt;=$D$35,$B$35,IF(AR14&lt;=$D$34,$B$34,$B$33))))</f>
        <v>0</v>
      </c>
      <c r="R14" s="26">
        <f t="shared" si="7"/>
        <v>0</v>
      </c>
      <c r="S14" s="26">
        <f>IF(ISBLANK($C14),"",IF(S$2&lt;&gt;"Yes",0,IF(AT14&lt;=$D$35,$B$35,IF(AT14&lt;=$D$34,$B$34,$B$33))))</f>
        <v>0</v>
      </c>
      <c r="T14" s="26">
        <f t="shared" si="9"/>
        <v>0</v>
      </c>
      <c r="U14" s="26">
        <f>IF(ISBLANK($C14),"",IF(U$2&lt;&gt;"Yes",0,IF(AV14&lt;=$D$35,$B$35,IF(AV14&lt;=$D$34,$B$34,$B$33))))</f>
        <v>0</v>
      </c>
      <c r="V14" s="26">
        <f t="shared" si="11"/>
        <v>0</v>
      </c>
      <c r="W14" s="26">
        <f>IF(ISBLANK($C14),"",IF(W$2&lt;&gt;"Yes",0,IF(AX14&lt;=$D$35,$B$35,IF(AX14&lt;=$D$34,$B$34,$B$33))))</f>
        <v>0</v>
      </c>
      <c r="X14" s="26">
        <f t="shared" ca="1" si="12"/>
        <v>0</v>
      </c>
      <c r="Y14" s="26">
        <f ca="1">IF(ISBLANK($C14),"",IF(Y$2&lt;&gt;"Yes",0,IF(AZ14&lt;=$D$35,$B$35,IF(AZ14&lt;=$D$34,$B$34,$B$33))))</f>
        <v>0</v>
      </c>
      <c r="Z14" s="26">
        <f t="shared" ca="1" si="13"/>
        <v>0</v>
      </c>
      <c r="AA14" s="26">
        <f>IF(ISBLANK($C14),"",IF(AA$2&lt;&gt;"Yes",0,IF(BB14&lt;=$D$35,$B$35,IF(BB14&lt;=$D$34,$B$34,$B$33))))</f>
        <v>0</v>
      </c>
      <c r="AB14" s="26">
        <f t="shared" si="15"/>
        <v>0</v>
      </c>
      <c r="AC14" s="26">
        <f>IF(ISBLANK($C14),"",IF(AC$2&lt;&gt;"Yes",0,IF(BD14&lt;=$D$35,$B$35,IF(BD14&lt;=$D$34,$B$34,$B$33))))</f>
        <v>0</v>
      </c>
      <c r="AD14" s="26">
        <f t="shared" si="16"/>
        <v>0</v>
      </c>
      <c r="AE14" s="26">
        <f>IF(ISBLANK($C14),"",IF(AE$2&lt;&gt;"Yes",0,IF(BF14&lt;=$D$35,$B$35,IF(BF14&lt;=$D$34,$B$34,$B$33))))</f>
        <v>0</v>
      </c>
      <c r="AH14" s="27" t="e">
        <f>IF(ISBLANK($C14),"",SUMIF(Data!$C$19:$E$36,'Inspections &amp; Audit'!$C14,Data!#REF!))</f>
        <v>#REF!</v>
      </c>
      <c r="AI14" s="27"/>
      <c r="AJ14" s="27" t="e">
        <f ca="1">IF(ISBLANK($C14),"",SUMIF(Data!$C$19:$E$36,'Inspections &amp; Audit'!$C14,Data!F$19:F$36))</f>
        <v>#DIV/0!</v>
      </c>
      <c r="AK14" s="27"/>
      <c r="AL14" s="27" t="e">
        <f ca="1">IF(ISBLANK($C14),"",SUMIF(Data!$C$19:$E$36,'Inspections &amp; Audit'!$C14,Data!G$19:G$36))</f>
        <v>#DIV/0!</v>
      </c>
      <c r="AM14" s="27"/>
      <c r="AN14" s="27" t="e">
        <f ca="1">IF(ISBLANK($C14),"",SUMIF(Data!$C$19:$E$36,'Inspections &amp; Audit'!$C14,Data!H$19:H$36))</f>
        <v>#DIV/0!</v>
      </c>
      <c r="AO14" s="27"/>
      <c r="AP14" s="27">
        <f ca="1">IF(ISBLANK($C14),"",SUMIF(Data!$C$19:$E$36,'Inspections &amp; Audit'!$C14,Data!I$19:I$36))</f>
        <v>0</v>
      </c>
      <c r="AQ14" s="27"/>
      <c r="AR14" s="27">
        <f ca="1">IF(ISBLANK($C14),"",SUMIF(Data!$C$19:$E$36,'Inspections &amp; Audit'!$C14,Data!J$19:J$36))</f>
        <v>0</v>
      </c>
      <c r="AS14" s="27"/>
      <c r="AT14" s="27">
        <f ca="1">IF(ISBLANK($C14),"",SUMIF(Data!$C$19:$E$36,'Inspections &amp; Audit'!$C14,Data!K$19:K$36))</f>
        <v>0</v>
      </c>
      <c r="AU14" s="27"/>
      <c r="AV14" s="27">
        <f ca="1">IF(ISBLANK($C14),"",SUMIF(Data!$C$19:$E$36,'Inspections &amp; Audit'!$C14,Data!L$19:L$36))</f>
        <v>0</v>
      </c>
      <c r="AW14" s="27"/>
      <c r="AX14" s="27">
        <f ca="1">IF(ISBLANK($C14),"",SUMIF(Data!$C$19:$E$36,'Inspections &amp; Audit'!$C14,Data!M$19:M$36))</f>
        <v>1</v>
      </c>
      <c r="AY14" s="27"/>
      <c r="AZ14" s="27">
        <f ca="1">IF(ISBLANK($C14),"",SUMIF(Data!$C$19:$E$36,'Inspections &amp; Audit'!$C14,Data!N$19:N$36))</f>
        <v>1</v>
      </c>
      <c r="BA14" s="27"/>
      <c r="BB14" s="27">
        <f ca="1">IF(ISBLANK($C14),"",SUMIF(Data!$C$19:$E$36,'Inspections &amp; Audit'!$C14,Data!O$19:O$36))</f>
        <v>2</v>
      </c>
      <c r="BC14" s="27"/>
      <c r="BD14" s="27">
        <f ca="1">IF(ISBLANK($C14),"",SUMIF(Data!$C$19:$E$36,'Inspections &amp; Audit'!$C14,Data!P$19:P$36))</f>
        <v>0</v>
      </c>
      <c r="BE14" s="27"/>
      <c r="BF14" s="27">
        <f ca="1">IF(ISBLANK($C14),"",SUMIF(Data!$C$19:$E$36,'Inspections &amp; Audit'!$C14,Data!Q$19:Q$36))</f>
        <v>0</v>
      </c>
    </row>
    <row r="15" spans="1:59" s="9" customFormat="1" ht="15" outlineLevel="1">
      <c r="B15" s="99" t="s">
        <v>73</v>
      </c>
      <c r="C15" s="119" t="s">
        <v>137</v>
      </c>
      <c r="D15" s="73">
        <v>0.2</v>
      </c>
      <c r="E15" s="117"/>
      <c r="F15" s="118"/>
      <c r="G15" s="112">
        <f t="shared" si="17"/>
        <v>0</v>
      </c>
      <c r="H15" s="26">
        <f t="shared" si="0"/>
        <v>0</v>
      </c>
      <c r="I15" s="26">
        <f t="shared" si="18"/>
        <v>0</v>
      </c>
      <c r="J15" s="26">
        <f t="shared" si="19"/>
        <v>0</v>
      </c>
      <c r="K15" s="26">
        <f t="shared" si="20"/>
        <v>0</v>
      </c>
      <c r="L15" s="26">
        <f t="shared" si="21"/>
        <v>0</v>
      </c>
      <c r="M15" s="26">
        <f t="shared" si="22"/>
        <v>0</v>
      </c>
      <c r="N15" s="26">
        <f t="shared" si="3"/>
        <v>0</v>
      </c>
      <c r="O15" s="26">
        <f t="shared" si="4"/>
        <v>0</v>
      </c>
      <c r="P15" s="26">
        <f t="shared" si="5"/>
        <v>0</v>
      </c>
      <c r="Q15" s="26">
        <f t="shared" si="6"/>
        <v>0</v>
      </c>
      <c r="R15" s="26">
        <f t="shared" si="7"/>
        <v>0</v>
      </c>
      <c r="S15" s="26">
        <f t="shared" si="8"/>
        <v>0</v>
      </c>
      <c r="T15" s="26">
        <f t="shared" si="9"/>
        <v>0</v>
      </c>
      <c r="U15" s="26">
        <f t="shared" si="10"/>
        <v>0</v>
      </c>
      <c r="V15" s="26">
        <f t="shared" si="11"/>
        <v>0</v>
      </c>
      <c r="W15" s="26">
        <f t="shared" ref="W15:W20" si="23">IF(ISBLANK($C15),"",IF(W$2&lt;&gt;"Yes",0,IF(AX15&lt;=$D$30,$B$30,IF(AX15&lt;=$D$29,$B$29,$B$28))))</f>
        <v>0</v>
      </c>
      <c r="X15" s="26">
        <f t="shared" ca="1" si="12"/>
        <v>3</v>
      </c>
      <c r="Y15" s="26">
        <f ca="1">IF(ISBLANK($C15),"",IF(Y$2&lt;&gt;"Yes",0,IF(AZ15&lt;=$D$30,$B$30,IF(AZ15&lt;=$D$29,$B$29,$B$28))))</f>
        <v>3</v>
      </c>
      <c r="Z15" s="26">
        <f t="shared" ca="1" si="13"/>
        <v>-3</v>
      </c>
      <c r="AA15" s="26">
        <f t="shared" si="14"/>
        <v>0</v>
      </c>
      <c r="AB15" s="26">
        <f t="shared" si="15"/>
        <v>0</v>
      </c>
      <c r="AC15" s="26">
        <f t="shared" ref="AC15:AC20" si="24">IF(ISBLANK($C15),"",IF(AC$2&lt;&gt;"Yes",0,IF(BD15&lt;=$D$30,$B$30,IF(BD15&lt;=$D$29,$B$29,$B$28))))</f>
        <v>0</v>
      </c>
      <c r="AD15" s="26">
        <f t="shared" si="16"/>
        <v>0</v>
      </c>
      <c r="AE15" s="26">
        <f>IF(ISBLANK($C15),"",IF(AE$2&lt;&gt;"Yes",0,IF(BF15&lt;=$D$30,$B$30,IF(BF15&lt;=$D$29,$B$29,$B$28))))</f>
        <v>0</v>
      </c>
      <c r="AH15" s="27" t="e">
        <f>IF(ISBLANK($C15),"",SUMIF(Data!$C$19:$E$36,'Inspections &amp; Audit'!$C15,Data!#REF!))</f>
        <v>#REF!</v>
      </c>
      <c r="AI15" s="27"/>
      <c r="AJ15" s="27" t="e">
        <f ca="1">IF(ISBLANK($C15),"",SUMIF(Data!$C$19:$E$36,'Inspections &amp; Audit'!$C15,Data!F$19:F$36))</f>
        <v>#DIV/0!</v>
      </c>
      <c r="AK15" s="27"/>
      <c r="AL15" s="27" t="e">
        <f ca="1">IF(ISBLANK($C15),"",SUMIF(Data!$C$19:$E$36,'Inspections &amp; Audit'!$C15,Data!G$19:G$36))</f>
        <v>#DIV/0!</v>
      </c>
      <c r="AM15" s="27"/>
      <c r="AN15" s="27" t="e">
        <f ca="1">IF(ISBLANK($C15),"",SUMIF(Data!$C$19:$E$36,'Inspections &amp; Audit'!$C15,Data!H$19:H$36))</f>
        <v>#DIV/0!</v>
      </c>
      <c r="AO15" s="27"/>
      <c r="AP15" s="27">
        <f ca="1">IF(ISBLANK($C15),"",SUMIF(Data!$C$19:$E$36,'Inspections &amp; Audit'!$C15,Data!I$19:I$36))</f>
        <v>0</v>
      </c>
      <c r="AQ15" s="27"/>
      <c r="AR15" s="27">
        <f ca="1">IF(ISBLANK($C15),"",SUMIF(Data!$C$19:$E$36,'Inspections &amp; Audit'!$C15,Data!J$19:J$36))</f>
        <v>0</v>
      </c>
      <c r="AS15" s="27"/>
      <c r="AT15" s="27">
        <f ca="1">IF(ISBLANK($C15),"",SUMIF(Data!$C$19:$E$36,'Inspections &amp; Audit'!$C15,Data!K$19:K$36))</f>
        <v>0</v>
      </c>
      <c r="AU15" s="27"/>
      <c r="AV15" s="27">
        <f ca="1">IF(ISBLANK($C15),"",SUMIF(Data!$C$19:$E$36,'Inspections &amp; Audit'!$C15,Data!L$19:L$36))</f>
        <v>0</v>
      </c>
      <c r="AW15" s="27"/>
      <c r="AX15" s="27">
        <f ca="1">IF(ISBLANK($C15),"",SUMIF(Data!$C$19:$E$36,'Inspections &amp; Audit'!$C15,Data!M$19:M$36))</f>
        <v>0</v>
      </c>
      <c r="AY15" s="27"/>
      <c r="AZ15" s="27">
        <f ca="1">IF(ISBLANK($C15),"",SUMIF(Data!$C$19:$E$36,'Inspections &amp; Audit'!$C15,Data!N$19:N$36))</f>
        <v>0</v>
      </c>
      <c r="BA15" s="27"/>
      <c r="BB15" s="27">
        <f ca="1">IF(ISBLANK($C15),"",SUMIF(Data!$C$19:$E$36,'Inspections &amp; Audit'!$C15,Data!O$19:O$36))</f>
        <v>0</v>
      </c>
      <c r="BC15" s="27"/>
      <c r="BD15" s="27">
        <f ca="1">IF(ISBLANK($C15),"",SUMIF(Data!$C$19:$E$36,'Inspections &amp; Audit'!$C15,Data!P$19:P$36))</f>
        <v>0</v>
      </c>
      <c r="BE15" s="27"/>
      <c r="BF15" s="27">
        <f ca="1">IF(ISBLANK($C15),"",SUMIF(Data!$C$19:$E$36,'Inspections &amp; Audit'!$C15,Data!Q$19:Q$36))</f>
        <v>0</v>
      </c>
    </row>
    <row r="16" spans="1:59" s="9" customFormat="1" ht="15" outlineLevel="1">
      <c r="B16" s="99" t="s">
        <v>74</v>
      </c>
      <c r="C16" s="119" t="s">
        <v>138</v>
      </c>
      <c r="D16" s="73">
        <v>0.2</v>
      </c>
      <c r="E16" s="117"/>
      <c r="F16" s="118"/>
      <c r="G16" s="112">
        <f t="shared" si="17"/>
        <v>0</v>
      </c>
      <c r="H16" s="26">
        <f t="shared" si="0"/>
        <v>0</v>
      </c>
      <c r="I16" s="26">
        <f t="shared" si="18"/>
        <v>0</v>
      </c>
      <c r="J16" s="26">
        <f t="shared" si="19"/>
        <v>0</v>
      </c>
      <c r="K16" s="26">
        <f t="shared" si="20"/>
        <v>0</v>
      </c>
      <c r="L16" s="26">
        <f t="shared" si="21"/>
        <v>0</v>
      </c>
      <c r="M16" s="26">
        <f t="shared" si="22"/>
        <v>0</v>
      </c>
      <c r="N16" s="26">
        <f t="shared" si="3"/>
        <v>0</v>
      </c>
      <c r="O16" s="26">
        <f>IF(ISBLANK($C16),"",IF(O$2&lt;&gt;"Yes",0,IF(AP16&lt;=#REF!,#REF!,IF(AP16&lt;=#REF!,#REF!,#REF!))))</f>
        <v>0</v>
      </c>
      <c r="P16" s="26">
        <f t="shared" si="5"/>
        <v>0</v>
      </c>
      <c r="Q16" s="26">
        <f>IF(ISBLANK($C16),"",IF(Q$2&lt;&gt;"Yes",0,IF(AR16&lt;=#REF!,#REF!,IF(AR16&lt;=#REF!,#REF!,#REF!))))</f>
        <v>0</v>
      </c>
      <c r="R16" s="26">
        <f t="shared" si="7"/>
        <v>0</v>
      </c>
      <c r="S16" s="26">
        <f>IF(ISBLANK($C16),"",IF(S$2&lt;&gt;"Yes",0,IF(AT16&lt;=#REF!,#REF!,IF(AT16&lt;=#REF!,#REF!,#REF!))))</f>
        <v>0</v>
      </c>
      <c r="T16" s="26">
        <f t="shared" si="9"/>
        <v>0</v>
      </c>
      <c r="U16" s="26">
        <f>IF(ISBLANK($C16),"",IF(U$2&lt;&gt;"Yes",0,IF(AV16&lt;=#REF!,#REF!,IF(AV16&lt;=#REF!,#REF!,#REF!))))</f>
        <v>0</v>
      </c>
      <c r="V16" s="26">
        <f t="shared" si="11"/>
        <v>0</v>
      </c>
      <c r="W16" s="26">
        <f>IF(ISBLANK($C16),"",IF(W$2&lt;&gt;"Yes",0,IF(AX16&lt;=#REF!,#REF!,IF(AX16&lt;=#REF!,#REF!,#REF!))))</f>
        <v>0</v>
      </c>
      <c r="X16" s="26" t="e">
        <f t="shared" ca="1" si="12"/>
        <v>#REF!</v>
      </c>
      <c r="Y16" s="26" t="e">
        <f ca="1">IF(ISBLANK($C16),"",IF(Y$2&lt;&gt;"Yes",0,IF(AZ16&lt;=#REF!,#REF!,IF(AZ16&lt;=#REF!,#REF!,#REF!))))</f>
        <v>#REF!</v>
      </c>
      <c r="Z16" s="26" t="e">
        <f t="shared" ca="1" si="13"/>
        <v>#REF!</v>
      </c>
      <c r="AA16" s="26">
        <f>IF(ISBLANK($C16),"",IF(AA$2&lt;&gt;"Yes",0,IF(BB16&lt;=#REF!,#REF!,IF(BB16&lt;=#REF!,#REF!,#REF!))))</f>
        <v>0</v>
      </c>
      <c r="AB16" s="26">
        <f t="shared" si="15"/>
        <v>0</v>
      </c>
      <c r="AC16" s="26">
        <f>IF(ISBLANK($C16),"",IF(AC$2&lt;&gt;"Yes",0,IF(BD16&lt;=#REF!,#REF!,IF(BD16&lt;=#REF!,#REF!,#REF!))))</f>
        <v>0</v>
      </c>
      <c r="AD16" s="26">
        <f t="shared" si="16"/>
        <v>0</v>
      </c>
      <c r="AE16" s="26">
        <f>IF(ISBLANK($C16),"",IF(AE$2&lt;&gt;"Yes",0,IF(BF16&lt;=#REF!,#REF!,IF(BF16&lt;=#REF!,#REF!,#REF!))))</f>
        <v>0</v>
      </c>
      <c r="AH16" s="27" t="e">
        <f>IF(ISBLANK($C16),"",SUMIF(Data!$C$19:$E$36,'Inspections &amp; Audit'!$C16,Data!#REF!))</f>
        <v>#REF!</v>
      </c>
      <c r="AI16" s="27"/>
      <c r="AJ16" s="27" t="e">
        <f ca="1">IF(ISBLANK($C16),"",SUMIF(Data!$C$19:$E$36,'Inspections &amp; Audit'!$C16,Data!F$19:F$36))</f>
        <v>#DIV/0!</v>
      </c>
      <c r="AK16" s="27"/>
      <c r="AL16" s="27" t="e">
        <f ca="1">IF(ISBLANK($C16),"",SUMIF(Data!$C$19:$E$36,'Inspections &amp; Audit'!$C16,Data!G$19:G$36))</f>
        <v>#DIV/0!</v>
      </c>
      <c r="AM16" s="27"/>
      <c r="AN16" s="27" t="e">
        <f ca="1">IF(ISBLANK($C16),"",SUMIF(Data!$C$19:$E$36,'Inspections &amp; Audit'!$C16,Data!H$19:H$36))</f>
        <v>#DIV/0!</v>
      </c>
      <c r="AO16" s="27"/>
      <c r="AP16" s="27">
        <f ca="1">IF(ISBLANK($C16),"",SUMIF(Data!$C$19:$E$36,'Inspections &amp; Audit'!$C16,Data!I$19:I$36))</f>
        <v>0</v>
      </c>
      <c r="AQ16" s="27"/>
      <c r="AR16" s="27">
        <f ca="1">IF(ISBLANK($C16),"",SUMIF(Data!$C$19:$E$36,'Inspections &amp; Audit'!$C16,Data!J$19:J$36))</f>
        <v>0</v>
      </c>
      <c r="AS16" s="27"/>
      <c r="AT16" s="27">
        <f ca="1">IF(ISBLANK($C16),"",SUMIF(Data!$C$19:$E$36,'Inspections &amp; Audit'!$C16,Data!K$19:K$36))</f>
        <v>0</v>
      </c>
      <c r="AU16" s="27"/>
      <c r="AV16" s="27">
        <f ca="1">IF(ISBLANK($C16),"",SUMIF(Data!$C$19:$E$36,'Inspections &amp; Audit'!$C16,Data!L$19:L$36))</f>
        <v>0</v>
      </c>
      <c r="AW16" s="27"/>
      <c r="AX16" s="27">
        <f ca="1">IF(ISBLANK($C16),"",SUMIF(Data!$C$19:$E$36,'Inspections &amp; Audit'!$C16,Data!M$19:M$36))</f>
        <v>0</v>
      </c>
      <c r="AY16" s="27"/>
      <c r="AZ16" s="27">
        <f ca="1">IF(ISBLANK($C16),"",SUMIF(Data!$C$19:$E$36,'Inspections &amp; Audit'!$C16,Data!N$19:N$36))</f>
        <v>0</v>
      </c>
      <c r="BA16" s="27"/>
      <c r="BB16" s="27">
        <f ca="1">IF(ISBLANK($C16),"",SUMIF(Data!$C$19:$E$36,'Inspections &amp; Audit'!$C16,Data!O$19:O$36))</f>
        <v>0</v>
      </c>
      <c r="BC16" s="27"/>
      <c r="BD16" s="27">
        <f ca="1">IF(ISBLANK($C16),"",SUMIF(Data!$C$19:$E$36,'Inspections &amp; Audit'!$C16,Data!P$19:P$36))</f>
        <v>0</v>
      </c>
      <c r="BE16" s="27"/>
      <c r="BF16" s="27">
        <f ca="1">IF(ISBLANK($C16),"",SUMIF(Data!$C$19:$E$36,'Inspections &amp; Audit'!$C16,Data!Q$19:Q$36))</f>
        <v>0</v>
      </c>
    </row>
    <row r="17" spans="2:58" s="9" customFormat="1" ht="15" outlineLevel="1">
      <c r="B17" s="22"/>
      <c r="C17" s="113"/>
      <c r="D17" s="73"/>
      <c r="E17" s="23"/>
      <c r="F17" s="34"/>
      <c r="G17" s="112" t="str">
        <f>IF(ISBLANK($C17),"",IF(G$2&lt;&gt;"Yes",0,IF(AH17&gt;=#REF!,#REF!,IF(AH17&gt;=#REF!,#REF!,#REF!))))</f>
        <v/>
      </c>
      <c r="H17" s="26" t="str">
        <f t="shared" si="0"/>
        <v/>
      </c>
      <c r="I17" s="26"/>
      <c r="J17" s="26"/>
      <c r="K17" s="26"/>
      <c r="L17" s="26"/>
      <c r="M17" s="26"/>
      <c r="N17" s="26" t="e">
        <f t="shared" si="3"/>
        <v>#VALUE!</v>
      </c>
      <c r="O17" s="26" t="str">
        <f>IF(ISBLANK($C17),"",IF(O$2&lt;&gt;"Yes",0,IF(AP17&gt;=#REF!,#REF!,IF(AP17&gt;=#REF!,#REF!,#REF!))))</f>
        <v/>
      </c>
      <c r="P17" s="26" t="e">
        <f t="shared" si="5"/>
        <v>#VALUE!</v>
      </c>
      <c r="Q17" s="26" t="str">
        <f>IF(ISBLANK($C17),"",IF(Q$2&lt;&gt;"Yes",0,IF(AR17&gt;=#REF!,#REF!,IF(AR17&gt;=#REF!,#REF!,#REF!))))</f>
        <v/>
      </c>
      <c r="R17" s="26" t="e">
        <f t="shared" si="7"/>
        <v>#VALUE!</v>
      </c>
      <c r="S17" s="26" t="str">
        <f>IF(ISBLANK($C17),"",IF(S$2&lt;&gt;"Yes",0,IF(AT17&gt;=#REF!,#REF!,IF(AT17&gt;=#REF!,#REF!,#REF!))))</f>
        <v/>
      </c>
      <c r="T17" s="26" t="e">
        <f t="shared" si="9"/>
        <v>#VALUE!</v>
      </c>
      <c r="U17" s="26" t="str">
        <f>IF(ISBLANK($C17),"",IF(U$2&lt;&gt;"Yes",0,IF(AV17&gt;=#REF!,#REF!,IF(AV17&gt;=#REF!,#REF!,#REF!))))</f>
        <v/>
      </c>
      <c r="V17" s="26" t="e">
        <f t="shared" si="11"/>
        <v>#VALUE!</v>
      </c>
      <c r="W17" s="26" t="str">
        <f>IF(ISBLANK($C17),"",IF(W$2&lt;&gt;"Yes",0,IF(AX17&gt;=#REF!,#REF!,IF(AX17&gt;=#REF!,#REF!,#REF!))))</f>
        <v/>
      </c>
      <c r="X17" s="26" t="e">
        <f t="shared" si="12"/>
        <v>#VALUE!</v>
      </c>
      <c r="Y17" s="26" t="str">
        <f>IF(ISBLANK($C17),"",IF(Y$2&lt;&gt;"Yes",0,IF(AZ17&gt;=#REF!,#REF!,IF(AZ17&gt;=#REF!,#REF!,#REF!))))</f>
        <v/>
      </c>
      <c r="Z17" s="26" t="e">
        <f t="shared" si="13"/>
        <v>#VALUE!</v>
      </c>
      <c r="AA17" s="26" t="str">
        <f>IF(ISBLANK($C17),"",IF(AA$2&lt;&gt;"Yes",0,IF(BB17&gt;=#REF!,#REF!,IF(BB17&gt;=#REF!,#REF!,#REF!))))</f>
        <v/>
      </c>
      <c r="AB17" s="26" t="e">
        <f t="shared" si="15"/>
        <v>#VALUE!</v>
      </c>
      <c r="AC17" s="26" t="str">
        <f>IF(ISBLANK($C17),"",IF(AC$2&lt;&gt;"Yes",0,IF(BD17&gt;=#REF!,#REF!,IF(BD17&gt;=#REF!,#REF!,#REF!))))</f>
        <v/>
      </c>
      <c r="AD17" s="26" t="e">
        <f t="shared" si="16"/>
        <v>#VALUE!</v>
      </c>
      <c r="AE17" s="26" t="str">
        <f>IF(ISBLANK($C17),"",IF(AE$2&lt;&gt;"Yes",0,IF(BF17&gt;=#REF!,#REF!,IF(BF17&gt;=#REF!,#REF!,#REF!))))</f>
        <v/>
      </c>
      <c r="AH17" s="27" t="str">
        <f>IF(ISBLANK($C17),"",SUMIF(Data!$C$19:$E$36,'Inspections &amp; Audit'!$C17,Data!#REF!))</f>
        <v/>
      </c>
      <c r="AI17" s="27"/>
      <c r="AJ17" s="27" t="str">
        <f>IF(ISBLANK($C17),"",SUMIF(Data!$C$19:$E$36,'Inspections &amp; Audit'!$C17,Data!F$19:F$36))</f>
        <v/>
      </c>
      <c r="AK17" s="27"/>
      <c r="AL17" s="27" t="str">
        <f>IF(ISBLANK($C17),"",SUMIF(Data!$C$19:$E$36,'Inspections &amp; Audit'!$C17,Data!G$19:G$36))</f>
        <v/>
      </c>
      <c r="AM17" s="27"/>
      <c r="AN17" s="27" t="str">
        <f>IF(ISBLANK($C17),"",SUMIF(Data!$C$19:$E$36,'Inspections &amp; Audit'!$C17,Data!H$19:H$36))</f>
        <v/>
      </c>
      <c r="AO17" s="27"/>
      <c r="AP17" s="27" t="str">
        <f>IF(ISBLANK($C17),"",SUMIF(Data!$C$19:$E$36,'Inspections &amp; Audit'!$C17,Data!I$19:I$36))</f>
        <v/>
      </c>
      <c r="AQ17" s="27"/>
      <c r="AR17" s="27" t="str">
        <f>IF(ISBLANK($C17),"",SUMIF(Data!$C$19:$E$36,'Inspections &amp; Audit'!$C17,Data!J$19:J$36))</f>
        <v/>
      </c>
      <c r="AS17" s="27"/>
      <c r="AT17" s="27" t="str">
        <f>IF(ISBLANK($C17),"",SUMIF(Data!$C$19:$E$36,'Inspections &amp; Audit'!$C17,Data!K$19:K$36))</f>
        <v/>
      </c>
      <c r="AU17" s="27"/>
      <c r="AV17" s="27" t="str">
        <f>IF(ISBLANK($C17),"",SUMIF(Data!$C$19:$E$36,'Inspections &amp; Audit'!$C17,Data!L$19:L$36))</f>
        <v/>
      </c>
      <c r="AW17" s="27"/>
      <c r="AX17" s="27" t="str">
        <f>IF(ISBLANK($C17),"",SUMIF(Data!$C$19:$E$36,'Inspections &amp; Audit'!$C17,Data!M$19:M$36))</f>
        <v/>
      </c>
      <c r="AY17" s="27"/>
      <c r="AZ17" s="27" t="str">
        <f>IF(ISBLANK($C17),"",SUMIF(Data!$C$19:$E$36,'Inspections &amp; Audit'!$C17,Data!N$19:N$36))</f>
        <v/>
      </c>
      <c r="BA17" s="27"/>
      <c r="BB17" s="27" t="str">
        <f>IF(ISBLANK($C17),"",SUMIF(Data!$C$19:$E$36,'Inspections &amp; Audit'!$C17,Data!O$19:O$36))</f>
        <v/>
      </c>
      <c r="BC17" s="27"/>
      <c r="BD17" s="27" t="str">
        <f>IF(ISBLANK($C17),"",SUMIF(Data!$C$19:$E$36,'Inspections &amp; Audit'!$C17,Data!P$19:P$36))</f>
        <v/>
      </c>
      <c r="BE17" s="27"/>
      <c r="BF17" s="27" t="str">
        <f>IF(ISBLANK($C17),"",SUMIF(Data!$C$19:$E$36,'Inspections &amp; Audit'!$C17,Data!Q$19:Q$36))</f>
        <v/>
      </c>
    </row>
    <row r="18" spans="2:58" s="9" customFormat="1" outlineLevel="1">
      <c r="B18" s="99"/>
      <c r="C18" s="117"/>
      <c r="D18" s="73"/>
      <c r="E18" s="117"/>
      <c r="F18" s="118"/>
      <c r="G18" s="112"/>
      <c r="H18" s="26"/>
      <c r="I18" s="26"/>
      <c r="J18" s="26"/>
      <c r="K18" s="26"/>
      <c r="L18" s="26"/>
      <c r="M18" s="26"/>
      <c r="N18" s="26" t="e">
        <f t="shared" si="3"/>
        <v>#VALUE!</v>
      </c>
      <c r="O18" s="26" t="str">
        <f>IF(ISBLANK($C18),"",IF(O$2&lt;&gt;"Yes",0,IF(AP18=#REF!,#REF!,IF(AP18=#REF!,#REF!,#REF!))))</f>
        <v/>
      </c>
      <c r="P18" s="26" t="e">
        <f t="shared" si="5"/>
        <v>#VALUE!</v>
      </c>
      <c r="Q18" s="26" t="str">
        <f>IF(ISBLANK($C18),"",IF(Q$2&lt;&gt;"Yes",0,IF(AR18=#REF!,#REF!,IF(AR18=#REF!,#REF!,#REF!))))</f>
        <v/>
      </c>
      <c r="R18" s="26" t="e">
        <f t="shared" si="7"/>
        <v>#VALUE!</v>
      </c>
      <c r="S18" s="26" t="str">
        <f>IF(ISBLANK($C18),"",IF(S$2&lt;&gt;"Yes",0,IF(AT18=#REF!,#REF!,IF(AT18=#REF!,#REF!,#REF!))))</f>
        <v/>
      </c>
      <c r="T18" s="26" t="e">
        <f t="shared" si="9"/>
        <v>#VALUE!</v>
      </c>
      <c r="U18" s="26" t="str">
        <f>IF(ISBLANK($C18),"",IF(U$2&lt;&gt;"Yes",0,IF(AV18=#REF!,#REF!,IF(AV18=#REF!,#REF!,#REF!))))</f>
        <v/>
      </c>
      <c r="V18" s="26" t="e">
        <f t="shared" si="11"/>
        <v>#VALUE!</v>
      </c>
      <c r="W18" s="26" t="str">
        <f>IF(ISBLANK($C18),"",IF(W$2&lt;&gt;"Yes",0,IF(AX18=#REF!,#REF!,IF(AX18=#REF!,#REF!,#REF!))))</f>
        <v/>
      </c>
      <c r="X18" s="26" t="e">
        <f t="shared" si="12"/>
        <v>#VALUE!</v>
      </c>
      <c r="Y18" s="26" t="str">
        <f>IF(ISBLANK($C18),"",IF(Y$2&lt;&gt;"Yes",0,IF(AZ18=#REF!,#REF!,IF(AZ18=#REF!,#REF!,#REF!))))</f>
        <v/>
      </c>
      <c r="Z18" s="26" t="e">
        <f t="shared" si="13"/>
        <v>#VALUE!</v>
      </c>
      <c r="AA18" s="26" t="str">
        <f>IF(ISBLANK($C18),"",IF(AA$2&lt;&gt;"Yes",0,IF(BB18=#REF!,#REF!,IF(BB18=#REF!,#REF!,#REF!))))</f>
        <v/>
      </c>
      <c r="AB18" s="26" t="e">
        <f t="shared" si="15"/>
        <v>#VALUE!</v>
      </c>
      <c r="AC18" s="26" t="str">
        <f>IF(ISBLANK($C18),"",IF(AC$2&lt;&gt;"Yes",0,IF(BD18=#REF!,#REF!,IF(BD18=#REF!,#REF!,#REF!))))</f>
        <v/>
      </c>
      <c r="AD18" s="26" t="e">
        <f t="shared" si="16"/>
        <v>#VALUE!</v>
      </c>
      <c r="AE18" s="26" t="str">
        <f>IF(ISBLANK($C18),"",IF(AE$2&lt;&gt;"Yes",0,IF(BF18=#REF!,#REF!,IF(BF18=#REF!,#REF!,#REF!))))</f>
        <v/>
      </c>
      <c r="AH18" s="27" t="str">
        <f>IF(ISBLANK($C18),"",SUMIF(Data!$C$19:$E$36,'Inspections &amp; Audit'!$C18,Data!#REF!))</f>
        <v/>
      </c>
      <c r="AI18" s="27"/>
      <c r="AJ18" s="27" t="str">
        <f>IF(ISBLANK($C18),"",SUMIF(Data!$C$19:$E$36,'Inspections &amp; Audit'!$C18,Data!F$19:F$36))</f>
        <v/>
      </c>
      <c r="AK18" s="27"/>
      <c r="AL18" s="27" t="str">
        <f>IF(ISBLANK($C18),"",SUMIF(Data!$C$19:$E$36,'Inspections &amp; Audit'!$C18,Data!G$19:G$36))</f>
        <v/>
      </c>
      <c r="AM18" s="27"/>
      <c r="AN18" s="27" t="str">
        <f>IF(ISBLANK($C18),"",SUMIF(Data!$C$19:$E$36,'Inspections &amp; Audit'!$C18,Data!H$19:H$36))</f>
        <v/>
      </c>
      <c r="AO18" s="27"/>
      <c r="AP18" s="27" t="str">
        <f>IF(ISBLANK($C18),"",SUMIF(Data!$C$19:$E$36,'Inspections &amp; Audit'!$C18,Data!I$19:I$36))</f>
        <v/>
      </c>
      <c r="AQ18" s="27"/>
      <c r="AR18" s="27" t="str">
        <f>IF(ISBLANK($C18),"",SUMIF(Data!$C$19:$E$36,'Inspections &amp; Audit'!$C18,Data!J$19:J$36))</f>
        <v/>
      </c>
      <c r="AS18" s="27"/>
      <c r="AT18" s="27" t="str">
        <f>IF(ISBLANK($C18),"",SUMIF(Data!$C$19:$E$36,'Inspections &amp; Audit'!$C18,Data!K$19:K$36))</f>
        <v/>
      </c>
      <c r="AU18" s="27"/>
      <c r="AV18" s="27" t="str">
        <f>IF(ISBLANK($C18),"",SUMIF(Data!$C$19:$E$36,'Inspections &amp; Audit'!$C18,Data!L$19:L$36))</f>
        <v/>
      </c>
      <c r="AW18" s="27"/>
      <c r="AX18" s="27" t="str">
        <f>IF(ISBLANK($C18),"",SUMIF(Data!$C$19:$E$36,'Inspections &amp; Audit'!$C18,Data!M$19:M$36))</f>
        <v/>
      </c>
      <c r="AY18" s="27"/>
      <c r="AZ18" s="27" t="str">
        <f>IF(ISBLANK($C18),"",SUMIF(Data!$C$19:$E$36,'Inspections &amp; Audit'!$C18,Data!N$19:N$36))</f>
        <v/>
      </c>
      <c r="BA18" s="27"/>
      <c r="BB18" s="27" t="str">
        <f>IF(ISBLANK($C18),"",SUMIF(Data!$C$19:$E$36,'Inspections &amp; Audit'!$C18,Data!O$19:O$36))</f>
        <v/>
      </c>
      <c r="BC18" s="27"/>
      <c r="BD18" s="27" t="str">
        <f>IF(ISBLANK($C18),"",SUMIF(Data!$C$19:$E$36,'Inspections &amp; Audit'!$C18,Data!P$19:P$36))</f>
        <v/>
      </c>
      <c r="BE18" s="27"/>
      <c r="BF18" s="27" t="str">
        <f>IF(ISBLANK($C18),"",SUMIF(Data!$C$19:$E$36,'Inspections &amp; Audit'!$C18,Data!Q$19:Q$36))</f>
        <v/>
      </c>
    </row>
    <row r="19" spans="2:58" outlineLevel="1">
      <c r="B19" s="10"/>
      <c r="C19" s="11"/>
      <c r="D19" s="72"/>
      <c r="E19" s="11"/>
      <c r="F19" s="14"/>
      <c r="G19" s="7"/>
      <c r="H19" s="7"/>
      <c r="I19" s="7"/>
      <c r="J19" s="7"/>
      <c r="K19" s="7"/>
      <c r="L19" s="7"/>
      <c r="M19" s="7"/>
      <c r="N19" s="7" t="e">
        <f t="shared" si="3"/>
        <v>#VALUE!</v>
      </c>
      <c r="O19" s="7" t="str">
        <f t="shared" si="4"/>
        <v/>
      </c>
      <c r="P19" s="7" t="e">
        <f t="shared" si="5"/>
        <v>#VALUE!</v>
      </c>
      <c r="Q19" s="7" t="str">
        <f t="shared" si="6"/>
        <v/>
      </c>
      <c r="R19" s="7" t="e">
        <f t="shared" si="7"/>
        <v>#VALUE!</v>
      </c>
      <c r="S19" s="7" t="str">
        <f t="shared" si="8"/>
        <v/>
      </c>
      <c r="T19" s="7" t="e">
        <f t="shared" si="9"/>
        <v>#VALUE!</v>
      </c>
      <c r="U19" s="7" t="str">
        <f t="shared" si="10"/>
        <v/>
      </c>
      <c r="V19" s="7" t="e">
        <f t="shared" si="11"/>
        <v>#VALUE!</v>
      </c>
      <c r="W19" s="7" t="str">
        <f t="shared" si="23"/>
        <v/>
      </c>
      <c r="X19" s="7" t="e">
        <f t="shared" si="12"/>
        <v>#VALUE!</v>
      </c>
      <c r="Y19" s="7" t="str">
        <f>IF(ISBLANK($C19),"",IF(Y$2&lt;&gt;"Yes",0,IF(AZ19&lt;=$D$30,$B$30,IF(AZ19&lt;=$D$29,$B$29,$B$28))))</f>
        <v/>
      </c>
      <c r="Z19" s="7" t="e">
        <f t="shared" si="13"/>
        <v>#VALUE!</v>
      </c>
      <c r="AA19" s="7" t="str">
        <f t="shared" si="14"/>
        <v/>
      </c>
      <c r="AB19" s="7" t="e">
        <f t="shared" si="15"/>
        <v>#VALUE!</v>
      </c>
      <c r="AC19" s="7" t="str">
        <f t="shared" si="24"/>
        <v/>
      </c>
      <c r="AD19" s="7" t="e">
        <f t="shared" si="16"/>
        <v>#VALUE!</v>
      </c>
      <c r="AE19" s="7" t="str">
        <f>IF(ISBLANK($C19),"",IF(AE$2&lt;&gt;"Yes",0,IF(BF19&lt;=$D$30,$B$30,IF(BF19&lt;=$D$29,$B$29,$B$28))))</f>
        <v/>
      </c>
      <c r="AH19" s="6" t="str">
        <f>IF(ISBLANK($C19),"",SUMIF(Data!$C$19:$E$36,'Inspections &amp; Audit'!$C19,Data!#REF!))</f>
        <v/>
      </c>
      <c r="AI19" s="6"/>
      <c r="AJ19" s="6" t="str">
        <f>IF(ISBLANK($C19),"",SUMIF(Data!$C$19:$E$36,'Inspections &amp; Audit'!$C19,Data!F$19:F$36))</f>
        <v/>
      </c>
      <c r="AK19" s="6"/>
      <c r="AL19" s="6" t="str">
        <f>IF(ISBLANK($C19),"",SUMIF(Data!$C$19:$E$36,'Inspections &amp; Audit'!$C19,Data!G$19:G$36))</f>
        <v/>
      </c>
      <c r="AM19" s="6"/>
      <c r="AN19" s="6" t="str">
        <f>IF(ISBLANK($C19),"",SUMIF(Data!$C$19:$E$36,'Inspections &amp; Audit'!$C19,Data!H$19:H$36))</f>
        <v/>
      </c>
      <c r="AO19" s="6"/>
      <c r="AP19" s="6" t="str">
        <f>IF(ISBLANK($C19),"",SUMIF(Data!$C$19:$E$36,'Inspections &amp; Audit'!$C19,Data!I$19:I$36))</f>
        <v/>
      </c>
      <c r="AQ19" s="6"/>
      <c r="AR19" s="6" t="str">
        <f>IF(ISBLANK($C19),"",SUMIF(Data!$C$19:$E$36,'Inspections &amp; Audit'!$C19,Data!J$19:J$36))</f>
        <v/>
      </c>
      <c r="AS19" s="6"/>
      <c r="AT19" s="6" t="str">
        <f>IF(ISBLANK($C19),"",SUMIF(Data!$C$19:$E$36,'Inspections &amp; Audit'!$C19,Data!K$19:K$36))</f>
        <v/>
      </c>
      <c r="AU19" s="6"/>
      <c r="AV19" s="6" t="str">
        <f>IF(ISBLANK($C19),"",SUMIF(Data!$C$19:$E$36,'Inspections &amp; Audit'!$C19,Data!L$19:L$36))</f>
        <v/>
      </c>
      <c r="AW19" s="6"/>
      <c r="AX19" s="6" t="str">
        <f>IF(ISBLANK($C19),"",SUMIF(Data!$C$19:$E$36,'Inspections &amp; Audit'!$C19,Data!M$19:M$36))</f>
        <v/>
      </c>
      <c r="AY19" s="6"/>
      <c r="AZ19" s="6" t="str">
        <f>IF(ISBLANK($C19),"",SUMIF(Data!$C$19:$E$36,'Inspections &amp; Audit'!$C19,Data!N$19:N$36))</f>
        <v/>
      </c>
      <c r="BA19" s="6"/>
      <c r="BB19" s="6" t="str">
        <f>IF(ISBLANK($C19),"",SUMIF(Data!$C$19:$E$36,'Inspections &amp; Audit'!$C19,Data!O$19:O$36))</f>
        <v/>
      </c>
      <c r="BC19" s="6"/>
      <c r="BD19" s="6" t="str">
        <f>IF(ISBLANK($C19),"",SUMIF(Data!$C$19:$E$36,'Inspections &amp; Audit'!$C19,Data!P$19:P$36))</f>
        <v/>
      </c>
      <c r="BE19" s="6"/>
      <c r="BF19" s="6" t="str">
        <f>IF(ISBLANK($C19),"",SUMIF(Data!$C$19:$E$36,'Inspections &amp; Audit'!$C19,Data!Q$19:Q$36))</f>
        <v/>
      </c>
    </row>
    <row r="20" spans="2:58" outlineLevel="1">
      <c r="B20" s="10"/>
      <c r="C20" s="11"/>
      <c r="D20" s="72"/>
      <c r="E20" s="11"/>
      <c r="F20" s="14"/>
      <c r="G20" s="7"/>
      <c r="H20" s="7"/>
      <c r="I20" s="7"/>
      <c r="J20" s="7"/>
      <c r="K20" s="7"/>
      <c r="L20" s="7"/>
      <c r="M20" s="7"/>
      <c r="N20" s="7" t="e">
        <f t="shared" si="3"/>
        <v>#VALUE!</v>
      </c>
      <c r="O20" s="7" t="str">
        <f t="shared" si="4"/>
        <v/>
      </c>
      <c r="P20" s="7" t="e">
        <f t="shared" si="5"/>
        <v>#VALUE!</v>
      </c>
      <c r="Q20" s="7" t="str">
        <f t="shared" si="6"/>
        <v/>
      </c>
      <c r="R20" s="7" t="e">
        <f t="shared" si="7"/>
        <v>#VALUE!</v>
      </c>
      <c r="S20" s="7" t="str">
        <f t="shared" si="8"/>
        <v/>
      </c>
      <c r="T20" s="7" t="e">
        <f t="shared" si="9"/>
        <v>#VALUE!</v>
      </c>
      <c r="U20" s="7" t="str">
        <f t="shared" si="10"/>
        <v/>
      </c>
      <c r="V20" s="7" t="e">
        <f t="shared" si="11"/>
        <v>#VALUE!</v>
      </c>
      <c r="W20" s="7" t="str">
        <f t="shared" si="23"/>
        <v/>
      </c>
      <c r="X20" s="7" t="e">
        <f t="shared" si="12"/>
        <v>#VALUE!</v>
      </c>
      <c r="Y20" s="7" t="str">
        <f>IF(ISBLANK($C20),"",IF(Y$2&lt;&gt;"Yes",0,IF(AZ20&lt;=$D$30,$B$30,IF(AZ20&lt;=$D$29,$B$29,$B$28))))</f>
        <v/>
      </c>
      <c r="Z20" s="7" t="e">
        <f t="shared" si="13"/>
        <v>#VALUE!</v>
      </c>
      <c r="AA20" s="7" t="str">
        <f t="shared" si="14"/>
        <v/>
      </c>
      <c r="AB20" s="7" t="e">
        <f t="shared" si="15"/>
        <v>#VALUE!</v>
      </c>
      <c r="AC20" s="7" t="str">
        <f t="shared" si="24"/>
        <v/>
      </c>
      <c r="AD20" s="7" t="e">
        <f t="shared" si="16"/>
        <v>#VALUE!</v>
      </c>
      <c r="AE20" s="7" t="str">
        <f>IF(ISBLANK($C20),"",IF(AE$2&lt;&gt;"Yes",0,IF(BF20&lt;=$D$30,$B$30,IF(BF20&lt;=$D$29,$B$29,$B$28))))</f>
        <v/>
      </c>
      <c r="AH20" s="6" t="str">
        <f>IF(ISBLANK($C20),"",SUMIF(Data!$C$19:$E$36,'Inspections &amp; Audit'!$C20,Data!#REF!))</f>
        <v/>
      </c>
      <c r="AI20" s="6"/>
      <c r="AJ20" s="6" t="str">
        <f>IF(ISBLANK($C20),"",SUMIF(Data!$C$19:$E$36,'Inspections &amp; Audit'!$C20,Data!F$19:F$36))</f>
        <v/>
      </c>
      <c r="AK20" s="6"/>
      <c r="AL20" s="6" t="str">
        <f>IF(ISBLANK($C20),"",SUMIF(Data!$C$19:$E$36,'Inspections &amp; Audit'!$C20,Data!G$19:G$36))</f>
        <v/>
      </c>
      <c r="AM20" s="6"/>
      <c r="AN20" s="6" t="str">
        <f>IF(ISBLANK($C20),"",SUMIF(Data!$C$19:$E$36,'Inspections &amp; Audit'!$C20,Data!H$19:H$36))</f>
        <v/>
      </c>
      <c r="AO20" s="6"/>
      <c r="AP20" s="6" t="str">
        <f>IF(ISBLANK($C20),"",SUMIF(Data!$C$19:$E$36,'Inspections &amp; Audit'!$C20,Data!I$19:I$36))</f>
        <v/>
      </c>
      <c r="AQ20" s="6"/>
      <c r="AR20" s="6" t="str">
        <f>IF(ISBLANK($C20),"",SUMIF(Data!$C$19:$E$36,'Inspections &amp; Audit'!$C20,Data!J$19:J$36))</f>
        <v/>
      </c>
      <c r="AS20" s="6"/>
      <c r="AT20" s="6" t="str">
        <f>IF(ISBLANK($C20),"",SUMIF(Data!$C$19:$E$36,'Inspections &amp; Audit'!$C20,Data!K$19:K$36))</f>
        <v/>
      </c>
      <c r="AU20" s="6"/>
      <c r="AV20" s="6" t="str">
        <f>IF(ISBLANK($C20),"",SUMIF(Data!$C$19:$E$36,'Inspections &amp; Audit'!$C20,Data!L$19:L$36))</f>
        <v/>
      </c>
      <c r="AW20" s="6"/>
      <c r="AX20" s="6" t="str">
        <f>IF(ISBLANK($C20),"",SUMIF(Data!$C$19:$E$36,'Inspections &amp; Audit'!$C20,Data!M$19:M$36))</f>
        <v/>
      </c>
      <c r="AY20" s="6"/>
      <c r="AZ20" s="6" t="str">
        <f>IF(ISBLANK($C20),"",SUMIF(Data!$C$19:$E$36,'Inspections &amp; Audit'!$C20,Data!N$19:N$36))</f>
        <v/>
      </c>
      <c r="BA20" s="6"/>
      <c r="BB20" s="6" t="str">
        <f>IF(ISBLANK($C20),"",SUMIF(Data!$C$19:$E$36,'Inspections &amp; Audit'!$C20,Data!O$19:O$36))</f>
        <v/>
      </c>
      <c r="BC20" s="6"/>
      <c r="BD20" s="6" t="str">
        <f>IF(ISBLANK($C20),"",SUMIF(Data!$C$19:$E$36,'Inspections &amp; Audit'!$C20,Data!P$19:P$36))</f>
        <v/>
      </c>
      <c r="BE20" s="6"/>
      <c r="BF20" s="6" t="str">
        <f>IF(ISBLANK($C20),"",SUMIF(Data!$C$19:$E$36,'Inspections &amp; Audit'!$C20,Data!Q$19:Q$36))</f>
        <v/>
      </c>
    </row>
    <row r="21" spans="2:58">
      <c r="B21" s="10"/>
      <c r="C21" s="11"/>
      <c r="D21" s="75"/>
      <c r="E21" s="11"/>
      <c r="F21" s="14"/>
      <c r="W21" s="90"/>
      <c r="X21" s="90"/>
      <c r="Y21" s="90"/>
      <c r="Z21" s="90"/>
      <c r="AA21" s="90"/>
    </row>
    <row r="22" spans="2:58">
      <c r="B22" s="81" t="s">
        <v>14</v>
      </c>
      <c r="C22" s="11"/>
      <c r="D22" s="72">
        <f>SUM(D11:D20)</f>
        <v>1</v>
      </c>
      <c r="E22" s="12"/>
      <c r="F22" s="13"/>
      <c r="G22" s="7">
        <f>SUMPRODUCT($D11:$D20,G11:G20)</f>
        <v>0</v>
      </c>
      <c r="H22" s="7" t="str">
        <f>IF(OR(ISBLANK(I22),ISERROR(I22)),"",I22-G22)</f>
        <v/>
      </c>
      <c r="I22" s="7" t="e">
        <f>IF(SUMPRODUCT($D11:$D20,I11:I20)=0,NA(),SUMPRODUCT($D11:$D20,I11:I20))</f>
        <v>#N/A</v>
      </c>
      <c r="J22" s="7" t="str">
        <f>IF(OR(ISBLANK(K22),ISERROR(K22)),"",K22-I22)</f>
        <v/>
      </c>
      <c r="K22" s="7" t="e">
        <f>IF(SUMPRODUCT($D11:$D20,K11:K20)=0,NA(),SUMPRODUCT($D11:$D20,K11:K20))</f>
        <v>#N/A</v>
      </c>
      <c r="L22" s="7" t="str">
        <f>IF(OR(ISBLANK(M22),ISERROR(M22)),"",M22-K22)</f>
        <v/>
      </c>
      <c r="M22" s="7" t="e">
        <f>IF(SUMPRODUCT($D11:$D20,M11:M20)=0,NA(),SUMPRODUCT($D11:$D20,M11:M20))</f>
        <v>#N/A</v>
      </c>
      <c r="N22" s="7" t="str">
        <f>IF(OR(ISBLANK(O22),ISERROR(O22)),"",O22-M22)</f>
        <v/>
      </c>
      <c r="O22" s="7" t="e">
        <f>IF(SUMPRODUCT($D11:$D20,O11:O20)=0,NA(),SUMPRODUCT($D11:$D20,O11:O20))</f>
        <v>#N/A</v>
      </c>
      <c r="P22" s="7" t="str">
        <f>IF(OR(ISBLANK(Q22),ISERROR(Q22)),"",Q22-O22)</f>
        <v/>
      </c>
      <c r="Q22" s="7" t="e">
        <f>IF(SUMPRODUCT($D11:$D20,Q11:Q20)=0,NA(),SUMPRODUCT($D11:$D20,Q11:Q20))</f>
        <v>#N/A</v>
      </c>
      <c r="R22" s="7" t="str">
        <f>IF(OR(ISBLANK(S22),ISERROR(S22)),"",S22-Q22)</f>
        <v/>
      </c>
      <c r="S22" s="7" t="e">
        <f>IF(SUMPRODUCT($D11:$D20,S11:S20)=0,NA(),SUMPRODUCT($D11:$D20,S11:S20))</f>
        <v>#N/A</v>
      </c>
      <c r="T22" s="7" t="str">
        <f>IF(OR(ISBLANK(U22),ISERROR(U22)),"",U22-S22)</f>
        <v/>
      </c>
      <c r="U22" s="7" t="e">
        <f>IF(SUMPRODUCT($D11:$D20,U11:U20)=0,NA(),SUMPRODUCT($D11:$D20,U11:U20))</f>
        <v>#N/A</v>
      </c>
      <c r="V22" s="7" t="str">
        <f>IF(OR(ISBLANK(W22),ISERROR(W22)),"",W22-U22)</f>
        <v/>
      </c>
      <c r="W22" s="7" t="e">
        <f>IF(SUMPRODUCT($D11:$D20,W11:W20)=0,NA(),SUMPRODUCT($D11:$D20,W11:W20))</f>
        <v>#N/A</v>
      </c>
      <c r="X22" s="7" t="str">
        <f ca="1">IF(OR(ISBLANK(Y22),ISERROR(Y22)),"",Y22-W22)</f>
        <v/>
      </c>
      <c r="Y22" s="7" t="e">
        <f ca="1">IF(SUMPRODUCT($D11:$D20,Y11:Y20)=0,NA(),SUMPRODUCT($D11:$D20,Y11:Y20))</f>
        <v>#REF!</v>
      </c>
      <c r="Z22" s="7" t="str">
        <f>IF(OR(ISBLANK(AA22),ISERROR(AA22)),"",AA22-Y22)</f>
        <v/>
      </c>
      <c r="AA22" s="7" t="e">
        <f>IF(SUMPRODUCT($D11:$D20,AA11:AA20)=0,NA(),SUMPRODUCT($D11:$D20,AA11:AA20))</f>
        <v>#N/A</v>
      </c>
      <c r="AB22" s="7" t="str">
        <f>IF(OR(ISBLANK(AC22),ISERROR(AC22)),"",AC22-AA22)</f>
        <v/>
      </c>
      <c r="AC22" s="7" t="e">
        <f>IF(SUMPRODUCT($D11:$D20,AC11:AC20)=0,NA(),SUMPRODUCT($D11:$D20,AC11:AC20))</f>
        <v>#N/A</v>
      </c>
      <c r="AD22" s="7" t="str">
        <f>IF(OR(ISBLANK(AE22),ISERROR(AE22)),"",AE22-AC22)</f>
        <v/>
      </c>
      <c r="AE22" s="7" t="e">
        <f>IF(SUMPRODUCT($D11:$D20,AE11:AE20)=0,NA(),SUMPRODUCT($D11:$D20,AE11:AE20))</f>
        <v>#N/A</v>
      </c>
    </row>
    <row r="26" spans="2:58">
      <c r="B26" s="2" t="s">
        <v>52</v>
      </c>
    </row>
    <row r="27" spans="2:58">
      <c r="B27" s="2" t="s">
        <v>64</v>
      </c>
      <c r="D27" s="9"/>
    </row>
    <row r="28" spans="2:58">
      <c r="B28" s="15">
        <v>1</v>
      </c>
      <c r="C28" s="5" t="s">
        <v>83</v>
      </c>
      <c r="D28" s="65">
        <v>4.5</v>
      </c>
    </row>
    <row r="29" spans="2:58">
      <c r="B29" s="15">
        <v>2</v>
      </c>
      <c r="C29" s="5" t="s">
        <v>84</v>
      </c>
      <c r="D29" s="65">
        <v>4.5</v>
      </c>
    </row>
    <row r="30" spans="2:58">
      <c r="B30" s="15">
        <v>3</v>
      </c>
      <c r="C30" s="5" t="s">
        <v>85</v>
      </c>
      <c r="D30" s="65">
        <v>4.3</v>
      </c>
    </row>
    <row r="31" spans="2:58">
      <c r="B31" s="15"/>
      <c r="C31" s="5"/>
      <c r="D31" s="30"/>
    </row>
    <row r="32" spans="2:58">
      <c r="B32" s="15"/>
      <c r="C32" s="5"/>
      <c r="D32" s="30"/>
    </row>
    <row r="33" spans="2:5">
      <c r="B33" s="15"/>
      <c r="C33" s="5"/>
      <c r="D33" s="191"/>
      <c r="E33" s="187"/>
    </row>
    <row r="34" spans="2:5">
      <c r="B34" s="15"/>
      <c r="C34" s="5"/>
      <c r="D34" s="191"/>
      <c r="E34" s="187"/>
    </row>
    <row r="35" spans="2:5">
      <c r="B35" s="15"/>
      <c r="C35" s="5"/>
      <c r="D35" s="191"/>
      <c r="E35" s="187"/>
    </row>
    <row r="36" spans="2:5">
      <c r="B36" s="15"/>
      <c r="C36" s="5"/>
      <c r="D36" s="192"/>
      <c r="E36" s="187"/>
    </row>
    <row r="37" spans="2:5">
      <c r="B37" s="15"/>
      <c r="C37" s="5"/>
      <c r="D37" s="192"/>
      <c r="E37" s="187"/>
    </row>
    <row r="38" spans="2:5">
      <c r="B38" s="15"/>
      <c r="C38" s="5"/>
      <c r="D38" s="176"/>
      <c r="E38" s="187"/>
    </row>
    <row r="39" spans="2:5">
      <c r="B39" s="15"/>
      <c r="C39" s="5"/>
      <c r="D39" s="176"/>
      <c r="E39" s="187"/>
    </row>
    <row r="40" spans="2:5">
      <c r="B40" s="15"/>
      <c r="C40" s="5"/>
      <c r="D40" s="176"/>
      <c r="E40" s="187"/>
    </row>
    <row r="42" spans="2:5">
      <c r="B42" s="2" t="s">
        <v>53</v>
      </c>
    </row>
    <row r="43" spans="2:5">
      <c r="B43" s="2">
        <v>1</v>
      </c>
      <c r="C43" s="2" t="s">
        <v>55</v>
      </c>
      <c r="D43" s="8" t="s">
        <v>57</v>
      </c>
      <c r="E43" s="70">
        <f>'Management Performance'!$E$29</f>
        <v>1.58</v>
      </c>
    </row>
    <row r="44" spans="2:5">
      <c r="B44" s="2">
        <v>2</v>
      </c>
      <c r="C44" s="2" t="s">
        <v>56</v>
      </c>
      <c r="D44" s="8" t="s">
        <v>58</v>
      </c>
      <c r="E44" s="70">
        <f>'Management Performance'!$E$30</f>
        <v>1.58</v>
      </c>
    </row>
    <row r="45" spans="2:5">
      <c r="B45" s="2">
        <v>3</v>
      </c>
      <c r="C45" s="2" t="s">
        <v>54</v>
      </c>
      <c r="D45" s="8" t="s">
        <v>58</v>
      </c>
      <c r="E45" s="70">
        <f>'Management Performance'!$E$31</f>
        <v>2.42</v>
      </c>
    </row>
  </sheetData>
  <sheetProtection formatColumns="0"/>
  <mergeCells count="1">
    <mergeCell ref="B4:AE4"/>
  </mergeCells>
  <conditionalFormatting sqref="G11:G20 I11:I20 K11:K20 M11:M20 O11:O20 Q11:Q20 S11:S20 U11:U20 W11:W20 Y11:Y20 AA11:AA20 AC11:AC20 AE11:AE20">
    <cfRule type="iconSet" priority="1">
      <iconSet showValue="0">
        <cfvo type="percent" val="0"/>
        <cfvo type="num" val="2"/>
        <cfvo type="num" val="2" gte="0"/>
      </iconSet>
    </cfRule>
  </conditionalFormatting>
  <conditionalFormatting sqref="G22 I22 K22 M22 O22 Q22 S22 U22 W22 Y22 AA22 AC22 AE22">
    <cfRule type="iconSet" priority="25">
      <iconSet showValue="0">
        <cfvo type="percent" val="0"/>
        <cfvo type="formula" val="$E$43"/>
        <cfvo type="formula" val="$E$45"/>
      </iconSet>
    </cfRule>
  </conditionalFormatting>
  <printOptions horizontalCentered="1"/>
  <pageMargins left="0.7" right="0.7" top="0.75" bottom="0.75" header="0.3" footer="0.3"/>
  <pageSetup paperSize="9" scale="88" orientation="portrait"/>
  <drawing r:id="rId1"/>
  <extLst>
    <ext xmlns:x14="http://schemas.microsoft.com/office/spreadsheetml/2009/9/main" uri="{78C0D931-6437-407d-A8EE-F0AAD7539E65}">
      <x14:conditionalFormattings>
        <x14:conditionalFormatting xmlns:xm="http://schemas.microsoft.com/office/excel/2006/main">
          <x14:cfRule type="iconSet" priority="14" id="{639B7D14-5967-40A8-A60D-B34B8BA3C29C}">
            <x14:iconSet iconSet="3Triangles" showValue="0">
              <x14:cfvo type="percent">
                <xm:f>0</xm:f>
              </x14:cfvo>
              <x14:cfvo type="num">
                <xm:f>0</xm:f>
              </x14:cfvo>
              <x14:cfvo type="num" gte="0">
                <xm:f>0</xm:f>
              </x14:cfvo>
            </x14:iconSet>
          </x14:cfRule>
          <xm:sqref>H22 J22 L22 N22 P22 R22 J11:J20 L11:L20 N11:N20 P11:P20 R11:R20 H11:H20</xm:sqref>
        </x14:conditionalFormatting>
        <x14:conditionalFormatting xmlns:xm="http://schemas.microsoft.com/office/excel/2006/main">
          <x14:cfRule type="iconSet" priority="13" id="{C8B3128A-1D31-4349-9921-B700EE9F87A6}">
            <x14:iconSet iconSet="3Triangles" showValue="0">
              <x14:cfvo type="percent">
                <xm:f>0</xm:f>
              </x14:cfvo>
              <x14:cfvo type="num">
                <xm:f>0</xm:f>
              </x14:cfvo>
              <x14:cfvo type="num" gte="0">
                <xm:f>0</xm:f>
              </x14:cfvo>
            </x14:iconSet>
          </x14:cfRule>
          <xm:sqref>T22</xm:sqref>
        </x14:conditionalFormatting>
        <x14:conditionalFormatting xmlns:xm="http://schemas.microsoft.com/office/excel/2006/main">
          <x14:cfRule type="iconSet" priority="12" id="{C9AD8384-D16D-48D0-9BB3-78012BAC334D}">
            <x14:iconSet iconSet="3Triangles" showValue="0">
              <x14:cfvo type="percent">
                <xm:f>0</xm:f>
              </x14:cfvo>
              <x14:cfvo type="num">
                <xm:f>0</xm:f>
              </x14:cfvo>
              <x14:cfvo type="num" gte="0">
                <xm:f>0</xm:f>
              </x14:cfvo>
            </x14:iconSet>
          </x14:cfRule>
          <xm:sqref>V22</xm:sqref>
        </x14:conditionalFormatting>
        <x14:conditionalFormatting xmlns:xm="http://schemas.microsoft.com/office/excel/2006/main">
          <x14:cfRule type="iconSet" priority="11" id="{4EC71D8C-492E-4CBB-AA73-834C190B40D9}">
            <x14:iconSet iconSet="3Triangles" showValue="0">
              <x14:cfvo type="percent">
                <xm:f>0</xm:f>
              </x14:cfvo>
              <x14:cfvo type="num">
                <xm:f>0</xm:f>
              </x14:cfvo>
              <x14:cfvo type="num" gte="0">
                <xm:f>0</xm:f>
              </x14:cfvo>
            </x14:iconSet>
          </x14:cfRule>
          <xm:sqref>X22</xm:sqref>
        </x14:conditionalFormatting>
        <x14:conditionalFormatting xmlns:xm="http://schemas.microsoft.com/office/excel/2006/main">
          <x14:cfRule type="iconSet" priority="10" id="{E4A8010D-E888-439C-BB8D-790EBDE8DECF}">
            <x14:iconSet iconSet="3Triangles" showValue="0">
              <x14:cfvo type="percent">
                <xm:f>0</xm:f>
              </x14:cfvo>
              <x14:cfvo type="num">
                <xm:f>0</xm:f>
              </x14:cfvo>
              <x14:cfvo type="num" gte="0">
                <xm:f>0</xm:f>
              </x14:cfvo>
            </x14:iconSet>
          </x14:cfRule>
          <xm:sqref>Z22</xm:sqref>
        </x14:conditionalFormatting>
        <x14:conditionalFormatting xmlns:xm="http://schemas.microsoft.com/office/excel/2006/main">
          <x14:cfRule type="iconSet" priority="9" id="{E74090DA-5DE9-4744-80E4-D1E252999D2A}">
            <x14:iconSet iconSet="3Triangles" showValue="0">
              <x14:cfvo type="percent">
                <xm:f>0</xm:f>
              </x14:cfvo>
              <x14:cfvo type="num">
                <xm:f>0</xm:f>
              </x14:cfvo>
              <x14:cfvo type="num" gte="0">
                <xm:f>0</xm:f>
              </x14:cfvo>
            </x14:iconSet>
          </x14:cfRule>
          <xm:sqref>AB22</xm:sqref>
        </x14:conditionalFormatting>
        <x14:conditionalFormatting xmlns:xm="http://schemas.microsoft.com/office/excel/2006/main">
          <x14:cfRule type="iconSet" priority="8" id="{BEE39866-5BE7-4110-89F0-840C463DA86D}">
            <x14:iconSet iconSet="3Triangles" showValue="0">
              <x14:cfvo type="percent">
                <xm:f>0</xm:f>
              </x14:cfvo>
              <x14:cfvo type="num">
                <xm:f>0</xm:f>
              </x14:cfvo>
              <x14:cfvo type="num" gte="0">
                <xm:f>0</xm:f>
              </x14:cfvo>
            </x14:iconSet>
          </x14:cfRule>
          <xm:sqref>AD22</xm:sqref>
        </x14:conditionalFormatting>
        <x14:conditionalFormatting xmlns:xm="http://schemas.microsoft.com/office/excel/2006/main">
          <x14:cfRule type="iconSet" priority="7" id="{FF3BDF13-6B9D-4985-9515-C32EA3C132CB}">
            <x14:iconSet iconSet="3Triangles" showValue="0">
              <x14:cfvo type="percent">
                <xm:f>0</xm:f>
              </x14:cfvo>
              <x14:cfvo type="num">
                <xm:f>0</xm:f>
              </x14:cfvo>
              <x14:cfvo type="num" gte="0">
                <xm:f>0</xm:f>
              </x14:cfvo>
            </x14:iconSet>
          </x14:cfRule>
          <xm:sqref>T11:T20</xm:sqref>
        </x14:conditionalFormatting>
        <x14:conditionalFormatting xmlns:xm="http://schemas.microsoft.com/office/excel/2006/main">
          <x14:cfRule type="iconSet" priority="6" id="{B64D8BF0-D92A-4526-9CCB-7D246AED1084}">
            <x14:iconSet iconSet="3Triangles" showValue="0">
              <x14:cfvo type="percent">
                <xm:f>0</xm:f>
              </x14:cfvo>
              <x14:cfvo type="num">
                <xm:f>0</xm:f>
              </x14:cfvo>
              <x14:cfvo type="num" gte="0">
                <xm:f>0</xm:f>
              </x14:cfvo>
            </x14:iconSet>
          </x14:cfRule>
          <xm:sqref>V11:V20</xm:sqref>
        </x14:conditionalFormatting>
        <x14:conditionalFormatting xmlns:xm="http://schemas.microsoft.com/office/excel/2006/main">
          <x14:cfRule type="iconSet" priority="5" id="{725A719B-9B0A-4276-A6AF-E2E71D2C2893}">
            <x14:iconSet iconSet="3Triangles" showValue="0">
              <x14:cfvo type="percent">
                <xm:f>0</xm:f>
              </x14:cfvo>
              <x14:cfvo type="num">
                <xm:f>0</xm:f>
              </x14:cfvo>
              <x14:cfvo type="num" gte="0">
                <xm:f>0</xm:f>
              </x14:cfvo>
            </x14:iconSet>
          </x14:cfRule>
          <xm:sqref>X11:X20</xm:sqref>
        </x14:conditionalFormatting>
        <x14:conditionalFormatting xmlns:xm="http://schemas.microsoft.com/office/excel/2006/main">
          <x14:cfRule type="iconSet" priority="4" id="{CE7D02F9-AEFD-4157-BBAD-B2DE80E201D7}">
            <x14:iconSet iconSet="3Triangles" showValue="0">
              <x14:cfvo type="percent">
                <xm:f>0</xm:f>
              </x14:cfvo>
              <x14:cfvo type="num">
                <xm:f>0</xm:f>
              </x14:cfvo>
              <x14:cfvo type="num" gte="0">
                <xm:f>0</xm:f>
              </x14:cfvo>
            </x14:iconSet>
          </x14:cfRule>
          <xm:sqref>Z11:Z20</xm:sqref>
        </x14:conditionalFormatting>
        <x14:conditionalFormatting xmlns:xm="http://schemas.microsoft.com/office/excel/2006/main">
          <x14:cfRule type="iconSet" priority="3" id="{EDF4B94C-DF0B-40FA-A770-5E82EB895CA5}">
            <x14:iconSet iconSet="3Triangles" showValue="0">
              <x14:cfvo type="percent">
                <xm:f>0</xm:f>
              </x14:cfvo>
              <x14:cfvo type="num">
                <xm:f>0</xm:f>
              </x14:cfvo>
              <x14:cfvo type="num" gte="0">
                <xm:f>0</xm:f>
              </x14:cfvo>
            </x14:iconSet>
          </x14:cfRule>
          <xm:sqref>AB11:AB20</xm:sqref>
        </x14:conditionalFormatting>
        <x14:conditionalFormatting xmlns:xm="http://schemas.microsoft.com/office/excel/2006/main">
          <x14:cfRule type="iconSet" priority="2" id="{555E78B7-804A-4B44-8D5B-80A41487BFEF}">
            <x14:iconSet iconSet="3Triangles" showValue="0">
              <x14:cfvo type="percent">
                <xm:f>0</xm:f>
              </x14:cfvo>
              <x14:cfvo type="num">
                <xm:f>0</xm:f>
              </x14:cfvo>
              <x14:cfvo type="num" gte="0">
                <xm:f>0</xm:f>
              </x14:cfvo>
            </x14:iconSet>
          </x14:cfRule>
          <xm:sqref>AD11:AD20</xm:sqref>
        </x14:conditionalFormatting>
      </x14:conditionalFormatting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A58"/>
  <sheetViews>
    <sheetView workbookViewId="0">
      <selection activeCell="I62" sqref="I62"/>
    </sheetView>
  </sheetViews>
  <sheetFormatPr baseColWidth="10" defaultColWidth="8.83203125" defaultRowHeight="13" x14ac:dyDescent="0"/>
  <cols>
    <col min="1" max="1" width="16.1640625" style="1" customWidth="1"/>
    <col min="2" max="16384" width="8.83203125" style="1"/>
  </cols>
  <sheetData>
    <row r="1" spans="1:1">
      <c r="A1" s="4" t="s">
        <v>59</v>
      </c>
    </row>
    <row r="2" spans="1:1">
      <c r="A2" s="1" t="s">
        <v>60</v>
      </c>
    </row>
    <row r="3" spans="1:1">
      <c r="A3" s="1" t="s">
        <v>61</v>
      </c>
    </row>
    <row r="5" spans="1:1">
      <c r="A5" s="4" t="s">
        <v>23</v>
      </c>
    </row>
    <row r="6" spans="1:1">
      <c r="A6" s="1">
        <v>1</v>
      </c>
    </row>
    <row r="7" spans="1:1">
      <c r="A7" s="1">
        <v>2</v>
      </c>
    </row>
    <row r="8" spans="1:1">
      <c r="A8" s="1">
        <v>3</v>
      </c>
    </row>
    <row r="10" spans="1:1">
      <c r="A10" s="4" t="s">
        <v>25</v>
      </c>
    </row>
    <row r="11" spans="1:1">
      <c r="A11" s="1">
        <v>1</v>
      </c>
    </row>
    <row r="12" spans="1:1">
      <c r="A12" s="1">
        <v>2</v>
      </c>
    </row>
    <row r="13" spans="1:1">
      <c r="A13" s="1">
        <v>3</v>
      </c>
    </row>
    <row r="15" spans="1:1">
      <c r="A15" s="4" t="s">
        <v>33</v>
      </c>
    </row>
    <row r="16" spans="1:1">
      <c r="A16" s="1">
        <v>1</v>
      </c>
    </row>
    <row r="17" spans="1:1">
      <c r="A17" s="1">
        <v>2</v>
      </c>
    </row>
    <row r="18" spans="1:1">
      <c r="A18" s="1">
        <v>3</v>
      </c>
    </row>
    <row r="20" spans="1:1">
      <c r="A20" s="4" t="s">
        <v>112</v>
      </c>
    </row>
    <row r="21" spans="1:1">
      <c r="A21" s="1" t="s">
        <v>60</v>
      </c>
    </row>
    <row r="22" spans="1:1">
      <c r="A22" s="1" t="s">
        <v>61</v>
      </c>
    </row>
    <row r="24" spans="1:1">
      <c r="A24" s="4" t="s">
        <v>113</v>
      </c>
    </row>
    <row r="25" spans="1:1">
      <c r="A25" s="53" t="s">
        <v>114</v>
      </c>
    </row>
    <row r="26" spans="1:1">
      <c r="A26" s="53" t="s">
        <v>115</v>
      </c>
    </row>
    <row r="27" spans="1:1">
      <c r="A27" s="53" t="s">
        <v>116</v>
      </c>
    </row>
    <row r="28" spans="1:1">
      <c r="A28" s="53" t="s">
        <v>117</v>
      </c>
    </row>
    <row r="29" spans="1:1">
      <c r="A29" s="53" t="s">
        <v>118</v>
      </c>
    </row>
    <row r="30" spans="1:1">
      <c r="A30" s="53" t="s">
        <v>119</v>
      </c>
    </row>
    <row r="31" spans="1:1">
      <c r="A31" s="53" t="s">
        <v>120</v>
      </c>
    </row>
    <row r="32" spans="1:1">
      <c r="A32" s="53" t="s">
        <v>121</v>
      </c>
    </row>
    <row r="33" spans="1:1">
      <c r="A33" s="53" t="s">
        <v>122</v>
      </c>
    </row>
    <row r="34" spans="1:1">
      <c r="A34" s="53" t="s">
        <v>123</v>
      </c>
    </row>
    <row r="35" spans="1:1">
      <c r="A35" s="53" t="s">
        <v>124</v>
      </c>
    </row>
    <row r="36" spans="1:1">
      <c r="A36" s="53" t="s">
        <v>125</v>
      </c>
    </row>
    <row r="39" spans="1:1">
      <c r="A39" s="53"/>
    </row>
    <row r="40" spans="1:1">
      <c r="A40" s="53"/>
    </row>
    <row r="41" spans="1:1">
      <c r="A41" s="53"/>
    </row>
    <row r="42" spans="1:1">
      <c r="A42" s="53"/>
    </row>
    <row r="43" spans="1:1">
      <c r="A43" s="53"/>
    </row>
    <row r="44" spans="1:1">
      <c r="A44" s="53"/>
    </row>
    <row r="45" spans="1:1">
      <c r="A45" s="53"/>
    </row>
    <row r="46" spans="1:1">
      <c r="A46" s="53"/>
    </row>
    <row r="47" spans="1:1">
      <c r="A47" s="53"/>
    </row>
    <row r="48" spans="1:1">
      <c r="A48" s="53"/>
    </row>
    <row r="49" spans="1:1">
      <c r="A49" s="53"/>
    </row>
    <row r="50" spans="1:1">
      <c r="A50" s="53"/>
    </row>
    <row r="51" spans="1:1">
      <c r="A51" s="53"/>
    </row>
    <row r="52" spans="1:1">
      <c r="A52" s="53"/>
    </row>
    <row r="53" spans="1:1">
      <c r="A53" s="53"/>
    </row>
    <row r="54" spans="1:1">
      <c r="A54" s="53"/>
    </row>
    <row r="55" spans="1:1">
      <c r="A55" s="53"/>
    </row>
    <row r="56" spans="1:1">
      <c r="A56" s="53"/>
    </row>
    <row r="57" spans="1:1">
      <c r="A57" s="53"/>
    </row>
    <row r="58" spans="1:1">
      <c r="A58" s="53"/>
    </row>
  </sheetData>
  <sheetProtection formatColumns="0"/>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pageSetUpPr fitToPage="1"/>
  </sheetPr>
  <dimension ref="A1:R42"/>
  <sheetViews>
    <sheetView zoomScale="85" zoomScaleNormal="85" zoomScalePageLayoutView="85" workbookViewId="0">
      <pane xSplit="3" ySplit="2" topLeftCell="D8" activePane="bottomRight" state="frozen"/>
      <selection activeCell="C5" sqref="C5"/>
      <selection pane="topRight" activeCell="C5" sqref="C5"/>
      <selection pane="bottomLeft" activeCell="C5" sqref="C5"/>
      <selection pane="bottomRight" activeCell="H13" sqref="H13"/>
    </sheetView>
  </sheetViews>
  <sheetFormatPr baseColWidth="10" defaultColWidth="8.83203125" defaultRowHeight="13" x14ac:dyDescent="0"/>
  <cols>
    <col min="1" max="1" width="8.83203125" style="40"/>
    <col min="2" max="2" width="40" style="159" customWidth="1"/>
    <col min="3" max="3" width="55" style="110" customWidth="1"/>
    <col min="4" max="4" width="34.5" style="1" customWidth="1"/>
    <col min="5" max="5" width="23.1640625" style="1" customWidth="1"/>
    <col min="6" max="8" width="9.1640625" style="15" customWidth="1"/>
    <col min="9" max="12" width="9.1640625" style="1" customWidth="1"/>
    <col min="13" max="13" width="11.1640625" style="1" customWidth="1"/>
    <col min="14" max="15" width="10.5" style="1" customWidth="1"/>
    <col min="16" max="17" width="9.1640625" style="1" customWidth="1"/>
    <col min="18" max="16384" width="8.83203125" style="1"/>
  </cols>
  <sheetData>
    <row r="1" spans="1:18">
      <c r="C1" s="15"/>
      <c r="D1" s="15"/>
      <c r="E1" s="15" t="s">
        <v>62</v>
      </c>
      <c r="F1" s="56" t="s">
        <v>61</v>
      </c>
      <c r="G1" s="56" t="s">
        <v>61</v>
      </c>
      <c r="H1" s="56" t="s">
        <v>61</v>
      </c>
      <c r="I1" s="56" t="s">
        <v>61</v>
      </c>
      <c r="J1" s="56" t="s">
        <v>61</v>
      </c>
      <c r="K1" s="56" t="s">
        <v>61</v>
      </c>
      <c r="L1" s="56" t="s">
        <v>61</v>
      </c>
      <c r="M1" s="56" t="s">
        <v>61</v>
      </c>
      <c r="N1" s="56" t="s">
        <v>60</v>
      </c>
      <c r="O1" s="56" t="s">
        <v>61</v>
      </c>
      <c r="P1" s="56" t="s">
        <v>61</v>
      </c>
      <c r="Q1" s="56" t="s">
        <v>61</v>
      </c>
    </row>
    <row r="2" spans="1:18" s="4" customFormat="1">
      <c r="A2" s="40"/>
      <c r="B2" s="33" t="s">
        <v>16</v>
      </c>
      <c r="C2" s="158" t="s">
        <v>17</v>
      </c>
      <c r="D2" s="33" t="s">
        <v>41</v>
      </c>
      <c r="E2" s="33" t="s">
        <v>35</v>
      </c>
      <c r="F2" s="33" t="s">
        <v>0</v>
      </c>
      <c r="G2" s="33" t="s">
        <v>1</v>
      </c>
      <c r="H2" s="33" t="s">
        <v>2</v>
      </c>
      <c r="I2" s="33" t="s">
        <v>3</v>
      </c>
      <c r="J2" s="33" t="s">
        <v>4</v>
      </c>
      <c r="K2" s="33" t="s">
        <v>5</v>
      </c>
      <c r="L2" s="33" t="s">
        <v>6</v>
      </c>
      <c r="M2" s="33" t="s">
        <v>7</v>
      </c>
      <c r="N2" s="33" t="s">
        <v>8</v>
      </c>
      <c r="O2" s="33" t="s">
        <v>9</v>
      </c>
      <c r="P2" s="33" t="s">
        <v>10</v>
      </c>
      <c r="Q2" s="33" t="s">
        <v>11</v>
      </c>
    </row>
    <row r="3" spans="1:18" ht="15">
      <c r="A3" s="140">
        <v>1</v>
      </c>
      <c r="B3" s="160" t="s">
        <v>140</v>
      </c>
      <c r="C3" s="109" t="s">
        <v>223</v>
      </c>
      <c r="D3" s="41"/>
      <c r="E3" s="46"/>
      <c r="F3" s="135">
        <f>IF('Input Data'!G3=0,1,IF('Input Data'!G3&lt;10000,2,3))</f>
        <v>2</v>
      </c>
      <c r="G3" s="135">
        <f>IF('Input Data'!H3=0,1,IF('Input Data'!H3&lt;10000,2,3))</f>
        <v>3</v>
      </c>
      <c r="H3" s="135">
        <f>IF('Input Data'!I3=0,1,IF('Input Data'!I3&lt;10000,2,3))</f>
        <v>2</v>
      </c>
      <c r="I3" s="135">
        <f>IF('Input Data'!J3=0,1,IF('Input Data'!J3&lt;10000,2,3))</f>
        <v>1</v>
      </c>
      <c r="J3" s="135">
        <f>IF('Input Data'!K3=0,1,IF('Input Data'!K3&lt;10000,2,3))</f>
        <v>1</v>
      </c>
      <c r="K3" s="135">
        <f>IF('Input Data'!L3=0,1,IF('Input Data'!L3&lt;10000,2,3))</f>
        <v>1</v>
      </c>
      <c r="L3" s="135">
        <f>IF('Input Data'!M3=0,1,IF('Input Data'!M3&lt;10000,2,3))</f>
        <v>1</v>
      </c>
      <c r="M3" s="135">
        <f>IF('Input Data'!N3=0,1,IF('Input Data'!N3&lt;10000,2,3))</f>
        <v>1</v>
      </c>
      <c r="N3" s="135">
        <f>IF('Input Data'!O3=0,1,IF('Input Data'!O3&lt;10000,2,3))</f>
        <v>1</v>
      </c>
      <c r="O3" s="135">
        <f>IF('Input Data'!P3=0,1,IF('Input Data'!P3&lt;10000,2,3))</f>
        <v>1</v>
      </c>
      <c r="P3" s="135">
        <f>IF('Input Data'!Q3=0,1,IF('Input Data'!Q3&lt;10000,2,3))</f>
        <v>1</v>
      </c>
      <c r="Q3" s="135">
        <f>IF('Input Data'!R3=0,1,IF('Input Data'!R3&lt;10000,2,3))</f>
        <v>1</v>
      </c>
    </row>
    <row r="4" spans="1:18" ht="15">
      <c r="A4" s="252">
        <v>2</v>
      </c>
      <c r="B4" s="161" t="s">
        <v>153</v>
      </c>
      <c r="C4" s="109" t="s">
        <v>154</v>
      </c>
      <c r="D4" s="41"/>
      <c r="E4" s="46"/>
      <c r="F4" s="135" t="e">
        <f>IF('Input Data'!G4=0,1,3)</f>
        <v>#DIV/0!</v>
      </c>
      <c r="G4" s="135" t="e">
        <f>IF('Input Data'!H4=0,1,3)</f>
        <v>#DIV/0!</v>
      </c>
      <c r="H4" s="135" t="e">
        <f>IF('Input Data'!I4=0,1,3)</f>
        <v>#DIV/0!</v>
      </c>
      <c r="I4" s="135" t="e">
        <f>IF('Input Data'!J4=0,1,3)</f>
        <v>#DIV/0!</v>
      </c>
      <c r="J4" s="135" t="e">
        <f>IF('Input Data'!K4=0,1,3)</f>
        <v>#DIV/0!</v>
      </c>
      <c r="K4" s="135" t="e">
        <f>IF('Input Data'!L4=0,1,3)</f>
        <v>#DIV/0!</v>
      </c>
      <c r="L4" s="135" t="e">
        <f>IF('Input Data'!M4=0,1,3)</f>
        <v>#DIV/0!</v>
      </c>
      <c r="M4" s="135" t="e">
        <f>IF('Input Data'!N4=0,1,3)</f>
        <v>#DIV/0!</v>
      </c>
      <c r="N4" s="135">
        <f>IF('Input Data'!O4=0,1,3)</f>
        <v>1</v>
      </c>
      <c r="O4" s="135" t="e">
        <f>IF('Input Data'!P4=0,1,3)</f>
        <v>#DIV/0!</v>
      </c>
      <c r="P4" s="135" t="e">
        <f>IF('Input Data'!Q4=0,1,3)</f>
        <v>#DIV/0!</v>
      </c>
      <c r="Q4" s="135" t="e">
        <f>IF('Input Data'!R4=0,1,3)</f>
        <v>#DIV/0!</v>
      </c>
    </row>
    <row r="5" spans="1:18" ht="15">
      <c r="A5" s="252"/>
      <c r="B5" s="161" t="s">
        <v>153</v>
      </c>
      <c r="C5" s="109" t="s">
        <v>155</v>
      </c>
      <c r="D5" s="41"/>
      <c r="E5" s="46"/>
      <c r="F5" s="135" t="e">
        <f>IF('Input Data'!G5=0,1,3)</f>
        <v>#DIV/0!</v>
      </c>
      <c r="G5" s="135" t="e">
        <f>IF('Input Data'!H5=0,1,3)</f>
        <v>#DIV/0!</v>
      </c>
      <c r="H5" s="135" t="e">
        <f>IF('Input Data'!I5=0,1,3)</f>
        <v>#DIV/0!</v>
      </c>
      <c r="I5" s="135" t="e">
        <f>IF('Input Data'!J5=0,1,3)</f>
        <v>#DIV/0!</v>
      </c>
      <c r="J5" s="135" t="e">
        <f>IF('Input Data'!K5=0,1,3)</f>
        <v>#DIV/0!</v>
      </c>
      <c r="K5" s="135" t="e">
        <f>IF('Input Data'!L5=0,1,3)</f>
        <v>#DIV/0!</v>
      </c>
      <c r="L5" s="135" t="e">
        <f>IF('Input Data'!M5=0,1,3)</f>
        <v>#DIV/0!</v>
      </c>
      <c r="M5" s="135" t="e">
        <f>IF('Input Data'!N5=0,1,3)</f>
        <v>#DIV/0!</v>
      </c>
      <c r="N5" s="135">
        <f>IF('Input Data'!O5=0,1,3)</f>
        <v>1</v>
      </c>
      <c r="O5" s="135" t="e">
        <f>IF('Input Data'!P5=0,1,3)</f>
        <v>#DIV/0!</v>
      </c>
      <c r="P5" s="135" t="e">
        <f>IF('Input Data'!Q5=0,1,3)</f>
        <v>#DIV/0!</v>
      </c>
      <c r="Q5" s="135" t="e">
        <f>IF('Input Data'!R5=0,1,3)</f>
        <v>#DIV/0!</v>
      </c>
    </row>
    <row r="6" spans="1:18" s="15" customFormat="1" ht="46.5" customHeight="1">
      <c r="A6" s="252"/>
      <c r="B6" s="161" t="s">
        <v>153</v>
      </c>
      <c r="C6" s="121" t="s">
        <v>156</v>
      </c>
      <c r="D6" s="41"/>
      <c r="E6" s="41"/>
      <c r="F6" s="135" t="e">
        <f>IF('Input Data'!G6=0,1,3)</f>
        <v>#DIV/0!</v>
      </c>
      <c r="G6" s="135" t="e">
        <f>IF('Input Data'!H6&lt;=0.1,1,3)</f>
        <v>#DIV/0!</v>
      </c>
      <c r="H6" s="135" t="e">
        <f>IF('Input Data'!I6&lt;=0.1,1,3)</f>
        <v>#DIV/0!</v>
      </c>
      <c r="I6" s="135" t="e">
        <f>IF('Input Data'!J6&lt;=0.1,1,3)</f>
        <v>#DIV/0!</v>
      </c>
      <c r="J6" s="135" t="e">
        <f>IF('Input Data'!K6&lt;=0.1,1,3)</f>
        <v>#DIV/0!</v>
      </c>
      <c r="K6" s="135" t="e">
        <f>IF('Input Data'!L6&lt;=0.1,1,3)</f>
        <v>#DIV/0!</v>
      </c>
      <c r="L6" s="135" t="e">
        <f>IF('Input Data'!M6&lt;=0.1,1,3)</f>
        <v>#DIV/0!</v>
      </c>
      <c r="M6" s="135" t="e">
        <f>IF('Input Data'!N6&lt;=0.1,1,3)</f>
        <v>#DIV/0!</v>
      </c>
      <c r="N6" s="135">
        <f>IF('Input Data'!O6&lt;=0.1,1,3)</f>
        <v>1</v>
      </c>
      <c r="O6" s="135" t="e">
        <f>IF('Input Data'!P6&lt;=0.1,1,3)</f>
        <v>#DIV/0!</v>
      </c>
      <c r="P6" s="135" t="e">
        <f>IF('Input Data'!Q6&lt;=0.1,1,3)</f>
        <v>#DIV/0!</v>
      </c>
      <c r="Q6" s="135" t="e">
        <f>IF('Input Data'!R6&lt;=0.1,1,3)</f>
        <v>#DIV/0!</v>
      </c>
    </row>
    <row r="7" spans="1:18" s="15" customFormat="1" ht="45" customHeight="1">
      <c r="A7" s="140">
        <v>3</v>
      </c>
      <c r="B7" s="162" t="s">
        <v>142</v>
      </c>
      <c r="C7" s="121" t="s">
        <v>157</v>
      </c>
      <c r="D7" s="41"/>
      <c r="E7" s="41" t="s">
        <v>37</v>
      </c>
      <c r="F7" s="135">
        <f>IF(AND('Input Data'!G7&gt;=98%,'Input Data'!G7&lt;=102%),1,IF(AND('Input Data'!G7&gt;=97%,'Input Data'!G7&lt;=103%),2,3))</f>
        <v>1</v>
      </c>
      <c r="G7" s="135">
        <f>IF(AND('Input Data'!H7&gt;=98%,'Input Data'!H7&lt;=102%),1,IF(AND('Input Data'!H7&gt;=97%,'Input Data'!H7&lt;=103%),2,3))</f>
        <v>2</v>
      </c>
      <c r="H7" s="135">
        <f>IF(AND('Input Data'!I7&gt;=98%,'Input Data'!I7&lt;=102%),1,IF(AND('Input Data'!I7&gt;=97%,'Input Data'!I7&lt;=103%),2,3))</f>
        <v>3</v>
      </c>
      <c r="I7" s="135" t="e">
        <f>IF(AND('Input Data'!J7&gt;=98%,'Input Data'!J7&lt;=102%),1,IF(AND('Input Data'!J7&gt;=97%,'Input Data'!J7&lt;=103%),2,3))</f>
        <v>#DIV/0!</v>
      </c>
      <c r="J7" s="135" t="e">
        <f>IF(AND('Input Data'!K7&gt;=98%,'Input Data'!K7&lt;=102%),1,IF(AND('Input Data'!K7&gt;=97%,'Input Data'!K7&lt;=103%),2,3))</f>
        <v>#DIV/0!</v>
      </c>
      <c r="K7" s="135" t="e">
        <f>IF(AND('Input Data'!L7&gt;=98%,'Input Data'!L7&lt;=102%),1,IF(AND('Input Data'!L7&gt;=97%,'Input Data'!L7&lt;=103%),2,3))</f>
        <v>#DIV/0!</v>
      </c>
      <c r="L7" s="135" t="e">
        <f>IF(AND('Input Data'!M7&gt;=98%,'Input Data'!M7&lt;=102%),1,IF(AND('Input Data'!M7&gt;=97%,'Input Data'!M7&lt;=103%),2,3))</f>
        <v>#DIV/0!</v>
      </c>
      <c r="M7" s="135" t="e">
        <f>IF(AND('Input Data'!N7&gt;=98%,'Input Data'!N7&lt;=102%),1,IF(AND('Input Data'!N7&gt;=97%,'Input Data'!N7&lt;=103%),2,3))</f>
        <v>#DIV/0!</v>
      </c>
      <c r="N7" s="135">
        <f>IF(AND('Input Data'!O7&gt;=98%,'Input Data'!O7&lt;=102%),1,IF(AND('Input Data'!O7&gt;=97%,'Input Data'!O7&lt;=103%),2,3))</f>
        <v>3</v>
      </c>
      <c r="O7" s="135" t="e">
        <f>IF(AND('Input Data'!P7&gt;=98%,'Input Data'!P7&lt;=102%),1,IF(AND('Input Data'!P7&gt;=97%,'Input Data'!P7&lt;=103%),2,3))</f>
        <v>#DIV/0!</v>
      </c>
      <c r="P7" s="135" t="e">
        <f>IF(AND('Input Data'!Q7&gt;=98%,'Input Data'!Q7&lt;=102%),1,IF(AND('Input Data'!Q7&gt;=97%,'Input Data'!Q7&lt;=103%),2,3))</f>
        <v>#DIV/0!</v>
      </c>
      <c r="Q7" s="135" t="e">
        <f>IF(AND('Input Data'!R7&gt;=98%,'Input Data'!R7&lt;=102%),1,IF(AND('Input Data'!R7&gt;=97%,'Input Data'!R7&lt;=103%),2,3))</f>
        <v>#DIV/0!</v>
      </c>
    </row>
    <row r="8" spans="1:18" ht="15">
      <c r="A8" s="252">
        <v>4</v>
      </c>
      <c r="B8" s="162" t="s">
        <v>143</v>
      </c>
      <c r="C8" s="109" t="s">
        <v>158</v>
      </c>
      <c r="D8" s="46" t="s">
        <v>225</v>
      </c>
      <c r="E8" s="46"/>
      <c r="F8" s="135" t="e">
        <f>IF('Input Data'!G8&lt;=5,1,IF('Input Data'!G8&lt;=7,2,3))</f>
        <v>#DIV/0!</v>
      </c>
      <c r="G8" s="135" t="e">
        <f>IF('Input Data'!H8&lt;=5,1,IF('Input Data'!H8&lt;=7,2,3))</f>
        <v>#DIV/0!</v>
      </c>
      <c r="H8" s="135" t="e">
        <f>IF('Input Data'!I8&lt;=5,1,IF('Input Data'!I8&lt;=7,2,3))</f>
        <v>#DIV/0!</v>
      </c>
      <c r="I8" s="135" t="e">
        <f>IF('Input Data'!J8&lt;=5,1,IF('Input Data'!J8&lt;=7,2,3))</f>
        <v>#DIV/0!</v>
      </c>
      <c r="J8" s="135" t="e">
        <f>IF('Input Data'!K8&lt;=5,1,IF('Input Data'!K8&lt;=7,2,3))</f>
        <v>#DIV/0!</v>
      </c>
      <c r="K8" s="135" t="e">
        <f>IF('Input Data'!L8&lt;=5,1,IF('Input Data'!L8&lt;=7,2,3))</f>
        <v>#DIV/0!</v>
      </c>
      <c r="L8" s="135" t="e">
        <f>IF('Input Data'!M8&lt;=5,1,IF('Input Data'!M8&lt;=7,2,3))</f>
        <v>#DIV/0!</v>
      </c>
      <c r="M8" s="135" t="e">
        <f>IF('Input Data'!N8&lt;=5,1,IF('Input Data'!N8&lt;=7,2,3))</f>
        <v>#DIV/0!</v>
      </c>
      <c r="N8" s="135">
        <f>IF('Input Data'!O8&lt;=5,1,IF('Input Data'!O8&lt;=7,2,3))</f>
        <v>3</v>
      </c>
      <c r="O8" s="135" t="e">
        <f>IF('Input Data'!P8&lt;=5,1,IF('Input Data'!P8&lt;=7,2,3))</f>
        <v>#DIV/0!</v>
      </c>
      <c r="P8" s="135" t="e">
        <f>IF('Input Data'!Q8&lt;=5,1,IF('Input Data'!Q8&lt;=7,2,3))</f>
        <v>#DIV/0!</v>
      </c>
      <c r="Q8" s="135" t="e">
        <f>IF('Input Data'!R8&lt;=5,1,IF('Input Data'!R8&lt;=7,2,3))</f>
        <v>#DIV/0!</v>
      </c>
      <c r="R8" s="1">
        <v>5</v>
      </c>
    </row>
    <row r="9" spans="1:18" s="15" customFormat="1" ht="45.75" customHeight="1">
      <c r="A9" s="252"/>
      <c r="B9" s="162" t="s">
        <v>143</v>
      </c>
      <c r="C9" s="121" t="s">
        <v>159</v>
      </c>
      <c r="D9" s="41" t="s">
        <v>228</v>
      </c>
      <c r="E9" s="41"/>
      <c r="F9" s="135" t="e">
        <f>IF('Input Data'!G9&lt;=5,1,IF('Input Data'!G9&lt;=7,2,3))</f>
        <v>#DIV/0!</v>
      </c>
      <c r="G9" s="135" t="e">
        <f>IF('Input Data'!H9&lt;=5,1,IF('Input Data'!H9&lt;=7,2,3))</f>
        <v>#DIV/0!</v>
      </c>
      <c r="H9" s="135" t="e">
        <f>IF('Input Data'!I9&lt;=5,1,IF('Input Data'!I9&lt;=7,2,3))</f>
        <v>#DIV/0!</v>
      </c>
      <c r="I9" s="135" t="e">
        <f>IF('Input Data'!J9&lt;=5,1,IF('Input Data'!J9&lt;=7,2,3))</f>
        <v>#DIV/0!</v>
      </c>
      <c r="J9" s="135" t="e">
        <f>IF('Input Data'!K9&lt;=5,1,IF('Input Data'!K9&lt;=7,2,3))</f>
        <v>#DIV/0!</v>
      </c>
      <c r="K9" s="135" t="e">
        <f>IF('Input Data'!L9&lt;=5,1,IF('Input Data'!L9&lt;=7,2,3))</f>
        <v>#DIV/0!</v>
      </c>
      <c r="L9" s="135" t="e">
        <f>IF('Input Data'!M9&lt;=5,1,IF('Input Data'!M9&lt;=7,2,3))</f>
        <v>#DIV/0!</v>
      </c>
      <c r="M9" s="135" t="e">
        <f>IF('Input Data'!N9&lt;=5,1,IF('Input Data'!N9&lt;=7,2,3))</f>
        <v>#DIV/0!</v>
      </c>
      <c r="N9" s="135">
        <f>IF('Input Data'!O9&lt;=5,1,IF('Input Data'!O9&lt;=7,2,3))</f>
        <v>1</v>
      </c>
      <c r="O9" s="135" t="e">
        <f>IF('Input Data'!P9&lt;=5,1,IF('Input Data'!P9&lt;=7,2,3))</f>
        <v>#DIV/0!</v>
      </c>
      <c r="P9" s="135" t="e">
        <f>IF('Input Data'!Q9&lt;=5,1,IF('Input Data'!Q9&lt;=7,2,3))</f>
        <v>#DIV/0!</v>
      </c>
      <c r="Q9" s="135" t="e">
        <f>IF('Input Data'!R9&lt;=5,1,IF('Input Data'!R9&lt;=7,2,3))</f>
        <v>#DIV/0!</v>
      </c>
    </row>
    <row r="10" spans="1:18" ht="15">
      <c r="A10" s="252">
        <v>5</v>
      </c>
      <c r="B10" s="162" t="s">
        <v>160</v>
      </c>
      <c r="C10" s="109" t="s">
        <v>161</v>
      </c>
      <c r="D10" s="46"/>
      <c r="E10" s="46"/>
      <c r="F10" s="135" t="e">
        <f>IF('Input Data'!G10&lt;=1,1,IF('Input Data'!G10&lt;=1.2,2,3))</f>
        <v>#DIV/0!</v>
      </c>
      <c r="G10" s="135" t="e">
        <f>IF('Input Data'!H10&lt;=1,1,IF('Input Data'!H10&lt;=1.2,2,3))</f>
        <v>#DIV/0!</v>
      </c>
      <c r="H10" s="135" t="e">
        <f>IF('Input Data'!I10&lt;=1,1,IF('Input Data'!I10&lt;=1.2,2,3))</f>
        <v>#DIV/0!</v>
      </c>
      <c r="I10" s="135" t="e">
        <f>IF('Input Data'!J10&lt;=1,1,IF('Input Data'!J10&lt;=1.2,2,3))</f>
        <v>#DIV/0!</v>
      </c>
      <c r="J10" s="135" t="e">
        <f>IF('Input Data'!K10&lt;=1,1,IF('Input Data'!K10&lt;=1.2,2,3))</f>
        <v>#DIV/0!</v>
      </c>
      <c r="K10" s="135" t="e">
        <f>IF('Input Data'!L10&lt;=1,1,IF('Input Data'!L10&lt;=1.2,2,3))</f>
        <v>#DIV/0!</v>
      </c>
      <c r="L10" s="135" t="e">
        <f>IF('Input Data'!M10&lt;=1,1,IF('Input Data'!M10&lt;=1.2,2,3))</f>
        <v>#DIV/0!</v>
      </c>
      <c r="M10" s="135" t="e">
        <f>IF('Input Data'!N10&lt;=1,1,IF('Input Data'!N10&lt;=1.2,2,3))</f>
        <v>#DIV/0!</v>
      </c>
      <c r="N10" s="135" t="e">
        <f>IF('Input Data'!O10&lt;=1,1,IF('Input Data'!O10&lt;=1.2,2,3))</f>
        <v>#DIV/0!</v>
      </c>
      <c r="O10" s="135" t="e">
        <f>IF('Input Data'!P10&lt;=1,1,IF('Input Data'!P10&lt;=1.2,2,3))</f>
        <v>#DIV/0!</v>
      </c>
      <c r="P10" s="135" t="e">
        <f>IF('Input Data'!Q10&lt;=1,1,IF('Input Data'!Q10&lt;=1.2,2,3))</f>
        <v>#DIV/0!</v>
      </c>
      <c r="Q10" s="135" t="e">
        <f>IF('Input Data'!R10&lt;=1,1,IF('Input Data'!R10&lt;=1.2,2,3))</f>
        <v>#DIV/0!</v>
      </c>
    </row>
    <row r="11" spans="1:18" ht="15">
      <c r="A11" s="252"/>
      <c r="B11" s="162" t="s">
        <v>160</v>
      </c>
      <c r="C11" s="109" t="s">
        <v>162</v>
      </c>
      <c r="D11" s="46"/>
      <c r="E11" s="46"/>
      <c r="F11" s="135" t="e">
        <f>IF('Input Data'!G12&gt;=80%,1,IF('Input Data'!G12&gt;=70%,2,3))</f>
        <v>#DIV/0!</v>
      </c>
      <c r="G11" s="135" t="e">
        <f>IF('Input Data'!H12&gt;=80%,1,IF('Input Data'!H12&gt;=70%,2,3))</f>
        <v>#DIV/0!</v>
      </c>
      <c r="H11" s="135" t="e">
        <f>IF('Input Data'!I12&gt;=80%,1,IF('Input Data'!I12&gt;=70%,2,3))</f>
        <v>#DIV/0!</v>
      </c>
      <c r="I11" s="135" t="e">
        <f>IF('Input Data'!J12&gt;=80%,1,IF('Input Data'!J12&gt;=70%,2,3))</f>
        <v>#DIV/0!</v>
      </c>
      <c r="J11" s="135" t="e">
        <f>IF('Input Data'!K12&gt;=80%,1,IF('Input Data'!K12&gt;=70%,2,3))</f>
        <v>#DIV/0!</v>
      </c>
      <c r="K11" s="135" t="e">
        <f>IF('Input Data'!L12&gt;=80%,1,IF('Input Data'!L12&gt;=70%,2,3))</f>
        <v>#DIV/0!</v>
      </c>
      <c r="L11" s="135" t="e">
        <f>IF('Input Data'!M12&gt;=80%,1,IF('Input Data'!M12&gt;=70%,2,3))</f>
        <v>#DIV/0!</v>
      </c>
      <c r="M11" s="135" t="e">
        <f>IF('Input Data'!N12&gt;=80%,1,IF('Input Data'!N12&gt;=70%,2,3))</f>
        <v>#DIV/0!</v>
      </c>
      <c r="N11" s="135">
        <f>IF('Input Data'!O12&gt;=80%,1,IF('Input Data'!O12&gt;=70%,2,3))</f>
        <v>3</v>
      </c>
      <c r="O11" s="135" t="e">
        <f>IF('Input Data'!P12&gt;=80%,1,IF('Input Data'!P12&gt;=70%,2,3))</f>
        <v>#DIV/0!</v>
      </c>
      <c r="P11" s="135" t="e">
        <f>IF('Input Data'!Q12&gt;=80%,1,IF('Input Data'!Q12&gt;=70%,2,3))</f>
        <v>#DIV/0!</v>
      </c>
      <c r="Q11" s="135" t="e">
        <f>IF('Input Data'!R12&gt;=80%,1,IF('Input Data'!R12&gt;=70%,2,3))</f>
        <v>#DIV/0!</v>
      </c>
    </row>
    <row r="12" spans="1:18" s="15" customFormat="1" ht="36" customHeight="1">
      <c r="A12" s="252"/>
      <c r="B12" s="162" t="s">
        <v>160</v>
      </c>
      <c r="C12" s="121" t="s">
        <v>163</v>
      </c>
      <c r="D12" s="41"/>
      <c r="E12" s="41"/>
      <c r="F12" s="135" t="e">
        <f>IF('Input Data'!G13=0,1,IF('Input Data'!G13&lt;2,2,3))</f>
        <v>#DIV/0!</v>
      </c>
      <c r="G12" s="135" t="e">
        <f>IF('Input Data'!H13=0,1,IF('Input Data'!H13&lt;2,2,3))</f>
        <v>#DIV/0!</v>
      </c>
      <c r="H12" s="135" t="e">
        <f>IF('Input Data'!I13=0,1,IF('Input Data'!I13&lt;2,2,3))</f>
        <v>#DIV/0!</v>
      </c>
      <c r="I12" s="135" t="e">
        <f>IF('Input Data'!J13=0,1,IF('Input Data'!J13&lt;2,2,3))</f>
        <v>#DIV/0!</v>
      </c>
      <c r="J12" s="135" t="e">
        <f>IF('Input Data'!K13=0,1,IF('Input Data'!K13&lt;2,2,3))</f>
        <v>#DIV/0!</v>
      </c>
      <c r="K12" s="135" t="e">
        <f>IF('Input Data'!L13=0,1,IF('Input Data'!L13&lt;2,2,3))</f>
        <v>#DIV/0!</v>
      </c>
      <c r="L12" s="135" t="e">
        <f>IF('Input Data'!M13=0,1,IF('Input Data'!M13&lt;2,2,3))</f>
        <v>#DIV/0!</v>
      </c>
      <c r="M12" s="135" t="e">
        <f>IF('Input Data'!N13=0,1,IF('Input Data'!N13&lt;2,2,3))</f>
        <v>#DIV/0!</v>
      </c>
      <c r="N12" s="135">
        <f>IF('Input Data'!O13=0,1,IF('Input Data'!O13&lt;2,2,3))</f>
        <v>2</v>
      </c>
      <c r="O12" s="135" t="e">
        <f>IF('Input Data'!P13=0,1,IF('Input Data'!P13&lt;2,2,3))</f>
        <v>#DIV/0!</v>
      </c>
      <c r="P12" s="135" t="e">
        <f>IF('Input Data'!Q13=0,1,IF('Input Data'!Q13&lt;2,2,3))</f>
        <v>#DIV/0!</v>
      </c>
      <c r="Q12" s="135" t="e">
        <f>IF('Input Data'!R13=0,1,IF('Input Data'!R13&lt;2,2,3))</f>
        <v>#DIV/0!</v>
      </c>
    </row>
    <row r="13" spans="1:18" s="15" customFormat="1" ht="45" customHeight="1">
      <c r="A13" s="140">
        <v>6</v>
      </c>
      <c r="B13" s="162" t="s">
        <v>145</v>
      </c>
      <c r="C13" s="121" t="s">
        <v>266</v>
      </c>
      <c r="D13" s="41" t="s">
        <v>229</v>
      </c>
      <c r="E13" s="41"/>
      <c r="F13" s="135">
        <f>IF('Input Data'!G14&lt;=3%,1,IF('Input Data'!G14&lt;=5%,2,3))</f>
        <v>3</v>
      </c>
      <c r="G13" s="135">
        <f>IF('Input Data'!H14&lt;=3%,1,IF('Input Data'!H14&lt;=5%,2,3))</f>
        <v>3</v>
      </c>
      <c r="H13" s="135">
        <f>IF('Input Data'!I14&lt;=3%,1,IF('Input Data'!I14&lt;=5%,2,3))</f>
        <v>3</v>
      </c>
      <c r="I13" s="135">
        <f>IF('Input Data'!J14&lt;=103%,1,IF('Input Data'!J14&lt;=105%,2,3))</f>
        <v>1</v>
      </c>
      <c r="J13" s="135">
        <f>IF('Input Data'!K14&lt;=103%,1,IF('Input Data'!K14&lt;=105%,2,3))</f>
        <v>1</v>
      </c>
      <c r="K13" s="135">
        <f>IF('Input Data'!L14&lt;=103%,1,IF('Input Data'!L14&lt;=105%,2,3))</f>
        <v>1</v>
      </c>
      <c r="L13" s="135">
        <f>IF('Input Data'!M14&lt;=103%,1,IF('Input Data'!M14&lt;=105%,2,3))</f>
        <v>1</v>
      </c>
      <c r="M13" s="135">
        <f>IF('Input Data'!N14&lt;=103%,1,IF('Input Data'!N14&lt;=105%,2,3))</f>
        <v>1</v>
      </c>
      <c r="N13" s="135">
        <f>IF('Input Data'!O14&lt;=103%,1,IF('Input Data'!O14&lt;=105%,2,3))</f>
        <v>1</v>
      </c>
      <c r="O13" s="135" t="e">
        <f>IF('Input Data'!P14&lt;=103%,1,IF('Input Data'!P14&lt;=105%,2,3))</f>
        <v>#DIV/0!</v>
      </c>
      <c r="P13" s="135" t="e">
        <f>IF('Input Data'!Q14&lt;=103%,1,IF('Input Data'!Q14&lt;=105%,2,3))</f>
        <v>#DIV/0!</v>
      </c>
      <c r="Q13" s="135" t="e">
        <f>IF('Input Data'!R14&lt;=103%,1,IF('Input Data'!R14&lt;=105%,2,3))</f>
        <v>#DIV/0!</v>
      </c>
    </row>
    <row r="14" spans="1:18" ht="15">
      <c r="A14" s="252">
        <v>7</v>
      </c>
      <c r="B14" s="162" t="s">
        <v>164</v>
      </c>
      <c r="C14" s="41" t="s">
        <v>38</v>
      </c>
      <c r="D14" s="46"/>
      <c r="E14" s="46"/>
      <c r="F14" s="135" t="e">
        <f>IF('Input Data'!#REF!&lt;=24,1,IF('Input Data'!#REF!&lt;=30,2,3))</f>
        <v>#REF!</v>
      </c>
      <c r="G14" s="135">
        <f>IF('Input Data'!H17&lt;=24,1,IF('Input Data'!H17&lt;=30,2,3))</f>
        <v>1</v>
      </c>
      <c r="H14" s="135">
        <f>IF('Input Data'!I17&lt;=24,1,IF('Input Data'!I17&lt;=30,2,3))</f>
        <v>1</v>
      </c>
      <c r="I14" s="135">
        <f>IF('Input Data'!J17&lt;=24,1,IF('Input Data'!J17&lt;=30,2,3))</f>
        <v>1</v>
      </c>
      <c r="J14" s="135">
        <f>IF('Input Data'!K17&lt;=24,1,IF('Input Data'!K17&lt;=30,2,3))</f>
        <v>1</v>
      </c>
      <c r="K14" s="135">
        <f>IF('Input Data'!L17&lt;=24,1,IF('Input Data'!L17&lt;=30,2,3))</f>
        <v>1</v>
      </c>
      <c r="L14" s="135">
        <f>IF('Input Data'!M17&lt;=24,1,IF('Input Data'!M17&lt;=30,2,3))</f>
        <v>1</v>
      </c>
      <c r="M14" s="135">
        <f>IF('Input Data'!N17&lt;=24,1,IF('Input Data'!N17&lt;=30,2,3))</f>
        <v>1</v>
      </c>
      <c r="N14" s="135">
        <f>IF('Input Data'!O17&lt;=24,1,IF('Input Data'!O17&lt;=30,2,3))</f>
        <v>1</v>
      </c>
      <c r="O14" s="135">
        <f>IF('Input Data'!P17&lt;=24,1,IF('Input Data'!P17&lt;=30,2,3))</f>
        <v>1</v>
      </c>
      <c r="P14" s="135">
        <f>IF('Input Data'!Q17&lt;=24,1,IF('Input Data'!Q17&lt;=30,2,3))</f>
        <v>1</v>
      </c>
      <c r="Q14" s="135">
        <f>IF('Input Data'!R17&lt;=24,1,IF('Input Data'!R17&lt;=30,2,3))</f>
        <v>1</v>
      </c>
    </row>
    <row r="15" spans="1:18" ht="15">
      <c r="A15" s="252"/>
      <c r="B15" s="162" t="s">
        <v>164</v>
      </c>
      <c r="C15" s="41" t="s">
        <v>39</v>
      </c>
      <c r="D15" s="46"/>
      <c r="E15" s="46"/>
      <c r="F15" s="135" t="e">
        <f>IF('Input Data'!#REF!&lt;=24,1,IF('Input Data'!#REF!&lt;=30,2,3))</f>
        <v>#REF!</v>
      </c>
      <c r="G15" s="135">
        <f>IF('Input Data'!H18&lt;=24,1,IF('Input Data'!H18&lt;=30,2,3))</f>
        <v>1</v>
      </c>
      <c r="H15" s="135">
        <f>IF('Input Data'!I18&lt;=24,1,IF('Input Data'!I18&lt;=30,2,3))</f>
        <v>1</v>
      </c>
      <c r="I15" s="135">
        <f>IF('Input Data'!J18&lt;=24,1,IF('Input Data'!J18&lt;=30,2,3))</f>
        <v>1</v>
      </c>
      <c r="J15" s="135">
        <f>IF('Input Data'!K18&lt;=24,1,IF('Input Data'!K18&lt;=30,2,3))</f>
        <v>1</v>
      </c>
      <c r="K15" s="135">
        <f>IF('Input Data'!L18&lt;=24,1,IF('Input Data'!L18&lt;=30,2,3))</f>
        <v>1</v>
      </c>
      <c r="L15" s="135">
        <f>IF('Input Data'!M18&lt;=24,1,IF('Input Data'!M18&lt;=30,2,3))</f>
        <v>1</v>
      </c>
      <c r="M15" s="135">
        <f>IF('Input Data'!N18&lt;=24,1,IF('Input Data'!N18&lt;=30,2,3))</f>
        <v>1</v>
      </c>
      <c r="N15" s="135">
        <f>IF('Input Data'!O18&lt;=24,1,IF('Input Data'!O18&lt;=30,2,3))</f>
        <v>1</v>
      </c>
      <c r="O15" s="135">
        <f>IF('Input Data'!P18&lt;=24,1,IF('Input Data'!P18&lt;=30,2,3))</f>
        <v>1</v>
      </c>
      <c r="P15" s="135">
        <f>IF('Input Data'!Q18&lt;=24,1,IF('Input Data'!Q18&lt;=30,2,3))</f>
        <v>1</v>
      </c>
      <c r="Q15" s="135">
        <f>IF('Input Data'!R18&lt;=24,1,IF('Input Data'!R18&lt;=30,2,3))</f>
        <v>1</v>
      </c>
    </row>
    <row r="16" spans="1:18">
      <c r="A16" s="252">
        <v>8</v>
      </c>
      <c r="B16" s="163" t="s">
        <v>20</v>
      </c>
      <c r="C16" s="137" t="s">
        <v>148</v>
      </c>
      <c r="D16" s="46"/>
      <c r="E16" s="46"/>
      <c r="F16" s="177">
        <f>'Input Data'!G19</f>
        <v>0</v>
      </c>
      <c r="G16" s="177">
        <f>'Input Data'!H19</f>
        <v>0</v>
      </c>
      <c r="H16" s="177">
        <f>'Input Data'!I19</f>
        <v>0</v>
      </c>
      <c r="I16" s="177">
        <f>'Input Data'!J19</f>
        <v>0</v>
      </c>
      <c r="J16" s="177">
        <f>'Input Data'!K19</f>
        <v>0</v>
      </c>
      <c r="K16" s="177">
        <f>'Input Data'!L19</f>
        <v>0</v>
      </c>
      <c r="L16" s="177">
        <f>'Input Data'!M19</f>
        <v>0</v>
      </c>
      <c r="M16" s="177">
        <f>'Input Data'!N19</f>
        <v>0</v>
      </c>
      <c r="N16" s="177">
        <f>'Input Data'!O19</f>
        <v>0</v>
      </c>
      <c r="O16" s="177" t="e">
        <f>'Input Data'!P19</f>
        <v>#DIV/0!</v>
      </c>
      <c r="P16" s="177" t="e">
        <f>'Input Data'!Q19</f>
        <v>#DIV/0!</v>
      </c>
      <c r="Q16" s="177" t="e">
        <f>'Input Data'!R19</f>
        <v>#DIV/0!</v>
      </c>
    </row>
    <row r="17" spans="1:17">
      <c r="A17" s="252"/>
      <c r="B17" s="163" t="s">
        <v>20</v>
      </c>
      <c r="C17" s="137" t="s">
        <v>149</v>
      </c>
      <c r="D17" s="46"/>
      <c r="E17" s="46"/>
      <c r="F17" s="177">
        <f>'Input Data'!G20</f>
        <v>0</v>
      </c>
      <c r="G17" s="177">
        <f>'Input Data'!H20</f>
        <v>0</v>
      </c>
      <c r="H17" s="177">
        <f>'Input Data'!I20</f>
        <v>0</v>
      </c>
      <c r="I17" s="177">
        <f>'Input Data'!J20</f>
        <v>0</v>
      </c>
      <c r="J17" s="177">
        <f>'Input Data'!K20</f>
        <v>0</v>
      </c>
      <c r="K17" s="177">
        <f>'Input Data'!L20</f>
        <v>0</v>
      </c>
      <c r="L17" s="177">
        <f>'Input Data'!M20</f>
        <v>0</v>
      </c>
      <c r="M17" s="177">
        <f>'Input Data'!N20</f>
        <v>0</v>
      </c>
      <c r="N17" s="177">
        <f>'Input Data'!O20</f>
        <v>0.73499999999999999</v>
      </c>
      <c r="O17" s="177" t="e">
        <f>'Input Data'!P20</f>
        <v>#DIV/0!</v>
      </c>
      <c r="P17" s="177" t="e">
        <f>'Input Data'!Q20</f>
        <v>#DIV/0!</v>
      </c>
      <c r="Q17" s="177" t="e">
        <f>'Input Data'!R20</f>
        <v>#DIV/0!</v>
      </c>
    </row>
    <row r="18" spans="1:17" s="15" customFormat="1" ht="45" customHeight="1">
      <c r="A18" s="252"/>
      <c r="B18" s="163" t="s">
        <v>20</v>
      </c>
      <c r="C18" s="41" t="s">
        <v>23</v>
      </c>
      <c r="D18" s="41"/>
      <c r="E18" s="41"/>
      <c r="F18" s="177">
        <f>'Input Data'!G21</f>
        <v>0</v>
      </c>
      <c r="G18" s="177">
        <f>'Input Data'!H21</f>
        <v>0</v>
      </c>
      <c r="H18" s="177">
        <f>'Input Data'!I21</f>
        <v>0</v>
      </c>
      <c r="I18" s="177">
        <f>'Input Data'!J21</f>
        <v>0</v>
      </c>
      <c r="J18" s="177">
        <f>'Input Data'!K21</f>
        <v>0</v>
      </c>
      <c r="K18" s="177">
        <f>'Input Data'!L21</f>
        <v>0</v>
      </c>
      <c r="L18" s="177">
        <f>'Input Data'!M21</f>
        <v>0</v>
      </c>
      <c r="M18" s="177">
        <f>'Input Data'!N21</f>
        <v>0</v>
      </c>
      <c r="N18" s="177">
        <f>'Input Data'!O21</f>
        <v>0</v>
      </c>
      <c r="O18" s="177">
        <f>'Input Data'!P21</f>
        <v>0</v>
      </c>
      <c r="P18" s="177">
        <f>'Input Data'!Q21</f>
        <v>0</v>
      </c>
      <c r="Q18" s="177">
        <f>'Input Data'!R21</f>
        <v>0</v>
      </c>
    </row>
    <row r="19" spans="1:17" ht="15">
      <c r="A19" s="252">
        <v>9</v>
      </c>
      <c r="B19" s="162" t="s">
        <v>165</v>
      </c>
      <c r="C19" s="80" t="s">
        <v>267</v>
      </c>
      <c r="D19" s="41" t="s">
        <v>34</v>
      </c>
      <c r="E19" s="41" t="s">
        <v>36</v>
      </c>
      <c r="F19" s="135" t="e">
        <f>IF('Input Data'!G22&lt;=100%,1,IF('Input Data'!G22&lt;=105%,2,3))</f>
        <v>#DIV/0!</v>
      </c>
      <c r="G19" s="135" t="e">
        <f>IF('Input Data'!H22&lt;=100%,1,IF('Input Data'!H22&lt;=105%,2,3))</f>
        <v>#DIV/0!</v>
      </c>
      <c r="H19" s="135" t="e">
        <f>IF('Input Data'!I22&lt;=100%,1,IF('Input Data'!I22&lt;=105%,2,3))</f>
        <v>#DIV/0!</v>
      </c>
      <c r="I19" s="42"/>
      <c r="J19" s="42"/>
      <c r="K19" s="42"/>
      <c r="L19" s="42"/>
      <c r="M19" s="42">
        <v>0.83560000000000001</v>
      </c>
      <c r="N19" s="42">
        <v>0.92900000000000005</v>
      </c>
      <c r="O19" s="42">
        <v>0.90549999999999997</v>
      </c>
      <c r="P19" s="42"/>
      <c r="Q19" s="42"/>
    </row>
    <row r="20" spans="1:17" ht="15">
      <c r="A20" s="252"/>
      <c r="B20" s="162" t="s">
        <v>165</v>
      </c>
      <c r="C20" s="80" t="s">
        <v>19</v>
      </c>
      <c r="D20" s="41" t="s">
        <v>34</v>
      </c>
      <c r="E20" s="41" t="s">
        <v>36</v>
      </c>
      <c r="F20" s="135" t="e">
        <f>IF('Input Data'!G23&lt;=100%,1,IF('Input Data'!G23&lt;=105%,2,3))</f>
        <v>#DIV/0!</v>
      </c>
      <c r="G20" s="135" t="e">
        <f>IF('Input Data'!H23&lt;=100%,1,IF('Input Data'!H23&lt;=105%,2,3))</f>
        <v>#DIV/0!</v>
      </c>
      <c r="H20" s="135" t="e">
        <f>IF('Input Data'!I23&lt;=100%,1,IF('Input Data'!I23&lt;=105%,2,3))</f>
        <v>#DIV/0!</v>
      </c>
      <c r="I20" s="42"/>
      <c r="J20" s="42"/>
      <c r="K20" s="42"/>
      <c r="L20" s="42"/>
      <c r="M20" s="42">
        <v>1.079</v>
      </c>
      <c r="N20" s="42">
        <v>1.153</v>
      </c>
      <c r="O20" s="42">
        <v>1.0725</v>
      </c>
      <c r="P20" s="42"/>
      <c r="Q20" s="42"/>
    </row>
    <row r="21" spans="1:17" ht="15">
      <c r="A21" s="252"/>
      <c r="B21" s="162" t="s">
        <v>165</v>
      </c>
      <c r="C21" s="80" t="s">
        <v>18</v>
      </c>
      <c r="D21" s="41" t="s">
        <v>34</v>
      </c>
      <c r="E21" s="41" t="s">
        <v>36</v>
      </c>
      <c r="F21" s="135" t="e">
        <f>IF('Input Data'!G24&lt;=100%,1,IF('Input Data'!G24&lt;=105%,2,3))</f>
        <v>#DIV/0!</v>
      </c>
      <c r="G21" s="135" t="e">
        <f>IF('Input Data'!H24&lt;=100%,1,IF('Input Data'!H24&lt;=105%,2,3))</f>
        <v>#DIV/0!</v>
      </c>
      <c r="H21" s="135" t="e">
        <f>IF('Input Data'!I24&lt;=100%,1,IF('Input Data'!I24&lt;=105%,2,3))</f>
        <v>#DIV/0!</v>
      </c>
      <c r="I21" s="42"/>
      <c r="J21" s="42"/>
      <c r="K21" s="42"/>
      <c r="L21" s="42"/>
      <c r="M21" s="42">
        <v>0.7</v>
      </c>
      <c r="N21" s="42">
        <v>0.73199999999999998</v>
      </c>
      <c r="O21" s="42">
        <v>0.50600000000000001</v>
      </c>
      <c r="P21" s="42"/>
      <c r="Q21" s="42"/>
    </row>
    <row r="22" spans="1:17" ht="45" customHeight="1">
      <c r="A22" s="252"/>
      <c r="B22" s="162" t="s">
        <v>165</v>
      </c>
      <c r="C22" s="108" t="s">
        <v>179</v>
      </c>
      <c r="D22" s="41" t="s">
        <v>34</v>
      </c>
      <c r="E22" s="41" t="s">
        <v>36</v>
      </c>
      <c r="F22" s="135" t="e">
        <f>IF('Input Data'!G25&lt;=100%,1,IF('Input Data'!G25&lt;=105%,2,3))</f>
        <v>#DIV/0!</v>
      </c>
      <c r="G22" s="135" t="e">
        <f>IF('Input Data'!H25&lt;=100%,1,IF('Input Data'!H25&lt;=105%,2,3))</f>
        <v>#DIV/0!</v>
      </c>
      <c r="H22" s="135" t="e">
        <f>IF('Input Data'!I25&lt;=100%,1,IF('Input Data'!I25&lt;=105%,2,3))</f>
        <v>#DIV/0!</v>
      </c>
      <c r="I22" s="42"/>
      <c r="J22" s="42"/>
      <c r="K22" s="42"/>
      <c r="L22" s="42"/>
      <c r="M22" s="42">
        <v>1.17</v>
      </c>
      <c r="N22" s="42">
        <v>1.123</v>
      </c>
      <c r="O22" s="42">
        <v>1.0740000000000001</v>
      </c>
      <c r="P22" s="42"/>
      <c r="Q22" s="42"/>
    </row>
    <row r="23" spans="1:17">
      <c r="A23" s="252">
        <v>10</v>
      </c>
      <c r="B23" s="163" t="s">
        <v>31</v>
      </c>
      <c r="C23" s="41" t="s">
        <v>32</v>
      </c>
      <c r="D23" s="41" t="s">
        <v>45</v>
      </c>
      <c r="E23" s="41" t="s">
        <v>36</v>
      </c>
      <c r="F23" s="135" t="e">
        <f>IF('Input Data'!G26&gt;=80%,1,IF('Input Data'!G26&gt;=70%,2,3))</f>
        <v>#DIV/0!</v>
      </c>
      <c r="G23" s="135" t="e">
        <f>IF('Input Data'!H26&gt;=80%,1,IF('Input Data'!H26&gt;=70%,2,3))</f>
        <v>#DIV/0!</v>
      </c>
      <c r="H23" s="135" t="e">
        <f>IF('Input Data'!I26&gt;=80%,1,IF('Input Data'!I26&gt;=70%,2,3))</f>
        <v>#DIV/0!</v>
      </c>
      <c r="I23" s="45"/>
      <c r="J23" s="45"/>
      <c r="K23" s="45"/>
      <c r="L23" s="45"/>
      <c r="M23" s="45">
        <v>98</v>
      </c>
      <c r="N23" s="45">
        <v>97.44</v>
      </c>
      <c r="O23" s="45">
        <v>96.67</v>
      </c>
      <c r="P23" s="45"/>
      <c r="Q23" s="45"/>
    </row>
    <row r="24" spans="1:17" s="15" customFormat="1" ht="45.75" customHeight="1">
      <c r="A24" s="252"/>
      <c r="B24" s="163" t="s">
        <v>31</v>
      </c>
      <c r="C24" s="211" t="s">
        <v>166</v>
      </c>
      <c r="D24" s="41" t="s">
        <v>45</v>
      </c>
      <c r="E24" s="41" t="s">
        <v>36</v>
      </c>
      <c r="F24" s="135">
        <f>IF('Input Data'!G27&lt;=1,1,IF('Input Data'!G27&lt;=2,2,3))</f>
        <v>1</v>
      </c>
      <c r="G24" s="135">
        <f>IF('Input Data'!H27&lt;=1,1,IF('Input Data'!H27&lt;=2,2,3))</f>
        <v>1</v>
      </c>
      <c r="H24" s="135">
        <f>IF('Input Data'!I27&lt;=1,1,IF('Input Data'!I27&lt;=2,2,3))</f>
        <v>1</v>
      </c>
      <c r="I24" s="135">
        <f>IF('Input Data'!J27&gt;=1,3,IF('Input Data'!J27&gt;=2,2,3))</f>
        <v>3</v>
      </c>
      <c r="J24" s="135">
        <f>IF('Input Data'!K27&gt;=1,3,IF('Input Data'!K27&gt;=2,2,3))</f>
        <v>3</v>
      </c>
      <c r="K24" s="135">
        <f>IF('Input Data'!L27&gt;=1,3,IF('Input Data'!L27&gt;=2,2,3))</f>
        <v>3</v>
      </c>
      <c r="L24" s="135">
        <f>IF('Input Data'!M27&gt;=1,3,IF('Input Data'!M27&gt;=2,2,3))</f>
        <v>3</v>
      </c>
      <c r="M24" s="135">
        <f>IF('Input Data'!N27&gt;=1,3,IF('Input Data'!N27&gt;=2,2,3))</f>
        <v>3</v>
      </c>
      <c r="N24" s="135">
        <f>IF('Input Data'!O27&gt;=1,3,IF('Input Data'!O27&gt;=2,2,3))</f>
        <v>3</v>
      </c>
      <c r="O24" s="135">
        <f>IF('Input Data'!P27&gt;=1,3,IF('Input Data'!P27&gt;=2,2,3))</f>
        <v>3</v>
      </c>
      <c r="P24" s="135">
        <f>IF('Input Data'!Q27&gt;=1,3,IF('Input Data'!Q27&gt;=2,2,3))</f>
        <v>3</v>
      </c>
      <c r="Q24" s="135">
        <f>IF('Input Data'!R27&gt;=1,3,IF('Input Data'!R27&gt;=2,2,3))</f>
        <v>3</v>
      </c>
    </row>
    <row r="25" spans="1:17">
      <c r="A25" s="252">
        <v>11</v>
      </c>
      <c r="B25" s="163" t="s">
        <v>26</v>
      </c>
      <c r="C25" s="41" t="s">
        <v>27</v>
      </c>
      <c r="D25" s="41" t="s">
        <v>34</v>
      </c>
      <c r="E25" s="41" t="s">
        <v>36</v>
      </c>
      <c r="F25" s="135">
        <f>IF('Input Data'!G28&lt;=100%,1,IF('Input Data'!G28&lt;=102%,2,3))</f>
        <v>2</v>
      </c>
      <c r="G25" s="135" t="e">
        <f>IF('Input Data'!H28&lt;=100%,1,IF('Input Data'!H28&lt;=102%,2,3))</f>
        <v>#DIV/0!</v>
      </c>
      <c r="H25" s="135" t="e">
        <f>IF('Input Data'!I28&lt;=100%,1,IF('Input Data'!I28&lt;=102%,2,3))</f>
        <v>#DIV/0!</v>
      </c>
      <c r="I25" s="42"/>
      <c r="J25" s="42"/>
      <c r="K25" s="42"/>
      <c r="L25" s="42"/>
      <c r="M25" s="42">
        <v>0.97330000000000005</v>
      </c>
      <c r="N25" s="42">
        <v>0.82799999999999996</v>
      </c>
      <c r="O25" s="42">
        <v>0.94730000000000003</v>
      </c>
      <c r="P25" s="42"/>
      <c r="Q25" s="42"/>
    </row>
    <row r="26" spans="1:17">
      <c r="A26" s="252"/>
      <c r="B26" s="163" t="s">
        <v>26</v>
      </c>
      <c r="C26" s="41" t="s">
        <v>28</v>
      </c>
      <c r="D26" s="41" t="s">
        <v>34</v>
      </c>
      <c r="E26" s="41" t="s">
        <v>36</v>
      </c>
      <c r="F26" s="135" t="e">
        <f>IF('Input Data'!G29&lt;=100%,1,IF('Input Data'!G29&lt;=102%,2,3))</f>
        <v>#DIV/0!</v>
      </c>
      <c r="G26" s="135" t="e">
        <f>IF('Input Data'!H29&lt;=100%,1,IF('Input Data'!H29&lt;=102%,2,3))</f>
        <v>#DIV/0!</v>
      </c>
      <c r="H26" s="135" t="e">
        <f>IF('Input Data'!I29&lt;=100%,1,IF('Input Data'!I29&lt;=102%,2,3))</f>
        <v>#DIV/0!</v>
      </c>
      <c r="I26" s="42"/>
      <c r="J26" s="42"/>
      <c r="K26" s="42"/>
      <c r="L26" s="42"/>
      <c r="M26" s="42">
        <v>3.14</v>
      </c>
      <c r="N26" s="42">
        <v>0.8125</v>
      </c>
      <c r="O26" s="42">
        <v>0.8125</v>
      </c>
      <c r="P26" s="42"/>
      <c r="Q26" s="42"/>
    </row>
    <row r="27" spans="1:17">
      <c r="A27" s="252"/>
      <c r="B27" s="163" t="s">
        <v>26</v>
      </c>
      <c r="C27" s="41" t="s">
        <v>134</v>
      </c>
      <c r="D27" s="41" t="s">
        <v>43</v>
      </c>
      <c r="E27" s="41" t="s">
        <v>36</v>
      </c>
      <c r="F27" s="135" t="e">
        <f>IF('Input Data'!G30&lt;=100%,1,IF('Input Data'!G30&lt;=102%,2,3))</f>
        <v>#DIV/0!</v>
      </c>
      <c r="G27" s="135" t="e">
        <f>IF('Input Data'!H30&lt;=100%,1,IF('Input Data'!H30&lt;=102%,2,3))</f>
        <v>#DIV/0!</v>
      </c>
      <c r="H27" s="135" t="e">
        <f>IF('Input Data'!I30&lt;=100%,1,IF('Input Data'!I30&lt;=102%,2,3))</f>
        <v>#DIV/0!</v>
      </c>
      <c r="I27" s="135">
        <f>IF('Input Data'!S30&lt;=100%,1,3)</f>
        <v>1</v>
      </c>
      <c r="J27" s="135">
        <f>IF('Input Data'!T30&lt;=100%,1,3)</f>
        <v>1</v>
      </c>
      <c r="K27" s="135">
        <f>IF('Input Data'!U30&lt;=100%,1,3)</f>
        <v>1</v>
      </c>
      <c r="L27" s="135">
        <f>IF('Input Data'!AE30&lt;=100%,1,3)</f>
        <v>1</v>
      </c>
      <c r="M27" s="135">
        <f>IF('Input Data'!AF30&lt;=100%,1,3)</f>
        <v>1</v>
      </c>
      <c r="N27" s="135">
        <f>IF('Input Data'!AG30&lt;=100%,1,3)</f>
        <v>1</v>
      </c>
      <c r="O27" s="135">
        <f>IF('Input Data'!AQ30&lt;=100%,1,3)</f>
        <v>1</v>
      </c>
      <c r="P27" s="135">
        <f>IF('Input Data'!AR30&lt;=100%,1,3)</f>
        <v>1</v>
      </c>
      <c r="Q27" s="135">
        <f>IF('Input Data'!AS30&lt;=100%,1,3)</f>
        <v>1</v>
      </c>
    </row>
    <row r="28" spans="1:17" ht="45.75" customHeight="1">
      <c r="A28" s="252"/>
      <c r="B28" s="163" t="s">
        <v>26</v>
      </c>
      <c r="C28" s="41" t="s">
        <v>135</v>
      </c>
      <c r="D28" s="41" t="s">
        <v>44</v>
      </c>
      <c r="E28" s="41" t="s">
        <v>36</v>
      </c>
      <c r="F28" s="135" t="e">
        <f>IF('Input Data'!G31&lt;=100%,1,IF('Input Data'!G31&lt;=102%,2,3))</f>
        <v>#DIV/0!</v>
      </c>
      <c r="G28" s="135" t="e">
        <f>IF('Input Data'!H31&lt;=100%,1,IF('Input Data'!H31&lt;=102%,2,3))</f>
        <v>#DIV/0!</v>
      </c>
      <c r="H28" s="135" t="e">
        <f>IF('Input Data'!I31&lt;=100%,1,IF('Input Data'!I31&lt;=102%,2,3))</f>
        <v>#DIV/0!</v>
      </c>
      <c r="I28" s="43"/>
      <c r="J28" s="43"/>
      <c r="K28" s="43"/>
      <c r="L28" s="43"/>
      <c r="M28" s="43">
        <v>4</v>
      </c>
      <c r="N28" s="43">
        <v>4</v>
      </c>
      <c r="O28" s="43">
        <v>4</v>
      </c>
      <c r="P28" s="43"/>
      <c r="Q28" s="43"/>
    </row>
    <row r="29" spans="1:17" ht="15">
      <c r="A29" s="252">
        <v>12</v>
      </c>
      <c r="B29" s="162" t="s">
        <v>185</v>
      </c>
      <c r="C29" s="41" t="s">
        <v>22</v>
      </c>
      <c r="D29" s="41"/>
      <c r="E29" s="41" t="s">
        <v>42</v>
      </c>
      <c r="F29" s="177" t="e">
        <f>IF('Input Data'!G32&lt;=1.84,1,IF('Input Data'!G32&lt;=2,2,3))</f>
        <v>#DIV/0!</v>
      </c>
      <c r="G29" s="177" t="e">
        <f>IF('Input Data'!H32&lt;=1.84,1,IF('Input Data'!H32&lt;=2,2,3))</f>
        <v>#DIV/0!</v>
      </c>
      <c r="H29" s="177" t="e">
        <f>IF('Input Data'!I32&lt;=1.84,1,IF('Input Data'!I32&lt;=2,2,3))</f>
        <v>#DIV/0!</v>
      </c>
      <c r="I29" s="42"/>
      <c r="J29" s="42"/>
      <c r="K29" s="42"/>
      <c r="L29" s="42"/>
      <c r="M29" s="42">
        <v>0.01</v>
      </c>
      <c r="N29" s="42">
        <v>7.4999999999999997E-3</v>
      </c>
      <c r="O29" s="42">
        <v>7.4999999999999997E-3</v>
      </c>
      <c r="P29" s="42"/>
      <c r="Q29" s="42"/>
    </row>
    <row r="30" spans="1:17" ht="15">
      <c r="A30" s="252"/>
      <c r="B30" s="162" t="s">
        <v>185</v>
      </c>
      <c r="C30" s="41" t="s">
        <v>21</v>
      </c>
      <c r="D30" s="41"/>
      <c r="E30" s="41" t="s">
        <v>42</v>
      </c>
      <c r="F30" s="135" t="e">
        <f>IF('Input Data'!G33&lt;=1%,1,3)</f>
        <v>#DIV/0!</v>
      </c>
      <c r="G30" s="135" t="e">
        <f>IF('Input Data'!H33&lt;=100%,1,IF('Input Data'!H33&lt;=110%,2,3))</f>
        <v>#DIV/0!</v>
      </c>
      <c r="H30" s="135" t="e">
        <f>IF('Input Data'!I33&lt;=100%,1,IF('Input Data'!I33&lt;=110%,2,3))</f>
        <v>#DIV/0!</v>
      </c>
      <c r="I30" s="42"/>
      <c r="J30" s="42"/>
      <c r="K30" s="42"/>
      <c r="L30" s="42"/>
      <c r="M30" s="42">
        <v>0</v>
      </c>
      <c r="N30" s="42">
        <v>0</v>
      </c>
      <c r="O30" s="42">
        <v>0</v>
      </c>
      <c r="P30" s="42"/>
      <c r="Q30" s="42"/>
    </row>
    <row r="31" spans="1:17" ht="15">
      <c r="A31" s="252"/>
      <c r="B31" s="162" t="s">
        <v>185</v>
      </c>
      <c r="C31" s="41" t="s">
        <v>40</v>
      </c>
      <c r="D31" s="41"/>
      <c r="E31" s="41" t="s">
        <v>42</v>
      </c>
      <c r="F31" s="135" t="e">
        <f>IF('Input Data'!G34&lt;=1%,1,3)</f>
        <v>#DIV/0!</v>
      </c>
      <c r="G31" s="135" t="e">
        <f>IF('Input Data'!H34&lt;=100%,1,IF('Input Data'!H34&lt;=110%,2,3))</f>
        <v>#DIV/0!</v>
      </c>
      <c r="H31" s="135" t="e">
        <f>IF('Input Data'!I34&lt;=100%,1,IF('Input Data'!I34&lt;=110%,2,3))</f>
        <v>#DIV/0!</v>
      </c>
      <c r="I31" s="42"/>
      <c r="J31" s="42"/>
      <c r="K31" s="42"/>
      <c r="L31" s="42"/>
      <c r="M31" s="42">
        <v>0.5</v>
      </c>
      <c r="N31" s="42">
        <v>0.75</v>
      </c>
      <c r="O31" s="42">
        <v>0.75</v>
      </c>
      <c r="P31" s="42"/>
      <c r="Q31" s="42"/>
    </row>
    <row r="32" spans="1:17" ht="15.75" customHeight="1">
      <c r="A32" s="252"/>
      <c r="B32" s="162" t="s">
        <v>185</v>
      </c>
      <c r="C32" s="109" t="s">
        <v>136</v>
      </c>
      <c r="D32" s="44"/>
      <c r="E32" s="41" t="s">
        <v>37</v>
      </c>
      <c r="F32" s="135" t="e">
        <f>IF('Input Data'!G35&lt;=1%,1,3)</f>
        <v>#DIV/0!</v>
      </c>
      <c r="G32" s="135" t="e">
        <f>IF('Input Data'!H35&lt;=1%,1,3)</f>
        <v>#DIV/0!</v>
      </c>
      <c r="H32" s="135" t="e">
        <f>IF('Input Data'!I35&lt;=1%,1,3)</f>
        <v>#DIV/0!</v>
      </c>
      <c r="I32" s="45"/>
      <c r="J32" s="45"/>
      <c r="K32" s="45"/>
      <c r="L32" s="45"/>
      <c r="M32" s="45">
        <v>1</v>
      </c>
      <c r="N32" s="45">
        <v>1</v>
      </c>
      <c r="O32" s="45">
        <v>2</v>
      </c>
      <c r="P32" s="45"/>
      <c r="Q32" s="45"/>
    </row>
    <row r="33" spans="1:17" ht="15">
      <c r="A33" s="252"/>
      <c r="B33" s="162" t="s">
        <v>185</v>
      </c>
      <c r="C33" s="109" t="s">
        <v>137</v>
      </c>
      <c r="D33" s="41"/>
      <c r="E33" s="41"/>
      <c r="F33" s="135" t="e">
        <f>IF('Input Data'!G36&lt;=1%,1,3)</f>
        <v>#DIV/0!</v>
      </c>
      <c r="G33" s="135" t="e">
        <f>IF('Input Data'!H36&lt;=1%,1,3)</f>
        <v>#DIV/0!</v>
      </c>
      <c r="H33" s="135" t="e">
        <f>IF('Input Data'!I36&lt;=1%,1,3)</f>
        <v>#DIV/0!</v>
      </c>
      <c r="I33" s="45"/>
      <c r="J33" s="45"/>
      <c r="K33" s="45"/>
      <c r="L33" s="45"/>
      <c r="M33" s="45"/>
      <c r="N33" s="45"/>
      <c r="O33" s="45"/>
      <c r="P33" s="45"/>
      <c r="Q33" s="45"/>
    </row>
    <row r="34" spans="1:17" ht="15">
      <c r="A34" s="252"/>
      <c r="B34" s="162" t="s">
        <v>185</v>
      </c>
      <c r="C34" s="109" t="s">
        <v>138</v>
      </c>
      <c r="D34" s="41"/>
      <c r="E34" s="41"/>
      <c r="F34" s="135" t="e">
        <f>IF('Input Data'!G37&gt;=4,1,IF('Input Data'!G37&gt;=2,2,3))</f>
        <v>#DIV/0!</v>
      </c>
      <c r="G34" s="135" t="e">
        <f>IF('Input Data'!H37&gt;=4,1,IF('Input Data'!H37&gt;=2,2,3))</f>
        <v>#DIV/0!</v>
      </c>
      <c r="H34" s="135" t="e">
        <f>IF('Input Data'!I37&gt;=4,1,IF('Input Data'!I37&gt;=2,2,3))</f>
        <v>#DIV/0!</v>
      </c>
      <c r="I34" s="45"/>
      <c r="J34" s="45"/>
      <c r="K34" s="45"/>
      <c r="L34" s="45"/>
      <c r="M34" s="45"/>
      <c r="N34" s="45"/>
      <c r="O34" s="45"/>
      <c r="P34" s="45"/>
      <c r="Q34" s="45"/>
    </row>
    <row r="35" spans="1:17" ht="45" customHeight="1">
      <c r="A35" s="252"/>
      <c r="B35" s="162" t="s">
        <v>185</v>
      </c>
      <c r="C35" s="121" t="s">
        <v>139</v>
      </c>
      <c r="D35" s="41"/>
      <c r="E35" s="41"/>
      <c r="F35" s="135"/>
      <c r="G35" s="135"/>
      <c r="H35" s="135"/>
      <c r="I35" s="45"/>
      <c r="J35" s="45"/>
      <c r="K35" s="45"/>
      <c r="L35" s="45"/>
      <c r="M35" s="45"/>
      <c r="N35" s="45"/>
      <c r="O35" s="45"/>
      <c r="P35" s="45"/>
      <c r="Q35" s="45"/>
    </row>
    <row r="36" spans="1:17">
      <c r="B36" s="163"/>
      <c r="C36" s="41"/>
      <c r="D36" s="44"/>
      <c r="E36" s="41"/>
      <c r="F36" s="45"/>
      <c r="G36" s="45"/>
      <c r="H36" s="45"/>
      <c r="I36" s="45"/>
      <c r="J36" s="45"/>
      <c r="K36" s="45"/>
      <c r="L36" s="45"/>
      <c r="M36" s="45"/>
      <c r="N36" s="45"/>
      <c r="O36" s="45"/>
      <c r="P36" s="45"/>
      <c r="Q36" s="45"/>
    </row>
    <row r="37" spans="1:17">
      <c r="B37" s="169"/>
      <c r="C37" s="151"/>
      <c r="D37" s="143"/>
      <c r="E37" s="143"/>
      <c r="F37" s="152"/>
      <c r="G37" s="152"/>
      <c r="H37" s="152"/>
    </row>
    <row r="38" spans="1:17">
      <c r="B38" s="169"/>
      <c r="C38" s="151"/>
      <c r="D38" s="143"/>
      <c r="E38" s="143"/>
      <c r="F38" s="152"/>
      <c r="G38" s="152"/>
      <c r="H38" s="152"/>
    </row>
    <row r="39" spans="1:17">
      <c r="B39" s="169"/>
      <c r="C39" s="151"/>
      <c r="D39" s="143"/>
      <c r="E39" s="143"/>
      <c r="F39" s="152"/>
      <c r="G39" s="152"/>
      <c r="H39" s="152"/>
    </row>
    <row r="40" spans="1:17">
      <c r="B40" s="169"/>
      <c r="C40" s="151"/>
      <c r="D40" s="143"/>
      <c r="E40" s="143"/>
      <c r="F40" s="152"/>
      <c r="G40" s="152"/>
      <c r="H40" s="152"/>
    </row>
    <row r="41" spans="1:17">
      <c r="B41" s="169"/>
      <c r="C41" s="151"/>
      <c r="D41" s="143"/>
      <c r="E41" s="143"/>
      <c r="F41" s="152"/>
      <c r="G41" s="152"/>
      <c r="H41" s="152"/>
    </row>
    <row r="42" spans="1:17">
      <c r="B42" s="169"/>
      <c r="C42" s="151"/>
      <c r="D42" s="143"/>
      <c r="E42" s="143"/>
      <c r="F42" s="152"/>
      <c r="G42" s="152"/>
      <c r="H42" s="152"/>
    </row>
  </sheetData>
  <sheetProtection formatColumns="0"/>
  <mergeCells count="9">
    <mergeCell ref="A23:A24"/>
    <mergeCell ref="A25:A28"/>
    <mergeCell ref="A29:A35"/>
    <mergeCell ref="A4:A6"/>
    <mergeCell ref="A8:A9"/>
    <mergeCell ref="A10:A12"/>
    <mergeCell ref="A14:A15"/>
    <mergeCell ref="A16:A18"/>
    <mergeCell ref="A19:A22"/>
  </mergeCells>
  <pageMargins left="0.25" right="0.25" top="0.75" bottom="0.75" header="0.3" footer="0.3"/>
  <pageSetup paperSize="8" scale="64" orientation="landscape"/>
  <extLst>
    <ext xmlns:x14="http://schemas.microsoft.com/office/spreadsheetml/2009/9/main" uri="{CCE6A557-97BC-4b89-ADB6-D9C93CAAB3DF}">
      <x14:dataValidations xmlns:xm="http://schemas.microsoft.com/office/excel/2006/main" count="3">
        <x14:dataValidation type="list" allowBlank="1" showInputMessage="1" showErrorMessage="1">
          <x14:formula1>
            <xm:f>'Drop downs'!$A$6:$A$8</xm:f>
          </x14:formula1>
          <xm:sqref>I32:Q32</xm:sqref>
        </x14:dataValidation>
        <x14:dataValidation type="list" allowBlank="1" showInputMessage="1" showErrorMessage="1">
          <x14:formula1>
            <xm:f>'Drop downs'!$A$2:$A$3</xm:f>
          </x14:formula1>
          <xm:sqref>F1:Q1</xm:sqref>
        </x14:dataValidation>
        <x14:dataValidation type="list" allowBlank="1" showInputMessage="1" showErrorMessage="1">
          <x14:formula1>
            <xm:f>'Drop downs'!$A$16:$A$18</xm:f>
          </x14:formula1>
          <xm:sqref>F36:Q36</xm:sqref>
        </x14:dataValidation>
      </x14:dataValidations>
    </ex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GP63"/>
  <sheetViews>
    <sheetView tabSelected="1" workbookViewId="0">
      <pane xSplit="5" ySplit="2" topLeftCell="FR3" activePane="bottomRight" state="frozen"/>
      <selection pane="topRight" activeCell="F1" sqref="F1"/>
      <selection pane="bottomLeft" activeCell="A3" sqref="A3"/>
      <selection pane="bottomRight" activeCell="C19" sqref="C19"/>
    </sheetView>
  </sheetViews>
  <sheetFormatPr baseColWidth="10" defaultColWidth="8.83203125" defaultRowHeight="14" x14ac:dyDescent="0"/>
  <cols>
    <col min="1" max="1" width="8.83203125" style="142"/>
    <col min="2" max="2" width="19.83203125" style="40" customWidth="1"/>
    <col min="3" max="3" width="34.1640625" style="150" customWidth="1"/>
    <col min="4" max="4" width="40" style="150" customWidth="1"/>
    <col min="5" max="5" width="24.1640625" customWidth="1"/>
    <col min="6" max="6" width="17.6640625" style="142" customWidth="1"/>
    <col min="7" max="8" width="10.33203125" style="206" customWidth="1"/>
    <col min="9" max="18" width="9.33203125" style="206" customWidth="1"/>
    <col min="19" max="21" width="10.6640625" style="142" customWidth="1"/>
    <col min="22" max="30" width="9.33203125" customWidth="1"/>
    <col min="31" max="33" width="10.6640625" style="142" hidden="1" customWidth="1"/>
    <col min="34" max="38" width="9.33203125" hidden="1" customWidth="1"/>
    <col min="39" max="42" width="9.33203125" customWidth="1"/>
    <col min="43" max="45" width="10.6640625" hidden="1" customWidth="1"/>
    <col min="46" max="50" width="9.33203125" hidden="1" customWidth="1"/>
    <col min="51" max="54" width="9.33203125" customWidth="1"/>
    <col min="55" max="57" width="10.6640625" hidden="1" customWidth="1"/>
    <col min="58" max="62" width="9.33203125" hidden="1" customWidth="1"/>
    <col min="63" max="66" width="9.33203125" customWidth="1"/>
    <col min="67" max="69" width="10.6640625" hidden="1" customWidth="1"/>
    <col min="70" max="74" width="9.33203125" hidden="1" customWidth="1"/>
    <col min="75" max="78" width="9.33203125" customWidth="1"/>
    <col min="79" max="81" width="10.6640625" style="1" hidden="1" customWidth="1"/>
    <col min="82" max="86" width="9.33203125" hidden="1" customWidth="1"/>
    <col min="87" max="90" width="9.33203125" customWidth="1"/>
    <col min="91" max="93" width="10.6640625" style="1" hidden="1" customWidth="1"/>
    <col min="94" max="98" width="9.33203125" hidden="1" customWidth="1"/>
    <col min="99" max="102" width="9.33203125" customWidth="1"/>
    <col min="103" max="105" width="10.6640625" style="1" hidden="1" customWidth="1"/>
    <col min="106" max="110" width="9.33203125" hidden="1" customWidth="1"/>
    <col min="111" max="114" width="9.33203125" customWidth="1"/>
    <col min="115" max="117" width="10.6640625" style="1" hidden="1" customWidth="1"/>
    <col min="118" max="122" width="9.33203125" hidden="1" customWidth="1"/>
    <col min="123" max="126" width="9.33203125" customWidth="1"/>
    <col min="127" max="129" width="10.6640625" style="1" hidden="1" customWidth="1"/>
    <col min="130" max="134" width="9.33203125" hidden="1" customWidth="1"/>
    <col min="135" max="138" width="9.33203125" customWidth="1"/>
    <col min="139" max="141" width="10.6640625" style="1" hidden="1" customWidth="1"/>
    <col min="142" max="146" width="9.33203125" hidden="1" customWidth="1"/>
    <col min="147" max="150" width="9.33203125" customWidth="1"/>
    <col min="151" max="153" width="10.6640625" style="1" hidden="1" customWidth="1"/>
    <col min="154" max="158" width="9.33203125" hidden="1" customWidth="1"/>
    <col min="159" max="162" width="9.33203125" customWidth="1"/>
    <col min="163" max="165" width="10.6640625" style="1" hidden="1" customWidth="1"/>
    <col min="166" max="170" width="9.33203125" hidden="1" customWidth="1"/>
    <col min="171" max="174" width="9.33203125" customWidth="1"/>
    <col min="175" max="177" width="10.6640625" style="1" hidden="1" customWidth="1"/>
    <col min="178" max="182" width="9.33203125" hidden="1" customWidth="1"/>
    <col min="183" max="186" width="9.33203125" customWidth="1"/>
    <col min="187" max="192" width="10.6640625" style="1" customWidth="1"/>
    <col min="193" max="198" width="8.83203125" style="1"/>
  </cols>
  <sheetData>
    <row r="1" spans="1:198" ht="25.5" customHeight="1">
      <c r="A1" s="3"/>
      <c r="C1" s="76"/>
      <c r="D1" s="76"/>
      <c r="E1" s="15"/>
      <c r="F1" s="3"/>
      <c r="G1" s="264"/>
      <c r="H1" s="264"/>
      <c r="I1" s="264"/>
      <c r="J1" s="264"/>
      <c r="K1" s="264"/>
      <c r="L1" s="264"/>
      <c r="M1" s="264"/>
      <c r="N1" s="264"/>
      <c r="O1" s="264"/>
      <c r="P1" s="264"/>
      <c r="Q1" s="264"/>
      <c r="R1" s="265"/>
      <c r="S1" s="263" t="s">
        <v>231</v>
      </c>
      <c r="T1" s="264"/>
      <c r="U1" s="264"/>
      <c r="V1" s="264"/>
      <c r="W1" s="264"/>
      <c r="X1" s="264"/>
      <c r="Y1" s="264"/>
      <c r="Z1" s="264"/>
      <c r="AA1" s="264"/>
      <c r="AB1" s="264"/>
      <c r="AC1" s="264"/>
      <c r="AD1" s="265"/>
      <c r="AE1" s="263" t="s">
        <v>232</v>
      </c>
      <c r="AF1" s="264"/>
      <c r="AG1" s="264"/>
      <c r="AH1" s="264"/>
      <c r="AI1" s="264"/>
      <c r="AJ1" s="264"/>
      <c r="AK1" s="264"/>
      <c r="AL1" s="264"/>
      <c r="AM1" s="264"/>
      <c r="AN1" s="264"/>
      <c r="AO1" s="264"/>
      <c r="AP1" s="265"/>
      <c r="AQ1" s="263" t="s">
        <v>184</v>
      </c>
      <c r="AR1" s="264"/>
      <c r="AS1" s="264"/>
      <c r="AT1" s="264"/>
      <c r="AU1" s="264"/>
      <c r="AV1" s="264"/>
      <c r="AW1" s="264"/>
      <c r="AX1" s="264"/>
      <c r="AY1" s="264"/>
      <c r="AZ1" s="264"/>
      <c r="BA1" s="264"/>
      <c r="BB1" s="265"/>
      <c r="BC1" s="263" t="s">
        <v>233</v>
      </c>
      <c r="BD1" s="264"/>
      <c r="BE1" s="264"/>
      <c r="BF1" s="264"/>
      <c r="BG1" s="264"/>
      <c r="BH1" s="264"/>
      <c r="BI1" s="264"/>
      <c r="BJ1" s="264"/>
      <c r="BK1" s="264"/>
      <c r="BL1" s="264"/>
      <c r="BM1" s="264"/>
      <c r="BN1" s="265"/>
      <c r="BO1" s="263" t="s">
        <v>234</v>
      </c>
      <c r="BP1" s="264"/>
      <c r="BQ1" s="264"/>
      <c r="BR1" s="264"/>
      <c r="BS1" s="264"/>
      <c r="BT1" s="264"/>
      <c r="BU1" s="264"/>
      <c r="BV1" s="264"/>
      <c r="BW1" s="264"/>
      <c r="BX1" s="264"/>
      <c r="BY1" s="264"/>
      <c r="BZ1" s="265"/>
      <c r="CA1" s="263" t="s">
        <v>235</v>
      </c>
      <c r="CB1" s="264"/>
      <c r="CC1" s="264"/>
      <c r="CD1" s="264"/>
      <c r="CE1" s="264"/>
      <c r="CF1" s="264"/>
      <c r="CG1" s="264"/>
      <c r="CH1" s="264"/>
      <c r="CI1" s="264"/>
      <c r="CJ1" s="264"/>
      <c r="CK1" s="264"/>
      <c r="CL1" s="265"/>
      <c r="CM1" s="263" t="s">
        <v>236</v>
      </c>
      <c r="CN1" s="264"/>
      <c r="CO1" s="264"/>
      <c r="CP1" s="264"/>
      <c r="CQ1" s="264"/>
      <c r="CR1" s="264"/>
      <c r="CS1" s="264"/>
      <c r="CT1" s="264"/>
      <c r="CU1" s="264"/>
      <c r="CV1" s="264"/>
      <c r="CW1" s="264"/>
      <c r="CX1" s="265"/>
      <c r="CY1" s="263" t="s">
        <v>237</v>
      </c>
      <c r="CZ1" s="264"/>
      <c r="DA1" s="264"/>
      <c r="DB1" s="264"/>
      <c r="DC1" s="264"/>
      <c r="DD1" s="264"/>
      <c r="DE1" s="264"/>
      <c r="DF1" s="264"/>
      <c r="DG1" s="264"/>
      <c r="DH1" s="264"/>
      <c r="DI1" s="264"/>
      <c r="DJ1" s="265"/>
      <c r="DK1" s="263" t="s">
        <v>238</v>
      </c>
      <c r="DL1" s="264"/>
      <c r="DM1" s="264"/>
      <c r="DN1" s="264"/>
      <c r="DO1" s="264"/>
      <c r="DP1" s="264"/>
      <c r="DQ1" s="264"/>
      <c r="DR1" s="264"/>
      <c r="DS1" s="264"/>
      <c r="DT1" s="264"/>
      <c r="DU1" s="264"/>
      <c r="DV1" s="265"/>
      <c r="DW1" s="263" t="s">
        <v>239</v>
      </c>
      <c r="DX1" s="264"/>
      <c r="DY1" s="264"/>
      <c r="DZ1" s="264"/>
      <c r="EA1" s="264"/>
      <c r="EB1" s="264"/>
      <c r="EC1" s="264"/>
      <c r="ED1" s="264"/>
      <c r="EE1" s="264"/>
      <c r="EF1" s="264"/>
      <c r="EG1" s="264"/>
      <c r="EH1" s="265"/>
      <c r="EI1" s="263" t="s">
        <v>183</v>
      </c>
      <c r="EJ1" s="264"/>
      <c r="EK1" s="264"/>
      <c r="EL1" s="264"/>
      <c r="EM1" s="264"/>
      <c r="EN1" s="264"/>
      <c r="EO1" s="264"/>
      <c r="EP1" s="264"/>
      <c r="EQ1" s="264"/>
      <c r="ER1" s="264"/>
      <c r="ES1" s="264"/>
      <c r="ET1" s="265"/>
      <c r="EU1" s="263" t="s">
        <v>240</v>
      </c>
      <c r="EV1" s="264"/>
      <c r="EW1" s="264"/>
      <c r="EX1" s="264"/>
      <c r="EY1" s="264"/>
      <c r="EZ1" s="264"/>
      <c r="FA1" s="264"/>
      <c r="FB1" s="264"/>
      <c r="FC1" s="264"/>
      <c r="FD1" s="264"/>
      <c r="FE1" s="264"/>
      <c r="FF1" s="265"/>
      <c r="FG1" s="263" t="s">
        <v>241</v>
      </c>
      <c r="FH1" s="264"/>
      <c r="FI1" s="264"/>
      <c r="FJ1" s="264"/>
      <c r="FK1" s="264"/>
      <c r="FL1" s="264"/>
      <c r="FM1" s="264"/>
      <c r="FN1" s="264"/>
      <c r="FO1" s="264"/>
      <c r="FP1" s="264"/>
      <c r="FQ1" s="264"/>
      <c r="FR1" s="265"/>
      <c r="FS1" s="263" t="s">
        <v>242</v>
      </c>
      <c r="FT1" s="264"/>
      <c r="FU1" s="264"/>
      <c r="FV1" s="264"/>
      <c r="FW1" s="264"/>
      <c r="FX1" s="264"/>
      <c r="FY1" s="264"/>
      <c r="FZ1" s="264"/>
      <c r="GA1" s="264"/>
      <c r="GB1" s="264"/>
      <c r="GC1" s="264"/>
      <c r="GD1" s="265"/>
      <c r="GE1" s="269"/>
      <c r="GF1" s="270"/>
      <c r="GG1" s="271"/>
      <c r="GH1" s="272"/>
      <c r="GI1" s="272"/>
      <c r="GJ1" s="272"/>
      <c r="GK1" s="268"/>
      <c r="GL1" s="268"/>
      <c r="GM1" s="268"/>
      <c r="GN1" s="268"/>
      <c r="GO1" s="268"/>
      <c r="GP1" s="268"/>
    </row>
    <row r="2" spans="1:198" s="142" customFormat="1" ht="15" customHeight="1">
      <c r="A2" s="139"/>
      <c r="B2" s="140" t="s">
        <v>16</v>
      </c>
      <c r="C2" s="144" t="s">
        <v>17</v>
      </c>
      <c r="D2" s="144" t="s">
        <v>230</v>
      </c>
      <c r="E2" s="140" t="s">
        <v>41</v>
      </c>
      <c r="F2" s="197" t="s">
        <v>35</v>
      </c>
      <c r="G2" s="197" t="s">
        <v>0</v>
      </c>
      <c r="H2" s="197" t="s">
        <v>1</v>
      </c>
      <c r="I2" s="197" t="s">
        <v>2</v>
      </c>
      <c r="J2" s="197" t="s">
        <v>3</v>
      </c>
      <c r="K2" s="197" t="s">
        <v>4</v>
      </c>
      <c r="L2" s="197" t="s">
        <v>5</v>
      </c>
      <c r="M2" s="197" t="s">
        <v>6</v>
      </c>
      <c r="N2" s="197" t="s">
        <v>7</v>
      </c>
      <c r="O2" s="197" t="s">
        <v>8</v>
      </c>
      <c r="P2" s="197" t="s">
        <v>9</v>
      </c>
      <c r="Q2" s="197" t="s">
        <v>10</v>
      </c>
      <c r="R2" s="197" t="s">
        <v>11</v>
      </c>
      <c r="S2" s="197" t="s">
        <v>182</v>
      </c>
      <c r="T2" s="197" t="s">
        <v>181</v>
      </c>
      <c r="U2" s="197" t="s">
        <v>180</v>
      </c>
      <c r="V2" s="197" t="s">
        <v>3</v>
      </c>
      <c r="W2" s="197" t="s">
        <v>4</v>
      </c>
      <c r="X2" s="197" t="s">
        <v>5</v>
      </c>
      <c r="Y2" s="197" t="s">
        <v>6</v>
      </c>
      <c r="Z2" s="197" t="s">
        <v>7</v>
      </c>
      <c r="AA2" s="197" t="s">
        <v>8</v>
      </c>
      <c r="AB2" s="197" t="s">
        <v>9</v>
      </c>
      <c r="AC2" s="197" t="s">
        <v>10</v>
      </c>
      <c r="AD2" s="197" t="s">
        <v>11</v>
      </c>
      <c r="AE2" s="140" t="s">
        <v>182</v>
      </c>
      <c r="AF2" s="140" t="s">
        <v>181</v>
      </c>
      <c r="AG2" s="140" t="s">
        <v>180</v>
      </c>
      <c r="AH2" s="197" t="s">
        <v>3</v>
      </c>
      <c r="AI2" s="197" t="s">
        <v>4</v>
      </c>
      <c r="AJ2" s="197" t="s">
        <v>5</v>
      </c>
      <c r="AK2" s="197" t="s">
        <v>6</v>
      </c>
      <c r="AL2" s="197" t="s">
        <v>7</v>
      </c>
      <c r="AM2" s="197" t="s">
        <v>8</v>
      </c>
      <c r="AN2" s="197" t="s">
        <v>9</v>
      </c>
      <c r="AO2" s="197" t="s">
        <v>10</v>
      </c>
      <c r="AP2" s="197" t="s">
        <v>11</v>
      </c>
      <c r="AQ2" s="140" t="s">
        <v>182</v>
      </c>
      <c r="AR2" s="140" t="s">
        <v>181</v>
      </c>
      <c r="AS2" s="140" t="s">
        <v>180</v>
      </c>
      <c r="AT2" s="197" t="s">
        <v>3</v>
      </c>
      <c r="AU2" s="197" t="s">
        <v>4</v>
      </c>
      <c r="AV2" s="197" t="s">
        <v>5</v>
      </c>
      <c r="AW2" s="197" t="s">
        <v>6</v>
      </c>
      <c r="AX2" s="197" t="s">
        <v>7</v>
      </c>
      <c r="AY2" s="197" t="s">
        <v>8</v>
      </c>
      <c r="AZ2" s="197" t="s">
        <v>9</v>
      </c>
      <c r="BA2" s="197" t="s">
        <v>10</v>
      </c>
      <c r="BB2" s="197" t="s">
        <v>11</v>
      </c>
      <c r="BC2" s="140" t="s">
        <v>182</v>
      </c>
      <c r="BD2" s="140" t="s">
        <v>181</v>
      </c>
      <c r="BE2" s="140" t="s">
        <v>180</v>
      </c>
      <c r="BF2" s="197" t="s">
        <v>3</v>
      </c>
      <c r="BG2" s="197" t="s">
        <v>4</v>
      </c>
      <c r="BH2" s="197" t="s">
        <v>5</v>
      </c>
      <c r="BI2" s="197" t="s">
        <v>6</v>
      </c>
      <c r="BJ2" s="197" t="s">
        <v>7</v>
      </c>
      <c r="BK2" s="197" t="s">
        <v>8</v>
      </c>
      <c r="BL2" s="197" t="s">
        <v>9</v>
      </c>
      <c r="BM2" s="197" t="s">
        <v>10</v>
      </c>
      <c r="BN2" s="197" t="s">
        <v>11</v>
      </c>
      <c r="BO2" s="140" t="s">
        <v>182</v>
      </c>
      <c r="BP2" s="140" t="s">
        <v>181</v>
      </c>
      <c r="BQ2" s="140" t="s">
        <v>180</v>
      </c>
      <c r="BR2" s="197" t="s">
        <v>3</v>
      </c>
      <c r="BS2" s="197" t="s">
        <v>4</v>
      </c>
      <c r="BT2" s="197" t="s">
        <v>5</v>
      </c>
      <c r="BU2" s="197" t="s">
        <v>6</v>
      </c>
      <c r="BV2" s="197" t="s">
        <v>7</v>
      </c>
      <c r="BW2" s="197" t="s">
        <v>8</v>
      </c>
      <c r="BX2" s="197" t="s">
        <v>9</v>
      </c>
      <c r="BY2" s="197" t="s">
        <v>10</v>
      </c>
      <c r="BZ2" s="197" t="s">
        <v>11</v>
      </c>
      <c r="CA2" s="140" t="s">
        <v>182</v>
      </c>
      <c r="CB2" s="140" t="s">
        <v>181</v>
      </c>
      <c r="CC2" s="140" t="s">
        <v>180</v>
      </c>
      <c r="CD2" s="197" t="s">
        <v>3</v>
      </c>
      <c r="CE2" s="197" t="s">
        <v>4</v>
      </c>
      <c r="CF2" s="197" t="s">
        <v>5</v>
      </c>
      <c r="CG2" s="197" t="s">
        <v>6</v>
      </c>
      <c r="CH2" s="197" t="s">
        <v>7</v>
      </c>
      <c r="CI2" s="197" t="s">
        <v>8</v>
      </c>
      <c r="CJ2" s="197" t="s">
        <v>9</v>
      </c>
      <c r="CK2" s="197" t="s">
        <v>10</v>
      </c>
      <c r="CL2" s="197" t="s">
        <v>11</v>
      </c>
      <c r="CM2" s="140" t="s">
        <v>182</v>
      </c>
      <c r="CN2" s="140" t="s">
        <v>181</v>
      </c>
      <c r="CO2" s="140" t="s">
        <v>180</v>
      </c>
      <c r="CP2" s="197" t="s">
        <v>3</v>
      </c>
      <c r="CQ2" s="197" t="s">
        <v>4</v>
      </c>
      <c r="CR2" s="197" t="s">
        <v>5</v>
      </c>
      <c r="CS2" s="197" t="s">
        <v>6</v>
      </c>
      <c r="CT2" s="197" t="s">
        <v>7</v>
      </c>
      <c r="CU2" s="197" t="s">
        <v>8</v>
      </c>
      <c r="CV2" s="197" t="s">
        <v>9</v>
      </c>
      <c r="CW2" s="197" t="s">
        <v>10</v>
      </c>
      <c r="CX2" s="197" t="s">
        <v>11</v>
      </c>
      <c r="CY2" s="140" t="s">
        <v>182</v>
      </c>
      <c r="CZ2" s="140" t="s">
        <v>181</v>
      </c>
      <c r="DA2" s="140" t="s">
        <v>180</v>
      </c>
      <c r="DB2" s="197" t="s">
        <v>3</v>
      </c>
      <c r="DC2" s="197" t="s">
        <v>4</v>
      </c>
      <c r="DD2" s="197" t="s">
        <v>5</v>
      </c>
      <c r="DE2" s="197" t="s">
        <v>6</v>
      </c>
      <c r="DF2" s="197" t="s">
        <v>7</v>
      </c>
      <c r="DG2" s="197" t="s">
        <v>8</v>
      </c>
      <c r="DH2" s="197" t="s">
        <v>9</v>
      </c>
      <c r="DI2" s="197" t="s">
        <v>10</v>
      </c>
      <c r="DJ2" s="197" t="s">
        <v>11</v>
      </c>
      <c r="DK2" s="140" t="s">
        <v>182</v>
      </c>
      <c r="DL2" s="140" t="s">
        <v>181</v>
      </c>
      <c r="DM2" s="140" t="s">
        <v>180</v>
      </c>
      <c r="DN2" s="197" t="s">
        <v>3</v>
      </c>
      <c r="DO2" s="197" t="s">
        <v>4</v>
      </c>
      <c r="DP2" s="197" t="s">
        <v>5</v>
      </c>
      <c r="DQ2" s="197" t="s">
        <v>6</v>
      </c>
      <c r="DR2" s="197" t="s">
        <v>7</v>
      </c>
      <c r="DS2" s="197" t="s">
        <v>8</v>
      </c>
      <c r="DT2" s="197" t="s">
        <v>9</v>
      </c>
      <c r="DU2" s="197" t="s">
        <v>10</v>
      </c>
      <c r="DV2" s="197" t="s">
        <v>11</v>
      </c>
      <c r="DW2" s="140" t="s">
        <v>182</v>
      </c>
      <c r="DX2" s="140" t="s">
        <v>181</v>
      </c>
      <c r="DY2" s="140" t="s">
        <v>180</v>
      </c>
      <c r="DZ2" s="197" t="s">
        <v>3</v>
      </c>
      <c r="EA2" s="197" t="s">
        <v>4</v>
      </c>
      <c r="EB2" s="197" t="s">
        <v>5</v>
      </c>
      <c r="EC2" s="197" t="s">
        <v>6</v>
      </c>
      <c r="ED2" s="197" t="s">
        <v>7</v>
      </c>
      <c r="EE2" s="197" t="s">
        <v>8</v>
      </c>
      <c r="EF2" s="197" t="s">
        <v>9</v>
      </c>
      <c r="EG2" s="197" t="s">
        <v>10</v>
      </c>
      <c r="EH2" s="197" t="s">
        <v>11</v>
      </c>
      <c r="EI2" s="140" t="s">
        <v>182</v>
      </c>
      <c r="EJ2" s="140" t="s">
        <v>181</v>
      </c>
      <c r="EK2" s="140" t="s">
        <v>180</v>
      </c>
      <c r="EL2" s="197" t="s">
        <v>3</v>
      </c>
      <c r="EM2" s="197" t="s">
        <v>4</v>
      </c>
      <c r="EN2" s="197" t="s">
        <v>5</v>
      </c>
      <c r="EO2" s="197" t="s">
        <v>6</v>
      </c>
      <c r="EP2" s="197" t="s">
        <v>7</v>
      </c>
      <c r="EQ2" s="197" t="s">
        <v>8</v>
      </c>
      <c r="ER2" s="197" t="s">
        <v>9</v>
      </c>
      <c r="ES2" s="197" t="s">
        <v>10</v>
      </c>
      <c r="ET2" s="197" t="s">
        <v>11</v>
      </c>
      <c r="EU2" s="140" t="s">
        <v>182</v>
      </c>
      <c r="EV2" s="140" t="s">
        <v>181</v>
      </c>
      <c r="EW2" s="140" t="s">
        <v>180</v>
      </c>
      <c r="EX2" s="197" t="s">
        <v>3</v>
      </c>
      <c r="EY2" s="197" t="s">
        <v>4</v>
      </c>
      <c r="EZ2" s="197" t="s">
        <v>5</v>
      </c>
      <c r="FA2" s="197" t="s">
        <v>6</v>
      </c>
      <c r="FB2" s="197" t="s">
        <v>7</v>
      </c>
      <c r="FC2" s="197" t="s">
        <v>8</v>
      </c>
      <c r="FD2" s="197" t="s">
        <v>9</v>
      </c>
      <c r="FE2" s="197" t="s">
        <v>10</v>
      </c>
      <c r="FF2" s="197" t="s">
        <v>11</v>
      </c>
      <c r="FG2" s="140" t="s">
        <v>182</v>
      </c>
      <c r="FH2" s="140" t="s">
        <v>181</v>
      </c>
      <c r="FI2" s="140" t="s">
        <v>180</v>
      </c>
      <c r="FJ2" s="197" t="s">
        <v>3</v>
      </c>
      <c r="FK2" s="197" t="s">
        <v>4</v>
      </c>
      <c r="FL2" s="197" t="s">
        <v>5</v>
      </c>
      <c r="FM2" s="197" t="s">
        <v>6</v>
      </c>
      <c r="FN2" s="197" t="s">
        <v>7</v>
      </c>
      <c r="FO2" s="197" t="s">
        <v>8</v>
      </c>
      <c r="FP2" s="197" t="s">
        <v>9</v>
      </c>
      <c r="FQ2" s="197" t="s">
        <v>10</v>
      </c>
      <c r="FR2" s="197" t="s">
        <v>11</v>
      </c>
      <c r="FS2" s="140" t="s">
        <v>182</v>
      </c>
      <c r="FT2" s="140" t="s">
        <v>181</v>
      </c>
      <c r="FU2" s="140" t="s">
        <v>180</v>
      </c>
      <c r="FV2" s="197" t="s">
        <v>3</v>
      </c>
      <c r="FW2" s="197" t="s">
        <v>4</v>
      </c>
      <c r="FX2" s="197" t="s">
        <v>5</v>
      </c>
      <c r="FY2" s="197" t="s">
        <v>6</v>
      </c>
      <c r="FZ2" s="197" t="s">
        <v>7</v>
      </c>
      <c r="GA2" s="197" t="s">
        <v>8</v>
      </c>
      <c r="GB2" s="197" t="s">
        <v>9</v>
      </c>
      <c r="GC2" s="197" t="s">
        <v>10</v>
      </c>
      <c r="GD2" s="197" t="s">
        <v>11</v>
      </c>
      <c r="GE2" s="204"/>
      <c r="GF2" s="204"/>
      <c r="GG2" s="204"/>
      <c r="GH2" s="204"/>
      <c r="GI2" s="204"/>
      <c r="GJ2" s="204"/>
      <c r="GK2" s="141"/>
      <c r="GL2" s="141"/>
      <c r="GM2" s="141"/>
      <c r="GN2" s="141"/>
      <c r="GO2" s="141"/>
      <c r="GP2" s="141"/>
    </row>
    <row r="3" spans="1:198" s="142" customFormat="1" ht="29.25" customHeight="1">
      <c r="A3" s="139">
        <v>1</v>
      </c>
      <c r="B3" s="165" t="s">
        <v>140</v>
      </c>
      <c r="C3" s="168" t="s">
        <v>223</v>
      </c>
      <c r="D3" s="144" t="s">
        <v>247</v>
      </c>
      <c r="E3" s="140"/>
      <c r="F3" s="166" t="s">
        <v>37</v>
      </c>
      <c r="G3" s="197">
        <v>8000</v>
      </c>
      <c r="H3" s="197">
        <v>12000</v>
      </c>
      <c r="I3" s="197">
        <v>5000</v>
      </c>
      <c r="J3" s="197"/>
      <c r="K3" s="197"/>
      <c r="L3" s="197"/>
      <c r="M3" s="197"/>
      <c r="N3" s="197"/>
      <c r="O3" s="197"/>
      <c r="P3" s="197"/>
      <c r="Q3" s="197"/>
      <c r="R3" s="197"/>
      <c r="S3" s="197"/>
      <c r="T3" s="197"/>
      <c r="U3" s="197"/>
      <c r="V3" s="197"/>
      <c r="W3" s="197"/>
      <c r="X3" s="197"/>
      <c r="Y3" s="197"/>
      <c r="Z3" s="197"/>
      <c r="AA3" s="167">
        <v>0</v>
      </c>
      <c r="AB3" s="197"/>
      <c r="AC3" s="197"/>
      <c r="AD3" s="197"/>
      <c r="AE3" s="140"/>
      <c r="AF3" s="140"/>
      <c r="AG3" s="140"/>
      <c r="AH3" s="197"/>
      <c r="AI3" s="197"/>
      <c r="AJ3" s="197"/>
      <c r="AK3" s="197"/>
      <c r="AL3" s="197"/>
      <c r="AM3" s="167">
        <v>0</v>
      </c>
      <c r="AN3" s="197"/>
      <c r="AO3" s="197"/>
      <c r="AP3" s="197"/>
      <c r="AQ3" s="140"/>
      <c r="AR3" s="140"/>
      <c r="AS3" s="140"/>
      <c r="AT3" s="197"/>
      <c r="AU3" s="197"/>
      <c r="AV3" s="197"/>
      <c r="AW3" s="197"/>
      <c r="AX3" s="197"/>
      <c r="AY3" s="167">
        <v>0</v>
      </c>
      <c r="AZ3" s="197"/>
      <c r="BA3" s="197"/>
      <c r="BB3" s="197"/>
      <c r="BC3" s="140"/>
      <c r="BD3" s="140"/>
      <c r="BE3" s="140"/>
      <c r="BF3" s="197"/>
      <c r="BG3" s="197"/>
      <c r="BH3" s="197"/>
      <c r="BI3" s="197"/>
      <c r="BJ3" s="197"/>
      <c r="BK3" s="167">
        <v>0</v>
      </c>
      <c r="BL3" s="197"/>
      <c r="BM3" s="197"/>
      <c r="BN3" s="197"/>
      <c r="BO3" s="140"/>
      <c r="BP3" s="140"/>
      <c r="BQ3" s="140"/>
      <c r="BR3" s="197"/>
      <c r="BS3" s="197"/>
      <c r="BT3" s="197"/>
      <c r="BU3" s="197"/>
      <c r="BV3" s="197"/>
      <c r="BW3" s="167">
        <v>0</v>
      </c>
      <c r="BX3" s="197"/>
      <c r="BY3" s="197"/>
      <c r="BZ3" s="197"/>
      <c r="CA3" s="140"/>
      <c r="CB3" s="140"/>
      <c r="CC3" s="140"/>
      <c r="CD3" s="197"/>
      <c r="CE3" s="197"/>
      <c r="CF3" s="197"/>
      <c r="CG3" s="197"/>
      <c r="CH3" s="197"/>
      <c r="CI3" s="167">
        <v>0</v>
      </c>
      <c r="CJ3" s="197"/>
      <c r="CK3" s="197"/>
      <c r="CL3" s="197"/>
      <c r="CM3" s="140"/>
      <c r="CN3" s="140"/>
      <c r="CO3" s="140"/>
      <c r="CP3" s="197"/>
      <c r="CQ3" s="197"/>
      <c r="CR3" s="197"/>
      <c r="CS3" s="197"/>
      <c r="CT3" s="197"/>
      <c r="CU3" s="167">
        <v>0</v>
      </c>
      <c r="CV3" s="197"/>
      <c r="CW3" s="197"/>
      <c r="CX3" s="197"/>
      <c r="CY3" s="140"/>
      <c r="CZ3" s="140"/>
      <c r="DA3" s="140"/>
      <c r="DB3" s="197"/>
      <c r="DC3" s="197"/>
      <c r="DD3" s="197"/>
      <c r="DE3" s="197"/>
      <c r="DF3" s="197"/>
      <c r="DG3" s="167">
        <v>0</v>
      </c>
      <c r="DH3" s="167"/>
      <c r="DI3" s="167"/>
      <c r="DJ3" s="167"/>
      <c r="DK3" s="167"/>
      <c r="DL3" s="167"/>
      <c r="DM3" s="167"/>
      <c r="DN3" s="167"/>
      <c r="DO3" s="167"/>
      <c r="DP3" s="167"/>
      <c r="DQ3" s="167"/>
      <c r="DR3" s="167"/>
      <c r="DS3" s="167">
        <v>0</v>
      </c>
      <c r="DT3" s="197"/>
      <c r="DU3" s="197"/>
      <c r="DV3" s="197"/>
      <c r="DW3" s="140"/>
      <c r="DX3" s="140"/>
      <c r="DY3" s="140"/>
      <c r="DZ3" s="197"/>
      <c r="EA3" s="197"/>
      <c r="EB3" s="197"/>
      <c r="EC3" s="197"/>
      <c r="ED3" s="197"/>
      <c r="EE3" s="167">
        <v>0</v>
      </c>
      <c r="EF3" s="197"/>
      <c r="EG3" s="197"/>
      <c r="EH3" s="197"/>
      <c r="EI3" s="140"/>
      <c r="EJ3" s="140"/>
      <c r="EK3" s="140"/>
      <c r="EL3" s="197"/>
      <c r="EM3" s="197"/>
      <c r="EN3" s="197"/>
      <c r="EO3" s="197"/>
      <c r="EP3" s="197"/>
      <c r="EQ3" s="167">
        <v>0</v>
      </c>
      <c r="ER3" s="197"/>
      <c r="ES3" s="197"/>
      <c r="ET3" s="197"/>
      <c r="EU3" s="140"/>
      <c r="EV3" s="140"/>
      <c r="EW3" s="140"/>
      <c r="EX3" s="197"/>
      <c r="EY3" s="197"/>
      <c r="EZ3" s="197"/>
      <c r="FA3" s="197"/>
      <c r="FB3" s="197"/>
      <c r="FC3" s="197">
        <v>0</v>
      </c>
      <c r="FD3" s="197"/>
      <c r="FE3" s="197"/>
      <c r="FF3" s="197"/>
      <c r="FG3" s="140"/>
      <c r="FH3" s="140"/>
      <c r="FI3" s="164"/>
      <c r="FJ3" s="197"/>
      <c r="FK3" s="197"/>
      <c r="FL3" s="197"/>
      <c r="FM3" s="197"/>
      <c r="FN3" s="197"/>
      <c r="FO3" s="197">
        <v>0</v>
      </c>
      <c r="FP3" s="197"/>
      <c r="FQ3" s="197"/>
      <c r="FR3" s="197"/>
      <c r="FS3" s="140"/>
      <c r="FT3" s="140"/>
      <c r="FU3" s="140"/>
      <c r="FV3" s="197"/>
      <c r="FW3" s="197"/>
      <c r="FX3" s="197"/>
      <c r="FY3" s="197"/>
      <c r="FZ3" s="197"/>
      <c r="GA3" s="197">
        <v>0</v>
      </c>
      <c r="GB3" s="197"/>
      <c r="GC3" s="197"/>
      <c r="GD3" s="197"/>
      <c r="GE3" s="204"/>
      <c r="GF3" s="204"/>
      <c r="GG3" s="204"/>
      <c r="GH3" s="204"/>
      <c r="GI3" s="204"/>
      <c r="GJ3" s="205"/>
      <c r="GK3" s="141"/>
      <c r="GL3" s="141"/>
      <c r="GM3" s="141"/>
      <c r="GN3" s="141"/>
      <c r="GO3" s="141"/>
      <c r="GP3" s="141"/>
    </row>
    <row r="4" spans="1:198" ht="15">
      <c r="A4" s="256">
        <v>2</v>
      </c>
      <c r="B4" s="262" t="s">
        <v>153</v>
      </c>
      <c r="C4" s="145" t="s">
        <v>154</v>
      </c>
      <c r="D4" s="145" t="s">
        <v>248</v>
      </c>
      <c r="E4" s="84"/>
      <c r="F4" s="166"/>
      <c r="G4" s="197" t="e">
        <f t="shared" ref="G4:G14" si="0">AVERAGE(S4,AE4,AQ4,BC4,BO4,CA4,CM4,CY4,DK4,DW4,EI4,EU4,FG4,FS4)</f>
        <v>#DIV/0!</v>
      </c>
      <c r="H4" s="197" t="e">
        <f t="shared" ref="H4:H14" si="1">AVERAGE(T4,AF4,AR4,BD4,BP4,CB4,CN4,CZ4,DL4,DX4,EJ4,EV4,FH4,FT4)</f>
        <v>#DIV/0!</v>
      </c>
      <c r="I4" s="197" t="e">
        <f t="shared" ref="I4:I14" si="2">AVERAGE(U4,AG4,AS4,BE4,BQ4,CC4,CO4,DA4,DM4,DY4,EK4,EW4,FI4,FU4)</f>
        <v>#DIV/0!</v>
      </c>
      <c r="J4" s="245" t="e">
        <f t="shared" ref="J4:J6" si="3">AVERAGE(V4,AH4,AT4,BF4,BR4,CD4,CP4,DB4,DN4,DZ4,EL4,EX4,FJ4,FV4)</f>
        <v>#DIV/0!</v>
      </c>
      <c r="K4" s="245" t="e">
        <f t="shared" ref="K4:K6" si="4">AVERAGE(W4,AI4,AU4,BG4,BS4,CE4,CQ4,DC4,DO4,EA4,EM4,EY4,FK4,FW4)</f>
        <v>#DIV/0!</v>
      </c>
      <c r="L4" s="245" t="e">
        <f t="shared" ref="L4:L6" si="5">AVERAGE(X4,AJ4,AV4,BH4,BT4,CF4,CR4,DD4,DP4,EB4,EN4,EZ4,FL4,FX4)</f>
        <v>#DIV/0!</v>
      </c>
      <c r="M4" s="245" t="e">
        <f t="shared" ref="M4:M6" si="6">AVERAGE(Y4,AK4,AW4,BI4,BU4,CG4,CS4,DE4,DQ4,EC4,EO4,FA4,FM4,FY4)</f>
        <v>#DIV/0!</v>
      </c>
      <c r="N4" s="245" t="e">
        <f t="shared" ref="N4:N6" si="7">AVERAGE(Z4,AL4,AX4,BJ4,BV4,CH4,CT4,DF4,DR4,ED4,EP4,FB4,FN4,FZ4)</f>
        <v>#DIV/0!</v>
      </c>
      <c r="O4" s="245">
        <f t="shared" ref="O4:O6" si="8">AVERAGE(AA4,AM4,AY4,BK4,BW4,CI4,CU4,DG4,DS4,EE4,EQ4,FC4,FO4,GA4)</f>
        <v>0</v>
      </c>
      <c r="P4" s="245" t="e">
        <f t="shared" ref="P4:P6" si="9">AVERAGE(AB4,AN4,AZ4,BL4,BX4,CJ4,CV4,DH4,DT4,EF4,ER4,FD4,FP4,GB4)</f>
        <v>#DIV/0!</v>
      </c>
      <c r="Q4" s="245" t="e">
        <f t="shared" ref="Q4:Q6" si="10">AVERAGE(AC4,AO4,BA4,BM4,BY4,CK4,CW4,DI4,DU4,EG4,ES4,FE4,FQ4,GC4)</f>
        <v>#DIV/0!</v>
      </c>
      <c r="R4" s="245" t="e">
        <f t="shared" ref="R4:R6" si="11">AVERAGE(AD4,AP4,BB4,BN4,BZ4,CL4,CX4,DJ4,DV4,EH4,ET4,FF4,FR4,GD4)</f>
        <v>#DIV/0!</v>
      </c>
      <c r="S4" s="166"/>
      <c r="T4" s="166"/>
      <c r="U4" s="166"/>
      <c r="V4" s="197"/>
      <c r="W4" s="197"/>
      <c r="X4" s="197"/>
      <c r="Y4" s="197"/>
      <c r="Z4" s="197"/>
      <c r="AA4" s="167">
        <v>0</v>
      </c>
      <c r="AB4" s="197"/>
      <c r="AC4" s="197"/>
      <c r="AD4" s="197"/>
      <c r="AE4" s="166"/>
      <c r="AF4" s="166"/>
      <c r="AG4" s="166"/>
      <c r="AH4" s="197"/>
      <c r="AI4" s="197"/>
      <c r="AJ4" s="197"/>
      <c r="AK4" s="197"/>
      <c r="AL4" s="197"/>
      <c r="AM4" s="167">
        <v>0</v>
      </c>
      <c r="AN4" s="197"/>
      <c r="AO4" s="197"/>
      <c r="AP4" s="197"/>
      <c r="AQ4" s="84"/>
      <c r="AR4" s="84"/>
      <c r="AS4" s="84"/>
      <c r="AT4" s="197"/>
      <c r="AU4" s="197"/>
      <c r="AV4" s="197"/>
      <c r="AW4" s="197"/>
      <c r="AX4" s="197"/>
      <c r="AY4" s="167">
        <v>0</v>
      </c>
      <c r="AZ4" s="197"/>
      <c r="BA4" s="197"/>
      <c r="BB4" s="197"/>
      <c r="BC4" s="84"/>
      <c r="BD4" s="84"/>
      <c r="BE4" s="84"/>
      <c r="BF4" s="197"/>
      <c r="BG4" s="197"/>
      <c r="BH4" s="197"/>
      <c r="BI4" s="197"/>
      <c r="BJ4" s="197"/>
      <c r="BK4" s="167">
        <v>0</v>
      </c>
      <c r="BL4" s="197"/>
      <c r="BM4" s="197"/>
      <c r="BN4" s="197"/>
      <c r="BO4" s="84"/>
      <c r="BP4" s="84"/>
      <c r="BQ4" s="84"/>
      <c r="BR4" s="197"/>
      <c r="BS4" s="197"/>
      <c r="BT4" s="197"/>
      <c r="BU4" s="197"/>
      <c r="BV4" s="197"/>
      <c r="BW4" s="167">
        <v>0</v>
      </c>
      <c r="BX4" s="197"/>
      <c r="BY4" s="197"/>
      <c r="BZ4" s="197"/>
      <c r="CA4" s="107"/>
      <c r="CB4" s="107"/>
      <c r="CC4" s="107"/>
      <c r="CD4" s="197"/>
      <c r="CE4" s="197"/>
      <c r="CF4" s="197"/>
      <c r="CG4" s="197"/>
      <c r="CH4" s="197"/>
      <c r="CI4" s="167">
        <v>0</v>
      </c>
      <c r="CJ4" s="197"/>
      <c r="CK4" s="197"/>
      <c r="CL4" s="197"/>
      <c r="CM4" s="107"/>
      <c r="CN4" s="107"/>
      <c r="CO4" s="107"/>
      <c r="CP4" s="197"/>
      <c r="CQ4" s="197"/>
      <c r="CR4" s="197"/>
      <c r="CS4" s="197"/>
      <c r="CT4" s="197"/>
      <c r="CU4" s="167">
        <v>0</v>
      </c>
      <c r="CV4" s="197"/>
      <c r="CW4" s="197"/>
      <c r="CX4" s="197"/>
      <c r="CY4" s="107"/>
      <c r="CZ4" s="107"/>
      <c r="DA4" s="107"/>
      <c r="DB4" s="197"/>
      <c r="DC4" s="197"/>
      <c r="DD4" s="197"/>
      <c r="DE4" s="197"/>
      <c r="DF4" s="197"/>
      <c r="DG4" s="167">
        <v>0</v>
      </c>
      <c r="DH4" s="167"/>
      <c r="DI4" s="167"/>
      <c r="DJ4" s="167"/>
      <c r="DK4" s="107"/>
      <c r="DL4" s="107"/>
      <c r="DM4" s="107"/>
      <c r="DN4" s="167"/>
      <c r="DO4" s="167"/>
      <c r="DP4" s="167"/>
      <c r="DQ4" s="167"/>
      <c r="DR4" s="167"/>
      <c r="DS4" s="167">
        <v>0</v>
      </c>
      <c r="DT4" s="197"/>
      <c r="DU4" s="197"/>
      <c r="DV4" s="197"/>
      <c r="DW4" s="107"/>
      <c r="DX4" s="107"/>
      <c r="DY4" s="107"/>
      <c r="DZ4" s="197"/>
      <c r="EA4" s="197"/>
      <c r="EB4" s="197"/>
      <c r="EC4" s="197"/>
      <c r="ED4" s="197"/>
      <c r="EE4" s="167">
        <v>0</v>
      </c>
      <c r="EF4" s="197"/>
      <c r="EG4" s="197"/>
      <c r="EH4" s="197"/>
      <c r="EI4" s="107"/>
      <c r="EJ4" s="107"/>
      <c r="EK4" s="107"/>
      <c r="EL4" s="197"/>
      <c r="EM4" s="197"/>
      <c r="EN4" s="197"/>
      <c r="EO4" s="197"/>
      <c r="EP4" s="197"/>
      <c r="EQ4" s="167">
        <v>0</v>
      </c>
      <c r="ER4" s="197"/>
      <c r="ES4" s="197"/>
      <c r="ET4" s="197"/>
      <c r="EU4" s="107"/>
      <c r="EV4" s="107"/>
      <c r="EW4" s="107"/>
      <c r="EX4" s="197"/>
      <c r="EY4" s="197"/>
      <c r="EZ4" s="197"/>
      <c r="FA4" s="197"/>
      <c r="FB4" s="197"/>
      <c r="FC4" s="197">
        <v>0</v>
      </c>
      <c r="FD4" s="197"/>
      <c r="FE4" s="197"/>
      <c r="FF4" s="197"/>
      <c r="FG4" s="107"/>
      <c r="FH4" s="107"/>
      <c r="FI4" s="123"/>
      <c r="FJ4" s="197"/>
      <c r="FK4" s="197"/>
      <c r="FL4" s="197"/>
      <c r="FM4" s="197"/>
      <c r="FN4" s="197"/>
      <c r="FO4" s="197" t="s">
        <v>297</v>
      </c>
      <c r="FP4" s="197"/>
      <c r="FQ4" s="197"/>
      <c r="FR4" s="197"/>
      <c r="FS4" s="107"/>
      <c r="FT4" s="107"/>
      <c r="FU4" s="107"/>
      <c r="FV4" s="197"/>
      <c r="FW4" s="197"/>
      <c r="FX4" s="197"/>
      <c r="FY4" s="197"/>
      <c r="FZ4" s="197"/>
      <c r="GA4" s="197">
        <v>0</v>
      </c>
      <c r="GB4" s="197"/>
      <c r="GC4" s="197"/>
      <c r="GD4" s="197"/>
      <c r="GE4" s="107"/>
      <c r="GF4" s="107"/>
      <c r="GG4" s="107"/>
      <c r="GH4" s="107"/>
      <c r="GI4" s="107"/>
      <c r="GJ4" s="123"/>
      <c r="GK4" s="122"/>
      <c r="GL4" s="122"/>
      <c r="GM4" s="122"/>
      <c r="GN4" s="122"/>
      <c r="GO4" s="122"/>
      <c r="GP4" s="122"/>
    </row>
    <row r="5" spans="1:198" ht="15">
      <c r="A5" s="257"/>
      <c r="B5" s="262"/>
      <c r="C5" s="145" t="s">
        <v>155</v>
      </c>
      <c r="D5" s="145" t="s">
        <v>248</v>
      </c>
      <c r="E5" s="84"/>
      <c r="F5" s="166"/>
      <c r="G5" s="197" t="e">
        <f t="shared" si="0"/>
        <v>#DIV/0!</v>
      </c>
      <c r="H5" s="197" t="e">
        <f t="shared" si="1"/>
        <v>#DIV/0!</v>
      </c>
      <c r="I5" s="197" t="e">
        <f t="shared" si="2"/>
        <v>#DIV/0!</v>
      </c>
      <c r="J5" s="245" t="e">
        <f t="shared" si="3"/>
        <v>#DIV/0!</v>
      </c>
      <c r="K5" s="245" t="e">
        <f t="shared" si="4"/>
        <v>#DIV/0!</v>
      </c>
      <c r="L5" s="245" t="e">
        <f t="shared" si="5"/>
        <v>#DIV/0!</v>
      </c>
      <c r="M5" s="245" t="e">
        <f t="shared" si="6"/>
        <v>#DIV/0!</v>
      </c>
      <c r="N5" s="245" t="e">
        <f t="shared" si="7"/>
        <v>#DIV/0!</v>
      </c>
      <c r="O5" s="245">
        <f t="shared" si="8"/>
        <v>0</v>
      </c>
      <c r="P5" s="245" t="e">
        <f t="shared" si="9"/>
        <v>#DIV/0!</v>
      </c>
      <c r="Q5" s="245" t="e">
        <f t="shared" si="10"/>
        <v>#DIV/0!</v>
      </c>
      <c r="R5" s="245" t="e">
        <f t="shared" si="11"/>
        <v>#DIV/0!</v>
      </c>
      <c r="S5" s="166"/>
      <c r="T5" s="166"/>
      <c r="U5" s="166"/>
      <c r="V5" s="197"/>
      <c r="W5" s="197"/>
      <c r="X5" s="197"/>
      <c r="Y5" s="197"/>
      <c r="Z5" s="197"/>
      <c r="AA5" s="167">
        <v>0</v>
      </c>
      <c r="AB5" s="197"/>
      <c r="AC5" s="197"/>
      <c r="AD5" s="197"/>
      <c r="AE5" s="166"/>
      <c r="AF5" s="166"/>
      <c r="AG5" s="166"/>
      <c r="AH5" s="197"/>
      <c r="AI5" s="197"/>
      <c r="AJ5" s="197"/>
      <c r="AK5" s="197"/>
      <c r="AL5" s="197"/>
      <c r="AM5" s="167">
        <v>0</v>
      </c>
      <c r="AN5" s="197"/>
      <c r="AO5" s="197"/>
      <c r="AP5" s="197"/>
      <c r="AQ5" s="84"/>
      <c r="AR5" s="84"/>
      <c r="AS5" s="84"/>
      <c r="AT5" s="197"/>
      <c r="AU5" s="197"/>
      <c r="AV5" s="197"/>
      <c r="AW5" s="197"/>
      <c r="AX5" s="197"/>
      <c r="AY5" s="167">
        <v>0</v>
      </c>
      <c r="AZ5" s="197"/>
      <c r="BA5" s="197"/>
      <c r="BB5" s="197"/>
      <c r="BC5" s="84"/>
      <c r="BD5" s="84"/>
      <c r="BE5" s="84"/>
      <c r="BF5" s="197"/>
      <c r="BG5" s="197"/>
      <c r="BH5" s="197"/>
      <c r="BI5" s="197"/>
      <c r="BJ5" s="197"/>
      <c r="BK5" s="167">
        <v>0</v>
      </c>
      <c r="BL5" s="197"/>
      <c r="BM5" s="197"/>
      <c r="BN5" s="197"/>
      <c r="BO5" s="84"/>
      <c r="BP5" s="84"/>
      <c r="BQ5" s="84"/>
      <c r="BR5" s="197"/>
      <c r="BS5" s="197"/>
      <c r="BT5" s="197"/>
      <c r="BU5" s="197"/>
      <c r="BV5" s="197"/>
      <c r="BW5" s="167">
        <v>0</v>
      </c>
      <c r="BX5" s="197"/>
      <c r="BY5" s="197"/>
      <c r="BZ5" s="197"/>
      <c r="CA5" s="107"/>
      <c r="CB5" s="107"/>
      <c r="CC5" s="107"/>
      <c r="CD5" s="197"/>
      <c r="CE5" s="197"/>
      <c r="CF5" s="197"/>
      <c r="CG5" s="197"/>
      <c r="CH5" s="197"/>
      <c r="CI5" s="167">
        <v>0</v>
      </c>
      <c r="CJ5" s="197"/>
      <c r="CK5" s="197"/>
      <c r="CL5" s="197"/>
      <c r="CM5" s="107"/>
      <c r="CN5" s="107"/>
      <c r="CO5" s="107"/>
      <c r="CP5" s="197"/>
      <c r="CQ5" s="197"/>
      <c r="CR5" s="197"/>
      <c r="CS5" s="197"/>
      <c r="CT5" s="197"/>
      <c r="CU5" s="167">
        <v>0</v>
      </c>
      <c r="CV5" s="197"/>
      <c r="CW5" s="197"/>
      <c r="CX5" s="197"/>
      <c r="CY5" s="107"/>
      <c r="CZ5" s="107"/>
      <c r="DA5" s="107"/>
      <c r="DB5" s="197"/>
      <c r="DC5" s="197"/>
      <c r="DD5" s="197"/>
      <c r="DE5" s="197"/>
      <c r="DF5" s="197"/>
      <c r="DG5" s="167">
        <v>0</v>
      </c>
      <c r="DH5" s="167"/>
      <c r="DI5" s="167"/>
      <c r="DJ5" s="167"/>
      <c r="DK5" s="107"/>
      <c r="DL5" s="107"/>
      <c r="DM5" s="107"/>
      <c r="DN5" s="167"/>
      <c r="DO5" s="167"/>
      <c r="DP5" s="167"/>
      <c r="DQ5" s="167"/>
      <c r="DR5" s="167"/>
      <c r="DS5" s="167">
        <v>0</v>
      </c>
      <c r="DT5" s="197"/>
      <c r="DU5" s="197"/>
      <c r="DV5" s="197"/>
      <c r="DW5" s="107"/>
      <c r="DX5" s="107"/>
      <c r="DY5" s="107"/>
      <c r="DZ5" s="197"/>
      <c r="EA5" s="197"/>
      <c r="EB5" s="197"/>
      <c r="EC5" s="197"/>
      <c r="ED5" s="197"/>
      <c r="EE5" s="167">
        <v>0</v>
      </c>
      <c r="EF5" s="197"/>
      <c r="EG5" s="197"/>
      <c r="EH5" s="197"/>
      <c r="EI5" s="107"/>
      <c r="EJ5" s="107"/>
      <c r="EK5" s="107"/>
      <c r="EL5" s="197"/>
      <c r="EM5" s="197"/>
      <c r="EN5" s="197"/>
      <c r="EO5" s="197"/>
      <c r="EP5" s="197"/>
      <c r="EQ5" s="167">
        <v>0</v>
      </c>
      <c r="ER5" s="197"/>
      <c r="ES5" s="197"/>
      <c r="ET5" s="197"/>
      <c r="EU5" s="107"/>
      <c r="EV5" s="107"/>
      <c r="EW5" s="107"/>
      <c r="EX5" s="197"/>
      <c r="EY5" s="197"/>
      <c r="EZ5" s="197"/>
      <c r="FA5" s="197"/>
      <c r="FB5" s="197"/>
      <c r="FC5" s="167">
        <v>0</v>
      </c>
      <c r="FD5" s="167"/>
      <c r="FE5" s="167"/>
      <c r="FF5" s="167"/>
      <c r="FG5" s="107"/>
      <c r="FH5" s="107"/>
      <c r="FI5" s="107"/>
      <c r="FJ5" s="167"/>
      <c r="FK5" s="167"/>
      <c r="FL5" s="167"/>
      <c r="FM5" s="167"/>
      <c r="FN5" s="167"/>
      <c r="FO5" s="167">
        <v>0</v>
      </c>
      <c r="FP5" s="167"/>
      <c r="FQ5" s="167"/>
      <c r="FR5" s="167"/>
      <c r="FS5" s="107"/>
      <c r="FT5" s="107"/>
      <c r="FU5" s="107"/>
      <c r="FV5" s="167"/>
      <c r="FW5" s="167"/>
      <c r="FX5" s="167"/>
      <c r="FY5" s="167"/>
      <c r="FZ5" s="167"/>
      <c r="GA5" s="167">
        <v>0</v>
      </c>
      <c r="GB5" s="197"/>
      <c r="GC5" s="197"/>
      <c r="GD5" s="197"/>
      <c r="GE5" s="107"/>
      <c r="GF5" s="107"/>
      <c r="GG5" s="107"/>
      <c r="GH5" s="107"/>
      <c r="GI5" s="107"/>
      <c r="GJ5" s="107"/>
    </row>
    <row r="6" spans="1:198" ht="15">
      <c r="A6" s="258"/>
      <c r="B6" s="262"/>
      <c r="C6" s="145" t="s">
        <v>156</v>
      </c>
      <c r="D6" s="145" t="s">
        <v>248</v>
      </c>
      <c r="E6" s="84"/>
      <c r="F6" s="166"/>
      <c r="G6" s="197" t="e">
        <f t="shared" si="0"/>
        <v>#DIV/0!</v>
      </c>
      <c r="H6" s="197" t="e">
        <f t="shared" si="1"/>
        <v>#DIV/0!</v>
      </c>
      <c r="I6" s="197" t="e">
        <f t="shared" si="2"/>
        <v>#DIV/0!</v>
      </c>
      <c r="J6" s="245" t="e">
        <f t="shared" si="3"/>
        <v>#DIV/0!</v>
      </c>
      <c r="K6" s="245" t="e">
        <f t="shared" si="4"/>
        <v>#DIV/0!</v>
      </c>
      <c r="L6" s="245" t="e">
        <f t="shared" si="5"/>
        <v>#DIV/0!</v>
      </c>
      <c r="M6" s="245" t="e">
        <f t="shared" si="6"/>
        <v>#DIV/0!</v>
      </c>
      <c r="N6" s="245" t="e">
        <f t="shared" si="7"/>
        <v>#DIV/0!</v>
      </c>
      <c r="O6" s="245">
        <f t="shared" si="8"/>
        <v>0</v>
      </c>
      <c r="P6" s="245" t="e">
        <f t="shared" si="9"/>
        <v>#DIV/0!</v>
      </c>
      <c r="Q6" s="245" t="e">
        <f t="shared" si="10"/>
        <v>#DIV/0!</v>
      </c>
      <c r="R6" s="245" t="e">
        <f t="shared" si="11"/>
        <v>#DIV/0!</v>
      </c>
      <c r="S6" s="197"/>
      <c r="T6" s="197"/>
      <c r="U6" s="197"/>
      <c r="V6" s="197"/>
      <c r="W6" s="197"/>
      <c r="X6" s="197"/>
      <c r="Y6" s="197"/>
      <c r="Z6" s="197"/>
      <c r="AA6" s="167">
        <v>0</v>
      </c>
      <c r="AB6" s="197"/>
      <c r="AC6" s="197"/>
      <c r="AD6" s="197"/>
      <c r="AE6" s="166"/>
      <c r="AF6" s="166"/>
      <c r="AG6" s="166"/>
      <c r="AH6" s="197"/>
      <c r="AI6" s="197"/>
      <c r="AJ6" s="197"/>
      <c r="AK6" s="197"/>
      <c r="AL6" s="197"/>
      <c r="AM6" s="167">
        <v>0</v>
      </c>
      <c r="AN6" s="197"/>
      <c r="AO6" s="197"/>
      <c r="AP6" s="197"/>
      <c r="AQ6" s="84"/>
      <c r="AR6" s="84"/>
      <c r="AS6" s="84"/>
      <c r="AT6" s="197"/>
      <c r="AU6" s="197"/>
      <c r="AV6" s="197"/>
      <c r="AW6" s="197"/>
      <c r="AX6" s="197"/>
      <c r="AY6" s="167">
        <v>0</v>
      </c>
      <c r="AZ6" s="197"/>
      <c r="BA6" s="197"/>
      <c r="BB6" s="197"/>
      <c r="BC6" s="84"/>
      <c r="BD6" s="84"/>
      <c r="BE6" s="84"/>
      <c r="BF6" s="197"/>
      <c r="BG6" s="197"/>
      <c r="BH6" s="197"/>
      <c r="BI6" s="197"/>
      <c r="BJ6" s="197"/>
      <c r="BK6" s="167">
        <v>0</v>
      </c>
      <c r="BL6" s="197"/>
      <c r="BM6" s="197"/>
      <c r="BN6" s="197"/>
      <c r="BO6" s="84"/>
      <c r="BP6" s="84"/>
      <c r="BQ6" s="84"/>
      <c r="BR6" s="197"/>
      <c r="BS6" s="197"/>
      <c r="BT6" s="197"/>
      <c r="BU6" s="197"/>
      <c r="BV6" s="197"/>
      <c r="BW6" s="167">
        <v>0</v>
      </c>
      <c r="BX6" s="197"/>
      <c r="BY6" s="197"/>
      <c r="BZ6" s="197"/>
      <c r="CA6" s="107"/>
      <c r="CB6" s="107"/>
      <c r="CC6" s="107"/>
      <c r="CD6" s="197"/>
      <c r="CE6" s="197"/>
      <c r="CF6" s="197"/>
      <c r="CG6" s="197"/>
      <c r="CH6" s="197"/>
      <c r="CI6" s="167">
        <v>0</v>
      </c>
      <c r="CJ6" s="197"/>
      <c r="CK6" s="197"/>
      <c r="CL6" s="197"/>
      <c r="CM6" s="107"/>
      <c r="CN6" s="107"/>
      <c r="CO6" s="107"/>
      <c r="CP6" s="197"/>
      <c r="CQ6" s="197"/>
      <c r="CR6" s="197"/>
      <c r="CS6" s="197"/>
      <c r="CT6" s="197"/>
      <c r="CU6" s="167">
        <v>0</v>
      </c>
      <c r="CV6" s="197"/>
      <c r="CW6" s="197"/>
      <c r="CX6" s="197"/>
      <c r="CY6" s="107"/>
      <c r="CZ6" s="107"/>
      <c r="DA6" s="107"/>
      <c r="DB6" s="197"/>
      <c r="DC6" s="197"/>
      <c r="DD6" s="197"/>
      <c r="DE6" s="197"/>
      <c r="DF6" s="197"/>
      <c r="DG6" s="167">
        <v>0</v>
      </c>
      <c r="DH6" s="167"/>
      <c r="DI6" s="167"/>
      <c r="DJ6" s="167"/>
      <c r="DK6" s="107"/>
      <c r="DL6" s="107"/>
      <c r="DM6" s="107"/>
      <c r="DN6" s="167"/>
      <c r="DO6" s="167"/>
      <c r="DP6" s="167"/>
      <c r="DQ6" s="167"/>
      <c r="DR6" s="167"/>
      <c r="DS6" s="167">
        <v>0</v>
      </c>
      <c r="DT6" s="197"/>
      <c r="DU6" s="197"/>
      <c r="DV6" s="197"/>
      <c r="DW6" s="107"/>
      <c r="DX6" s="107"/>
      <c r="DY6" s="107"/>
      <c r="DZ6" s="197"/>
      <c r="EA6" s="197"/>
      <c r="EB6" s="197"/>
      <c r="EC6" s="197"/>
      <c r="ED6" s="197"/>
      <c r="EE6" s="167">
        <v>0</v>
      </c>
      <c r="EF6" s="197"/>
      <c r="EG6" s="197"/>
      <c r="EH6" s="197"/>
      <c r="EI6" s="107"/>
      <c r="EJ6" s="107"/>
      <c r="EK6" s="107"/>
      <c r="EL6" s="197"/>
      <c r="EM6" s="197"/>
      <c r="EN6" s="197"/>
      <c r="EO6" s="197"/>
      <c r="EP6" s="197"/>
      <c r="EQ6" s="167">
        <v>0</v>
      </c>
      <c r="ER6" s="197"/>
      <c r="ES6" s="197"/>
      <c r="ET6" s="197"/>
      <c r="EU6" s="107"/>
      <c r="EV6" s="107"/>
      <c r="EW6" s="107"/>
      <c r="EX6" s="197"/>
      <c r="EY6" s="197"/>
      <c r="EZ6" s="197"/>
      <c r="FA6" s="197"/>
      <c r="FB6" s="197"/>
      <c r="FC6" s="167">
        <v>0</v>
      </c>
      <c r="FD6" s="167"/>
      <c r="FE6" s="167"/>
      <c r="FF6" s="167"/>
      <c r="FG6" s="107"/>
      <c r="FH6" s="107"/>
      <c r="FI6" s="107"/>
      <c r="FJ6" s="167"/>
      <c r="FK6" s="167"/>
      <c r="FL6" s="167"/>
      <c r="FM6" s="167"/>
      <c r="FN6" s="167"/>
      <c r="FO6" s="167">
        <v>0</v>
      </c>
      <c r="FP6" s="167"/>
      <c r="FQ6" s="167"/>
      <c r="FR6" s="167"/>
      <c r="FS6" s="107"/>
      <c r="FT6" s="107"/>
      <c r="FU6" s="107"/>
      <c r="FV6" s="167"/>
      <c r="FW6" s="167"/>
      <c r="FX6" s="167"/>
      <c r="FY6" s="167"/>
      <c r="FZ6" s="167"/>
      <c r="GA6" s="167">
        <v>0</v>
      </c>
      <c r="GB6" s="197"/>
      <c r="GC6" s="197"/>
      <c r="GD6" s="197"/>
      <c r="GE6" s="107"/>
      <c r="GF6" s="107"/>
      <c r="GG6" s="107"/>
      <c r="GH6" s="107"/>
      <c r="GI6" s="107"/>
      <c r="GJ6" s="107"/>
    </row>
    <row r="7" spans="1:198" ht="35.25" customHeight="1">
      <c r="A7" s="166">
        <v>3</v>
      </c>
      <c r="B7" s="138" t="s">
        <v>142</v>
      </c>
      <c r="C7" s="136" t="s">
        <v>157</v>
      </c>
      <c r="D7" s="136" t="s">
        <v>249</v>
      </c>
      <c r="E7" s="84"/>
      <c r="F7" s="166"/>
      <c r="G7" s="172">
        <v>0.98</v>
      </c>
      <c r="H7" s="172">
        <v>1.03</v>
      </c>
      <c r="I7" s="172">
        <v>0.96</v>
      </c>
      <c r="J7" s="172" t="e">
        <f t="shared" ref="J7:R14" si="12">AVERAGE(V7,AH7,AT7,BF7,BR7,CD7,CP7,DB7,DN7,DZ7,EL7,EX7,FJ7,FV7)</f>
        <v>#DIV/0!</v>
      </c>
      <c r="K7" s="172" t="e">
        <f t="shared" si="12"/>
        <v>#DIV/0!</v>
      </c>
      <c r="L7" s="172" t="e">
        <f t="shared" si="12"/>
        <v>#DIV/0!</v>
      </c>
      <c r="M7" s="172" t="e">
        <f t="shared" si="12"/>
        <v>#DIV/0!</v>
      </c>
      <c r="N7" s="172" t="e">
        <f t="shared" si="12"/>
        <v>#DIV/0!</v>
      </c>
      <c r="O7" s="172">
        <f t="shared" si="12"/>
        <v>7.1428571428571435E-3</v>
      </c>
      <c r="P7" s="172" t="e">
        <f t="shared" si="12"/>
        <v>#DIV/0!</v>
      </c>
      <c r="Q7" s="172" t="e">
        <f t="shared" si="12"/>
        <v>#DIV/0!</v>
      </c>
      <c r="R7" s="172" t="e">
        <f t="shared" si="12"/>
        <v>#DIV/0!</v>
      </c>
      <c r="S7" s="178"/>
      <c r="T7" s="178"/>
      <c r="U7" s="178"/>
      <c r="V7" s="172"/>
      <c r="W7" s="172"/>
      <c r="X7" s="172"/>
      <c r="Y7" s="172"/>
      <c r="Z7" s="172"/>
      <c r="AA7" s="218">
        <v>-0.02</v>
      </c>
      <c r="AB7" s="231"/>
      <c r="AC7" s="231"/>
      <c r="AD7" s="231"/>
      <c r="AE7" s="246"/>
      <c r="AF7" s="246"/>
      <c r="AG7" s="246"/>
      <c r="AH7" s="231"/>
      <c r="AI7" s="231"/>
      <c r="AJ7" s="231"/>
      <c r="AK7" s="231"/>
      <c r="AL7" s="231"/>
      <c r="AM7" s="218">
        <v>0.01</v>
      </c>
      <c r="AN7" s="231"/>
      <c r="AO7" s="231"/>
      <c r="AP7" s="231"/>
      <c r="AQ7" s="247"/>
      <c r="AR7" s="247"/>
      <c r="AS7" s="247"/>
      <c r="AT7" s="231"/>
      <c r="AU7" s="231"/>
      <c r="AV7" s="231"/>
      <c r="AW7" s="231"/>
      <c r="AX7" s="231"/>
      <c r="AY7" s="218">
        <v>-0.01</v>
      </c>
      <c r="AZ7" s="231"/>
      <c r="BA7" s="231"/>
      <c r="BB7" s="231"/>
      <c r="BC7" s="247"/>
      <c r="BD7" s="247"/>
      <c r="BE7" s="247"/>
      <c r="BF7" s="231"/>
      <c r="BG7" s="231"/>
      <c r="BH7" s="231"/>
      <c r="BI7" s="231"/>
      <c r="BJ7" s="231"/>
      <c r="BK7" s="218">
        <v>0.02</v>
      </c>
      <c r="BL7" s="231"/>
      <c r="BM7" s="231"/>
      <c r="BN7" s="231"/>
      <c r="BO7" s="247"/>
      <c r="BP7" s="247"/>
      <c r="BQ7" s="247"/>
      <c r="BR7" s="231"/>
      <c r="BS7" s="231"/>
      <c r="BT7" s="231"/>
      <c r="BU7" s="231"/>
      <c r="BV7" s="231"/>
      <c r="BW7" s="218">
        <v>0.01</v>
      </c>
      <c r="BX7" s="231"/>
      <c r="BY7" s="231"/>
      <c r="BZ7" s="231"/>
      <c r="CA7" s="232"/>
      <c r="CB7" s="232"/>
      <c r="CC7" s="232"/>
      <c r="CD7" s="231"/>
      <c r="CE7" s="231"/>
      <c r="CF7" s="231"/>
      <c r="CG7" s="231"/>
      <c r="CH7" s="231"/>
      <c r="CI7" s="218">
        <v>0.03</v>
      </c>
      <c r="CJ7" s="231"/>
      <c r="CK7" s="231"/>
      <c r="CL7" s="231"/>
      <c r="CM7" s="232"/>
      <c r="CN7" s="232"/>
      <c r="CO7" s="232"/>
      <c r="CP7" s="231"/>
      <c r="CQ7" s="231"/>
      <c r="CR7" s="231"/>
      <c r="CS7" s="231"/>
      <c r="CT7" s="231"/>
      <c r="CU7" s="218">
        <v>0.03</v>
      </c>
      <c r="CV7" s="231"/>
      <c r="CW7" s="231"/>
      <c r="CX7" s="231"/>
      <c r="CY7" s="232"/>
      <c r="CZ7" s="232"/>
      <c r="DA7" s="232"/>
      <c r="DB7" s="231"/>
      <c r="DC7" s="231"/>
      <c r="DD7" s="231"/>
      <c r="DE7" s="231"/>
      <c r="DF7" s="231"/>
      <c r="DG7" s="218">
        <v>0</v>
      </c>
      <c r="DH7" s="218"/>
      <c r="DI7" s="218"/>
      <c r="DJ7" s="218"/>
      <c r="DK7" s="232"/>
      <c r="DL7" s="232"/>
      <c r="DM7" s="232"/>
      <c r="DN7" s="218"/>
      <c r="DO7" s="218"/>
      <c r="DP7" s="218"/>
      <c r="DQ7" s="218"/>
      <c r="DR7" s="218"/>
      <c r="DS7" s="218">
        <v>0</v>
      </c>
      <c r="DT7" s="231"/>
      <c r="DU7" s="231"/>
      <c r="DV7" s="231"/>
      <c r="DW7" s="232"/>
      <c r="DX7" s="232"/>
      <c r="DY7" s="232"/>
      <c r="DZ7" s="231"/>
      <c r="EA7" s="231"/>
      <c r="EB7" s="231"/>
      <c r="EC7" s="231"/>
      <c r="ED7" s="231"/>
      <c r="EE7" s="218">
        <v>0</v>
      </c>
      <c r="EF7" s="231"/>
      <c r="EG7" s="231"/>
      <c r="EH7" s="231"/>
      <c r="EI7" s="232"/>
      <c r="EJ7" s="232"/>
      <c r="EK7" s="232"/>
      <c r="EL7" s="231"/>
      <c r="EM7" s="231"/>
      <c r="EN7" s="231"/>
      <c r="EO7" s="231"/>
      <c r="EP7" s="231"/>
      <c r="EQ7" s="218">
        <v>-0.03</v>
      </c>
      <c r="ER7" s="231"/>
      <c r="ES7" s="231"/>
      <c r="ET7" s="231"/>
      <c r="EU7" s="232"/>
      <c r="EV7" s="232"/>
      <c r="EW7" s="232"/>
      <c r="EX7" s="231"/>
      <c r="EY7" s="231"/>
      <c r="EZ7" s="231"/>
      <c r="FA7" s="231"/>
      <c r="FB7" s="231"/>
      <c r="FC7" s="218">
        <v>0</v>
      </c>
      <c r="FD7" s="218"/>
      <c r="FE7" s="218"/>
      <c r="FF7" s="218"/>
      <c r="FG7" s="232"/>
      <c r="FH7" s="232"/>
      <c r="FI7" s="232"/>
      <c r="FJ7" s="218"/>
      <c r="FK7" s="218"/>
      <c r="FL7" s="218"/>
      <c r="FM7" s="218"/>
      <c r="FN7" s="218"/>
      <c r="FO7" s="218">
        <v>0.06</v>
      </c>
      <c r="FP7" s="218"/>
      <c r="FQ7" s="218"/>
      <c r="FR7" s="218"/>
      <c r="FS7" s="232"/>
      <c r="FT7" s="232"/>
      <c r="FU7" s="232"/>
      <c r="FV7" s="218"/>
      <c r="FW7" s="218"/>
      <c r="FX7" s="218"/>
      <c r="FY7" s="218"/>
      <c r="FZ7" s="218"/>
      <c r="GA7" s="218">
        <v>0</v>
      </c>
      <c r="GB7" s="231"/>
      <c r="GC7" s="231"/>
      <c r="GD7" s="231"/>
      <c r="GE7" s="107"/>
      <c r="GF7" s="107"/>
      <c r="GG7" s="107"/>
      <c r="GH7" s="107"/>
      <c r="GI7" s="107"/>
      <c r="GJ7" s="107"/>
    </row>
    <row r="8" spans="1:198" ht="15">
      <c r="A8" s="256">
        <v>4</v>
      </c>
      <c r="B8" s="253" t="s">
        <v>143</v>
      </c>
      <c r="C8" s="145" t="s">
        <v>158</v>
      </c>
      <c r="D8" s="145" t="s">
        <v>226</v>
      </c>
      <c r="E8" s="84"/>
      <c r="F8" s="166" t="s">
        <v>37</v>
      </c>
      <c r="G8" s="173" t="e">
        <f t="shared" si="0"/>
        <v>#DIV/0!</v>
      </c>
      <c r="H8" s="173" t="e">
        <f t="shared" si="1"/>
        <v>#DIV/0!</v>
      </c>
      <c r="I8" s="173" t="e">
        <f t="shared" si="2"/>
        <v>#DIV/0!</v>
      </c>
      <c r="J8" s="173" t="e">
        <f t="shared" si="12"/>
        <v>#DIV/0!</v>
      </c>
      <c r="K8" s="173" t="e">
        <f t="shared" si="12"/>
        <v>#DIV/0!</v>
      </c>
      <c r="L8" s="173" t="e">
        <f t="shared" si="12"/>
        <v>#DIV/0!</v>
      </c>
      <c r="M8" s="173" t="e">
        <f t="shared" si="12"/>
        <v>#DIV/0!</v>
      </c>
      <c r="N8" s="173" t="e">
        <f t="shared" si="12"/>
        <v>#DIV/0!</v>
      </c>
      <c r="O8" s="173">
        <f t="shared" si="12"/>
        <v>8</v>
      </c>
      <c r="P8" s="173" t="e">
        <f t="shared" si="12"/>
        <v>#DIV/0!</v>
      </c>
      <c r="Q8" s="173" t="e">
        <f t="shared" si="12"/>
        <v>#DIV/0!</v>
      </c>
      <c r="R8" s="173" t="e">
        <f t="shared" si="12"/>
        <v>#DIV/0!</v>
      </c>
      <c r="S8" s="166"/>
      <c r="T8" s="166"/>
      <c r="U8" s="166"/>
      <c r="V8" s="173"/>
      <c r="W8" s="173"/>
      <c r="X8" s="173"/>
      <c r="Y8" s="173"/>
      <c r="Z8" s="173"/>
      <c r="AA8" s="210">
        <v>8</v>
      </c>
      <c r="AB8" s="173"/>
      <c r="AC8" s="173"/>
      <c r="AD8" s="173"/>
      <c r="AE8" s="166"/>
      <c r="AF8" s="166"/>
      <c r="AG8" s="166"/>
      <c r="AH8" s="173"/>
      <c r="AI8" s="173"/>
      <c r="AJ8" s="173"/>
      <c r="AK8" s="173"/>
      <c r="AL8" s="173"/>
      <c r="AM8" s="210">
        <v>8</v>
      </c>
      <c r="AN8" s="173"/>
      <c r="AO8" s="173"/>
      <c r="AP8" s="173"/>
      <c r="AQ8" s="84"/>
      <c r="AR8" s="84"/>
      <c r="AS8" s="84"/>
      <c r="AT8" s="173"/>
      <c r="AU8" s="173"/>
      <c r="AV8" s="173"/>
      <c r="AW8" s="173"/>
      <c r="AX8" s="173"/>
      <c r="AY8" s="210">
        <v>8</v>
      </c>
      <c r="AZ8" s="173"/>
      <c r="BA8" s="173"/>
      <c r="BB8" s="173"/>
      <c r="BC8" s="84"/>
      <c r="BD8" s="84"/>
      <c r="BE8" s="84"/>
      <c r="BF8" s="173"/>
      <c r="BG8" s="173"/>
      <c r="BH8" s="173"/>
      <c r="BI8" s="173"/>
      <c r="BJ8" s="173"/>
      <c r="BK8" s="210">
        <v>8</v>
      </c>
      <c r="BL8" s="173"/>
      <c r="BM8" s="173"/>
      <c r="BN8" s="173"/>
      <c r="BO8" s="84"/>
      <c r="BP8" s="84"/>
      <c r="BQ8" s="84"/>
      <c r="BR8" s="173"/>
      <c r="BS8" s="173"/>
      <c r="BT8" s="173"/>
      <c r="BU8" s="173"/>
      <c r="BV8" s="173"/>
      <c r="BW8" s="210">
        <v>8</v>
      </c>
      <c r="BX8" s="173"/>
      <c r="BY8" s="173"/>
      <c r="BZ8" s="173"/>
      <c r="CA8" s="107"/>
      <c r="CB8" s="107"/>
      <c r="CC8" s="107"/>
      <c r="CD8" s="173"/>
      <c r="CE8" s="173"/>
      <c r="CF8" s="173"/>
      <c r="CG8" s="173"/>
      <c r="CH8" s="173"/>
      <c r="CI8" s="210">
        <v>8</v>
      </c>
      <c r="CJ8" s="173"/>
      <c r="CK8" s="173"/>
      <c r="CL8" s="173"/>
      <c r="CM8" s="107"/>
      <c r="CN8" s="107"/>
      <c r="CO8" s="107"/>
      <c r="CP8" s="173"/>
      <c r="CQ8" s="173"/>
      <c r="CR8" s="173"/>
      <c r="CS8" s="173"/>
      <c r="CT8" s="173"/>
      <c r="CU8" s="210">
        <v>8</v>
      </c>
      <c r="CV8" s="173"/>
      <c r="CW8" s="173"/>
      <c r="CX8" s="173"/>
      <c r="CY8" s="107"/>
      <c r="CZ8" s="107"/>
      <c r="DA8" s="107"/>
      <c r="DB8" s="173"/>
      <c r="DC8" s="173"/>
      <c r="DD8" s="173"/>
      <c r="DE8" s="173"/>
      <c r="DF8" s="173"/>
      <c r="DG8" s="210">
        <v>8</v>
      </c>
      <c r="DH8" s="210"/>
      <c r="DI8" s="210"/>
      <c r="DJ8" s="210"/>
      <c r="DK8" s="107"/>
      <c r="DL8" s="107"/>
      <c r="DM8" s="107"/>
      <c r="DN8" s="210"/>
      <c r="DO8" s="210"/>
      <c r="DP8" s="210"/>
      <c r="DQ8" s="210"/>
      <c r="DR8" s="210"/>
      <c r="DS8" s="210">
        <v>8</v>
      </c>
      <c r="DT8" s="173"/>
      <c r="DU8" s="173"/>
      <c r="DV8" s="173"/>
      <c r="DW8" s="107"/>
      <c r="DX8" s="107"/>
      <c r="DY8" s="107"/>
      <c r="DZ8" s="173"/>
      <c r="EA8" s="173"/>
      <c r="EB8" s="173"/>
      <c r="EC8" s="173"/>
      <c r="ED8" s="173"/>
      <c r="EE8" s="210">
        <v>8</v>
      </c>
      <c r="EF8" s="173"/>
      <c r="EG8" s="173"/>
      <c r="EH8" s="173"/>
      <c r="EI8" s="107"/>
      <c r="EJ8" s="107"/>
      <c r="EK8" s="107"/>
      <c r="EL8" s="173"/>
      <c r="EM8" s="173"/>
      <c r="EN8" s="173"/>
      <c r="EO8" s="173"/>
      <c r="EP8" s="173"/>
      <c r="EQ8" s="210">
        <v>8</v>
      </c>
      <c r="ER8" s="173"/>
      <c r="ES8" s="173"/>
      <c r="ET8" s="173"/>
      <c r="EU8" s="107"/>
      <c r="EV8" s="107"/>
      <c r="EW8" s="107"/>
      <c r="EX8" s="173"/>
      <c r="EY8" s="173"/>
      <c r="EZ8" s="173"/>
      <c r="FA8" s="173"/>
      <c r="FB8" s="173"/>
      <c r="FC8" s="210">
        <v>8</v>
      </c>
      <c r="FD8" s="210"/>
      <c r="FE8" s="210"/>
      <c r="FF8" s="210"/>
      <c r="FG8" s="107"/>
      <c r="FH8" s="107"/>
      <c r="FI8" s="107"/>
      <c r="FJ8" s="210"/>
      <c r="FK8" s="210"/>
      <c r="FL8" s="210"/>
      <c r="FM8" s="210"/>
      <c r="FN8" s="210"/>
      <c r="FO8" s="210">
        <v>8</v>
      </c>
      <c r="FP8" s="210"/>
      <c r="FQ8" s="210"/>
      <c r="FR8" s="210"/>
      <c r="FS8" s="107"/>
      <c r="FT8" s="107"/>
      <c r="FU8" s="107"/>
      <c r="FV8" s="210"/>
      <c r="FW8" s="210"/>
      <c r="FX8" s="210"/>
      <c r="FY8" s="210"/>
      <c r="FZ8" s="210"/>
      <c r="GA8" s="210">
        <v>8</v>
      </c>
      <c r="GB8" s="173"/>
      <c r="GC8" s="173"/>
      <c r="GD8" s="173"/>
      <c r="GE8" s="107"/>
      <c r="GF8" s="107"/>
      <c r="GG8" s="107"/>
      <c r="GH8" s="107"/>
      <c r="GI8" s="107"/>
      <c r="GJ8" s="107"/>
    </row>
    <row r="9" spans="1:198" ht="15">
      <c r="A9" s="258"/>
      <c r="B9" s="255"/>
      <c r="C9" s="145" t="s">
        <v>159</v>
      </c>
      <c r="D9" s="136" t="s">
        <v>227</v>
      </c>
      <c r="E9" s="84"/>
      <c r="F9" s="166" t="s">
        <v>37</v>
      </c>
      <c r="G9" s="197" t="e">
        <f t="shared" si="0"/>
        <v>#DIV/0!</v>
      </c>
      <c r="H9" s="197" t="e">
        <f t="shared" si="1"/>
        <v>#DIV/0!</v>
      </c>
      <c r="I9" s="197" t="e">
        <f t="shared" si="2"/>
        <v>#DIV/0!</v>
      </c>
      <c r="J9" s="245" t="e">
        <f t="shared" si="12"/>
        <v>#DIV/0!</v>
      </c>
      <c r="K9" s="245" t="e">
        <f t="shared" si="12"/>
        <v>#DIV/0!</v>
      </c>
      <c r="L9" s="245" t="e">
        <f t="shared" si="12"/>
        <v>#DIV/0!</v>
      </c>
      <c r="M9" s="245" t="e">
        <f t="shared" si="12"/>
        <v>#DIV/0!</v>
      </c>
      <c r="N9" s="245" t="e">
        <f t="shared" si="12"/>
        <v>#DIV/0!</v>
      </c>
      <c r="O9" s="245">
        <f t="shared" si="12"/>
        <v>0</v>
      </c>
      <c r="P9" s="245" t="e">
        <f t="shared" si="12"/>
        <v>#DIV/0!</v>
      </c>
      <c r="Q9" s="245" t="e">
        <f t="shared" si="12"/>
        <v>#DIV/0!</v>
      </c>
      <c r="R9" s="245" t="e">
        <f t="shared" si="12"/>
        <v>#DIV/0!</v>
      </c>
      <c r="S9" s="166"/>
      <c r="T9" s="166"/>
      <c r="U9" s="166"/>
      <c r="V9" s="197"/>
      <c r="W9" s="197"/>
      <c r="X9" s="197"/>
      <c r="Y9" s="197"/>
      <c r="Z9" s="197"/>
      <c r="AA9" s="167">
        <v>0</v>
      </c>
      <c r="AB9" s="197"/>
      <c r="AC9" s="197"/>
      <c r="AD9" s="197"/>
      <c r="AE9" s="166"/>
      <c r="AF9" s="166"/>
      <c r="AG9" s="166"/>
      <c r="AH9" s="197"/>
      <c r="AI9" s="197"/>
      <c r="AJ9" s="197"/>
      <c r="AK9" s="197"/>
      <c r="AL9" s="197"/>
      <c r="AM9" s="167">
        <v>0</v>
      </c>
      <c r="AN9" s="197"/>
      <c r="AO9" s="197"/>
      <c r="AP9" s="197"/>
      <c r="AQ9" s="84"/>
      <c r="AR9" s="84"/>
      <c r="AS9" s="84"/>
      <c r="AT9" s="197"/>
      <c r="AU9" s="197"/>
      <c r="AV9" s="197"/>
      <c r="AW9" s="197"/>
      <c r="AX9" s="197"/>
      <c r="AY9" s="167">
        <v>0</v>
      </c>
      <c r="AZ9" s="197"/>
      <c r="BA9" s="197"/>
      <c r="BB9" s="197"/>
      <c r="BC9" s="84"/>
      <c r="BD9" s="84"/>
      <c r="BE9" s="84"/>
      <c r="BF9" s="197"/>
      <c r="BG9" s="197"/>
      <c r="BH9" s="197"/>
      <c r="BI9" s="197"/>
      <c r="BJ9" s="197"/>
      <c r="BK9" s="167">
        <v>0</v>
      </c>
      <c r="BL9" s="197"/>
      <c r="BM9" s="197"/>
      <c r="BN9" s="197"/>
      <c r="BO9" s="84"/>
      <c r="BP9" s="84"/>
      <c r="BQ9" s="84"/>
      <c r="BR9" s="197"/>
      <c r="BS9" s="197"/>
      <c r="BT9" s="197"/>
      <c r="BU9" s="197"/>
      <c r="BV9" s="197"/>
      <c r="BW9" s="167">
        <v>0</v>
      </c>
      <c r="BX9" s="197"/>
      <c r="BY9" s="197"/>
      <c r="BZ9" s="197"/>
      <c r="CA9" s="107"/>
      <c r="CB9" s="107"/>
      <c r="CC9" s="107"/>
      <c r="CD9" s="197"/>
      <c r="CE9" s="197"/>
      <c r="CF9" s="197"/>
      <c r="CG9" s="197"/>
      <c r="CH9" s="197"/>
      <c r="CI9" s="167">
        <v>0</v>
      </c>
      <c r="CJ9" s="197"/>
      <c r="CK9" s="197"/>
      <c r="CL9" s="197"/>
      <c r="CM9" s="107"/>
      <c r="CN9" s="107"/>
      <c r="CO9" s="107"/>
      <c r="CP9" s="197"/>
      <c r="CQ9" s="197"/>
      <c r="CR9" s="197"/>
      <c r="CS9" s="197"/>
      <c r="CT9" s="197"/>
      <c r="CU9" s="167">
        <v>0</v>
      </c>
      <c r="CV9" s="197"/>
      <c r="CW9" s="197"/>
      <c r="CX9" s="197"/>
      <c r="CY9" s="107"/>
      <c r="CZ9" s="107"/>
      <c r="DA9" s="107"/>
      <c r="DB9" s="197"/>
      <c r="DC9" s="197"/>
      <c r="DD9" s="197"/>
      <c r="DE9" s="197"/>
      <c r="DF9" s="197"/>
      <c r="DG9" s="167">
        <v>0</v>
      </c>
      <c r="DH9" s="167"/>
      <c r="DI9" s="167"/>
      <c r="DJ9" s="167"/>
      <c r="DK9" s="107"/>
      <c r="DL9" s="107"/>
      <c r="DM9" s="107"/>
      <c r="DN9" s="167"/>
      <c r="DO9" s="167"/>
      <c r="DP9" s="167"/>
      <c r="DQ9" s="167"/>
      <c r="DR9" s="167"/>
      <c r="DS9" s="167">
        <v>0</v>
      </c>
      <c r="DT9" s="197"/>
      <c r="DU9" s="197"/>
      <c r="DV9" s="197"/>
      <c r="DW9" s="107"/>
      <c r="DX9" s="107"/>
      <c r="DY9" s="107"/>
      <c r="DZ9" s="197"/>
      <c r="EA9" s="197"/>
      <c r="EB9" s="197"/>
      <c r="EC9" s="197"/>
      <c r="ED9" s="197"/>
      <c r="EE9" s="167">
        <v>0</v>
      </c>
      <c r="EF9" s="197"/>
      <c r="EG9" s="197"/>
      <c r="EH9" s="197"/>
      <c r="EI9" s="107"/>
      <c r="EJ9" s="107"/>
      <c r="EK9" s="107"/>
      <c r="EL9" s="197"/>
      <c r="EM9" s="197"/>
      <c r="EN9" s="197"/>
      <c r="EO9" s="197"/>
      <c r="EP9" s="197"/>
      <c r="EQ9" s="167">
        <v>0</v>
      </c>
      <c r="ER9" s="197"/>
      <c r="ES9" s="197"/>
      <c r="ET9" s="197"/>
      <c r="EU9" s="107"/>
      <c r="EV9" s="107"/>
      <c r="EW9" s="107"/>
      <c r="EX9" s="197"/>
      <c r="EY9" s="197"/>
      <c r="EZ9" s="197"/>
      <c r="FA9" s="197"/>
      <c r="FB9" s="197"/>
      <c r="FC9" s="167">
        <v>0</v>
      </c>
      <c r="FD9" s="167"/>
      <c r="FE9" s="167"/>
      <c r="FF9" s="167"/>
      <c r="FG9" s="107"/>
      <c r="FH9" s="107"/>
      <c r="FI9" s="107"/>
      <c r="FJ9" s="167"/>
      <c r="FK9" s="167"/>
      <c r="FL9" s="167"/>
      <c r="FM9" s="167"/>
      <c r="FN9" s="167"/>
      <c r="FO9" s="167">
        <v>0</v>
      </c>
      <c r="FP9" s="167"/>
      <c r="FQ9" s="167"/>
      <c r="FR9" s="167"/>
      <c r="FS9" s="107"/>
      <c r="FT9" s="107"/>
      <c r="FU9" s="107"/>
      <c r="FV9" s="167"/>
      <c r="FW9" s="167"/>
      <c r="FX9" s="167"/>
      <c r="FY9" s="167"/>
      <c r="FZ9" s="167"/>
      <c r="GA9" s="167">
        <v>0</v>
      </c>
      <c r="GB9" s="197"/>
      <c r="GC9" s="197"/>
      <c r="GD9" s="197"/>
      <c r="GE9" s="107"/>
      <c r="GF9" s="107"/>
      <c r="GG9" s="107"/>
      <c r="GH9" s="107"/>
      <c r="GI9" s="107"/>
      <c r="GJ9" s="107"/>
    </row>
    <row r="10" spans="1:198" s="1" customFormat="1" ht="30">
      <c r="A10" s="259">
        <v>5</v>
      </c>
      <c r="B10" s="253" t="s">
        <v>160</v>
      </c>
      <c r="C10" s="145" t="s">
        <v>161</v>
      </c>
      <c r="D10" s="136" t="s">
        <v>292</v>
      </c>
      <c r="E10" s="107"/>
      <c r="F10" s="166" t="s">
        <v>37</v>
      </c>
      <c r="G10" s="197" t="e">
        <f t="shared" si="0"/>
        <v>#DIV/0!</v>
      </c>
      <c r="H10" s="197" t="e">
        <f t="shared" si="1"/>
        <v>#DIV/0!</v>
      </c>
      <c r="I10" s="197" t="e">
        <f t="shared" si="2"/>
        <v>#DIV/0!</v>
      </c>
      <c r="J10" s="245" t="e">
        <f t="shared" si="12"/>
        <v>#DIV/0!</v>
      </c>
      <c r="K10" s="245" t="e">
        <f t="shared" si="12"/>
        <v>#DIV/0!</v>
      </c>
      <c r="L10" s="245" t="e">
        <f t="shared" si="12"/>
        <v>#DIV/0!</v>
      </c>
      <c r="M10" s="245" t="e">
        <f t="shared" si="12"/>
        <v>#DIV/0!</v>
      </c>
      <c r="N10" s="245" t="e">
        <f t="shared" si="12"/>
        <v>#DIV/0!</v>
      </c>
      <c r="O10" s="245" t="e">
        <f t="shared" si="12"/>
        <v>#DIV/0!</v>
      </c>
      <c r="P10" s="245" t="e">
        <f t="shared" si="12"/>
        <v>#DIV/0!</v>
      </c>
      <c r="Q10" s="245" t="e">
        <f t="shared" si="12"/>
        <v>#DIV/0!</v>
      </c>
      <c r="R10" s="245" t="e">
        <f t="shared" si="12"/>
        <v>#DIV/0!</v>
      </c>
      <c r="S10" s="166"/>
      <c r="T10" s="166"/>
      <c r="U10" s="166"/>
      <c r="V10" s="197"/>
      <c r="W10" s="197"/>
      <c r="X10" s="197"/>
      <c r="Y10" s="197"/>
      <c r="Z10" s="197"/>
      <c r="AA10" s="220" t="s">
        <v>296</v>
      </c>
      <c r="AB10" s="197"/>
      <c r="AC10" s="197"/>
      <c r="AD10" s="197"/>
      <c r="AE10" s="166"/>
      <c r="AF10" s="166"/>
      <c r="AG10" s="166"/>
      <c r="AH10" s="197"/>
      <c r="AI10" s="197"/>
      <c r="AJ10" s="197"/>
      <c r="AK10" s="197"/>
      <c r="AL10" s="197"/>
      <c r="AM10" s="167" t="s">
        <v>296</v>
      </c>
      <c r="AN10" s="197"/>
      <c r="AO10" s="197"/>
      <c r="AP10" s="197"/>
      <c r="AQ10" s="84"/>
      <c r="AR10" s="84"/>
      <c r="AS10" s="84"/>
      <c r="AT10" s="197"/>
      <c r="AU10" s="197"/>
      <c r="AV10" s="197"/>
      <c r="AW10" s="197"/>
      <c r="AX10" s="197"/>
      <c r="AY10" s="167" t="s">
        <v>296</v>
      </c>
      <c r="AZ10" s="197"/>
      <c r="BA10" s="197"/>
      <c r="BB10" s="197"/>
      <c r="BC10" s="84"/>
      <c r="BD10" s="84"/>
      <c r="BE10" s="84"/>
      <c r="BF10" s="197"/>
      <c r="BG10" s="197"/>
      <c r="BH10" s="197"/>
      <c r="BI10" s="197"/>
      <c r="BJ10" s="197"/>
      <c r="BK10" s="167" t="s">
        <v>296</v>
      </c>
      <c r="BL10" s="197"/>
      <c r="BM10" s="197"/>
      <c r="BN10" s="197"/>
      <c r="BO10" s="84"/>
      <c r="BP10" s="84"/>
      <c r="BQ10" s="84"/>
      <c r="BR10" s="197"/>
      <c r="BS10" s="197"/>
      <c r="BT10" s="197"/>
      <c r="BU10" s="197"/>
      <c r="BV10" s="197"/>
      <c r="BW10" s="167" t="s">
        <v>296</v>
      </c>
      <c r="BX10" s="197"/>
      <c r="BY10" s="197"/>
      <c r="BZ10" s="197"/>
      <c r="CA10" s="107"/>
      <c r="CB10" s="107"/>
      <c r="CC10" s="107"/>
      <c r="CD10" s="197"/>
      <c r="CE10" s="197"/>
      <c r="CF10" s="197"/>
      <c r="CG10" s="197"/>
      <c r="CH10" s="197"/>
      <c r="CI10" s="167" t="s">
        <v>296</v>
      </c>
      <c r="CJ10" s="197"/>
      <c r="CK10" s="197"/>
      <c r="CL10" s="197"/>
      <c r="CM10" s="107"/>
      <c r="CN10" s="107"/>
      <c r="CO10" s="107"/>
      <c r="CP10" s="197"/>
      <c r="CQ10" s="197"/>
      <c r="CR10" s="197"/>
      <c r="CS10" s="197"/>
      <c r="CT10" s="197"/>
      <c r="CU10" s="167" t="s">
        <v>296</v>
      </c>
      <c r="CV10" s="197"/>
      <c r="CW10" s="197"/>
      <c r="CX10" s="197"/>
      <c r="CY10" s="107"/>
      <c r="CZ10" s="107"/>
      <c r="DA10" s="107"/>
      <c r="DB10" s="197"/>
      <c r="DC10" s="197"/>
      <c r="DD10" s="197"/>
      <c r="DE10" s="197"/>
      <c r="DF10" s="197"/>
      <c r="DG10" s="167" t="s">
        <v>296</v>
      </c>
      <c r="DH10" s="167"/>
      <c r="DI10" s="167"/>
      <c r="DJ10" s="167"/>
      <c r="DK10" s="107"/>
      <c r="DL10" s="107"/>
      <c r="DM10" s="107"/>
      <c r="DN10" s="167"/>
      <c r="DO10" s="167"/>
      <c r="DP10" s="167"/>
      <c r="DQ10" s="167"/>
      <c r="DR10" s="167"/>
      <c r="DS10" s="167" t="s">
        <v>296</v>
      </c>
      <c r="DT10" s="197"/>
      <c r="DU10" s="197"/>
      <c r="DV10" s="197"/>
      <c r="DW10" s="107"/>
      <c r="DX10" s="107"/>
      <c r="DY10" s="107"/>
      <c r="DZ10" s="197"/>
      <c r="EA10" s="197"/>
      <c r="EB10" s="197"/>
      <c r="EC10" s="197"/>
      <c r="ED10" s="197"/>
      <c r="EE10" s="167" t="s">
        <v>296</v>
      </c>
      <c r="EF10" s="197"/>
      <c r="EG10" s="197"/>
      <c r="EH10" s="197"/>
      <c r="EI10" s="107"/>
      <c r="EJ10" s="107"/>
      <c r="EK10" s="107"/>
      <c r="EL10" s="197"/>
      <c r="EM10" s="197"/>
      <c r="EN10" s="197"/>
      <c r="EO10" s="197"/>
      <c r="EP10" s="197"/>
      <c r="EQ10" s="167" t="s">
        <v>296</v>
      </c>
      <c r="ER10" s="197"/>
      <c r="ES10" s="197"/>
      <c r="ET10" s="197"/>
      <c r="EU10" s="107"/>
      <c r="EV10" s="107"/>
      <c r="EW10" s="107"/>
      <c r="EX10" s="197"/>
      <c r="EY10" s="197"/>
      <c r="EZ10" s="197"/>
      <c r="FA10" s="197"/>
      <c r="FB10" s="197"/>
      <c r="FC10" s="167" t="s">
        <v>296</v>
      </c>
      <c r="FD10" s="167"/>
      <c r="FE10" s="167"/>
      <c r="FF10" s="167"/>
      <c r="FG10" s="107"/>
      <c r="FH10" s="107"/>
      <c r="FI10" s="107"/>
      <c r="FJ10" s="167"/>
      <c r="FK10" s="167"/>
      <c r="FL10" s="167"/>
      <c r="FM10" s="167"/>
      <c r="FN10" s="167"/>
      <c r="FO10" s="167" t="s">
        <v>296</v>
      </c>
      <c r="FP10" s="167"/>
      <c r="FQ10" s="167"/>
      <c r="FR10" s="167"/>
      <c r="FS10" s="107"/>
      <c r="FT10" s="107"/>
      <c r="FU10" s="107"/>
      <c r="FV10" s="167"/>
      <c r="FW10" s="167"/>
      <c r="FX10" s="167"/>
      <c r="FY10" s="167"/>
      <c r="FZ10" s="167"/>
      <c r="GA10" s="167" t="s">
        <v>296</v>
      </c>
      <c r="GB10" s="197"/>
      <c r="GC10" s="197"/>
      <c r="GD10" s="197"/>
      <c r="GE10" s="107"/>
      <c r="GF10" s="107"/>
      <c r="GG10" s="107"/>
      <c r="GH10" s="107"/>
      <c r="GI10" s="107"/>
      <c r="GJ10" s="107"/>
    </row>
    <row r="11" spans="1:198" s="1" customFormat="1" ht="30.75" customHeight="1">
      <c r="A11" s="260"/>
      <c r="B11" s="254"/>
      <c r="C11" s="266" t="s">
        <v>162</v>
      </c>
      <c r="D11" s="136" t="s">
        <v>293</v>
      </c>
      <c r="E11" s="107"/>
      <c r="F11" s="259" t="s">
        <v>36</v>
      </c>
      <c r="G11" s="197" t="e">
        <f t="shared" si="0"/>
        <v>#DIV/0!</v>
      </c>
      <c r="H11" s="197">
        <v>2</v>
      </c>
      <c r="I11" s="197" t="e">
        <f t="shared" si="2"/>
        <v>#DIV/0!</v>
      </c>
      <c r="J11" s="245" t="e">
        <f t="shared" si="12"/>
        <v>#DIV/0!</v>
      </c>
      <c r="K11" s="245" t="e">
        <f t="shared" si="12"/>
        <v>#DIV/0!</v>
      </c>
      <c r="L11" s="245" t="e">
        <f t="shared" si="12"/>
        <v>#DIV/0!</v>
      </c>
      <c r="M11" s="245" t="e">
        <f t="shared" si="12"/>
        <v>#DIV/0!</v>
      </c>
      <c r="N11" s="245" t="e">
        <f t="shared" si="12"/>
        <v>#DIV/0!</v>
      </c>
      <c r="O11" s="245">
        <f t="shared" si="12"/>
        <v>0.35714285714285715</v>
      </c>
      <c r="P11" s="245" t="e">
        <f t="shared" si="12"/>
        <v>#DIV/0!</v>
      </c>
      <c r="Q11" s="245" t="e">
        <f t="shared" si="12"/>
        <v>#DIV/0!</v>
      </c>
      <c r="R11" s="245" t="e">
        <f t="shared" si="12"/>
        <v>#DIV/0!</v>
      </c>
      <c r="S11" s="166"/>
      <c r="T11" s="166"/>
      <c r="U11" s="166"/>
      <c r="V11" s="197"/>
      <c r="W11" s="197"/>
      <c r="X11" s="197"/>
      <c r="Y11" s="197"/>
      <c r="Z11" s="197"/>
      <c r="AA11" s="167">
        <v>1</v>
      </c>
      <c r="AB11" s="197"/>
      <c r="AC11" s="197"/>
      <c r="AD11" s="197"/>
      <c r="AE11" s="166"/>
      <c r="AF11" s="166"/>
      <c r="AG11" s="166"/>
      <c r="AH11" s="197"/>
      <c r="AI11" s="197"/>
      <c r="AJ11" s="197"/>
      <c r="AK11" s="197"/>
      <c r="AL11" s="197"/>
      <c r="AM11" s="167">
        <v>1</v>
      </c>
      <c r="AN11" s="197"/>
      <c r="AO11" s="197"/>
      <c r="AP11" s="197"/>
      <c r="AQ11" s="84"/>
      <c r="AR11" s="84"/>
      <c r="AS11" s="84"/>
      <c r="AT11" s="197"/>
      <c r="AU11" s="197"/>
      <c r="AV11" s="197"/>
      <c r="AW11" s="197"/>
      <c r="AX11" s="197"/>
      <c r="AY11" s="167">
        <v>0</v>
      </c>
      <c r="AZ11" s="197"/>
      <c r="BA11" s="197"/>
      <c r="BB11" s="197"/>
      <c r="BC11" s="84"/>
      <c r="BD11" s="84"/>
      <c r="BE11" s="84"/>
      <c r="BF11" s="197"/>
      <c r="BG11" s="197"/>
      <c r="BH11" s="197"/>
      <c r="BI11" s="197"/>
      <c r="BJ11" s="197"/>
      <c r="BK11" s="167">
        <v>1</v>
      </c>
      <c r="BL11" s="197"/>
      <c r="BM11" s="197"/>
      <c r="BN11" s="197"/>
      <c r="BO11" s="84"/>
      <c r="BP11" s="84"/>
      <c r="BQ11" s="84"/>
      <c r="BR11" s="197"/>
      <c r="BS11" s="197"/>
      <c r="BT11" s="197"/>
      <c r="BU11" s="197"/>
      <c r="BV11" s="197"/>
      <c r="BW11" s="167">
        <v>1</v>
      </c>
      <c r="BX11" s="197"/>
      <c r="BY11" s="197"/>
      <c r="BZ11" s="197"/>
      <c r="CA11" s="107"/>
      <c r="CB11" s="107"/>
      <c r="CC11" s="107"/>
      <c r="CD11" s="197"/>
      <c r="CE11" s="197"/>
      <c r="CF11" s="197"/>
      <c r="CG11" s="197"/>
      <c r="CH11" s="197"/>
      <c r="CI11" s="167">
        <v>0</v>
      </c>
      <c r="CJ11" s="197"/>
      <c r="CK11" s="197"/>
      <c r="CL11" s="197"/>
      <c r="CM11" s="107"/>
      <c r="CN11" s="107"/>
      <c r="CO11" s="107"/>
      <c r="CP11" s="197"/>
      <c r="CQ11" s="197"/>
      <c r="CR11" s="197"/>
      <c r="CS11" s="197"/>
      <c r="CT11" s="197"/>
      <c r="CU11" s="167">
        <v>0</v>
      </c>
      <c r="CV11" s="197"/>
      <c r="CW11" s="197"/>
      <c r="CX11" s="197"/>
      <c r="CY11" s="107"/>
      <c r="CZ11" s="107"/>
      <c r="DA11" s="107"/>
      <c r="DB11" s="197"/>
      <c r="DC11" s="197"/>
      <c r="DD11" s="197"/>
      <c r="DE11" s="197"/>
      <c r="DF11" s="197"/>
      <c r="DG11" s="167">
        <v>0</v>
      </c>
      <c r="DH11" s="167"/>
      <c r="DI11" s="167"/>
      <c r="DJ11" s="167"/>
      <c r="DK11" s="107"/>
      <c r="DL11" s="107"/>
      <c r="DM11" s="107"/>
      <c r="DN11" s="167"/>
      <c r="DO11" s="167"/>
      <c r="DP11" s="167"/>
      <c r="DQ11" s="167"/>
      <c r="DR11" s="167"/>
      <c r="DS11" s="167">
        <v>0</v>
      </c>
      <c r="DT11" s="197"/>
      <c r="DU11" s="197"/>
      <c r="DV11" s="197"/>
      <c r="DW11" s="107"/>
      <c r="DX11" s="107"/>
      <c r="DY11" s="107"/>
      <c r="DZ11" s="197"/>
      <c r="EA11" s="197"/>
      <c r="EB11" s="197"/>
      <c r="EC11" s="197"/>
      <c r="ED11" s="197"/>
      <c r="EE11" s="167">
        <v>0</v>
      </c>
      <c r="EF11" s="197"/>
      <c r="EG11" s="197"/>
      <c r="EH11" s="197"/>
      <c r="EI11" s="107"/>
      <c r="EJ11" s="107"/>
      <c r="EK11" s="107"/>
      <c r="EL11" s="197"/>
      <c r="EM11" s="197"/>
      <c r="EN11" s="197"/>
      <c r="EO11" s="197"/>
      <c r="EP11" s="197"/>
      <c r="EQ11" s="167">
        <v>0</v>
      </c>
      <c r="ER11" s="197"/>
      <c r="ES11" s="197"/>
      <c r="ET11" s="197"/>
      <c r="EU11" s="107"/>
      <c r="EV11" s="107"/>
      <c r="EW11" s="107"/>
      <c r="EX11" s="197"/>
      <c r="EY11" s="197"/>
      <c r="EZ11" s="197"/>
      <c r="FA11" s="197"/>
      <c r="FB11" s="197"/>
      <c r="FC11" s="167">
        <v>0</v>
      </c>
      <c r="FD11" s="167"/>
      <c r="FE11" s="167"/>
      <c r="FF11" s="167"/>
      <c r="FG11" s="107"/>
      <c r="FH11" s="107"/>
      <c r="FI11" s="107"/>
      <c r="FJ11" s="167"/>
      <c r="FK11" s="167"/>
      <c r="FL11" s="167"/>
      <c r="FM11" s="167"/>
      <c r="FN11" s="167"/>
      <c r="FO11" s="167">
        <v>0</v>
      </c>
      <c r="FP11" s="167"/>
      <c r="FQ11" s="167"/>
      <c r="FR11" s="167"/>
      <c r="FS11" s="107"/>
      <c r="FT11" s="107"/>
      <c r="FU11" s="107"/>
      <c r="FV11" s="167"/>
      <c r="FW11" s="167"/>
      <c r="FX11" s="167"/>
      <c r="FY11" s="167"/>
      <c r="FZ11" s="167"/>
      <c r="GA11" s="167">
        <v>1</v>
      </c>
      <c r="GB11" s="197"/>
      <c r="GC11" s="197"/>
      <c r="GD11" s="197"/>
      <c r="GE11" s="107"/>
      <c r="GF11" s="107"/>
      <c r="GG11" s="107"/>
      <c r="GH11" s="107"/>
      <c r="GI11" s="107"/>
      <c r="GJ11" s="107"/>
    </row>
    <row r="12" spans="1:198" s="1" customFormat="1" ht="30.75" customHeight="1">
      <c r="A12" s="260"/>
      <c r="B12" s="254"/>
      <c r="C12" s="267"/>
      <c r="D12" s="136" t="s">
        <v>294</v>
      </c>
      <c r="E12" s="107"/>
      <c r="F12" s="261"/>
      <c r="G12" s="231" t="e">
        <f t="shared" si="0"/>
        <v>#DIV/0!</v>
      </c>
      <c r="H12" s="231" t="e">
        <f t="shared" ref="H12" si="13">AVERAGE(T12,AF12,AR12,BD12,BP12,CB12,CN12,CZ12,DL12,DX12,EJ12,EV12,FH12,FT12)</f>
        <v>#DIV/0!</v>
      </c>
      <c r="I12" s="231" t="e">
        <f t="shared" si="2"/>
        <v>#DIV/0!</v>
      </c>
      <c r="J12" s="231" t="e">
        <f t="shared" ref="J12:J14" si="14">AVERAGE(V12,AH12,AT12,BF12,BR12,CD12,CP12,DB12,DN12,DZ12,EL12,EX12,FJ12,FV12)</f>
        <v>#DIV/0!</v>
      </c>
      <c r="K12" s="231" t="e">
        <f t="shared" ref="K12:K14" si="15">AVERAGE(W12,AI12,AU12,BG12,BS12,CE12,CQ12,DC12,DO12,EA12,EM12,EY12,FK12,FW12)</f>
        <v>#DIV/0!</v>
      </c>
      <c r="L12" s="231" t="e">
        <f t="shared" ref="L12:L14" si="16">AVERAGE(X12,AJ12,AV12,BH12,BT12,CF12,CR12,DD12,DP12,EB12,EN12,EZ12,FL12,FX12)</f>
        <v>#DIV/0!</v>
      </c>
      <c r="M12" s="231" t="e">
        <f t="shared" ref="M12:M14" si="17">AVERAGE(Y12,AK12,AW12,BI12,BU12,CG12,CS12,DE12,DQ12,EC12,EO12,FA12,FM12,FY12)</f>
        <v>#DIV/0!</v>
      </c>
      <c r="N12" s="231" t="e">
        <f t="shared" ref="N12:N14" si="18">AVERAGE(Z12,AL12,AX12,BJ12,BV12,CH12,CT12,DF12,DR12,ED12,EP12,FB12,FN12,FZ12)</f>
        <v>#DIV/0!</v>
      </c>
      <c r="O12" s="231">
        <f t="shared" si="12"/>
        <v>0.21428571428571427</v>
      </c>
      <c r="P12" s="231" t="e">
        <f t="shared" ref="P12:P14" si="19">AVERAGE(AB12,AN12,AZ12,BL12,BX12,CJ12,CV12,DH12,DT12,EF12,ER12,FD12,FP12,GB12)</f>
        <v>#DIV/0!</v>
      </c>
      <c r="Q12" s="231" t="e">
        <f t="shared" ref="Q12:R14" si="20">AVERAGE(AC12,AO12,BA12,BM12,BY12,CK12,CW12,DI12,DU12,EG12,ES12,FE12,FQ12,GC12)</f>
        <v>#DIV/0!</v>
      </c>
      <c r="R12" s="231" t="e">
        <f t="shared" ref="R12" si="21">AVERAGE(AD12,AP12,BB12,BN12,BZ12,CL12,CX12,DJ12,DV12,EH12,ET12,FF12,FR12,GD12)</f>
        <v>#DIV/0!</v>
      </c>
      <c r="S12" s="166"/>
      <c r="T12" s="166"/>
      <c r="U12" s="166"/>
      <c r="V12" s="199"/>
      <c r="W12" s="199"/>
      <c r="X12" s="199"/>
      <c r="Y12" s="199"/>
      <c r="Z12" s="199"/>
      <c r="AA12" s="167">
        <v>0</v>
      </c>
      <c r="AB12" s="199"/>
      <c r="AC12" s="199"/>
      <c r="AD12" s="199"/>
      <c r="AE12" s="166"/>
      <c r="AF12" s="166"/>
      <c r="AG12" s="166"/>
      <c r="AH12" s="199"/>
      <c r="AI12" s="199"/>
      <c r="AJ12" s="199"/>
      <c r="AK12" s="199"/>
      <c r="AL12" s="199"/>
      <c r="AM12" s="167">
        <v>1</v>
      </c>
      <c r="AN12" s="199"/>
      <c r="AO12" s="199"/>
      <c r="AP12" s="199"/>
      <c r="AQ12" s="84"/>
      <c r="AR12" s="84"/>
      <c r="AS12" s="84"/>
      <c r="AT12" s="199"/>
      <c r="AU12" s="199"/>
      <c r="AV12" s="199"/>
      <c r="AW12" s="199"/>
      <c r="AX12" s="199"/>
      <c r="AY12" s="167">
        <v>0</v>
      </c>
      <c r="AZ12" s="199"/>
      <c r="BA12" s="199"/>
      <c r="BB12" s="199"/>
      <c r="BC12" s="84"/>
      <c r="BD12" s="84"/>
      <c r="BE12" s="84"/>
      <c r="BF12" s="199"/>
      <c r="BG12" s="199"/>
      <c r="BH12" s="199"/>
      <c r="BI12" s="199"/>
      <c r="BJ12" s="199"/>
      <c r="BK12" s="167">
        <v>1</v>
      </c>
      <c r="BL12" s="199"/>
      <c r="BM12" s="199"/>
      <c r="BN12" s="199"/>
      <c r="BO12" s="84"/>
      <c r="BP12" s="84"/>
      <c r="BQ12" s="84"/>
      <c r="BR12" s="199"/>
      <c r="BS12" s="199"/>
      <c r="BT12" s="199"/>
      <c r="BU12" s="199"/>
      <c r="BV12" s="199"/>
      <c r="BW12" s="167">
        <v>1</v>
      </c>
      <c r="BX12" s="199"/>
      <c r="BY12" s="199"/>
      <c r="BZ12" s="199"/>
      <c r="CA12" s="107"/>
      <c r="CB12" s="107"/>
      <c r="CC12" s="107"/>
      <c r="CD12" s="199"/>
      <c r="CE12" s="199"/>
      <c r="CF12" s="199"/>
      <c r="CG12" s="199"/>
      <c r="CH12" s="199"/>
      <c r="CI12" s="167">
        <v>0</v>
      </c>
      <c r="CJ12" s="199"/>
      <c r="CK12" s="199"/>
      <c r="CL12" s="199"/>
      <c r="CM12" s="107"/>
      <c r="CN12" s="107"/>
      <c r="CO12" s="107"/>
      <c r="CP12" s="199"/>
      <c r="CQ12" s="199"/>
      <c r="CR12" s="199"/>
      <c r="CS12" s="199"/>
      <c r="CT12" s="199"/>
      <c r="CU12" s="167">
        <v>0</v>
      </c>
      <c r="CV12" s="199"/>
      <c r="CW12" s="199"/>
      <c r="CX12" s="199"/>
      <c r="CY12" s="107"/>
      <c r="CZ12" s="107"/>
      <c r="DA12" s="107"/>
      <c r="DB12" s="199"/>
      <c r="DC12" s="199"/>
      <c r="DD12" s="199"/>
      <c r="DE12" s="199"/>
      <c r="DF12" s="199"/>
      <c r="DG12" s="167">
        <v>0</v>
      </c>
      <c r="DH12" s="167"/>
      <c r="DI12" s="167"/>
      <c r="DJ12" s="167"/>
      <c r="DK12" s="107"/>
      <c r="DL12" s="107"/>
      <c r="DM12" s="107"/>
      <c r="DN12" s="167"/>
      <c r="DO12" s="167"/>
      <c r="DP12" s="167"/>
      <c r="DQ12" s="167"/>
      <c r="DR12" s="167"/>
      <c r="DS12" s="167">
        <v>0</v>
      </c>
      <c r="DT12" s="199"/>
      <c r="DU12" s="199"/>
      <c r="DV12" s="199"/>
      <c r="DW12" s="107"/>
      <c r="DX12" s="107"/>
      <c r="DY12" s="107"/>
      <c r="DZ12" s="199"/>
      <c r="EA12" s="199"/>
      <c r="EB12" s="199"/>
      <c r="EC12" s="199"/>
      <c r="ED12" s="199"/>
      <c r="EE12" s="167">
        <v>0</v>
      </c>
      <c r="EF12" s="199"/>
      <c r="EG12" s="199"/>
      <c r="EH12" s="199"/>
      <c r="EI12" s="107"/>
      <c r="EJ12" s="107"/>
      <c r="EK12" s="107"/>
      <c r="EL12" s="199"/>
      <c r="EM12" s="199"/>
      <c r="EN12" s="199"/>
      <c r="EO12" s="199"/>
      <c r="EP12" s="199"/>
      <c r="EQ12" s="167">
        <v>0</v>
      </c>
      <c r="ER12" s="199"/>
      <c r="ES12" s="199"/>
      <c r="ET12" s="199"/>
      <c r="EU12" s="107"/>
      <c r="EV12" s="107"/>
      <c r="EW12" s="107"/>
      <c r="EX12" s="199"/>
      <c r="EY12" s="199"/>
      <c r="EZ12" s="199"/>
      <c r="FA12" s="199"/>
      <c r="FB12" s="199"/>
      <c r="FC12" s="167">
        <v>0</v>
      </c>
      <c r="FD12" s="167"/>
      <c r="FE12" s="167"/>
      <c r="FF12" s="167"/>
      <c r="FG12" s="107"/>
      <c r="FH12" s="107"/>
      <c r="FI12" s="107"/>
      <c r="FJ12" s="167"/>
      <c r="FK12" s="167"/>
      <c r="FL12" s="167"/>
      <c r="FM12" s="167"/>
      <c r="FN12" s="167"/>
      <c r="FO12" s="167">
        <v>0</v>
      </c>
      <c r="FP12" s="167"/>
      <c r="FQ12" s="167"/>
      <c r="FR12" s="167"/>
      <c r="FS12" s="107"/>
      <c r="FT12" s="107"/>
      <c r="FU12" s="107"/>
      <c r="FV12" s="167"/>
      <c r="FW12" s="167"/>
      <c r="FX12" s="167"/>
      <c r="FY12" s="167"/>
      <c r="FZ12" s="167"/>
      <c r="GA12" s="167">
        <v>0</v>
      </c>
      <c r="GB12" s="199"/>
      <c r="GC12" s="199"/>
      <c r="GD12" s="199"/>
      <c r="GE12" s="107"/>
      <c r="GF12" s="107"/>
      <c r="GG12" s="107"/>
      <c r="GH12" s="107"/>
      <c r="GI12" s="107"/>
      <c r="GJ12" s="107"/>
    </row>
    <row r="13" spans="1:198" s="1" customFormat="1" ht="30.75" customHeight="1">
      <c r="A13" s="261"/>
      <c r="B13" s="255"/>
      <c r="C13" s="136" t="s">
        <v>163</v>
      </c>
      <c r="D13" s="136" t="s">
        <v>246</v>
      </c>
      <c r="E13" s="107"/>
      <c r="F13" s="167" t="s">
        <v>36</v>
      </c>
      <c r="G13" s="173" t="e">
        <f t="shared" si="0"/>
        <v>#DIV/0!</v>
      </c>
      <c r="H13" s="173" t="e">
        <f t="shared" si="1"/>
        <v>#DIV/0!</v>
      </c>
      <c r="I13" s="173" t="e">
        <f t="shared" si="2"/>
        <v>#DIV/0!</v>
      </c>
      <c r="J13" s="173" t="e">
        <f t="shared" si="14"/>
        <v>#DIV/0!</v>
      </c>
      <c r="K13" s="173" t="e">
        <f t="shared" si="15"/>
        <v>#DIV/0!</v>
      </c>
      <c r="L13" s="173" t="e">
        <f t="shared" si="16"/>
        <v>#DIV/0!</v>
      </c>
      <c r="M13" s="173" t="e">
        <f t="shared" si="17"/>
        <v>#DIV/0!</v>
      </c>
      <c r="N13" s="173" t="e">
        <f t="shared" si="18"/>
        <v>#DIV/0!</v>
      </c>
      <c r="O13" s="173">
        <f t="shared" si="12"/>
        <v>7.1428571428571425E-2</v>
      </c>
      <c r="P13" s="173" t="e">
        <f t="shared" si="19"/>
        <v>#DIV/0!</v>
      </c>
      <c r="Q13" s="173" t="e">
        <f t="shared" si="20"/>
        <v>#DIV/0!</v>
      </c>
      <c r="R13" s="173" t="e">
        <f t="shared" si="20"/>
        <v>#DIV/0!</v>
      </c>
      <c r="S13" s="181"/>
      <c r="T13" s="181"/>
      <c r="U13" s="181"/>
      <c r="V13" s="173"/>
      <c r="W13" s="173"/>
      <c r="X13" s="173"/>
      <c r="Y13" s="173"/>
      <c r="Z13" s="173"/>
      <c r="AA13" s="210">
        <v>1</v>
      </c>
      <c r="AB13" s="173"/>
      <c r="AC13" s="173"/>
      <c r="AD13" s="173"/>
      <c r="AE13" s="181"/>
      <c r="AF13" s="181"/>
      <c r="AG13" s="181"/>
      <c r="AH13" s="173"/>
      <c r="AI13" s="173"/>
      <c r="AJ13" s="173"/>
      <c r="AK13" s="173"/>
      <c r="AL13" s="173"/>
      <c r="AM13" s="210">
        <v>0</v>
      </c>
      <c r="AN13" s="173"/>
      <c r="AO13" s="173"/>
      <c r="AP13" s="173"/>
      <c r="AQ13" s="174"/>
      <c r="AR13" s="174"/>
      <c r="AS13" s="174"/>
      <c r="AT13" s="173"/>
      <c r="AU13" s="173"/>
      <c r="AV13" s="173"/>
      <c r="AW13" s="173"/>
      <c r="AX13" s="173"/>
      <c r="AY13" s="210">
        <v>0</v>
      </c>
      <c r="AZ13" s="173"/>
      <c r="BA13" s="173"/>
      <c r="BB13" s="173"/>
      <c r="BC13" s="174"/>
      <c r="BD13" s="174"/>
      <c r="BE13" s="174"/>
      <c r="BF13" s="173"/>
      <c r="BG13" s="173"/>
      <c r="BH13" s="173"/>
      <c r="BI13" s="173"/>
      <c r="BJ13" s="173"/>
      <c r="BK13" s="210">
        <v>0</v>
      </c>
      <c r="BL13" s="173"/>
      <c r="BM13" s="173"/>
      <c r="BN13" s="173"/>
      <c r="BO13" s="174"/>
      <c r="BP13" s="174"/>
      <c r="BQ13" s="174"/>
      <c r="BR13" s="173"/>
      <c r="BS13" s="173"/>
      <c r="BT13" s="173"/>
      <c r="BU13" s="173"/>
      <c r="BV13" s="173"/>
      <c r="BW13" s="210">
        <v>0</v>
      </c>
      <c r="BX13" s="173"/>
      <c r="BY13" s="173"/>
      <c r="BZ13" s="173"/>
      <c r="CA13" s="175"/>
      <c r="CB13" s="175"/>
      <c r="CC13" s="175"/>
      <c r="CD13" s="173"/>
      <c r="CE13" s="173"/>
      <c r="CF13" s="173"/>
      <c r="CG13" s="173"/>
      <c r="CH13" s="173"/>
      <c r="CI13" s="210">
        <v>0</v>
      </c>
      <c r="CJ13" s="173"/>
      <c r="CK13" s="173"/>
      <c r="CL13" s="173"/>
      <c r="CM13" s="175"/>
      <c r="CN13" s="175"/>
      <c r="CO13" s="175"/>
      <c r="CP13" s="173"/>
      <c r="CQ13" s="173"/>
      <c r="CR13" s="173"/>
      <c r="CS13" s="173"/>
      <c r="CT13" s="173"/>
      <c r="CU13" s="210">
        <v>0</v>
      </c>
      <c r="CV13" s="173"/>
      <c r="CW13" s="173"/>
      <c r="CX13" s="173"/>
      <c r="CY13" s="175"/>
      <c r="CZ13" s="175"/>
      <c r="DA13" s="175"/>
      <c r="DB13" s="173"/>
      <c r="DC13" s="173"/>
      <c r="DD13" s="173"/>
      <c r="DE13" s="173"/>
      <c r="DF13" s="173"/>
      <c r="DG13" s="210">
        <v>0</v>
      </c>
      <c r="DH13" s="210"/>
      <c r="DI13" s="210"/>
      <c r="DJ13" s="210"/>
      <c r="DK13" s="175"/>
      <c r="DL13" s="175"/>
      <c r="DM13" s="175"/>
      <c r="DN13" s="210"/>
      <c r="DO13" s="210"/>
      <c r="DP13" s="210"/>
      <c r="DQ13" s="210"/>
      <c r="DR13" s="210"/>
      <c r="DS13" s="210">
        <v>0</v>
      </c>
      <c r="DT13" s="173"/>
      <c r="DU13" s="173"/>
      <c r="DV13" s="173"/>
      <c r="DW13" s="175"/>
      <c r="DX13" s="175"/>
      <c r="DY13" s="175"/>
      <c r="DZ13" s="173"/>
      <c r="EA13" s="173"/>
      <c r="EB13" s="173"/>
      <c r="EC13" s="173"/>
      <c r="ED13" s="173"/>
      <c r="EE13" s="210">
        <v>0</v>
      </c>
      <c r="EF13" s="173"/>
      <c r="EG13" s="173"/>
      <c r="EH13" s="173"/>
      <c r="EI13" s="175"/>
      <c r="EJ13" s="175"/>
      <c r="EK13" s="175"/>
      <c r="EL13" s="173"/>
      <c r="EM13" s="173"/>
      <c r="EN13" s="173"/>
      <c r="EO13" s="173"/>
      <c r="EP13" s="173"/>
      <c r="EQ13" s="210">
        <v>0</v>
      </c>
      <c r="ER13" s="173"/>
      <c r="ES13" s="173"/>
      <c r="ET13" s="173"/>
      <c r="EU13" s="175"/>
      <c r="EV13" s="175"/>
      <c r="EW13" s="175"/>
      <c r="EX13" s="173"/>
      <c r="EY13" s="173"/>
      <c r="EZ13" s="173"/>
      <c r="FA13" s="173"/>
      <c r="FB13" s="173"/>
      <c r="FC13" s="210">
        <v>0</v>
      </c>
      <c r="FD13" s="210"/>
      <c r="FE13" s="210"/>
      <c r="FF13" s="210"/>
      <c r="FG13" s="175"/>
      <c r="FH13" s="175"/>
      <c r="FI13" s="175"/>
      <c r="FJ13" s="210"/>
      <c r="FK13" s="210"/>
      <c r="FL13" s="210"/>
      <c r="FM13" s="210"/>
      <c r="FN13" s="210"/>
      <c r="FO13" s="210">
        <v>0</v>
      </c>
      <c r="FP13" s="210"/>
      <c r="FQ13" s="210"/>
      <c r="FR13" s="210"/>
      <c r="FS13" s="175"/>
      <c r="FT13" s="175"/>
      <c r="FU13" s="175"/>
      <c r="FV13" s="210"/>
      <c r="FW13" s="210"/>
      <c r="FX13" s="210"/>
      <c r="FY13" s="210"/>
      <c r="FZ13" s="210"/>
      <c r="GA13" s="210">
        <v>0</v>
      </c>
      <c r="GB13" s="173"/>
      <c r="GC13" s="173"/>
      <c r="GD13" s="173"/>
      <c r="GE13" s="107"/>
      <c r="GF13" s="107"/>
      <c r="GG13" s="107"/>
      <c r="GH13" s="107"/>
      <c r="GI13" s="107"/>
      <c r="GJ13" s="107"/>
    </row>
    <row r="14" spans="1:198" s="1" customFormat="1" ht="15">
      <c r="A14" s="167">
        <v>6</v>
      </c>
      <c r="B14" s="138" t="s">
        <v>145</v>
      </c>
      <c r="C14" s="145" t="s">
        <v>224</v>
      </c>
      <c r="D14" s="145"/>
      <c r="E14" s="107"/>
      <c r="F14" s="167" t="s">
        <v>37</v>
      </c>
      <c r="G14" s="172">
        <f t="shared" si="0"/>
        <v>0.24173076923076925</v>
      </c>
      <c r="H14" s="172">
        <f t="shared" si="1"/>
        <v>0.24173076923076925</v>
      </c>
      <c r="I14" s="172">
        <f t="shared" si="2"/>
        <v>0.24173076923076925</v>
      </c>
      <c r="J14" s="172">
        <f t="shared" si="14"/>
        <v>0.24173076923076925</v>
      </c>
      <c r="K14" s="172">
        <f t="shared" si="15"/>
        <v>0.24173076923076925</v>
      </c>
      <c r="L14" s="172">
        <f t="shared" si="16"/>
        <v>0.24173076923076925</v>
      </c>
      <c r="M14" s="172">
        <f t="shared" si="17"/>
        <v>0.24173076923076925</v>
      </c>
      <c r="N14" s="172">
        <f t="shared" si="18"/>
        <v>0.24173076923076925</v>
      </c>
      <c r="O14" s="172">
        <f t="shared" si="12"/>
        <v>0.23110714285714287</v>
      </c>
      <c r="P14" s="172" t="e">
        <f t="shared" si="19"/>
        <v>#DIV/0!</v>
      </c>
      <c r="Q14" s="172" t="e">
        <f t="shared" si="20"/>
        <v>#DIV/0!</v>
      </c>
      <c r="R14" s="172" t="e">
        <f t="shared" si="20"/>
        <v>#DIV/0!</v>
      </c>
      <c r="S14" s="179"/>
      <c r="T14" s="178"/>
      <c r="U14" s="178"/>
      <c r="V14" s="172"/>
      <c r="W14" s="172"/>
      <c r="X14" s="172"/>
      <c r="Y14" s="172"/>
      <c r="Z14" s="172"/>
      <c r="AA14" s="218">
        <v>0.68089999999999995</v>
      </c>
      <c r="AB14" s="218"/>
      <c r="AC14" s="218"/>
      <c r="AD14" s="218"/>
      <c r="AE14" s="218">
        <v>0.68089999999999995</v>
      </c>
      <c r="AF14" s="218">
        <v>0.68089999999999995</v>
      </c>
      <c r="AG14" s="218">
        <v>0.68089999999999995</v>
      </c>
      <c r="AH14" s="218">
        <v>0.68089999999999995</v>
      </c>
      <c r="AI14" s="218">
        <v>0.68089999999999995</v>
      </c>
      <c r="AJ14" s="218">
        <v>0.68089999999999995</v>
      </c>
      <c r="AK14" s="218">
        <v>0.68089999999999995</v>
      </c>
      <c r="AL14" s="218">
        <v>0.68089999999999995</v>
      </c>
      <c r="AM14" s="218">
        <v>8.7499999999999994E-2</v>
      </c>
      <c r="AN14" s="218"/>
      <c r="AO14" s="218"/>
      <c r="AP14" s="218"/>
      <c r="AQ14" s="218">
        <v>8.7499999999999994E-2</v>
      </c>
      <c r="AR14" s="218">
        <v>8.7499999999999994E-2</v>
      </c>
      <c r="AS14" s="218">
        <v>8.7499999999999994E-2</v>
      </c>
      <c r="AT14" s="218">
        <v>8.7499999999999994E-2</v>
      </c>
      <c r="AU14" s="218">
        <v>8.7499999999999994E-2</v>
      </c>
      <c r="AV14" s="218">
        <v>8.7499999999999994E-2</v>
      </c>
      <c r="AW14" s="218">
        <v>8.7499999999999994E-2</v>
      </c>
      <c r="AX14" s="218">
        <v>8.7499999999999994E-2</v>
      </c>
      <c r="AY14" s="218">
        <v>0.4476</v>
      </c>
      <c r="AZ14" s="218"/>
      <c r="BA14" s="218"/>
      <c r="BB14" s="218"/>
      <c r="BC14" s="218">
        <v>0.4476</v>
      </c>
      <c r="BD14" s="218">
        <v>0.4476</v>
      </c>
      <c r="BE14" s="218">
        <v>0.4476</v>
      </c>
      <c r="BF14" s="218">
        <v>0.4476</v>
      </c>
      <c r="BG14" s="218">
        <v>0.4476</v>
      </c>
      <c r="BH14" s="218">
        <v>0.4476</v>
      </c>
      <c r="BI14" s="218">
        <v>0.4476</v>
      </c>
      <c r="BJ14" s="218">
        <v>0.4476</v>
      </c>
      <c r="BK14" s="218">
        <v>0.47349999999999998</v>
      </c>
      <c r="BL14" s="218"/>
      <c r="BM14" s="218"/>
      <c r="BN14" s="218"/>
      <c r="BO14" s="218">
        <v>0.47349999999999998</v>
      </c>
      <c r="BP14" s="218">
        <v>0.47349999999999998</v>
      </c>
      <c r="BQ14" s="218">
        <v>0.47349999999999998</v>
      </c>
      <c r="BR14" s="218">
        <v>0.47349999999999998</v>
      </c>
      <c r="BS14" s="218">
        <v>0.47349999999999998</v>
      </c>
      <c r="BT14" s="218">
        <v>0.47349999999999998</v>
      </c>
      <c r="BU14" s="218">
        <v>0.47349999999999998</v>
      </c>
      <c r="BV14" s="218">
        <v>0.47349999999999998</v>
      </c>
      <c r="BW14" s="218">
        <v>0</v>
      </c>
      <c r="BX14" s="218"/>
      <c r="BY14" s="218"/>
      <c r="BZ14" s="218"/>
      <c r="CA14" s="218">
        <v>0</v>
      </c>
      <c r="CB14" s="218">
        <v>0</v>
      </c>
      <c r="CC14" s="218">
        <v>0</v>
      </c>
      <c r="CD14" s="218">
        <v>0</v>
      </c>
      <c r="CE14" s="218">
        <v>0</v>
      </c>
      <c r="CF14" s="218">
        <v>0</v>
      </c>
      <c r="CG14" s="218">
        <v>0</v>
      </c>
      <c r="CH14" s="218">
        <v>0</v>
      </c>
      <c r="CI14" s="218">
        <v>4.1000000000000002E-2</v>
      </c>
      <c r="CJ14" s="218"/>
      <c r="CK14" s="218"/>
      <c r="CL14" s="218"/>
      <c r="CM14" s="218">
        <v>4.1000000000000002E-2</v>
      </c>
      <c r="CN14" s="218">
        <v>4.1000000000000002E-2</v>
      </c>
      <c r="CO14" s="218">
        <v>4.1000000000000002E-2</v>
      </c>
      <c r="CP14" s="218">
        <v>4.1000000000000002E-2</v>
      </c>
      <c r="CQ14" s="218">
        <v>4.1000000000000002E-2</v>
      </c>
      <c r="CR14" s="218">
        <v>4.1000000000000002E-2</v>
      </c>
      <c r="CS14" s="218">
        <v>4.1000000000000002E-2</v>
      </c>
      <c r="CT14" s="218">
        <v>4.1000000000000002E-2</v>
      </c>
      <c r="CU14" s="218">
        <v>0.158</v>
      </c>
      <c r="CV14" s="218"/>
      <c r="CW14" s="218"/>
      <c r="CX14" s="218"/>
      <c r="CY14" s="218">
        <v>0.158</v>
      </c>
      <c r="CZ14" s="218">
        <v>0.158</v>
      </c>
      <c r="DA14" s="218">
        <v>0.158</v>
      </c>
      <c r="DB14" s="218">
        <v>0.158</v>
      </c>
      <c r="DC14" s="218">
        <v>0.158</v>
      </c>
      <c r="DD14" s="218">
        <v>0.158</v>
      </c>
      <c r="DE14" s="218">
        <v>0.158</v>
      </c>
      <c r="DF14" s="218">
        <v>0.158</v>
      </c>
      <c r="DG14" s="218">
        <v>0.307</v>
      </c>
      <c r="DH14" s="218"/>
      <c r="DI14" s="218"/>
      <c r="DJ14" s="218"/>
      <c r="DK14" s="218">
        <v>0.307</v>
      </c>
      <c r="DL14" s="218">
        <v>0.307</v>
      </c>
      <c r="DM14" s="218">
        <v>0.307</v>
      </c>
      <c r="DN14" s="218">
        <v>0.307</v>
      </c>
      <c r="DO14" s="218">
        <v>0.307</v>
      </c>
      <c r="DP14" s="218">
        <v>0.307</v>
      </c>
      <c r="DQ14" s="218">
        <v>0.307</v>
      </c>
      <c r="DR14" s="218">
        <v>0.307</v>
      </c>
      <c r="DS14" s="218">
        <v>0.23400000000000001</v>
      </c>
      <c r="DT14" s="218"/>
      <c r="DU14" s="218"/>
      <c r="DV14" s="218"/>
      <c r="DW14" s="218">
        <v>0.23400000000000001</v>
      </c>
      <c r="DX14" s="218">
        <v>0.23400000000000001</v>
      </c>
      <c r="DY14" s="218">
        <v>0.23400000000000001</v>
      </c>
      <c r="DZ14" s="218">
        <v>0.23400000000000001</v>
      </c>
      <c r="EA14" s="218">
        <v>0.23400000000000001</v>
      </c>
      <c r="EB14" s="218">
        <v>0.23400000000000001</v>
      </c>
      <c r="EC14" s="218">
        <v>0.23400000000000001</v>
      </c>
      <c r="ED14" s="218">
        <v>0.23400000000000001</v>
      </c>
      <c r="EE14" s="218">
        <v>0.30499999999999999</v>
      </c>
      <c r="EF14" s="218"/>
      <c r="EG14" s="218"/>
      <c r="EH14" s="218"/>
      <c r="EI14" s="218">
        <v>0.30499999999999999</v>
      </c>
      <c r="EJ14" s="218">
        <v>0.30499999999999999</v>
      </c>
      <c r="EK14" s="218">
        <v>0.30499999999999999</v>
      </c>
      <c r="EL14" s="218">
        <v>0.30499999999999999</v>
      </c>
      <c r="EM14" s="218">
        <v>0.30499999999999999</v>
      </c>
      <c r="EN14" s="218">
        <v>0.30499999999999999</v>
      </c>
      <c r="EO14" s="218">
        <v>0.30499999999999999</v>
      </c>
      <c r="EP14" s="218">
        <v>0.30499999999999999</v>
      </c>
      <c r="EQ14" s="218">
        <v>4.2999999999999997E-2</v>
      </c>
      <c r="ER14" s="218"/>
      <c r="ES14" s="218"/>
      <c r="ET14" s="218"/>
      <c r="EU14" s="218">
        <v>4.2999999999999997E-2</v>
      </c>
      <c r="EV14" s="218">
        <v>4.2999999999999997E-2</v>
      </c>
      <c r="EW14" s="218">
        <v>4.2999999999999997E-2</v>
      </c>
      <c r="EX14" s="218">
        <v>4.2999999999999997E-2</v>
      </c>
      <c r="EY14" s="218">
        <v>4.2999999999999997E-2</v>
      </c>
      <c r="EZ14" s="218">
        <v>4.2999999999999997E-2</v>
      </c>
      <c r="FA14" s="218">
        <v>4.2999999999999997E-2</v>
      </c>
      <c r="FB14" s="218">
        <v>4.2999999999999997E-2</v>
      </c>
      <c r="FC14" s="218">
        <v>0.10100000000000001</v>
      </c>
      <c r="FD14" s="218"/>
      <c r="FE14" s="218"/>
      <c r="FF14" s="218"/>
      <c r="FG14" s="218">
        <v>0.10100000000000001</v>
      </c>
      <c r="FH14" s="218">
        <v>0.10100000000000001</v>
      </c>
      <c r="FI14" s="218">
        <v>0.10100000000000001</v>
      </c>
      <c r="FJ14" s="218">
        <v>0.10100000000000001</v>
      </c>
      <c r="FK14" s="218">
        <v>0.10100000000000001</v>
      </c>
      <c r="FL14" s="218">
        <v>0.10100000000000001</v>
      </c>
      <c r="FM14" s="218">
        <v>0.10100000000000001</v>
      </c>
      <c r="FN14" s="218">
        <v>0.10100000000000001</v>
      </c>
      <c r="FO14" s="218">
        <v>0.26400000000000001</v>
      </c>
      <c r="FP14" s="218"/>
      <c r="FQ14" s="218"/>
      <c r="FR14" s="218"/>
      <c r="FS14" s="218">
        <v>0.26400000000000001</v>
      </c>
      <c r="FT14" s="218">
        <v>0.26400000000000001</v>
      </c>
      <c r="FU14" s="218">
        <v>0.26400000000000001</v>
      </c>
      <c r="FV14" s="218">
        <v>0.26400000000000001</v>
      </c>
      <c r="FW14" s="218">
        <v>0.26400000000000001</v>
      </c>
      <c r="FX14" s="218">
        <v>0.26400000000000001</v>
      </c>
      <c r="FY14" s="218">
        <v>0.26400000000000001</v>
      </c>
      <c r="FZ14" s="218">
        <v>0.26400000000000001</v>
      </c>
      <c r="GA14" s="218">
        <v>9.2999999999999999E-2</v>
      </c>
      <c r="GB14" s="218"/>
      <c r="GC14" s="218"/>
      <c r="GD14" s="218"/>
      <c r="GE14" s="107"/>
      <c r="GF14" s="107"/>
      <c r="GG14" s="107"/>
      <c r="GH14" s="107"/>
      <c r="GI14" s="107"/>
      <c r="GJ14" s="107"/>
    </row>
    <row r="15" spans="1:198" s="1" customFormat="1" ht="15">
      <c r="A15" s="259">
        <v>7</v>
      </c>
      <c r="B15" s="253" t="s">
        <v>164</v>
      </c>
      <c r="C15" s="145"/>
      <c r="D15" s="145" t="s">
        <v>243</v>
      </c>
      <c r="E15" s="107"/>
      <c r="F15" s="167">
        <v>24</v>
      </c>
      <c r="G15" s="197"/>
      <c r="H15" s="197"/>
      <c r="I15" s="197"/>
      <c r="J15" s="197"/>
      <c r="K15" s="197"/>
      <c r="L15" s="197"/>
      <c r="M15" s="197"/>
      <c r="N15" s="197"/>
      <c r="O15" s="197"/>
      <c r="P15" s="197"/>
      <c r="Q15" s="197"/>
      <c r="R15" s="197"/>
      <c r="S15" s="166"/>
      <c r="T15" s="166"/>
      <c r="U15" s="166"/>
      <c r="V15" s="197"/>
      <c r="W15" s="197"/>
      <c r="X15" s="197"/>
      <c r="Y15" s="197"/>
      <c r="Z15" s="197"/>
      <c r="AA15" s="167">
        <v>0</v>
      </c>
      <c r="AB15" s="197"/>
      <c r="AC15" s="197"/>
      <c r="AD15" s="197"/>
      <c r="AE15" s="166"/>
      <c r="AF15" s="166"/>
      <c r="AG15" s="166"/>
      <c r="AH15" s="197"/>
      <c r="AI15" s="197"/>
      <c r="AJ15" s="197"/>
      <c r="AK15" s="197"/>
      <c r="AL15" s="197"/>
      <c r="AM15" s="167">
        <v>0</v>
      </c>
      <c r="AN15" s="197"/>
      <c r="AO15" s="197"/>
      <c r="AP15" s="197"/>
      <c r="AQ15" s="84"/>
      <c r="AR15" s="84"/>
      <c r="AS15" s="84"/>
      <c r="AT15" s="197"/>
      <c r="AU15" s="197"/>
      <c r="AV15" s="197"/>
      <c r="AW15" s="197"/>
      <c r="AX15" s="197"/>
      <c r="AY15" s="167">
        <v>0</v>
      </c>
      <c r="AZ15" s="197"/>
      <c r="BA15" s="197"/>
      <c r="BB15" s="197"/>
      <c r="BC15" s="84"/>
      <c r="BD15" s="84"/>
      <c r="BE15" s="84"/>
      <c r="BF15" s="197"/>
      <c r="BG15" s="197"/>
      <c r="BH15" s="197"/>
      <c r="BI15" s="197"/>
      <c r="BJ15" s="197"/>
      <c r="BK15" s="167">
        <v>0</v>
      </c>
      <c r="BL15" s="197"/>
      <c r="BM15" s="197"/>
      <c r="BN15" s="197"/>
      <c r="BO15" s="84"/>
      <c r="BP15" s="84"/>
      <c r="BQ15" s="84"/>
      <c r="BR15" s="197"/>
      <c r="BS15" s="197"/>
      <c r="BT15" s="197"/>
      <c r="BU15" s="197"/>
      <c r="BV15" s="197"/>
      <c r="BW15" s="167">
        <v>0</v>
      </c>
      <c r="BX15" s="197"/>
      <c r="BY15" s="197"/>
      <c r="BZ15" s="197"/>
      <c r="CA15" s="107"/>
      <c r="CB15" s="107"/>
      <c r="CC15" s="107"/>
      <c r="CD15" s="197"/>
      <c r="CE15" s="197"/>
      <c r="CF15" s="197"/>
      <c r="CG15" s="197"/>
      <c r="CH15" s="197"/>
      <c r="CI15" s="167">
        <v>0</v>
      </c>
      <c r="CJ15" s="197"/>
      <c r="CK15" s="197"/>
      <c r="CL15" s="197"/>
      <c r="CM15" s="107"/>
      <c r="CN15" s="107"/>
      <c r="CO15" s="107"/>
      <c r="CP15" s="197"/>
      <c r="CQ15" s="197"/>
      <c r="CR15" s="197"/>
      <c r="CS15" s="197"/>
      <c r="CT15" s="197"/>
      <c r="CU15" s="167">
        <v>0</v>
      </c>
      <c r="CV15" s="197"/>
      <c r="CW15" s="197"/>
      <c r="CX15" s="197"/>
      <c r="CY15" s="107"/>
      <c r="CZ15" s="107"/>
      <c r="DA15" s="107"/>
      <c r="DB15" s="197"/>
      <c r="DC15" s="197"/>
      <c r="DD15" s="197"/>
      <c r="DE15" s="197"/>
      <c r="DF15" s="197"/>
      <c r="DG15" s="167">
        <v>0</v>
      </c>
      <c r="DH15" s="167"/>
      <c r="DI15" s="167"/>
      <c r="DJ15" s="167"/>
      <c r="DK15" s="107"/>
      <c r="DL15" s="107"/>
      <c r="DM15" s="107"/>
      <c r="DN15" s="167"/>
      <c r="DO15" s="167"/>
      <c r="DP15" s="167"/>
      <c r="DQ15" s="167"/>
      <c r="DR15" s="167"/>
      <c r="DS15" s="167">
        <v>0</v>
      </c>
      <c r="DT15" s="197"/>
      <c r="DU15" s="197"/>
      <c r="DV15" s="197"/>
      <c r="DW15" s="107"/>
      <c r="DX15" s="107"/>
      <c r="DY15" s="107"/>
      <c r="DZ15" s="197"/>
      <c r="EA15" s="197"/>
      <c r="EB15" s="197"/>
      <c r="EC15" s="197"/>
      <c r="ED15" s="197"/>
      <c r="EE15" s="167">
        <v>0</v>
      </c>
      <c r="EF15" s="197"/>
      <c r="EG15" s="197"/>
      <c r="EH15" s="197"/>
      <c r="EI15" s="107"/>
      <c r="EJ15" s="107"/>
      <c r="EK15" s="107"/>
      <c r="EL15" s="197"/>
      <c r="EM15" s="197"/>
      <c r="EN15" s="197"/>
      <c r="EO15" s="197"/>
      <c r="EP15" s="197"/>
      <c r="EQ15" s="167">
        <v>0</v>
      </c>
      <c r="ER15" s="197"/>
      <c r="ES15" s="197"/>
      <c r="ET15" s="197"/>
      <c r="EU15" s="107"/>
      <c r="EV15" s="107"/>
      <c r="EW15" s="107"/>
      <c r="EX15" s="197"/>
      <c r="EY15" s="197"/>
      <c r="EZ15" s="197"/>
      <c r="FA15" s="197"/>
      <c r="FB15" s="197"/>
      <c r="FC15" s="167">
        <v>0</v>
      </c>
      <c r="FD15" s="167"/>
      <c r="FE15" s="167"/>
      <c r="FF15" s="167"/>
      <c r="FG15" s="107"/>
      <c r="FH15" s="107"/>
      <c r="FI15" s="107"/>
      <c r="FJ15" s="167"/>
      <c r="FK15" s="167"/>
      <c r="FL15" s="167"/>
      <c r="FM15" s="167"/>
      <c r="FN15" s="167"/>
      <c r="FO15" s="167">
        <v>0</v>
      </c>
      <c r="FP15" s="167"/>
      <c r="FQ15" s="167"/>
      <c r="FR15" s="167"/>
      <c r="FS15" s="107"/>
      <c r="FT15" s="107"/>
      <c r="FU15" s="107"/>
      <c r="FV15" s="167"/>
      <c r="FW15" s="167"/>
      <c r="FX15" s="167"/>
      <c r="FY15" s="167"/>
      <c r="FZ15" s="167"/>
      <c r="GA15" s="167">
        <v>0</v>
      </c>
      <c r="GB15" s="197"/>
      <c r="GC15" s="197"/>
      <c r="GD15" s="197"/>
      <c r="GE15" s="107"/>
      <c r="GF15" s="107"/>
      <c r="GG15" s="107"/>
      <c r="GH15" s="107"/>
      <c r="GI15" s="107"/>
      <c r="GJ15" s="107"/>
    </row>
    <row r="16" spans="1:198" s="229" customFormat="1" ht="26">
      <c r="A16" s="260"/>
      <c r="B16" s="254"/>
      <c r="C16" s="223" t="s">
        <v>38</v>
      </c>
      <c r="D16" s="223" t="s">
        <v>250</v>
      </c>
      <c r="E16" s="224"/>
      <c r="F16" s="225" t="s">
        <v>36</v>
      </c>
      <c r="G16" s="226">
        <f>AVERAGE(S16,AE16,AQ16,BC16,BO16,CA16,CM16,CY16,DK16,DW16,EI16,EU16,FG16,FS16)</f>
        <v>0</v>
      </c>
      <c r="H16" s="226">
        <f>AVERAGE(T16,AF16,AR16,BD16,BP16,CB16,CN16,CZ16,DL16,DX16,EJ16,EV16,FH16,FT16)</f>
        <v>0</v>
      </c>
      <c r="I16" s="226">
        <f>AVERAGE(U16,AG16,AS16,BE16,BQ16,CC16,CO16,DA16,DM16,DY16,EK16,EW16,FI16,FU16)</f>
        <v>0</v>
      </c>
      <c r="J16" s="226">
        <f t="shared" ref="J16:R16" si="22">AVERAGE(V16,AH16,AT16,BF16,BR16,CD16,CP16,DB16,DN16,DZ16,EL16,EX16,FJ16,FV16)</f>
        <v>0</v>
      </c>
      <c r="K16" s="226">
        <f t="shared" si="22"/>
        <v>0</v>
      </c>
      <c r="L16" s="226">
        <f t="shared" si="22"/>
        <v>0</v>
      </c>
      <c r="M16" s="226">
        <f t="shared" si="22"/>
        <v>0</v>
      </c>
      <c r="N16" s="226">
        <f t="shared" si="22"/>
        <v>0</v>
      </c>
      <c r="O16" s="226">
        <f t="shared" si="22"/>
        <v>0</v>
      </c>
      <c r="P16" s="226">
        <f t="shared" si="22"/>
        <v>0</v>
      </c>
      <c r="Q16" s="226">
        <f t="shared" si="22"/>
        <v>0</v>
      </c>
      <c r="R16" s="226">
        <f t="shared" si="22"/>
        <v>0</v>
      </c>
      <c r="S16" s="227"/>
      <c r="T16" s="227"/>
      <c r="U16" s="227"/>
      <c r="V16" s="227">
        <f>SUM($S$15:V15)</f>
        <v>0</v>
      </c>
      <c r="W16" s="227">
        <f>SUM($S$15:W15)</f>
        <v>0</v>
      </c>
      <c r="X16" s="227">
        <f>SUM($S$15:X15)</f>
        <v>0</v>
      </c>
      <c r="Y16" s="227">
        <f>SUM($S$15:Y15)</f>
        <v>0</v>
      </c>
      <c r="Z16" s="227">
        <f>SUM($S$15:Z15)</f>
        <v>0</v>
      </c>
      <c r="AA16" s="228">
        <f>SUM($S$15:AA15)</f>
        <v>0</v>
      </c>
      <c r="AB16" s="228">
        <f>SUM($S$15:AB15)</f>
        <v>0</v>
      </c>
      <c r="AC16" s="228">
        <f>SUM($S$15:AC15)</f>
        <v>0</v>
      </c>
      <c r="AD16" s="228">
        <f>SUM($S$15:AD15)</f>
        <v>0</v>
      </c>
      <c r="AE16" s="228">
        <f>SUM($S$15:AE15)</f>
        <v>0</v>
      </c>
      <c r="AF16" s="228">
        <f>SUM($S$15:AF15)</f>
        <v>0</v>
      </c>
      <c r="AG16" s="228">
        <f>SUM($S$15:AG15)</f>
        <v>0</v>
      </c>
      <c r="AH16" s="228">
        <f>SUM($S$15:AH15)</f>
        <v>0</v>
      </c>
      <c r="AI16" s="228">
        <f>SUM($S$15:AI15)</f>
        <v>0</v>
      </c>
      <c r="AJ16" s="228">
        <f>SUM($S$15:AJ15)</f>
        <v>0</v>
      </c>
      <c r="AK16" s="228">
        <f>SUM($S$15:AK15)</f>
        <v>0</v>
      </c>
      <c r="AL16" s="228">
        <f>SUM($S$15:AL15)</f>
        <v>0</v>
      </c>
      <c r="AM16" s="228">
        <f>SUM($S$15:AM15)</f>
        <v>0</v>
      </c>
      <c r="AN16" s="228">
        <f>SUM($S$15:AN15)</f>
        <v>0</v>
      </c>
      <c r="AO16" s="228">
        <f>SUM($S$15:AO15)</f>
        <v>0</v>
      </c>
      <c r="AP16" s="228">
        <f>SUM($S$15:AP15)</f>
        <v>0</v>
      </c>
      <c r="AQ16" s="228">
        <f>SUM($S$15:AQ15)</f>
        <v>0</v>
      </c>
      <c r="AR16" s="228">
        <f>SUM($S$15:AR15)</f>
        <v>0</v>
      </c>
      <c r="AS16" s="228">
        <f>SUM($S$15:AS15)</f>
        <v>0</v>
      </c>
      <c r="AT16" s="228">
        <f>SUM($S$15:AT15)</f>
        <v>0</v>
      </c>
      <c r="AU16" s="228">
        <f>SUM($S$15:AU15)</f>
        <v>0</v>
      </c>
      <c r="AV16" s="228">
        <f>SUM($S$15:AV15)</f>
        <v>0</v>
      </c>
      <c r="AW16" s="228">
        <f>SUM($S$15:AW15)</f>
        <v>0</v>
      </c>
      <c r="AX16" s="228">
        <f>SUM($S$15:AX15)</f>
        <v>0</v>
      </c>
      <c r="AY16" s="228">
        <f>SUM($S$15:AY15)</f>
        <v>0</v>
      </c>
      <c r="AZ16" s="228">
        <f>SUM($S$15:AZ15)</f>
        <v>0</v>
      </c>
      <c r="BA16" s="228">
        <f>SUM($S$15:BA15)</f>
        <v>0</v>
      </c>
      <c r="BB16" s="228">
        <f>SUM($S$15:BB15)</f>
        <v>0</v>
      </c>
      <c r="BC16" s="228">
        <f>SUM($S$15:BC15)</f>
        <v>0</v>
      </c>
      <c r="BD16" s="228">
        <f>SUM($S$15:BD15)</f>
        <v>0</v>
      </c>
      <c r="BE16" s="228">
        <f>SUM($S$15:BE15)</f>
        <v>0</v>
      </c>
      <c r="BF16" s="228">
        <f>SUM($S$15:BF15)</f>
        <v>0</v>
      </c>
      <c r="BG16" s="228">
        <f>SUM($S$15:BG15)</f>
        <v>0</v>
      </c>
      <c r="BH16" s="228">
        <f>SUM($S$15:BH15)</f>
        <v>0</v>
      </c>
      <c r="BI16" s="228">
        <f>SUM($S$15:BI15)</f>
        <v>0</v>
      </c>
      <c r="BJ16" s="228">
        <f>SUM($S$15:BJ15)</f>
        <v>0</v>
      </c>
      <c r="BK16" s="228">
        <f>SUM($S$15:BK15)</f>
        <v>0</v>
      </c>
      <c r="BL16" s="228">
        <f>SUM($S$15:BL15)</f>
        <v>0</v>
      </c>
      <c r="BM16" s="228">
        <f>SUM($S$15:BM15)</f>
        <v>0</v>
      </c>
      <c r="BN16" s="228">
        <f>SUM($S$15:BN15)</f>
        <v>0</v>
      </c>
      <c r="BO16" s="228">
        <f>SUM($S$15:BO15)</f>
        <v>0</v>
      </c>
      <c r="BP16" s="228">
        <f>SUM($S$15:BP15)</f>
        <v>0</v>
      </c>
      <c r="BQ16" s="228">
        <f>SUM($S$15:BQ15)</f>
        <v>0</v>
      </c>
      <c r="BR16" s="228">
        <f>SUM($S$15:BR15)</f>
        <v>0</v>
      </c>
      <c r="BS16" s="228">
        <f>SUM($S$15:BS15)</f>
        <v>0</v>
      </c>
      <c r="BT16" s="228">
        <f>SUM($S$15:BT15)</f>
        <v>0</v>
      </c>
      <c r="BU16" s="228">
        <f>SUM($S$15:BU15)</f>
        <v>0</v>
      </c>
      <c r="BV16" s="228">
        <f>SUM($S$15:BV15)</f>
        <v>0</v>
      </c>
      <c r="BW16" s="228">
        <v>0</v>
      </c>
      <c r="BX16" s="228">
        <f>SUM($S$15:BX15)</f>
        <v>0</v>
      </c>
      <c r="BY16" s="228">
        <f>SUM($S$15:BY15)</f>
        <v>0</v>
      </c>
      <c r="BZ16" s="228">
        <f>SUM($S$15:BZ15)</f>
        <v>0</v>
      </c>
      <c r="CA16" s="228">
        <f>SUM($S$15:CA15)</f>
        <v>0</v>
      </c>
      <c r="CB16" s="228">
        <f>SUM($S$15:CB15)</f>
        <v>0</v>
      </c>
      <c r="CC16" s="228">
        <f>SUM($S$15:CC15)</f>
        <v>0</v>
      </c>
      <c r="CD16" s="228">
        <f>SUM($S$15:CD15)</f>
        <v>0</v>
      </c>
      <c r="CE16" s="228">
        <f>SUM($S$15:CE15)</f>
        <v>0</v>
      </c>
      <c r="CF16" s="228">
        <f>SUM($S$15:CF15)</f>
        <v>0</v>
      </c>
      <c r="CG16" s="228">
        <f>SUM($S$15:CG15)</f>
        <v>0</v>
      </c>
      <c r="CH16" s="228">
        <f>SUM($S$15:CH15)</f>
        <v>0</v>
      </c>
      <c r="CI16" s="228">
        <f>SUM($S$15:CI15)</f>
        <v>0</v>
      </c>
      <c r="CJ16" s="228">
        <f>SUM($S$15:CJ15)</f>
        <v>0</v>
      </c>
      <c r="CK16" s="228">
        <f>SUM($S$15:CK15)</f>
        <v>0</v>
      </c>
      <c r="CL16" s="228">
        <f>SUM($S$15:CL15)</f>
        <v>0</v>
      </c>
      <c r="CM16" s="228">
        <f>SUM($S$15:CM15)</f>
        <v>0</v>
      </c>
      <c r="CN16" s="228">
        <f>SUM($S$15:CN15)</f>
        <v>0</v>
      </c>
      <c r="CO16" s="228">
        <f>SUM($S$15:CO15)</f>
        <v>0</v>
      </c>
      <c r="CP16" s="228">
        <f>SUM($S$15:CP15)</f>
        <v>0</v>
      </c>
      <c r="CQ16" s="228">
        <f>SUM($S$15:CQ15)</f>
        <v>0</v>
      </c>
      <c r="CR16" s="228">
        <f>SUM($S$15:CR15)</f>
        <v>0</v>
      </c>
      <c r="CS16" s="228">
        <f>SUM($S$15:CS15)</f>
        <v>0</v>
      </c>
      <c r="CT16" s="228">
        <f>SUM($S$15:CT15)</f>
        <v>0</v>
      </c>
      <c r="CU16" s="228">
        <f>SUM($S$15:CU15)</f>
        <v>0</v>
      </c>
      <c r="CV16" s="228">
        <f>SUM($S$15:CV15)</f>
        <v>0</v>
      </c>
      <c r="CW16" s="228">
        <f>SUM($S$15:CW15)</f>
        <v>0</v>
      </c>
      <c r="CX16" s="228">
        <f>SUM($S$15:CX15)</f>
        <v>0</v>
      </c>
      <c r="CY16" s="228">
        <f>SUM($S$15:CY15)</f>
        <v>0</v>
      </c>
      <c r="CZ16" s="228">
        <f>SUM($S$15:CZ15)</f>
        <v>0</v>
      </c>
      <c r="DA16" s="228">
        <f>SUM($S$15:DA15)</f>
        <v>0</v>
      </c>
      <c r="DB16" s="228">
        <f>SUM($S$15:DB15)</f>
        <v>0</v>
      </c>
      <c r="DC16" s="228">
        <f>SUM($S$15:DC15)</f>
        <v>0</v>
      </c>
      <c r="DD16" s="228">
        <f>SUM($S$15:DD15)</f>
        <v>0</v>
      </c>
      <c r="DE16" s="228">
        <f>SUM($S$15:DE15)</f>
        <v>0</v>
      </c>
      <c r="DF16" s="228">
        <f>SUM($S$15:DF15)</f>
        <v>0</v>
      </c>
      <c r="DG16" s="228">
        <v>0</v>
      </c>
      <c r="DH16" s="228">
        <f>SUM($S$15:DH15)</f>
        <v>0</v>
      </c>
      <c r="DI16" s="228">
        <f>SUM($S$15:DI15)</f>
        <v>0</v>
      </c>
      <c r="DJ16" s="228">
        <f>SUM($S$15:DJ15)</f>
        <v>0</v>
      </c>
      <c r="DK16" s="228">
        <f>SUM($S$15:DK15)</f>
        <v>0</v>
      </c>
      <c r="DL16" s="228">
        <f>SUM($S$15:DL15)</f>
        <v>0</v>
      </c>
      <c r="DM16" s="228">
        <f>SUM($S$15:DM15)</f>
        <v>0</v>
      </c>
      <c r="DN16" s="228">
        <f>SUM($S$15:DN15)</f>
        <v>0</v>
      </c>
      <c r="DO16" s="228">
        <f>SUM($S$15:DO15)</f>
        <v>0</v>
      </c>
      <c r="DP16" s="228">
        <f>SUM($S$15:DP15)</f>
        <v>0</v>
      </c>
      <c r="DQ16" s="228">
        <f>SUM($S$15:DQ15)</f>
        <v>0</v>
      </c>
      <c r="DR16" s="228">
        <f>SUM($S$15:DR15)</f>
        <v>0</v>
      </c>
      <c r="DS16" s="228">
        <v>0</v>
      </c>
      <c r="DT16" s="228">
        <f>SUM($S$15:DT15)</f>
        <v>0</v>
      </c>
      <c r="DU16" s="228">
        <f>SUM($S$15:DU15)</f>
        <v>0</v>
      </c>
      <c r="DV16" s="228">
        <f>SUM($S$15:DV15)</f>
        <v>0</v>
      </c>
      <c r="DW16" s="228">
        <f>SUM($S$15:DW15)</f>
        <v>0</v>
      </c>
      <c r="DX16" s="228">
        <f>SUM($S$15:DX15)</f>
        <v>0</v>
      </c>
      <c r="DY16" s="228">
        <f>SUM($S$15:DY15)</f>
        <v>0</v>
      </c>
      <c r="DZ16" s="228">
        <f>SUM($S$15:DZ15)</f>
        <v>0</v>
      </c>
      <c r="EA16" s="228">
        <f>SUM($S$15:EA15)</f>
        <v>0</v>
      </c>
      <c r="EB16" s="228">
        <f>SUM($S$15:EB15)</f>
        <v>0</v>
      </c>
      <c r="EC16" s="228">
        <f>SUM($S$15:EC15)</f>
        <v>0</v>
      </c>
      <c r="ED16" s="228">
        <f>SUM($S$15:ED15)</f>
        <v>0</v>
      </c>
      <c r="EE16" s="228">
        <v>0</v>
      </c>
      <c r="EF16" s="228">
        <f>SUM($S$15:EF15)</f>
        <v>0</v>
      </c>
      <c r="EG16" s="228">
        <f>SUM($S$15:EG15)</f>
        <v>0</v>
      </c>
      <c r="EH16" s="228">
        <f>SUM($S$15:EH15)</f>
        <v>0</v>
      </c>
      <c r="EI16" s="228">
        <f>SUM($S$15:EI15)</f>
        <v>0</v>
      </c>
      <c r="EJ16" s="228">
        <f>SUM($S$15:EJ15)</f>
        <v>0</v>
      </c>
      <c r="EK16" s="228">
        <f>SUM($S$15:EK15)</f>
        <v>0</v>
      </c>
      <c r="EL16" s="228">
        <f>SUM($S$15:EL15)</f>
        <v>0</v>
      </c>
      <c r="EM16" s="228">
        <f>SUM($S$15:EM15)</f>
        <v>0</v>
      </c>
      <c r="EN16" s="228">
        <f>SUM($S$15:EN15)</f>
        <v>0</v>
      </c>
      <c r="EO16" s="228">
        <f>SUM($S$15:EO15)</f>
        <v>0</v>
      </c>
      <c r="EP16" s="228">
        <f>SUM($S$15:EP15)</f>
        <v>0</v>
      </c>
      <c r="EQ16" s="228">
        <v>0</v>
      </c>
      <c r="ER16" s="228">
        <f>SUM($S$15:ER15)</f>
        <v>0</v>
      </c>
      <c r="ES16" s="228">
        <f>SUM($S$15:ES15)</f>
        <v>0</v>
      </c>
      <c r="ET16" s="228">
        <f>SUM($S$15:ET15)</f>
        <v>0</v>
      </c>
      <c r="EU16" s="228">
        <f>SUM($S$15:EU15)</f>
        <v>0</v>
      </c>
      <c r="EV16" s="228">
        <f>SUM($S$15:EV15)</f>
        <v>0</v>
      </c>
      <c r="EW16" s="228">
        <f>SUM($S$15:EW15)</f>
        <v>0</v>
      </c>
      <c r="EX16" s="228">
        <f>SUM($S$15:EX15)</f>
        <v>0</v>
      </c>
      <c r="EY16" s="228">
        <f>SUM($S$15:EY15)</f>
        <v>0</v>
      </c>
      <c r="EZ16" s="228">
        <f>SUM($S$15:EZ15)</f>
        <v>0</v>
      </c>
      <c r="FA16" s="228">
        <f>SUM($S$15:FA15)</f>
        <v>0</v>
      </c>
      <c r="FB16" s="228">
        <f>SUM($S$15:FB15)</f>
        <v>0</v>
      </c>
      <c r="FC16" s="228">
        <v>0</v>
      </c>
      <c r="FD16" s="228">
        <f>SUM($S$15:FD15)</f>
        <v>0</v>
      </c>
      <c r="FE16" s="228">
        <f>SUM($S$15:FE15)</f>
        <v>0</v>
      </c>
      <c r="FF16" s="228">
        <f>SUM($S$15:FF15)</f>
        <v>0</v>
      </c>
      <c r="FG16" s="228">
        <f>SUM($S$15:FG15)</f>
        <v>0</v>
      </c>
      <c r="FH16" s="228">
        <f>SUM($S$15:FH15)</f>
        <v>0</v>
      </c>
      <c r="FI16" s="228">
        <f>SUM($S$15:FI15)</f>
        <v>0</v>
      </c>
      <c r="FJ16" s="228">
        <f>SUM($S$15:FJ15)</f>
        <v>0</v>
      </c>
      <c r="FK16" s="228">
        <f>SUM($S$15:FK15)</f>
        <v>0</v>
      </c>
      <c r="FL16" s="228">
        <f>SUM($S$15:FL15)</f>
        <v>0</v>
      </c>
      <c r="FM16" s="228">
        <f>SUM($S$15:FM15)</f>
        <v>0</v>
      </c>
      <c r="FN16" s="228">
        <f>SUM($S$15:FN15)</f>
        <v>0</v>
      </c>
      <c r="FO16" s="228">
        <v>0</v>
      </c>
      <c r="FP16" s="228">
        <f>SUM($S$15:FP15)</f>
        <v>0</v>
      </c>
      <c r="FQ16" s="228">
        <f>SUM($S$15:FQ15)</f>
        <v>0</v>
      </c>
      <c r="FR16" s="228">
        <f>SUM($S$15:FR15)</f>
        <v>0</v>
      </c>
      <c r="FS16" s="228">
        <f>SUM($S$15:FS15)</f>
        <v>0</v>
      </c>
      <c r="FT16" s="228">
        <f>SUM($S$15:FT15)</f>
        <v>0</v>
      </c>
      <c r="FU16" s="228">
        <f>SUM($S$15:FU15)</f>
        <v>0</v>
      </c>
      <c r="FV16" s="228">
        <f>SUM($S$15:FV15)</f>
        <v>0</v>
      </c>
      <c r="FW16" s="228">
        <f>SUM($S$15:FW15)</f>
        <v>0</v>
      </c>
      <c r="FX16" s="228">
        <f>SUM($S$15:FX15)</f>
        <v>0</v>
      </c>
      <c r="FY16" s="228">
        <f>SUM($S$15:FY15)</f>
        <v>0</v>
      </c>
      <c r="FZ16" s="228">
        <f>SUM($S$15:FZ15)</f>
        <v>0</v>
      </c>
      <c r="GA16" s="228">
        <v>0</v>
      </c>
      <c r="GB16" s="228">
        <f>SUM($S$15:GB15)</f>
        <v>0</v>
      </c>
      <c r="GC16" s="228">
        <f>SUM($S$15:GC15)</f>
        <v>0</v>
      </c>
      <c r="GD16" s="228">
        <f>SUM($S$15:GD15)</f>
        <v>0</v>
      </c>
      <c r="GE16" s="228">
        <f>SUM($S$15:GE15)</f>
        <v>0</v>
      </c>
      <c r="GF16" s="228">
        <f>SUM($S$15:GF15)</f>
        <v>0</v>
      </c>
      <c r="GG16" s="228">
        <f>SUM($S$15:GG15)</f>
        <v>0</v>
      </c>
      <c r="GH16" s="228">
        <f>SUM($S$15:GH15)</f>
        <v>0</v>
      </c>
      <c r="GI16" s="228">
        <f>SUM($S$15:GI15)</f>
        <v>0</v>
      </c>
      <c r="GJ16" s="228">
        <f>SUM($S$15:GJ15)</f>
        <v>0</v>
      </c>
    </row>
    <row r="17" spans="1:196" s="1" customFormat="1" ht="15">
      <c r="A17" s="260"/>
      <c r="B17" s="254"/>
      <c r="C17" s="146"/>
      <c r="D17" s="145" t="s">
        <v>243</v>
      </c>
      <c r="E17" s="107"/>
      <c r="F17" s="167">
        <v>24</v>
      </c>
      <c r="G17" s="200"/>
      <c r="H17" s="200"/>
      <c r="I17" s="200"/>
      <c r="J17" s="200"/>
      <c r="K17" s="200"/>
      <c r="L17" s="200"/>
      <c r="M17" s="200"/>
      <c r="N17" s="200"/>
      <c r="O17" s="200"/>
      <c r="P17" s="200"/>
      <c r="Q17" s="200"/>
      <c r="R17" s="200"/>
      <c r="S17" s="201"/>
      <c r="T17" s="201"/>
      <c r="U17" s="201"/>
      <c r="V17" s="200"/>
      <c r="W17" s="200"/>
      <c r="X17" s="200"/>
      <c r="Y17" s="200"/>
      <c r="Z17" s="200"/>
      <c r="AA17" s="214">
        <v>0</v>
      </c>
      <c r="AB17" s="200"/>
      <c r="AC17" s="200"/>
      <c r="AD17" s="200"/>
      <c r="AE17" s="201"/>
      <c r="AF17" s="201"/>
      <c r="AG17" s="201"/>
      <c r="AH17" s="200"/>
      <c r="AI17" s="200"/>
      <c r="AJ17" s="200"/>
      <c r="AK17" s="200"/>
      <c r="AL17" s="200"/>
      <c r="AM17" s="214">
        <v>0</v>
      </c>
      <c r="AN17" s="200"/>
      <c r="AO17" s="200"/>
      <c r="AP17" s="200"/>
      <c r="AQ17" s="202"/>
      <c r="AR17" s="202"/>
      <c r="AS17" s="202"/>
      <c r="AT17" s="200"/>
      <c r="AU17" s="200"/>
      <c r="AV17" s="200"/>
      <c r="AW17" s="200"/>
      <c r="AX17" s="200"/>
      <c r="AY17" s="207">
        <v>0</v>
      </c>
      <c r="AZ17" s="200"/>
      <c r="BA17" s="200"/>
      <c r="BB17" s="200"/>
      <c r="BC17" s="202"/>
      <c r="BD17" s="202"/>
      <c r="BE17" s="202"/>
      <c r="BF17" s="200"/>
      <c r="BG17" s="200"/>
      <c r="BH17" s="200"/>
      <c r="BI17" s="200"/>
      <c r="BJ17" s="200"/>
      <c r="BK17" s="207">
        <v>0</v>
      </c>
      <c r="BL17" s="200"/>
      <c r="BM17" s="200"/>
      <c r="BN17" s="200"/>
      <c r="BO17" s="202"/>
      <c r="BP17" s="202"/>
      <c r="BQ17" s="202"/>
      <c r="BR17" s="200"/>
      <c r="BS17" s="200"/>
      <c r="BT17" s="200"/>
      <c r="BU17" s="200"/>
      <c r="BV17" s="200"/>
      <c r="BW17" s="207">
        <v>0</v>
      </c>
      <c r="BX17" s="200"/>
      <c r="BY17" s="200"/>
      <c r="BZ17" s="200"/>
      <c r="CA17" s="203"/>
      <c r="CB17" s="203"/>
      <c r="CC17" s="203"/>
      <c r="CD17" s="200"/>
      <c r="CE17" s="200"/>
      <c r="CF17" s="200"/>
      <c r="CG17" s="200"/>
      <c r="CH17" s="200"/>
      <c r="CI17" s="207">
        <v>0</v>
      </c>
      <c r="CJ17" s="200"/>
      <c r="CK17" s="200"/>
      <c r="CL17" s="200"/>
      <c r="CM17" s="203"/>
      <c r="CN17" s="203"/>
      <c r="CO17" s="203"/>
      <c r="CP17" s="200"/>
      <c r="CQ17" s="200"/>
      <c r="CR17" s="200"/>
      <c r="CS17" s="200"/>
      <c r="CT17" s="200"/>
      <c r="CU17" s="207">
        <v>0</v>
      </c>
      <c r="CV17" s="200"/>
      <c r="CW17" s="200"/>
      <c r="CX17" s="200"/>
      <c r="CY17" s="203"/>
      <c r="CZ17" s="203"/>
      <c r="DA17" s="203"/>
      <c r="DB17" s="200"/>
      <c r="DC17" s="200"/>
      <c r="DD17" s="200"/>
      <c r="DE17" s="200"/>
      <c r="DF17" s="200"/>
      <c r="DG17" s="207">
        <v>0</v>
      </c>
      <c r="DH17" s="207"/>
      <c r="DI17" s="207"/>
      <c r="DJ17" s="207"/>
      <c r="DK17" s="203"/>
      <c r="DL17" s="203"/>
      <c r="DM17" s="203"/>
      <c r="DN17" s="207"/>
      <c r="DO17" s="207"/>
      <c r="DP17" s="207"/>
      <c r="DQ17" s="207"/>
      <c r="DR17" s="207"/>
      <c r="DS17" s="207">
        <v>0</v>
      </c>
      <c r="DT17" s="200"/>
      <c r="DU17" s="200"/>
      <c r="DV17" s="200"/>
      <c r="DW17" s="203"/>
      <c r="DX17" s="203"/>
      <c r="DY17" s="203"/>
      <c r="DZ17" s="200"/>
      <c r="EA17" s="200"/>
      <c r="EB17" s="200"/>
      <c r="EC17" s="200"/>
      <c r="ED17" s="200"/>
      <c r="EE17" s="207">
        <v>0</v>
      </c>
      <c r="EF17" s="200"/>
      <c r="EG17" s="200"/>
      <c r="EH17" s="200"/>
      <c r="EI17" s="203"/>
      <c r="EJ17" s="203"/>
      <c r="EK17" s="203"/>
      <c r="EL17" s="200"/>
      <c r="EM17" s="200"/>
      <c r="EN17" s="200"/>
      <c r="EO17" s="200"/>
      <c r="EP17" s="200"/>
      <c r="EQ17" s="207">
        <v>0</v>
      </c>
      <c r="ER17" s="200"/>
      <c r="ES17" s="200"/>
      <c r="ET17" s="200"/>
      <c r="EU17" s="203"/>
      <c r="EV17" s="203"/>
      <c r="EW17" s="203"/>
      <c r="EX17" s="200"/>
      <c r="EY17" s="200"/>
      <c r="EZ17" s="200"/>
      <c r="FA17" s="200"/>
      <c r="FB17" s="200"/>
      <c r="FC17" s="207">
        <v>0</v>
      </c>
      <c r="FD17" s="207"/>
      <c r="FE17" s="207"/>
      <c r="FF17" s="207"/>
      <c r="FG17" s="203"/>
      <c r="FH17" s="203"/>
      <c r="FI17" s="203"/>
      <c r="FJ17" s="207"/>
      <c r="FK17" s="207"/>
      <c r="FL17" s="207"/>
      <c r="FM17" s="207"/>
      <c r="FN17" s="207"/>
      <c r="FO17" s="207">
        <v>0</v>
      </c>
      <c r="FP17" s="207"/>
      <c r="FQ17" s="207"/>
      <c r="FR17" s="207"/>
      <c r="FS17" s="203"/>
      <c r="FT17" s="203"/>
      <c r="FU17" s="203"/>
      <c r="FV17" s="207"/>
      <c r="FW17" s="207"/>
      <c r="FX17" s="207"/>
      <c r="FY17" s="207"/>
      <c r="FZ17" s="207"/>
      <c r="GA17" s="207">
        <v>0</v>
      </c>
      <c r="GB17" s="200"/>
      <c r="GC17" s="200"/>
      <c r="GD17" s="200"/>
      <c r="GE17" s="203"/>
      <c r="GF17" s="203"/>
      <c r="GG17" s="203"/>
      <c r="GH17" s="203"/>
      <c r="GI17" s="203"/>
      <c r="GJ17" s="203"/>
    </row>
    <row r="18" spans="1:196" s="229" customFormat="1" ht="26">
      <c r="A18" s="261"/>
      <c r="B18" s="255"/>
      <c r="C18" s="223" t="s">
        <v>39</v>
      </c>
      <c r="D18" s="223" t="s">
        <v>250</v>
      </c>
      <c r="E18" s="224"/>
      <c r="F18" s="225" t="s">
        <v>36</v>
      </c>
      <c r="G18" s="226">
        <f t="shared" ref="G18:G37" si="23">AVERAGE(S18,AE18,AQ18,BC18,BO18,CA18,CM18,CY18,DK18,DW18,EI18,EU18,FG18,FS18)</f>
        <v>0</v>
      </c>
      <c r="H18" s="226">
        <f t="shared" ref="H18:H37" si="24">AVERAGE(T18,AF18,AR18,BD18,BP18,CB18,CN18,CZ18,DL18,DX18,EJ18,EV18,FH18,FT18)</f>
        <v>0</v>
      </c>
      <c r="I18" s="226">
        <f t="shared" ref="I18:I37" si="25">AVERAGE(U18,AG18,AS18,BE18,BQ18,CC18,CO18,DA18,DM18,DY18,EK18,EW18,FI18,FU18)</f>
        <v>0</v>
      </c>
      <c r="J18" s="226">
        <f t="shared" ref="J18:J37" si="26">AVERAGE(V18,AH18,AT18,BF18,BR18,CD18,CP18,DB18,DN18,DZ18,EL18,EX18,FJ18,FV18)</f>
        <v>0</v>
      </c>
      <c r="K18" s="226">
        <f t="shared" ref="K18:K37" si="27">AVERAGE(W18,AI18,AU18,BG18,BS18,CE18,CQ18,DC18,DO18,EA18,EM18,EY18,FK18,FW18)</f>
        <v>0</v>
      </c>
      <c r="L18" s="226">
        <f t="shared" ref="L18:L37" si="28">AVERAGE(X18,AJ18,AV18,BH18,BT18,CF18,CR18,DD18,DP18,EB18,EN18,EZ18,FL18,FX18)</f>
        <v>0</v>
      </c>
      <c r="M18" s="226">
        <f t="shared" ref="M18:M37" si="29">AVERAGE(Y18,AK18,AW18,BI18,BU18,CG18,CS18,DE18,DQ18,EC18,EO18,FA18,FM18,FY18)</f>
        <v>0</v>
      </c>
      <c r="N18" s="226">
        <f t="shared" ref="N18:N37" si="30">AVERAGE(Z18,AL18,AX18,BJ18,BV18,CH18,CT18,DF18,DR18,ED18,EP18,FB18,FN18,FZ18)</f>
        <v>0</v>
      </c>
      <c r="O18" s="226">
        <f t="shared" ref="O18:O37" si="31">AVERAGE(AA18,AM18,AY18,BK18,BW18,CI18,CU18,DG18,DS18,EE18,EQ18,FC18,FO18,GA18)</f>
        <v>0</v>
      </c>
      <c r="P18" s="226">
        <f t="shared" ref="P18:P37" si="32">AVERAGE(AB18,AN18,AZ18,BL18,BX18,CJ18,CV18,DH18,DT18,EF18,ER18,FD18,FP18,GB18)</f>
        <v>0</v>
      </c>
      <c r="Q18" s="226">
        <f t="shared" ref="Q18:Q37" si="33">AVERAGE(AC18,AO18,BA18,BM18,BY18,CK18,CW18,DI18,DU18,EG18,ES18,FE18,FQ18,GC18)</f>
        <v>0</v>
      </c>
      <c r="R18" s="226">
        <f t="shared" ref="R18:R37" si="34">AVERAGE(AD18,AP18,BB18,BN18,BZ18,CL18,CX18,DJ18,DV18,EH18,ET18,FF18,FR18,GD18)</f>
        <v>0</v>
      </c>
      <c r="S18" s="227"/>
      <c r="T18" s="227"/>
      <c r="U18" s="227"/>
      <c r="V18" s="227">
        <f>SUM($S$17:V17)</f>
        <v>0</v>
      </c>
      <c r="W18" s="227">
        <f>SUM($S$17:W17)</f>
        <v>0</v>
      </c>
      <c r="X18" s="227">
        <f>SUM($S$17:X17)</f>
        <v>0</v>
      </c>
      <c r="Y18" s="227">
        <f>SUM($S$17:Y17)</f>
        <v>0</v>
      </c>
      <c r="Z18" s="227">
        <f>SUM($S$17:Z17)</f>
        <v>0</v>
      </c>
      <c r="AA18" s="228">
        <f>SUM($S$17:AA17)</f>
        <v>0</v>
      </c>
      <c r="AB18" s="228">
        <f>SUM($S$17:AB17)</f>
        <v>0</v>
      </c>
      <c r="AC18" s="228">
        <f>SUM($S$17:AC17)</f>
        <v>0</v>
      </c>
      <c r="AD18" s="228">
        <f>SUM($S$17:AD17)</f>
        <v>0</v>
      </c>
      <c r="AE18" s="228">
        <f>SUM($S$17:AE17)</f>
        <v>0</v>
      </c>
      <c r="AF18" s="228">
        <f>SUM($S$17:AF17)</f>
        <v>0</v>
      </c>
      <c r="AG18" s="228">
        <f>SUM($S$17:AG17)</f>
        <v>0</v>
      </c>
      <c r="AH18" s="228">
        <f>SUM($S$17:AH17)</f>
        <v>0</v>
      </c>
      <c r="AI18" s="228">
        <f>SUM($S$17:AI17)</f>
        <v>0</v>
      </c>
      <c r="AJ18" s="228">
        <f>SUM($S$17:AJ17)</f>
        <v>0</v>
      </c>
      <c r="AK18" s="228">
        <f>SUM($S$17:AK17)</f>
        <v>0</v>
      </c>
      <c r="AL18" s="228">
        <f>SUM($S$17:AL17)</f>
        <v>0</v>
      </c>
      <c r="AM18" s="228">
        <f>SUM($S$17:AM17)</f>
        <v>0</v>
      </c>
      <c r="AN18" s="228">
        <f>SUM($S$17:AN17)</f>
        <v>0</v>
      </c>
      <c r="AO18" s="228">
        <f>SUM($S$17:AO17)</f>
        <v>0</v>
      </c>
      <c r="AP18" s="228">
        <f>SUM($S$17:AP17)</f>
        <v>0</v>
      </c>
      <c r="AQ18" s="228">
        <f>SUM($S$17:AQ17)</f>
        <v>0</v>
      </c>
      <c r="AR18" s="228">
        <f>SUM($S$17:AR17)</f>
        <v>0</v>
      </c>
      <c r="AS18" s="228">
        <f>SUM($S$17:AS17)</f>
        <v>0</v>
      </c>
      <c r="AT18" s="228">
        <f>SUM($S$17:AT17)</f>
        <v>0</v>
      </c>
      <c r="AU18" s="228">
        <f>SUM($S$17:AU17)</f>
        <v>0</v>
      </c>
      <c r="AV18" s="228">
        <f>SUM($S$17:AV17)</f>
        <v>0</v>
      </c>
      <c r="AW18" s="228">
        <f>SUM($S$17:AW17)</f>
        <v>0</v>
      </c>
      <c r="AX18" s="228">
        <f>SUM($S$17:AX17)</f>
        <v>0</v>
      </c>
      <c r="AY18" s="228">
        <f>SUM($S$17:AY17)</f>
        <v>0</v>
      </c>
      <c r="AZ18" s="228">
        <f>SUM($S$17:AZ17)</f>
        <v>0</v>
      </c>
      <c r="BA18" s="228">
        <f>SUM($S$17:BA17)</f>
        <v>0</v>
      </c>
      <c r="BB18" s="228">
        <f>SUM($S$17:BB17)</f>
        <v>0</v>
      </c>
      <c r="BC18" s="228">
        <f>SUM($S$17:BC17)</f>
        <v>0</v>
      </c>
      <c r="BD18" s="228">
        <f>SUM($S$17:BD17)</f>
        <v>0</v>
      </c>
      <c r="BE18" s="228">
        <f>SUM($S$17:BE17)</f>
        <v>0</v>
      </c>
      <c r="BF18" s="228">
        <f>SUM($S$17:BF17)</f>
        <v>0</v>
      </c>
      <c r="BG18" s="228">
        <f>SUM($S$17:BG17)</f>
        <v>0</v>
      </c>
      <c r="BH18" s="228">
        <f>SUM($S$17:BH17)</f>
        <v>0</v>
      </c>
      <c r="BI18" s="228">
        <f>SUM($S$17:BI17)</f>
        <v>0</v>
      </c>
      <c r="BJ18" s="228">
        <f>SUM($S$17:BJ17)</f>
        <v>0</v>
      </c>
      <c r="BK18" s="228">
        <f>SUM($S$17:BK17)</f>
        <v>0</v>
      </c>
      <c r="BL18" s="228">
        <f>SUM($S$17:BL17)</f>
        <v>0</v>
      </c>
      <c r="BM18" s="228">
        <f>SUM($S$17:BM17)</f>
        <v>0</v>
      </c>
      <c r="BN18" s="228">
        <f>SUM($S$17:BN17)</f>
        <v>0</v>
      </c>
      <c r="BO18" s="228">
        <f>SUM($S$17:BO17)</f>
        <v>0</v>
      </c>
      <c r="BP18" s="228">
        <f>SUM($S$17:BP17)</f>
        <v>0</v>
      </c>
      <c r="BQ18" s="228">
        <f>SUM($S$17:BQ17)</f>
        <v>0</v>
      </c>
      <c r="BR18" s="228">
        <f>SUM($S$17:BR17)</f>
        <v>0</v>
      </c>
      <c r="BS18" s="228">
        <f>SUM($S$17:BS17)</f>
        <v>0</v>
      </c>
      <c r="BT18" s="228">
        <f>SUM($S$17:BT17)</f>
        <v>0</v>
      </c>
      <c r="BU18" s="228">
        <f>SUM($S$17:BU17)</f>
        <v>0</v>
      </c>
      <c r="BV18" s="228">
        <f>SUM($S$17:BV17)</f>
        <v>0</v>
      </c>
      <c r="BW18" s="228">
        <v>0</v>
      </c>
      <c r="BX18" s="228">
        <f>SUM($S$17:BX17)</f>
        <v>0</v>
      </c>
      <c r="BY18" s="228">
        <f>SUM($S$17:BY17)</f>
        <v>0</v>
      </c>
      <c r="BZ18" s="228">
        <f>SUM($S$17:BZ17)</f>
        <v>0</v>
      </c>
      <c r="CA18" s="228">
        <f>SUM($S$17:CA17)</f>
        <v>0</v>
      </c>
      <c r="CB18" s="228">
        <f>SUM($S$17:CB17)</f>
        <v>0</v>
      </c>
      <c r="CC18" s="228">
        <f>SUM($S$17:CC17)</f>
        <v>0</v>
      </c>
      <c r="CD18" s="228">
        <f>SUM($S$17:CD17)</f>
        <v>0</v>
      </c>
      <c r="CE18" s="228">
        <f>SUM($S$17:CE17)</f>
        <v>0</v>
      </c>
      <c r="CF18" s="228">
        <f>SUM($S$17:CF17)</f>
        <v>0</v>
      </c>
      <c r="CG18" s="228">
        <f>SUM($S$17:CG17)</f>
        <v>0</v>
      </c>
      <c r="CH18" s="228">
        <f>SUM($S$17:CH17)</f>
        <v>0</v>
      </c>
      <c r="CI18" s="228">
        <f>SUM($S$17:CI17)</f>
        <v>0</v>
      </c>
      <c r="CJ18" s="228">
        <f>SUM($S$17:CJ17)</f>
        <v>0</v>
      </c>
      <c r="CK18" s="228">
        <f>SUM($S$17:CK17)</f>
        <v>0</v>
      </c>
      <c r="CL18" s="228">
        <f>SUM($S$17:CL17)</f>
        <v>0</v>
      </c>
      <c r="CM18" s="228">
        <f>SUM($S$17:CM17)</f>
        <v>0</v>
      </c>
      <c r="CN18" s="228">
        <f>SUM($S$17:CN17)</f>
        <v>0</v>
      </c>
      <c r="CO18" s="228">
        <f>SUM($S$17:CO17)</f>
        <v>0</v>
      </c>
      <c r="CP18" s="228">
        <f>SUM($S$17:CP17)</f>
        <v>0</v>
      </c>
      <c r="CQ18" s="228">
        <f>SUM($S$17:CQ17)</f>
        <v>0</v>
      </c>
      <c r="CR18" s="228">
        <f>SUM($S$17:CR17)</f>
        <v>0</v>
      </c>
      <c r="CS18" s="228">
        <f>SUM($S$17:CS17)</f>
        <v>0</v>
      </c>
      <c r="CT18" s="228">
        <f>SUM($S$17:CT17)</f>
        <v>0</v>
      </c>
      <c r="CU18" s="228">
        <f>SUM($S$17:CU17)</f>
        <v>0</v>
      </c>
      <c r="CV18" s="228">
        <f>SUM($S$17:CV17)</f>
        <v>0</v>
      </c>
      <c r="CW18" s="228">
        <f>SUM($S$17:CW17)</f>
        <v>0</v>
      </c>
      <c r="CX18" s="228">
        <f>SUM($S$17:CX17)</f>
        <v>0</v>
      </c>
      <c r="CY18" s="228">
        <f>SUM($S$17:CY17)</f>
        <v>0</v>
      </c>
      <c r="CZ18" s="228">
        <f>SUM($S$17:CZ17)</f>
        <v>0</v>
      </c>
      <c r="DA18" s="228">
        <f>SUM($S$17:DA17)</f>
        <v>0</v>
      </c>
      <c r="DB18" s="228">
        <f>SUM($S$17:DB17)</f>
        <v>0</v>
      </c>
      <c r="DC18" s="228">
        <f>SUM($S$17:DC17)</f>
        <v>0</v>
      </c>
      <c r="DD18" s="228">
        <f>SUM($S$17:DD17)</f>
        <v>0</v>
      </c>
      <c r="DE18" s="228">
        <f>SUM($S$17:DE17)</f>
        <v>0</v>
      </c>
      <c r="DF18" s="228">
        <f>SUM($S$17:DF17)</f>
        <v>0</v>
      </c>
      <c r="DG18" s="228">
        <v>0</v>
      </c>
      <c r="DH18" s="228">
        <f>SUM($S$17:DH17)</f>
        <v>0</v>
      </c>
      <c r="DI18" s="228">
        <f>SUM($S$17:DI17)</f>
        <v>0</v>
      </c>
      <c r="DJ18" s="228">
        <f>SUM($S$17:DJ17)</f>
        <v>0</v>
      </c>
      <c r="DK18" s="228">
        <f>SUM($S$17:DK17)</f>
        <v>0</v>
      </c>
      <c r="DL18" s="228">
        <f>SUM($S$17:DL17)</f>
        <v>0</v>
      </c>
      <c r="DM18" s="228">
        <f>SUM($S$17:DM17)</f>
        <v>0</v>
      </c>
      <c r="DN18" s="228">
        <f>SUM($S$17:DN17)</f>
        <v>0</v>
      </c>
      <c r="DO18" s="228">
        <f>SUM($S$17:DO17)</f>
        <v>0</v>
      </c>
      <c r="DP18" s="228">
        <f>SUM($S$17:DP17)</f>
        <v>0</v>
      </c>
      <c r="DQ18" s="228">
        <f>SUM($S$17:DQ17)</f>
        <v>0</v>
      </c>
      <c r="DR18" s="228">
        <f>SUM($S$17:DR17)</f>
        <v>0</v>
      </c>
      <c r="DS18" s="228">
        <v>0</v>
      </c>
      <c r="DT18" s="228">
        <f>SUM($S$17:DT17)</f>
        <v>0</v>
      </c>
      <c r="DU18" s="228">
        <f>SUM($S$17:DU17)</f>
        <v>0</v>
      </c>
      <c r="DV18" s="228">
        <f>SUM($S$17:DV17)</f>
        <v>0</v>
      </c>
      <c r="DW18" s="228">
        <f>SUM($S$17:DW17)</f>
        <v>0</v>
      </c>
      <c r="DX18" s="228">
        <f>SUM($S$17:DX17)</f>
        <v>0</v>
      </c>
      <c r="DY18" s="228">
        <f>SUM($S$17:DY17)</f>
        <v>0</v>
      </c>
      <c r="DZ18" s="228">
        <f>SUM($S$17:DZ17)</f>
        <v>0</v>
      </c>
      <c r="EA18" s="228">
        <f>SUM($S$17:EA17)</f>
        <v>0</v>
      </c>
      <c r="EB18" s="228">
        <f>SUM($S$17:EB17)</f>
        <v>0</v>
      </c>
      <c r="EC18" s="228">
        <f>SUM($S$17:EC17)</f>
        <v>0</v>
      </c>
      <c r="ED18" s="228">
        <f>SUM($S$17:ED17)</f>
        <v>0</v>
      </c>
      <c r="EE18" s="228">
        <v>0</v>
      </c>
      <c r="EF18" s="228">
        <f>SUM($S$17:EF17)</f>
        <v>0</v>
      </c>
      <c r="EG18" s="228">
        <f>SUM($S$17:EG17)</f>
        <v>0</v>
      </c>
      <c r="EH18" s="228">
        <f>SUM($S$17:EH17)</f>
        <v>0</v>
      </c>
      <c r="EI18" s="228">
        <f>SUM($S$17:EI17)</f>
        <v>0</v>
      </c>
      <c r="EJ18" s="228">
        <f>SUM($S$17:EJ17)</f>
        <v>0</v>
      </c>
      <c r="EK18" s="228">
        <f>SUM($S$17:EK17)</f>
        <v>0</v>
      </c>
      <c r="EL18" s="228">
        <f>SUM($S$17:EL17)</f>
        <v>0</v>
      </c>
      <c r="EM18" s="228">
        <f>SUM($S$17:EM17)</f>
        <v>0</v>
      </c>
      <c r="EN18" s="228">
        <f>SUM($S$17:EN17)</f>
        <v>0</v>
      </c>
      <c r="EO18" s="228">
        <f>SUM($S$17:EO17)</f>
        <v>0</v>
      </c>
      <c r="EP18" s="228">
        <f>SUM($S$17:EP17)</f>
        <v>0</v>
      </c>
      <c r="EQ18" s="228">
        <v>0</v>
      </c>
      <c r="ER18" s="228">
        <f>SUM($S$17:ER17)</f>
        <v>0</v>
      </c>
      <c r="ES18" s="228">
        <f>SUM($S$17:ES17)</f>
        <v>0</v>
      </c>
      <c r="ET18" s="228">
        <f>SUM($S$17:ET17)</f>
        <v>0</v>
      </c>
      <c r="EU18" s="228">
        <f>SUM($S$17:EU17)</f>
        <v>0</v>
      </c>
      <c r="EV18" s="228">
        <f>SUM($S$17:EV17)</f>
        <v>0</v>
      </c>
      <c r="EW18" s="228">
        <f>SUM($S$17:EW17)</f>
        <v>0</v>
      </c>
      <c r="EX18" s="228">
        <f>SUM($S$17:EX17)</f>
        <v>0</v>
      </c>
      <c r="EY18" s="228">
        <f>SUM($S$17:EY17)</f>
        <v>0</v>
      </c>
      <c r="EZ18" s="228">
        <f>SUM($S$17:EZ17)</f>
        <v>0</v>
      </c>
      <c r="FA18" s="228">
        <f>SUM($S$17:FA17)</f>
        <v>0</v>
      </c>
      <c r="FB18" s="228">
        <f>SUM($S$17:FB17)</f>
        <v>0</v>
      </c>
      <c r="FC18" s="228">
        <v>0</v>
      </c>
      <c r="FD18" s="228">
        <f>SUM($S$17:FD17)</f>
        <v>0</v>
      </c>
      <c r="FE18" s="228">
        <f>SUM($S$17:FE17)</f>
        <v>0</v>
      </c>
      <c r="FF18" s="228">
        <f>SUM($S$17:FF17)</f>
        <v>0</v>
      </c>
      <c r="FG18" s="228">
        <f>SUM($S$17:FG17)</f>
        <v>0</v>
      </c>
      <c r="FH18" s="228">
        <f>SUM($S$17:FH17)</f>
        <v>0</v>
      </c>
      <c r="FI18" s="228">
        <f>SUM($S$17:FI17)</f>
        <v>0</v>
      </c>
      <c r="FJ18" s="228">
        <f>SUM($S$17:FJ17)</f>
        <v>0</v>
      </c>
      <c r="FK18" s="228">
        <f>SUM($S$17:FK17)</f>
        <v>0</v>
      </c>
      <c r="FL18" s="228">
        <f>SUM($S$17:FL17)</f>
        <v>0</v>
      </c>
      <c r="FM18" s="228">
        <f>SUM($S$17:FM17)</f>
        <v>0</v>
      </c>
      <c r="FN18" s="228">
        <f>SUM($S$17:FN17)</f>
        <v>0</v>
      </c>
      <c r="FO18" s="228">
        <v>0</v>
      </c>
      <c r="FP18" s="228">
        <f>SUM($S$17:FP17)</f>
        <v>0</v>
      </c>
      <c r="FQ18" s="228">
        <f>SUM($S$17:FQ17)</f>
        <v>0</v>
      </c>
      <c r="FR18" s="228">
        <f>SUM($S$17:FR17)</f>
        <v>0</v>
      </c>
      <c r="FS18" s="228">
        <f>SUM($S$17:FS17)</f>
        <v>0</v>
      </c>
      <c r="FT18" s="228">
        <f>SUM($S$17:FT17)</f>
        <v>0</v>
      </c>
      <c r="FU18" s="228">
        <f>SUM($S$17:FU17)</f>
        <v>0</v>
      </c>
      <c r="FV18" s="228">
        <f>SUM($S$17:FV17)</f>
        <v>0</v>
      </c>
      <c r="FW18" s="228">
        <f>SUM($S$17:FW17)</f>
        <v>0</v>
      </c>
      <c r="FX18" s="228">
        <f>SUM($S$17:FX17)</f>
        <v>0</v>
      </c>
      <c r="FY18" s="228">
        <f>SUM($S$17:FY17)</f>
        <v>0</v>
      </c>
      <c r="FZ18" s="228">
        <f>SUM($S$17:FZ17)</f>
        <v>0</v>
      </c>
      <c r="GA18" s="228">
        <v>0</v>
      </c>
      <c r="GB18" s="228">
        <f>SUM($S$17:GB17)</f>
        <v>0</v>
      </c>
      <c r="GC18" s="228">
        <f>SUM($S$17:GC17)</f>
        <v>0</v>
      </c>
      <c r="GD18" s="228">
        <f>SUM($S$17:GD17)</f>
        <v>0</v>
      </c>
      <c r="GE18" s="228">
        <f>SUM($S$17:GE17)</f>
        <v>0</v>
      </c>
      <c r="GF18" s="228">
        <f>SUM($S$17:GF17)</f>
        <v>0</v>
      </c>
      <c r="GG18" s="228">
        <f>SUM($S$17:GG17)</f>
        <v>0</v>
      </c>
      <c r="GH18" s="228">
        <f>SUM($S$17:GH17)</f>
        <v>0</v>
      </c>
      <c r="GI18" s="228">
        <f>SUM($S$17:GI17)</f>
        <v>0</v>
      </c>
      <c r="GJ18" s="228">
        <f>SUM($S$17:GJ17)</f>
        <v>0</v>
      </c>
    </row>
    <row r="19" spans="1:196" s="1" customFormat="1" ht="65">
      <c r="A19" s="259">
        <v>8</v>
      </c>
      <c r="B19" s="253" t="s">
        <v>20</v>
      </c>
      <c r="C19" s="148" t="s">
        <v>148</v>
      </c>
      <c r="D19" s="185" t="s">
        <v>260</v>
      </c>
      <c r="E19" s="107"/>
      <c r="F19" s="167" t="s">
        <v>36</v>
      </c>
      <c r="G19" s="200">
        <f t="shared" si="23"/>
        <v>0</v>
      </c>
      <c r="H19" s="200">
        <f t="shared" si="24"/>
        <v>0</v>
      </c>
      <c r="I19" s="200">
        <f t="shared" si="25"/>
        <v>0</v>
      </c>
      <c r="J19" s="200">
        <f t="shared" si="26"/>
        <v>0</v>
      </c>
      <c r="K19" s="200">
        <f t="shared" si="27"/>
        <v>0</v>
      </c>
      <c r="L19" s="200">
        <f t="shared" si="28"/>
        <v>0</v>
      </c>
      <c r="M19" s="200">
        <f t="shared" si="29"/>
        <v>0</v>
      </c>
      <c r="N19" s="200">
        <f t="shared" si="30"/>
        <v>0</v>
      </c>
      <c r="O19" s="200">
        <f t="shared" si="31"/>
        <v>0</v>
      </c>
      <c r="P19" s="200" t="e">
        <f t="shared" si="32"/>
        <v>#DIV/0!</v>
      </c>
      <c r="Q19" s="200" t="e">
        <f t="shared" si="33"/>
        <v>#DIV/0!</v>
      </c>
      <c r="R19" s="200" t="e">
        <f t="shared" si="34"/>
        <v>#DIV/0!</v>
      </c>
      <c r="S19" s="180"/>
      <c r="T19" s="180"/>
      <c r="U19" s="180"/>
      <c r="V19" s="180"/>
      <c r="W19" s="180"/>
      <c r="X19" s="180"/>
      <c r="Y19" s="180"/>
      <c r="Z19" s="180"/>
      <c r="AA19" s="210">
        <v>0</v>
      </c>
      <c r="AB19" s="210"/>
      <c r="AC19" s="210"/>
      <c r="AD19" s="210"/>
      <c r="AE19" s="210">
        <v>0</v>
      </c>
      <c r="AF19" s="210">
        <v>0</v>
      </c>
      <c r="AG19" s="210">
        <v>0</v>
      </c>
      <c r="AH19" s="210">
        <v>0</v>
      </c>
      <c r="AI19" s="210">
        <v>0</v>
      </c>
      <c r="AJ19" s="210">
        <v>0</v>
      </c>
      <c r="AK19" s="210">
        <v>0</v>
      </c>
      <c r="AL19" s="210">
        <v>0</v>
      </c>
      <c r="AM19" s="210">
        <v>0</v>
      </c>
      <c r="AN19" s="172"/>
      <c r="AO19" s="172"/>
      <c r="AP19" s="172"/>
      <c r="AQ19" s="153"/>
      <c r="AR19" s="153"/>
      <c r="AS19" s="153"/>
      <c r="AT19" s="172"/>
      <c r="AU19" s="172"/>
      <c r="AV19" s="172"/>
      <c r="AW19" s="172"/>
      <c r="AX19" s="172"/>
      <c r="AY19" s="212">
        <v>0</v>
      </c>
      <c r="AZ19" s="172"/>
      <c r="BA19" s="172"/>
      <c r="BB19" s="172"/>
      <c r="BC19" s="153"/>
      <c r="BD19" s="153"/>
      <c r="BE19" s="153"/>
      <c r="BF19" s="172"/>
      <c r="BG19" s="172"/>
      <c r="BH19" s="172"/>
      <c r="BI19" s="172"/>
      <c r="BJ19" s="172"/>
      <c r="BK19" s="212">
        <v>0</v>
      </c>
      <c r="BL19" s="172"/>
      <c r="BM19" s="172"/>
      <c r="BN19" s="172"/>
      <c r="BO19" s="153"/>
      <c r="BP19" s="153"/>
      <c r="BQ19" s="153"/>
      <c r="BR19" s="172"/>
      <c r="BS19" s="172"/>
      <c r="BT19" s="172"/>
      <c r="BU19" s="172"/>
      <c r="BV19" s="172"/>
      <c r="BW19" s="212">
        <v>0</v>
      </c>
      <c r="BX19" s="172"/>
      <c r="BY19" s="172"/>
      <c r="BZ19" s="172"/>
      <c r="CA19" s="153"/>
      <c r="CB19" s="153"/>
      <c r="CC19" s="153"/>
      <c r="CD19" s="172"/>
      <c r="CE19" s="172"/>
      <c r="CF19" s="172"/>
      <c r="CG19" s="172"/>
      <c r="CH19" s="172"/>
      <c r="CI19" s="212">
        <v>0</v>
      </c>
      <c r="CJ19" s="172"/>
      <c r="CK19" s="172"/>
      <c r="CL19" s="172"/>
      <c r="CM19" s="153"/>
      <c r="CN19" s="153"/>
      <c r="CO19" s="153"/>
      <c r="CP19" s="172"/>
      <c r="CQ19" s="172"/>
      <c r="CR19" s="172"/>
      <c r="CS19" s="172"/>
      <c r="CT19" s="172"/>
      <c r="CU19" s="212">
        <v>0</v>
      </c>
      <c r="CV19" s="172"/>
      <c r="CW19" s="172"/>
      <c r="CX19" s="172"/>
      <c r="CY19" s="153"/>
      <c r="CZ19" s="153"/>
      <c r="DA19" s="153"/>
      <c r="DB19" s="172"/>
      <c r="DC19" s="172"/>
      <c r="DD19" s="172"/>
      <c r="DE19" s="172"/>
      <c r="DF19" s="172"/>
      <c r="DG19" s="212">
        <v>0</v>
      </c>
      <c r="DH19" s="212"/>
      <c r="DI19" s="212"/>
      <c r="DJ19" s="212"/>
      <c r="DK19" s="233"/>
      <c r="DL19" s="233"/>
      <c r="DM19" s="233"/>
      <c r="DN19" s="212"/>
      <c r="DO19" s="212"/>
      <c r="DP19" s="212"/>
      <c r="DQ19" s="212"/>
      <c r="DR19" s="212"/>
      <c r="DS19" s="212">
        <v>0</v>
      </c>
      <c r="DT19" s="172"/>
      <c r="DU19" s="172"/>
      <c r="DV19" s="172"/>
      <c r="DW19" s="153"/>
      <c r="DX19" s="153"/>
      <c r="DY19" s="153"/>
      <c r="DZ19" s="172"/>
      <c r="EA19" s="172"/>
      <c r="EB19" s="172"/>
      <c r="EC19" s="172"/>
      <c r="ED19" s="172"/>
      <c r="EE19" s="212">
        <v>0</v>
      </c>
      <c r="EF19" s="172"/>
      <c r="EG19" s="172"/>
      <c r="EH19" s="172"/>
      <c r="EI19" s="153"/>
      <c r="EJ19" s="153"/>
      <c r="EK19" s="153"/>
      <c r="EL19" s="172"/>
      <c r="EM19" s="172"/>
      <c r="EN19" s="172"/>
      <c r="EO19" s="172"/>
      <c r="EP19" s="172"/>
      <c r="EQ19" s="212">
        <v>0</v>
      </c>
      <c r="ER19" s="172"/>
      <c r="ES19" s="172"/>
      <c r="ET19" s="172"/>
      <c r="EU19" s="153"/>
      <c r="EV19" s="153"/>
      <c r="EW19" s="153"/>
      <c r="EX19" s="172"/>
      <c r="EY19" s="172"/>
      <c r="EZ19" s="172"/>
      <c r="FA19" s="172"/>
      <c r="FB19" s="172"/>
      <c r="FC19" s="212">
        <v>0</v>
      </c>
      <c r="FD19" s="212"/>
      <c r="FE19" s="212"/>
      <c r="FF19" s="212"/>
      <c r="FG19" s="233"/>
      <c r="FH19" s="233"/>
      <c r="FI19" s="233"/>
      <c r="FJ19" s="212"/>
      <c r="FK19" s="212"/>
      <c r="FL19" s="212"/>
      <c r="FM19" s="212"/>
      <c r="FN19" s="212"/>
      <c r="FO19" s="212">
        <v>0</v>
      </c>
      <c r="FP19" s="212"/>
      <c r="FQ19" s="212"/>
      <c r="FR19" s="212"/>
      <c r="FS19" s="233"/>
      <c r="FT19" s="233"/>
      <c r="FU19" s="233"/>
      <c r="FV19" s="212"/>
      <c r="FW19" s="212"/>
      <c r="FX19" s="212"/>
      <c r="FY19" s="212"/>
      <c r="FZ19" s="212"/>
      <c r="GA19" s="212">
        <v>0</v>
      </c>
      <c r="GB19" s="172"/>
      <c r="GC19" s="172"/>
      <c r="GD19" s="172"/>
      <c r="GE19" s="154"/>
      <c r="GF19" s="107"/>
      <c r="GG19" s="107"/>
      <c r="GH19" s="107"/>
      <c r="GI19" s="107"/>
      <c r="GJ19" s="107"/>
    </row>
    <row r="20" spans="1:196" s="222" customFormat="1" ht="65">
      <c r="A20" s="260"/>
      <c r="B20" s="254"/>
      <c r="C20" s="239" t="s">
        <v>149</v>
      </c>
      <c r="D20" s="240" t="s">
        <v>261</v>
      </c>
      <c r="E20" s="219"/>
      <c r="F20" s="220" t="s">
        <v>36</v>
      </c>
      <c r="G20" s="221">
        <f t="shared" si="23"/>
        <v>0</v>
      </c>
      <c r="H20" s="221">
        <f t="shared" si="24"/>
        <v>0</v>
      </c>
      <c r="I20" s="221">
        <f t="shared" si="25"/>
        <v>0</v>
      </c>
      <c r="J20" s="221">
        <f t="shared" si="26"/>
        <v>0</v>
      </c>
      <c r="K20" s="221">
        <f t="shared" si="27"/>
        <v>0</v>
      </c>
      <c r="L20" s="221">
        <f t="shared" si="28"/>
        <v>0</v>
      </c>
      <c r="M20" s="221">
        <f t="shared" si="29"/>
        <v>0</v>
      </c>
      <c r="N20" s="221">
        <f t="shared" si="30"/>
        <v>0</v>
      </c>
      <c r="O20" s="221">
        <f t="shared" si="31"/>
        <v>0.73499999999999999</v>
      </c>
      <c r="P20" s="221" t="e">
        <f t="shared" si="32"/>
        <v>#DIV/0!</v>
      </c>
      <c r="Q20" s="221" t="e">
        <f t="shared" si="33"/>
        <v>#DIV/0!</v>
      </c>
      <c r="R20" s="221" t="e">
        <f t="shared" si="34"/>
        <v>#DIV/0!</v>
      </c>
      <c r="S20" s="241"/>
      <c r="T20" s="241"/>
      <c r="U20" s="241"/>
      <c r="V20" s="241"/>
      <c r="W20" s="241"/>
      <c r="X20" s="241"/>
      <c r="Y20" s="241"/>
      <c r="Z20" s="241"/>
      <c r="AA20" s="230">
        <v>0</v>
      </c>
      <c r="AB20" s="230"/>
      <c r="AC20" s="230"/>
      <c r="AD20" s="230"/>
      <c r="AE20" s="230">
        <v>0</v>
      </c>
      <c r="AF20" s="230">
        <v>0</v>
      </c>
      <c r="AG20" s="230">
        <v>0</v>
      </c>
      <c r="AH20" s="230">
        <v>0</v>
      </c>
      <c r="AI20" s="230">
        <v>0</v>
      </c>
      <c r="AJ20" s="230">
        <v>0</v>
      </c>
      <c r="AK20" s="230">
        <v>0</v>
      </c>
      <c r="AL20" s="230">
        <v>0</v>
      </c>
      <c r="AM20" s="230">
        <v>0</v>
      </c>
      <c r="AN20" s="213"/>
      <c r="AO20" s="213"/>
      <c r="AP20" s="213"/>
      <c r="AQ20" s="242"/>
      <c r="AR20" s="242"/>
      <c r="AS20" s="242"/>
      <c r="AT20" s="213"/>
      <c r="AU20" s="213"/>
      <c r="AV20" s="213"/>
      <c r="AW20" s="213"/>
      <c r="AX20" s="213"/>
      <c r="AY20" s="216">
        <v>0</v>
      </c>
      <c r="AZ20" s="213"/>
      <c r="BA20" s="213"/>
      <c r="BB20" s="213"/>
      <c r="BC20" s="242"/>
      <c r="BD20" s="242"/>
      <c r="BE20" s="242"/>
      <c r="BF20" s="213"/>
      <c r="BG20" s="213"/>
      <c r="BH20" s="213"/>
      <c r="BI20" s="213"/>
      <c r="BJ20" s="213"/>
      <c r="BK20" s="216">
        <v>0</v>
      </c>
      <c r="BL20" s="213"/>
      <c r="BM20" s="213"/>
      <c r="BN20" s="213"/>
      <c r="BO20" s="242"/>
      <c r="BP20" s="242"/>
      <c r="BQ20" s="242"/>
      <c r="BR20" s="213"/>
      <c r="BS20" s="213"/>
      <c r="BT20" s="213"/>
      <c r="BU20" s="213"/>
      <c r="BV20" s="213"/>
      <c r="BW20" s="216">
        <v>0</v>
      </c>
      <c r="BX20" s="213"/>
      <c r="BY20" s="213"/>
      <c r="BZ20" s="213"/>
      <c r="CA20" s="242"/>
      <c r="CB20" s="242"/>
      <c r="CC20" s="242"/>
      <c r="CD20" s="213"/>
      <c r="CE20" s="213"/>
      <c r="CF20" s="213"/>
      <c r="CG20" s="213"/>
      <c r="CH20" s="213"/>
      <c r="CI20" s="216">
        <v>0</v>
      </c>
      <c r="CJ20" s="213"/>
      <c r="CK20" s="213"/>
      <c r="CL20" s="213"/>
      <c r="CM20" s="242"/>
      <c r="CN20" s="242"/>
      <c r="CO20" s="242"/>
      <c r="CP20" s="213"/>
      <c r="CQ20" s="213"/>
      <c r="CR20" s="213"/>
      <c r="CS20" s="213"/>
      <c r="CT20" s="213"/>
      <c r="CU20" s="216">
        <v>0</v>
      </c>
      <c r="CV20" s="213"/>
      <c r="CW20" s="213"/>
      <c r="CX20" s="213"/>
      <c r="CY20" s="242"/>
      <c r="CZ20" s="242"/>
      <c r="DA20" s="242"/>
      <c r="DB20" s="213"/>
      <c r="DC20" s="213"/>
      <c r="DD20" s="213"/>
      <c r="DE20" s="213"/>
      <c r="DF20" s="213"/>
      <c r="DG20" s="216">
        <v>0</v>
      </c>
      <c r="DH20" s="216"/>
      <c r="DI20" s="216"/>
      <c r="DJ20" s="216"/>
      <c r="DK20" s="243"/>
      <c r="DL20" s="243"/>
      <c r="DM20" s="243"/>
      <c r="DN20" s="216"/>
      <c r="DO20" s="216"/>
      <c r="DP20" s="216"/>
      <c r="DQ20" s="216"/>
      <c r="DR20" s="216"/>
      <c r="DS20" s="216">
        <v>0</v>
      </c>
      <c r="DT20" s="213"/>
      <c r="DU20" s="213"/>
      <c r="DV20" s="213"/>
      <c r="DW20" s="242"/>
      <c r="DX20" s="242"/>
      <c r="DY20" s="242"/>
      <c r="DZ20" s="213"/>
      <c r="EA20" s="213"/>
      <c r="EB20" s="213"/>
      <c r="EC20" s="213"/>
      <c r="ED20" s="213"/>
      <c r="EE20" s="216">
        <v>0</v>
      </c>
      <c r="EF20" s="213"/>
      <c r="EG20" s="213"/>
      <c r="EH20" s="213"/>
      <c r="EI20" s="242"/>
      <c r="EJ20" s="242"/>
      <c r="EK20" s="242"/>
      <c r="EL20" s="213"/>
      <c r="EM20" s="213"/>
      <c r="EN20" s="213"/>
      <c r="EO20" s="213"/>
      <c r="EP20" s="213"/>
      <c r="EQ20" s="216">
        <v>0</v>
      </c>
      <c r="ER20" s="213"/>
      <c r="ES20" s="213"/>
      <c r="ET20" s="213"/>
      <c r="EU20" s="242"/>
      <c r="EV20" s="242"/>
      <c r="EW20" s="242"/>
      <c r="EX20" s="213"/>
      <c r="EY20" s="213"/>
      <c r="EZ20" s="213"/>
      <c r="FA20" s="213"/>
      <c r="FB20" s="213"/>
      <c r="FC20" s="216">
        <v>0</v>
      </c>
      <c r="FD20" s="216"/>
      <c r="FE20" s="216"/>
      <c r="FF20" s="216"/>
      <c r="FG20" s="243"/>
      <c r="FH20" s="243"/>
      <c r="FI20" s="243"/>
      <c r="FJ20" s="216"/>
      <c r="FK20" s="216"/>
      <c r="FL20" s="216"/>
      <c r="FM20" s="216"/>
      <c r="FN20" s="216"/>
      <c r="FO20" s="216">
        <v>0</v>
      </c>
      <c r="FP20" s="216"/>
      <c r="FQ20" s="216"/>
      <c r="FR20" s="216"/>
      <c r="FS20" s="243"/>
      <c r="FT20" s="243"/>
      <c r="FU20" s="243"/>
      <c r="FV20" s="216"/>
      <c r="FW20" s="216"/>
      <c r="FX20" s="216"/>
      <c r="FY20" s="216"/>
      <c r="FZ20" s="216"/>
      <c r="GA20" s="216">
        <v>10.29</v>
      </c>
      <c r="GB20" s="213"/>
      <c r="GC20" s="213"/>
      <c r="GD20" s="213"/>
      <c r="GE20" s="244"/>
      <c r="GF20" s="219"/>
      <c r="GG20" s="219"/>
      <c r="GH20" s="219"/>
      <c r="GI20" s="219"/>
      <c r="GJ20" s="219"/>
    </row>
    <row r="21" spans="1:196" s="1" customFormat="1">
      <c r="A21" s="261"/>
      <c r="B21" s="255"/>
      <c r="C21" s="147" t="s">
        <v>23</v>
      </c>
      <c r="D21" s="147"/>
      <c r="E21" s="107"/>
      <c r="F21" s="167"/>
      <c r="G21" s="173">
        <f t="shared" si="23"/>
        <v>0</v>
      </c>
      <c r="H21" s="173">
        <f t="shared" si="24"/>
        <v>0</v>
      </c>
      <c r="I21" s="173">
        <f t="shared" si="25"/>
        <v>0</v>
      </c>
      <c r="J21" s="173">
        <f t="shared" si="26"/>
        <v>0</v>
      </c>
      <c r="K21" s="173">
        <f t="shared" si="27"/>
        <v>0</v>
      </c>
      <c r="L21" s="173">
        <f t="shared" si="28"/>
        <v>0</v>
      </c>
      <c r="M21" s="173">
        <f t="shared" si="29"/>
        <v>0</v>
      </c>
      <c r="N21" s="173">
        <f t="shared" si="30"/>
        <v>0</v>
      </c>
      <c r="O21" s="173">
        <f t="shared" si="31"/>
        <v>0</v>
      </c>
      <c r="P21" s="173">
        <f t="shared" si="32"/>
        <v>0</v>
      </c>
      <c r="Q21" s="173">
        <f t="shared" si="33"/>
        <v>0</v>
      </c>
      <c r="R21" s="173">
        <f t="shared" si="34"/>
        <v>0</v>
      </c>
      <c r="S21" s="180"/>
      <c r="T21" s="180"/>
      <c r="U21" s="180"/>
      <c r="V21" s="180">
        <v>0</v>
      </c>
      <c r="W21" s="180">
        <v>0</v>
      </c>
      <c r="X21" s="180">
        <v>0</v>
      </c>
      <c r="Y21" s="180">
        <v>0</v>
      </c>
      <c r="Z21" s="180">
        <v>0</v>
      </c>
      <c r="AA21" s="215">
        <v>0</v>
      </c>
      <c r="AB21" s="180">
        <v>0</v>
      </c>
      <c r="AC21" s="180">
        <v>0</v>
      </c>
      <c r="AD21" s="180">
        <v>0</v>
      </c>
      <c r="AE21" s="180">
        <v>0</v>
      </c>
      <c r="AF21" s="180">
        <v>0</v>
      </c>
      <c r="AG21" s="180">
        <v>0</v>
      </c>
      <c r="AH21" s="180">
        <v>0</v>
      </c>
      <c r="AI21" s="180">
        <v>0</v>
      </c>
      <c r="AJ21" s="180">
        <v>0</v>
      </c>
      <c r="AK21" s="180">
        <v>0</v>
      </c>
      <c r="AL21" s="180">
        <v>0</v>
      </c>
      <c r="AM21" s="180">
        <v>0</v>
      </c>
      <c r="AN21" s="180">
        <v>0</v>
      </c>
      <c r="AO21" s="180">
        <v>0</v>
      </c>
      <c r="AP21" s="180">
        <v>0</v>
      </c>
      <c r="AQ21" s="180">
        <v>0</v>
      </c>
      <c r="AR21" s="180">
        <v>0</v>
      </c>
      <c r="AS21" s="180">
        <v>0</v>
      </c>
      <c r="AT21" s="180">
        <v>0</v>
      </c>
      <c r="AU21" s="180">
        <v>0</v>
      </c>
      <c r="AV21" s="180">
        <v>0</v>
      </c>
      <c r="AW21" s="180">
        <v>0</v>
      </c>
      <c r="AX21" s="180">
        <v>0</v>
      </c>
      <c r="AY21" s="215">
        <v>0</v>
      </c>
      <c r="AZ21" s="180">
        <v>0</v>
      </c>
      <c r="BA21" s="180">
        <v>0</v>
      </c>
      <c r="BB21" s="180">
        <v>0</v>
      </c>
      <c r="BC21" s="180">
        <v>0</v>
      </c>
      <c r="BD21" s="180">
        <v>0</v>
      </c>
      <c r="BE21" s="180">
        <v>0</v>
      </c>
      <c r="BF21" s="180">
        <v>0</v>
      </c>
      <c r="BG21" s="180">
        <v>0</v>
      </c>
      <c r="BH21" s="180">
        <v>0</v>
      </c>
      <c r="BI21" s="180">
        <v>0</v>
      </c>
      <c r="BJ21" s="180">
        <v>0</v>
      </c>
      <c r="BK21" s="215">
        <v>0</v>
      </c>
      <c r="BL21" s="180">
        <v>0</v>
      </c>
      <c r="BM21" s="180">
        <v>0</v>
      </c>
      <c r="BN21" s="180">
        <v>0</v>
      </c>
      <c r="BO21" s="180">
        <v>0</v>
      </c>
      <c r="BP21" s="180">
        <v>0</v>
      </c>
      <c r="BQ21" s="180">
        <v>0</v>
      </c>
      <c r="BR21" s="180">
        <v>0</v>
      </c>
      <c r="BS21" s="180">
        <v>0</v>
      </c>
      <c r="BT21" s="180">
        <v>0</v>
      </c>
      <c r="BU21" s="180">
        <v>0</v>
      </c>
      <c r="BV21" s="180">
        <v>0</v>
      </c>
      <c r="BW21" s="215">
        <v>0</v>
      </c>
      <c r="BX21" s="180">
        <v>0</v>
      </c>
      <c r="BY21" s="180">
        <v>0</v>
      </c>
      <c r="BZ21" s="180">
        <v>0</v>
      </c>
      <c r="CA21" s="180">
        <v>0</v>
      </c>
      <c r="CB21" s="180">
        <v>0</v>
      </c>
      <c r="CC21" s="180">
        <v>0</v>
      </c>
      <c r="CD21" s="180">
        <v>0</v>
      </c>
      <c r="CE21" s="180">
        <v>0</v>
      </c>
      <c r="CF21" s="180">
        <v>0</v>
      </c>
      <c r="CG21" s="180">
        <v>0</v>
      </c>
      <c r="CH21" s="180">
        <v>0</v>
      </c>
      <c r="CI21" s="215">
        <v>0</v>
      </c>
      <c r="CJ21" s="180">
        <v>0</v>
      </c>
      <c r="CK21" s="180">
        <v>0</v>
      </c>
      <c r="CL21" s="180">
        <v>0</v>
      </c>
      <c r="CM21" s="180">
        <v>0</v>
      </c>
      <c r="CN21" s="180">
        <v>0</v>
      </c>
      <c r="CO21" s="180">
        <v>0</v>
      </c>
      <c r="CP21" s="180">
        <v>0</v>
      </c>
      <c r="CQ21" s="180">
        <v>0</v>
      </c>
      <c r="CR21" s="180">
        <v>0</v>
      </c>
      <c r="CS21" s="180">
        <v>0</v>
      </c>
      <c r="CT21" s="180">
        <v>0</v>
      </c>
      <c r="CU21" s="215">
        <v>0</v>
      </c>
      <c r="CV21" s="180">
        <v>0</v>
      </c>
      <c r="CW21" s="180">
        <v>0</v>
      </c>
      <c r="CX21" s="180">
        <v>0</v>
      </c>
      <c r="CY21" s="180">
        <v>0</v>
      </c>
      <c r="CZ21" s="180">
        <v>0</v>
      </c>
      <c r="DA21" s="180">
        <v>0</v>
      </c>
      <c r="DB21" s="180">
        <v>0</v>
      </c>
      <c r="DC21" s="180">
        <v>0</v>
      </c>
      <c r="DD21" s="180">
        <v>0</v>
      </c>
      <c r="DE21" s="180">
        <v>0</v>
      </c>
      <c r="DF21" s="180">
        <v>0</v>
      </c>
      <c r="DG21" s="215">
        <v>0</v>
      </c>
      <c r="DH21" s="215">
        <v>0</v>
      </c>
      <c r="DI21" s="215">
        <v>0</v>
      </c>
      <c r="DJ21" s="215">
        <v>0</v>
      </c>
      <c r="DK21" s="215">
        <v>0</v>
      </c>
      <c r="DL21" s="215">
        <v>0</v>
      </c>
      <c r="DM21" s="215">
        <v>0</v>
      </c>
      <c r="DN21" s="215">
        <v>0</v>
      </c>
      <c r="DO21" s="215">
        <v>0</v>
      </c>
      <c r="DP21" s="215">
        <v>0</v>
      </c>
      <c r="DQ21" s="215">
        <v>0</v>
      </c>
      <c r="DR21" s="215">
        <v>0</v>
      </c>
      <c r="DS21" s="215">
        <v>0</v>
      </c>
      <c r="DT21" s="180">
        <v>0</v>
      </c>
      <c r="DU21" s="180">
        <v>0</v>
      </c>
      <c r="DV21" s="180">
        <v>0</v>
      </c>
      <c r="DW21" s="180">
        <v>0</v>
      </c>
      <c r="DX21" s="180">
        <v>0</v>
      </c>
      <c r="DY21" s="180">
        <v>0</v>
      </c>
      <c r="DZ21" s="180">
        <v>0</v>
      </c>
      <c r="EA21" s="180">
        <v>0</v>
      </c>
      <c r="EB21" s="180">
        <v>0</v>
      </c>
      <c r="EC21" s="180">
        <v>0</v>
      </c>
      <c r="ED21" s="180">
        <v>0</v>
      </c>
      <c r="EE21" s="215">
        <v>0</v>
      </c>
      <c r="EF21" s="180">
        <v>0</v>
      </c>
      <c r="EG21" s="180">
        <v>0</v>
      </c>
      <c r="EH21" s="180">
        <v>0</v>
      </c>
      <c r="EI21" s="180">
        <v>0</v>
      </c>
      <c r="EJ21" s="180">
        <v>0</v>
      </c>
      <c r="EK21" s="180">
        <v>0</v>
      </c>
      <c r="EL21" s="180">
        <v>0</v>
      </c>
      <c r="EM21" s="180">
        <v>0</v>
      </c>
      <c r="EN21" s="180">
        <v>0</v>
      </c>
      <c r="EO21" s="180">
        <v>0</v>
      </c>
      <c r="EP21" s="180">
        <v>0</v>
      </c>
      <c r="EQ21" s="215">
        <v>0</v>
      </c>
      <c r="ER21" s="180">
        <v>0</v>
      </c>
      <c r="ES21" s="180">
        <v>0</v>
      </c>
      <c r="ET21" s="180">
        <v>0</v>
      </c>
      <c r="EU21" s="180">
        <v>0</v>
      </c>
      <c r="EV21" s="180">
        <v>0</v>
      </c>
      <c r="EW21" s="180">
        <v>0</v>
      </c>
      <c r="EX21" s="180">
        <v>0</v>
      </c>
      <c r="EY21" s="180">
        <v>0</v>
      </c>
      <c r="EZ21" s="180">
        <v>0</v>
      </c>
      <c r="FA21" s="180">
        <v>0</v>
      </c>
      <c r="FB21" s="180">
        <v>0</v>
      </c>
      <c r="FC21" s="215">
        <v>0</v>
      </c>
      <c r="FD21" s="215">
        <v>0</v>
      </c>
      <c r="FE21" s="215">
        <v>0</v>
      </c>
      <c r="FF21" s="215">
        <v>0</v>
      </c>
      <c r="FG21" s="215">
        <v>0</v>
      </c>
      <c r="FH21" s="215">
        <v>0</v>
      </c>
      <c r="FI21" s="215">
        <v>0</v>
      </c>
      <c r="FJ21" s="215">
        <v>0</v>
      </c>
      <c r="FK21" s="215">
        <v>0</v>
      </c>
      <c r="FL21" s="215">
        <v>0</v>
      </c>
      <c r="FM21" s="215">
        <v>0</v>
      </c>
      <c r="FN21" s="215">
        <v>0</v>
      </c>
      <c r="FO21" s="215">
        <v>0</v>
      </c>
      <c r="FP21" s="215">
        <v>0</v>
      </c>
      <c r="FQ21" s="215">
        <v>0</v>
      </c>
      <c r="FR21" s="215">
        <v>0</v>
      </c>
      <c r="FS21" s="215">
        <v>0</v>
      </c>
      <c r="FT21" s="215">
        <v>0</v>
      </c>
      <c r="FU21" s="215">
        <v>0</v>
      </c>
      <c r="FV21" s="215">
        <v>0</v>
      </c>
      <c r="FW21" s="215">
        <v>0</v>
      </c>
      <c r="FX21" s="215">
        <v>0</v>
      </c>
      <c r="FY21" s="215">
        <v>0</v>
      </c>
      <c r="FZ21" s="215">
        <v>0</v>
      </c>
      <c r="GA21" s="215">
        <v>0</v>
      </c>
      <c r="GB21" s="180">
        <v>0</v>
      </c>
      <c r="GC21" s="180">
        <v>0</v>
      </c>
      <c r="GD21" s="180">
        <v>0</v>
      </c>
      <c r="GE21" s="180">
        <v>0</v>
      </c>
      <c r="GF21" s="180">
        <v>0</v>
      </c>
      <c r="GG21" s="180">
        <v>0</v>
      </c>
      <c r="GH21" s="180">
        <v>0</v>
      </c>
      <c r="GI21" s="180">
        <v>0</v>
      </c>
      <c r="GJ21" s="180">
        <v>0</v>
      </c>
    </row>
    <row r="22" spans="1:196" s="1" customFormat="1">
      <c r="A22" s="259">
        <v>9</v>
      </c>
      <c r="B22" s="253" t="s">
        <v>165</v>
      </c>
      <c r="C22" s="11" t="s">
        <v>267</v>
      </c>
      <c r="D22" s="147" t="s">
        <v>251</v>
      </c>
      <c r="E22" s="232"/>
      <c r="F22" s="218"/>
      <c r="G22" s="231" t="e">
        <f t="shared" si="23"/>
        <v>#DIV/0!</v>
      </c>
      <c r="H22" s="231" t="e">
        <f t="shared" si="24"/>
        <v>#DIV/0!</v>
      </c>
      <c r="I22" s="231" t="e">
        <f t="shared" si="25"/>
        <v>#DIV/0!</v>
      </c>
      <c r="J22" s="231" t="e">
        <f t="shared" si="26"/>
        <v>#DIV/0!</v>
      </c>
      <c r="K22" s="231" t="e">
        <f t="shared" si="27"/>
        <v>#DIV/0!</v>
      </c>
      <c r="L22" s="231" t="e">
        <f t="shared" si="28"/>
        <v>#DIV/0!</v>
      </c>
      <c r="M22" s="231" t="e">
        <f t="shared" si="29"/>
        <v>#DIV/0!</v>
      </c>
      <c r="N22" s="231" t="e">
        <f t="shared" si="30"/>
        <v>#DIV/0!</v>
      </c>
      <c r="O22" s="231">
        <f t="shared" si="31"/>
        <v>0.95538461538461539</v>
      </c>
      <c r="P22" s="231" t="e">
        <f t="shared" si="32"/>
        <v>#DIV/0!</v>
      </c>
      <c r="Q22" s="231" t="e">
        <f t="shared" si="33"/>
        <v>#DIV/0!</v>
      </c>
      <c r="R22" s="231" t="e">
        <f t="shared" si="34"/>
        <v>#DIV/0!</v>
      </c>
      <c r="S22" s="248"/>
      <c r="T22" s="248"/>
      <c r="U22" s="248"/>
      <c r="V22" s="231"/>
      <c r="W22" s="231"/>
      <c r="X22" s="231"/>
      <c r="Y22" s="231"/>
      <c r="Z22" s="231"/>
      <c r="AA22" s="218">
        <v>1.1299999999999999</v>
      </c>
      <c r="AB22" s="231"/>
      <c r="AC22" s="231"/>
      <c r="AD22" s="231"/>
      <c r="AE22" s="246"/>
      <c r="AF22" s="246"/>
      <c r="AG22" s="246"/>
      <c r="AH22" s="231"/>
      <c r="AI22" s="231"/>
      <c r="AJ22" s="231"/>
      <c r="AK22" s="231"/>
      <c r="AL22" s="231"/>
      <c r="AM22" s="218">
        <v>1.01</v>
      </c>
      <c r="AN22" s="231"/>
      <c r="AO22" s="231"/>
      <c r="AP22" s="231"/>
      <c r="AQ22" s="247"/>
      <c r="AR22" s="247"/>
      <c r="AS22" s="247"/>
      <c r="AT22" s="231"/>
      <c r="AU22" s="231"/>
      <c r="AV22" s="231"/>
      <c r="AW22" s="231"/>
      <c r="AX22" s="231"/>
      <c r="AY22" s="218">
        <v>1.02</v>
      </c>
      <c r="AZ22" s="231"/>
      <c r="BA22" s="231"/>
      <c r="BB22" s="231"/>
      <c r="BC22" s="247"/>
      <c r="BD22" s="247"/>
      <c r="BE22" s="247"/>
      <c r="BF22" s="231"/>
      <c r="BG22" s="231"/>
      <c r="BH22" s="231"/>
      <c r="BI22" s="231"/>
      <c r="BJ22" s="231"/>
      <c r="BK22" s="218">
        <v>1.06</v>
      </c>
      <c r="BL22" s="231"/>
      <c r="BM22" s="231"/>
      <c r="BN22" s="231"/>
      <c r="BO22" s="247"/>
      <c r="BP22" s="247"/>
      <c r="BQ22" s="247"/>
      <c r="BR22" s="231"/>
      <c r="BS22" s="231"/>
      <c r="BT22" s="231"/>
      <c r="BU22" s="231"/>
      <c r="BV22" s="231"/>
      <c r="BW22" s="218"/>
      <c r="BX22" s="231"/>
      <c r="BY22" s="231"/>
      <c r="BZ22" s="231"/>
      <c r="CA22" s="232"/>
      <c r="CB22" s="232"/>
      <c r="CC22" s="232"/>
      <c r="CD22" s="231"/>
      <c r="CE22" s="231"/>
      <c r="CF22" s="231"/>
      <c r="CG22" s="231"/>
      <c r="CH22" s="231"/>
      <c r="CI22" s="218">
        <v>1.07</v>
      </c>
      <c r="CJ22" s="231"/>
      <c r="CK22" s="231"/>
      <c r="CL22" s="231"/>
      <c r="CM22" s="232"/>
      <c r="CN22" s="232"/>
      <c r="CO22" s="232"/>
      <c r="CP22" s="231"/>
      <c r="CQ22" s="231"/>
      <c r="CR22" s="231"/>
      <c r="CS22" s="231"/>
      <c r="CT22" s="231"/>
      <c r="CU22" s="218">
        <v>1</v>
      </c>
      <c r="CV22" s="231"/>
      <c r="CW22" s="231"/>
      <c r="CX22" s="231"/>
      <c r="CY22" s="232"/>
      <c r="CZ22" s="232"/>
      <c r="DA22" s="232"/>
      <c r="DB22" s="231"/>
      <c r="DC22" s="231"/>
      <c r="DD22" s="231"/>
      <c r="DE22" s="231"/>
      <c r="DF22" s="231"/>
      <c r="DG22" s="218">
        <v>0.98</v>
      </c>
      <c r="DH22" s="218"/>
      <c r="DI22" s="218"/>
      <c r="DJ22" s="218"/>
      <c r="DK22" s="232"/>
      <c r="DL22" s="232"/>
      <c r="DM22" s="232"/>
      <c r="DN22" s="218"/>
      <c r="DO22" s="218"/>
      <c r="DP22" s="218"/>
      <c r="DQ22" s="218"/>
      <c r="DR22" s="218"/>
      <c r="DS22" s="218">
        <v>0.96</v>
      </c>
      <c r="DT22" s="231"/>
      <c r="DU22" s="231"/>
      <c r="DV22" s="231"/>
      <c r="DW22" s="232"/>
      <c r="DX22" s="232"/>
      <c r="DY22" s="232"/>
      <c r="DZ22" s="231"/>
      <c r="EA22" s="231"/>
      <c r="EB22" s="231"/>
      <c r="EC22" s="231"/>
      <c r="ED22" s="231"/>
      <c r="EE22" s="249">
        <v>0</v>
      </c>
      <c r="EF22" s="231"/>
      <c r="EG22" s="231"/>
      <c r="EH22" s="231"/>
      <c r="EI22" s="232"/>
      <c r="EJ22" s="232"/>
      <c r="EK22" s="232"/>
      <c r="EL22" s="231"/>
      <c r="EM22" s="231"/>
      <c r="EN22" s="231"/>
      <c r="EO22" s="231"/>
      <c r="EP22" s="231"/>
      <c r="EQ22" s="218">
        <v>1.04</v>
      </c>
      <c r="ER22" s="231"/>
      <c r="ES22" s="231"/>
      <c r="ET22" s="231"/>
      <c r="EU22" s="232"/>
      <c r="EV22" s="232"/>
      <c r="EW22" s="232"/>
      <c r="EX22" s="231"/>
      <c r="EY22" s="231"/>
      <c r="EZ22" s="231"/>
      <c r="FA22" s="231"/>
      <c r="FB22" s="231"/>
      <c r="FC22" s="218">
        <v>1.05</v>
      </c>
      <c r="FD22" s="218"/>
      <c r="FE22" s="218"/>
      <c r="FF22" s="218"/>
      <c r="FG22" s="232"/>
      <c r="FH22" s="232"/>
      <c r="FI22" s="232"/>
      <c r="FJ22" s="218"/>
      <c r="FK22" s="218"/>
      <c r="FL22" s="218"/>
      <c r="FM22" s="218"/>
      <c r="FN22" s="218"/>
      <c r="FO22" s="218">
        <v>1.08</v>
      </c>
      <c r="FP22" s="218"/>
      <c r="FQ22" s="218"/>
      <c r="FR22" s="218"/>
      <c r="FS22" s="232"/>
      <c r="FT22" s="232"/>
      <c r="FU22" s="232"/>
      <c r="FV22" s="218"/>
      <c r="FW22" s="218"/>
      <c r="FX22" s="218"/>
      <c r="FY22" s="218"/>
      <c r="FZ22" s="218"/>
      <c r="GA22" s="218">
        <v>1.02</v>
      </c>
      <c r="GB22" s="231"/>
      <c r="GC22" s="231"/>
      <c r="GD22" s="231"/>
      <c r="GE22" s="156"/>
      <c r="GF22" s="156"/>
      <c r="GG22" s="156"/>
      <c r="GH22" s="156"/>
      <c r="GI22" s="156"/>
      <c r="GJ22" s="156"/>
    </row>
    <row r="23" spans="1:196" s="1" customFormat="1">
      <c r="A23" s="260"/>
      <c r="B23" s="254"/>
      <c r="C23" s="11" t="s">
        <v>19</v>
      </c>
      <c r="D23" s="147" t="s">
        <v>251</v>
      </c>
      <c r="E23" s="232"/>
      <c r="F23" s="218"/>
      <c r="G23" s="231" t="e">
        <f t="shared" si="23"/>
        <v>#DIV/0!</v>
      </c>
      <c r="H23" s="231" t="e">
        <f t="shared" si="24"/>
        <v>#DIV/0!</v>
      </c>
      <c r="I23" s="231" t="e">
        <f t="shared" si="25"/>
        <v>#DIV/0!</v>
      </c>
      <c r="J23" s="231" t="e">
        <f t="shared" si="26"/>
        <v>#DIV/0!</v>
      </c>
      <c r="K23" s="231" t="e">
        <f t="shared" si="27"/>
        <v>#DIV/0!</v>
      </c>
      <c r="L23" s="231" t="e">
        <f t="shared" si="28"/>
        <v>#DIV/0!</v>
      </c>
      <c r="M23" s="231" t="e">
        <f t="shared" si="29"/>
        <v>#DIV/0!</v>
      </c>
      <c r="N23" s="231" t="e">
        <f t="shared" si="30"/>
        <v>#DIV/0!</v>
      </c>
      <c r="O23" s="231">
        <f t="shared" si="31"/>
        <v>1.5284615384615385</v>
      </c>
      <c r="P23" s="231" t="e">
        <f t="shared" si="32"/>
        <v>#DIV/0!</v>
      </c>
      <c r="Q23" s="231" t="e">
        <f t="shared" si="33"/>
        <v>#DIV/0!</v>
      </c>
      <c r="R23" s="231" t="e">
        <f t="shared" si="34"/>
        <v>#DIV/0!</v>
      </c>
      <c r="S23" s="248"/>
      <c r="T23" s="248"/>
      <c r="U23" s="248"/>
      <c r="V23" s="231"/>
      <c r="W23" s="231"/>
      <c r="X23" s="231"/>
      <c r="Y23" s="231"/>
      <c r="Z23" s="231"/>
      <c r="AA23" s="218">
        <v>4.5599999999999996</v>
      </c>
      <c r="AB23" s="231"/>
      <c r="AC23" s="231"/>
      <c r="AD23" s="231"/>
      <c r="AE23" s="246"/>
      <c r="AF23" s="246"/>
      <c r="AG23" s="246"/>
      <c r="AH23" s="231"/>
      <c r="AI23" s="231"/>
      <c r="AJ23" s="231"/>
      <c r="AK23" s="231"/>
      <c r="AL23" s="231"/>
      <c r="AM23" s="218">
        <v>1.21</v>
      </c>
      <c r="AN23" s="231"/>
      <c r="AO23" s="231"/>
      <c r="AP23" s="231"/>
      <c r="AQ23" s="247"/>
      <c r="AR23" s="247"/>
      <c r="AS23" s="247"/>
      <c r="AT23" s="231"/>
      <c r="AU23" s="231"/>
      <c r="AV23" s="231"/>
      <c r="AW23" s="231"/>
      <c r="AX23" s="231"/>
      <c r="AY23" s="218">
        <v>1.19</v>
      </c>
      <c r="AZ23" s="231"/>
      <c r="BA23" s="231"/>
      <c r="BB23" s="231"/>
      <c r="BC23" s="247"/>
      <c r="BD23" s="247"/>
      <c r="BE23" s="247"/>
      <c r="BF23" s="231"/>
      <c r="BG23" s="231"/>
      <c r="BH23" s="231"/>
      <c r="BI23" s="231"/>
      <c r="BJ23" s="231"/>
      <c r="BK23" s="218">
        <v>1.64</v>
      </c>
      <c r="BL23" s="231"/>
      <c r="BM23" s="231"/>
      <c r="BN23" s="231"/>
      <c r="BO23" s="247"/>
      <c r="BP23" s="247"/>
      <c r="BQ23" s="247"/>
      <c r="BR23" s="231"/>
      <c r="BS23" s="231"/>
      <c r="BT23" s="231"/>
      <c r="BU23" s="231"/>
      <c r="BV23" s="231"/>
      <c r="BW23" s="218"/>
      <c r="BX23" s="231"/>
      <c r="BY23" s="231"/>
      <c r="BZ23" s="231"/>
      <c r="CA23" s="232"/>
      <c r="CB23" s="232"/>
      <c r="CC23" s="232"/>
      <c r="CD23" s="231"/>
      <c r="CE23" s="231"/>
      <c r="CF23" s="231"/>
      <c r="CG23" s="231"/>
      <c r="CH23" s="231"/>
      <c r="CI23" s="218">
        <v>1.38</v>
      </c>
      <c r="CJ23" s="231"/>
      <c r="CK23" s="231"/>
      <c r="CL23" s="231"/>
      <c r="CM23" s="232"/>
      <c r="CN23" s="232"/>
      <c r="CO23" s="232"/>
      <c r="CP23" s="231"/>
      <c r="CQ23" s="231"/>
      <c r="CR23" s="231"/>
      <c r="CS23" s="231"/>
      <c r="CT23" s="231"/>
      <c r="CU23" s="218">
        <v>1.1200000000000001</v>
      </c>
      <c r="CV23" s="231"/>
      <c r="CW23" s="231"/>
      <c r="CX23" s="231"/>
      <c r="CY23" s="232"/>
      <c r="CZ23" s="232"/>
      <c r="DA23" s="232"/>
      <c r="DB23" s="231"/>
      <c r="DC23" s="231"/>
      <c r="DD23" s="231"/>
      <c r="DE23" s="231"/>
      <c r="DF23" s="231"/>
      <c r="DG23" s="218">
        <v>1.05</v>
      </c>
      <c r="DH23" s="218"/>
      <c r="DI23" s="218"/>
      <c r="DJ23" s="218"/>
      <c r="DK23" s="232"/>
      <c r="DL23" s="232"/>
      <c r="DM23" s="232"/>
      <c r="DN23" s="218"/>
      <c r="DO23" s="218"/>
      <c r="DP23" s="218"/>
      <c r="DQ23" s="218"/>
      <c r="DR23" s="218"/>
      <c r="DS23" s="218">
        <v>1.17</v>
      </c>
      <c r="DT23" s="231"/>
      <c r="DU23" s="231"/>
      <c r="DV23" s="231"/>
      <c r="DW23" s="232"/>
      <c r="DX23" s="232"/>
      <c r="DY23" s="232"/>
      <c r="DZ23" s="231"/>
      <c r="EA23" s="231"/>
      <c r="EB23" s="231"/>
      <c r="EC23" s="231"/>
      <c r="ED23" s="231"/>
      <c r="EE23" s="218">
        <v>1.1299999999999999</v>
      </c>
      <c r="EF23" s="231"/>
      <c r="EG23" s="231"/>
      <c r="EH23" s="231"/>
      <c r="EI23" s="232"/>
      <c r="EJ23" s="232"/>
      <c r="EK23" s="232"/>
      <c r="EL23" s="231"/>
      <c r="EM23" s="231"/>
      <c r="EN23" s="231"/>
      <c r="EO23" s="231"/>
      <c r="EP23" s="231"/>
      <c r="EQ23" s="218">
        <v>1.33</v>
      </c>
      <c r="ER23" s="231"/>
      <c r="ES23" s="231"/>
      <c r="ET23" s="231"/>
      <c r="EU23" s="232"/>
      <c r="EV23" s="232"/>
      <c r="EW23" s="232"/>
      <c r="EX23" s="231"/>
      <c r="EY23" s="231"/>
      <c r="EZ23" s="231"/>
      <c r="FA23" s="231"/>
      <c r="FB23" s="231"/>
      <c r="FC23" s="218">
        <v>1.29</v>
      </c>
      <c r="FD23" s="218"/>
      <c r="FE23" s="218"/>
      <c r="FF23" s="218"/>
      <c r="FG23" s="232"/>
      <c r="FH23" s="232"/>
      <c r="FI23" s="232"/>
      <c r="FJ23" s="218"/>
      <c r="FK23" s="218"/>
      <c r="FL23" s="218"/>
      <c r="FM23" s="218"/>
      <c r="FN23" s="218"/>
      <c r="FO23" s="218">
        <v>1.4</v>
      </c>
      <c r="FP23" s="218"/>
      <c r="FQ23" s="218"/>
      <c r="FR23" s="218"/>
      <c r="FS23" s="232"/>
      <c r="FT23" s="232"/>
      <c r="FU23" s="232"/>
      <c r="FV23" s="218"/>
      <c r="FW23" s="218"/>
      <c r="FX23" s="218"/>
      <c r="FY23" s="218"/>
      <c r="FZ23" s="218"/>
      <c r="GA23" s="218">
        <v>1.4</v>
      </c>
      <c r="GB23" s="231"/>
      <c r="GC23" s="231"/>
      <c r="GD23" s="231"/>
      <c r="GE23" s="156"/>
      <c r="GF23" s="156"/>
      <c r="GG23" s="156"/>
      <c r="GH23" s="156"/>
      <c r="GI23" s="156"/>
      <c r="GJ23" s="156"/>
    </row>
    <row r="24" spans="1:196" s="1" customFormat="1">
      <c r="A24" s="260"/>
      <c r="B24" s="254"/>
      <c r="C24" s="11" t="s">
        <v>18</v>
      </c>
      <c r="D24" s="147" t="s">
        <v>251</v>
      </c>
      <c r="E24" s="232"/>
      <c r="F24" s="218"/>
      <c r="G24" s="231" t="e">
        <f t="shared" si="23"/>
        <v>#DIV/0!</v>
      </c>
      <c r="H24" s="231" t="e">
        <f t="shared" si="24"/>
        <v>#DIV/0!</v>
      </c>
      <c r="I24" s="231" t="e">
        <f t="shared" si="25"/>
        <v>#DIV/0!</v>
      </c>
      <c r="J24" s="231" t="e">
        <f t="shared" si="26"/>
        <v>#DIV/0!</v>
      </c>
      <c r="K24" s="231" t="e">
        <f t="shared" si="27"/>
        <v>#DIV/0!</v>
      </c>
      <c r="L24" s="231" t="e">
        <f t="shared" si="28"/>
        <v>#DIV/0!</v>
      </c>
      <c r="M24" s="231" t="e">
        <f t="shared" si="29"/>
        <v>#DIV/0!</v>
      </c>
      <c r="N24" s="231" t="e">
        <f t="shared" si="30"/>
        <v>#DIV/0!</v>
      </c>
      <c r="O24" s="231">
        <f t="shared" si="31"/>
        <v>0.94615384615384623</v>
      </c>
      <c r="P24" s="231" t="e">
        <f t="shared" si="32"/>
        <v>#DIV/0!</v>
      </c>
      <c r="Q24" s="231" t="e">
        <f t="shared" si="33"/>
        <v>#DIV/0!</v>
      </c>
      <c r="R24" s="231" t="e">
        <f t="shared" si="34"/>
        <v>#DIV/0!</v>
      </c>
      <c r="S24" s="248"/>
      <c r="T24" s="248"/>
      <c r="U24" s="248"/>
      <c r="V24" s="231"/>
      <c r="W24" s="231"/>
      <c r="X24" s="231"/>
      <c r="Y24" s="231"/>
      <c r="Z24" s="231"/>
      <c r="AA24" s="218">
        <v>1.01</v>
      </c>
      <c r="AB24" s="231"/>
      <c r="AC24" s="231"/>
      <c r="AD24" s="231"/>
      <c r="AE24" s="246"/>
      <c r="AF24" s="246"/>
      <c r="AG24" s="246"/>
      <c r="AH24" s="231"/>
      <c r="AI24" s="231"/>
      <c r="AJ24" s="231"/>
      <c r="AK24" s="231"/>
      <c r="AL24" s="231"/>
      <c r="AM24" s="218">
        <v>0.95</v>
      </c>
      <c r="AN24" s="231"/>
      <c r="AO24" s="231"/>
      <c r="AP24" s="231"/>
      <c r="AQ24" s="247"/>
      <c r="AR24" s="247"/>
      <c r="AS24" s="247"/>
      <c r="AT24" s="231"/>
      <c r="AU24" s="231"/>
      <c r="AV24" s="231"/>
      <c r="AW24" s="231"/>
      <c r="AX24" s="231"/>
      <c r="AY24" s="218">
        <v>0.99</v>
      </c>
      <c r="AZ24" s="231"/>
      <c r="BA24" s="231"/>
      <c r="BB24" s="231"/>
      <c r="BC24" s="247"/>
      <c r="BD24" s="247"/>
      <c r="BE24" s="247"/>
      <c r="BF24" s="231"/>
      <c r="BG24" s="231"/>
      <c r="BH24" s="231"/>
      <c r="BI24" s="231"/>
      <c r="BJ24" s="231"/>
      <c r="BK24" s="218">
        <v>0.88</v>
      </c>
      <c r="BL24" s="231"/>
      <c r="BM24" s="231"/>
      <c r="BN24" s="231"/>
      <c r="BO24" s="247"/>
      <c r="BP24" s="247"/>
      <c r="BQ24" s="247"/>
      <c r="BR24" s="231"/>
      <c r="BS24" s="231"/>
      <c r="BT24" s="231"/>
      <c r="BU24" s="231"/>
      <c r="BV24" s="231"/>
      <c r="BW24" s="218"/>
      <c r="BX24" s="231"/>
      <c r="BY24" s="231"/>
      <c r="BZ24" s="231"/>
      <c r="CA24" s="232"/>
      <c r="CB24" s="232"/>
      <c r="CC24" s="232"/>
      <c r="CD24" s="231"/>
      <c r="CE24" s="231"/>
      <c r="CF24" s="231"/>
      <c r="CG24" s="231"/>
      <c r="CH24" s="231"/>
      <c r="CI24" s="218">
        <v>0.98</v>
      </c>
      <c r="CJ24" s="231"/>
      <c r="CK24" s="231"/>
      <c r="CL24" s="231"/>
      <c r="CM24" s="232"/>
      <c r="CN24" s="232"/>
      <c r="CO24" s="232"/>
      <c r="CP24" s="231"/>
      <c r="CQ24" s="231"/>
      <c r="CR24" s="231"/>
      <c r="CS24" s="231"/>
      <c r="CT24" s="231"/>
      <c r="CU24" s="218">
        <v>0.95</v>
      </c>
      <c r="CV24" s="231"/>
      <c r="CW24" s="231"/>
      <c r="CX24" s="231"/>
      <c r="CY24" s="232"/>
      <c r="CZ24" s="232"/>
      <c r="DA24" s="232"/>
      <c r="DB24" s="231"/>
      <c r="DC24" s="231"/>
      <c r="DD24" s="231"/>
      <c r="DE24" s="231"/>
      <c r="DF24" s="231"/>
      <c r="DG24" s="218">
        <v>0.97</v>
      </c>
      <c r="DH24" s="218"/>
      <c r="DI24" s="218"/>
      <c r="DJ24" s="218"/>
      <c r="DK24" s="232"/>
      <c r="DL24" s="232"/>
      <c r="DM24" s="232"/>
      <c r="DN24" s="218"/>
      <c r="DO24" s="218"/>
      <c r="DP24" s="218"/>
      <c r="DQ24" s="218"/>
      <c r="DR24" s="218"/>
      <c r="DS24" s="218">
        <v>0.89</v>
      </c>
      <c r="DT24" s="231"/>
      <c r="DU24" s="231"/>
      <c r="DV24" s="231"/>
      <c r="DW24" s="232"/>
      <c r="DX24" s="232"/>
      <c r="DY24" s="232"/>
      <c r="DZ24" s="231"/>
      <c r="EA24" s="231"/>
      <c r="EB24" s="231"/>
      <c r="EC24" s="231"/>
      <c r="ED24" s="231"/>
      <c r="EE24" s="218">
        <v>0.97</v>
      </c>
      <c r="EF24" s="231"/>
      <c r="EG24" s="231"/>
      <c r="EH24" s="231"/>
      <c r="EI24" s="232"/>
      <c r="EJ24" s="232"/>
      <c r="EK24" s="232"/>
      <c r="EL24" s="231"/>
      <c r="EM24" s="231"/>
      <c r="EN24" s="231"/>
      <c r="EO24" s="231"/>
      <c r="EP24" s="231"/>
      <c r="EQ24" s="218">
        <v>0.96</v>
      </c>
      <c r="ER24" s="231"/>
      <c r="ES24" s="231"/>
      <c r="ET24" s="231"/>
      <c r="EU24" s="232"/>
      <c r="EV24" s="232"/>
      <c r="EW24" s="232"/>
      <c r="EX24" s="231"/>
      <c r="EY24" s="231"/>
      <c r="EZ24" s="231"/>
      <c r="FA24" s="231"/>
      <c r="FB24" s="231"/>
      <c r="FC24" s="218">
        <v>0.99</v>
      </c>
      <c r="FD24" s="218"/>
      <c r="FE24" s="218"/>
      <c r="FF24" s="218"/>
      <c r="FG24" s="232"/>
      <c r="FH24" s="232"/>
      <c r="FI24" s="232"/>
      <c r="FJ24" s="218"/>
      <c r="FK24" s="218"/>
      <c r="FL24" s="218"/>
      <c r="FM24" s="218"/>
      <c r="FN24" s="218"/>
      <c r="FO24" s="218">
        <v>0.85</v>
      </c>
      <c r="FP24" s="218"/>
      <c r="FQ24" s="218"/>
      <c r="FR24" s="218"/>
      <c r="FS24" s="232"/>
      <c r="FT24" s="232"/>
      <c r="FU24" s="232"/>
      <c r="FV24" s="218"/>
      <c r="FW24" s="218"/>
      <c r="FX24" s="218"/>
      <c r="FY24" s="218"/>
      <c r="FZ24" s="218"/>
      <c r="GA24" s="218">
        <v>0.91</v>
      </c>
      <c r="GB24" s="231"/>
      <c r="GC24" s="231"/>
      <c r="GD24" s="231"/>
      <c r="GE24" s="156"/>
      <c r="GF24" s="156"/>
      <c r="GG24" s="156"/>
      <c r="GH24" s="156"/>
      <c r="GI24" s="156"/>
      <c r="GJ24" s="156"/>
    </row>
    <row r="25" spans="1:196" s="222" customFormat="1">
      <c r="A25" s="261"/>
      <c r="B25" s="255"/>
      <c r="C25" s="234" t="s">
        <v>179</v>
      </c>
      <c r="D25" s="235" t="s">
        <v>251</v>
      </c>
      <c r="E25" s="219"/>
      <c r="F25" s="220"/>
      <c r="G25" s="213" t="e">
        <f t="shared" si="23"/>
        <v>#DIV/0!</v>
      </c>
      <c r="H25" s="213" t="e">
        <f t="shared" si="24"/>
        <v>#DIV/0!</v>
      </c>
      <c r="I25" s="213" t="e">
        <f t="shared" si="25"/>
        <v>#DIV/0!</v>
      </c>
      <c r="J25" s="213" t="e">
        <f t="shared" si="26"/>
        <v>#DIV/0!</v>
      </c>
      <c r="K25" s="213" t="e">
        <f t="shared" si="27"/>
        <v>#DIV/0!</v>
      </c>
      <c r="L25" s="213" t="e">
        <f t="shared" si="28"/>
        <v>#DIV/0!</v>
      </c>
      <c r="M25" s="213" t="e">
        <f t="shared" si="29"/>
        <v>#DIV/0!</v>
      </c>
      <c r="N25" s="213" t="e">
        <f t="shared" si="30"/>
        <v>#DIV/0!</v>
      </c>
      <c r="O25" s="213">
        <f t="shared" si="31"/>
        <v>0</v>
      </c>
      <c r="P25" s="213" t="e">
        <f t="shared" si="32"/>
        <v>#DIV/0!</v>
      </c>
      <c r="Q25" s="213" t="e">
        <f t="shared" si="33"/>
        <v>#DIV/0!</v>
      </c>
      <c r="R25" s="213" t="e">
        <f t="shared" si="34"/>
        <v>#DIV/0!</v>
      </c>
      <c r="S25" s="236"/>
      <c r="T25" s="236"/>
      <c r="U25" s="236"/>
      <c r="V25" s="213"/>
      <c r="W25" s="213"/>
      <c r="X25" s="213"/>
      <c r="Y25" s="213"/>
      <c r="Z25" s="213"/>
      <c r="AA25" s="216"/>
      <c r="AB25" s="213"/>
      <c r="AC25" s="213"/>
      <c r="AD25" s="213"/>
      <c r="AE25" s="236"/>
      <c r="AF25" s="236"/>
      <c r="AG25" s="236"/>
      <c r="AH25" s="213"/>
      <c r="AI25" s="213"/>
      <c r="AJ25" s="213"/>
      <c r="AK25" s="213"/>
      <c r="AL25" s="213"/>
      <c r="AM25" s="216"/>
      <c r="AN25" s="213"/>
      <c r="AO25" s="213"/>
      <c r="AP25" s="213"/>
      <c r="AQ25" s="237"/>
      <c r="AR25" s="237"/>
      <c r="AS25" s="237"/>
      <c r="AT25" s="213"/>
      <c r="AU25" s="213"/>
      <c r="AV25" s="213"/>
      <c r="AW25" s="213"/>
      <c r="AX25" s="213"/>
      <c r="AY25" s="216"/>
      <c r="AZ25" s="213"/>
      <c r="BA25" s="213"/>
      <c r="BB25" s="213"/>
      <c r="BC25" s="237"/>
      <c r="BD25" s="237"/>
      <c r="BE25" s="237"/>
      <c r="BF25" s="213"/>
      <c r="BG25" s="213"/>
      <c r="BH25" s="213"/>
      <c r="BI25" s="213"/>
      <c r="BJ25" s="213"/>
      <c r="BK25" s="216">
        <v>0</v>
      </c>
      <c r="BL25" s="213"/>
      <c r="BM25" s="213"/>
      <c r="BN25" s="213"/>
      <c r="BO25" s="237"/>
      <c r="BP25" s="237"/>
      <c r="BQ25" s="237"/>
      <c r="BR25" s="213"/>
      <c r="BS25" s="213"/>
      <c r="BT25" s="213"/>
      <c r="BU25" s="213"/>
      <c r="BV25" s="213"/>
      <c r="BW25" s="216"/>
      <c r="BX25" s="213"/>
      <c r="BY25" s="213"/>
      <c r="BZ25" s="213"/>
      <c r="CA25" s="238"/>
      <c r="CB25" s="238"/>
      <c r="CC25" s="238"/>
      <c r="CD25" s="213"/>
      <c r="CE25" s="213"/>
      <c r="CF25" s="213"/>
      <c r="CG25" s="213"/>
      <c r="CH25" s="213"/>
      <c r="CI25" s="216"/>
      <c r="CJ25" s="213"/>
      <c r="CK25" s="213"/>
      <c r="CL25" s="213"/>
      <c r="CM25" s="238"/>
      <c r="CN25" s="238"/>
      <c r="CO25" s="238"/>
      <c r="CP25" s="213"/>
      <c r="CQ25" s="213"/>
      <c r="CR25" s="213"/>
      <c r="CS25" s="213"/>
      <c r="CT25" s="213"/>
      <c r="CU25" s="216"/>
      <c r="CV25" s="213"/>
      <c r="CW25" s="213"/>
      <c r="CX25" s="213"/>
      <c r="CY25" s="238"/>
      <c r="CZ25" s="238"/>
      <c r="DA25" s="238"/>
      <c r="DB25" s="213"/>
      <c r="DC25" s="213"/>
      <c r="DD25" s="213"/>
      <c r="DE25" s="213"/>
      <c r="DF25" s="213"/>
      <c r="DG25" s="216"/>
      <c r="DH25" s="216"/>
      <c r="DI25" s="216"/>
      <c r="DJ25" s="216"/>
      <c r="DK25" s="238"/>
      <c r="DL25" s="238"/>
      <c r="DM25" s="238"/>
      <c r="DN25" s="216"/>
      <c r="DO25" s="216"/>
      <c r="DP25" s="216"/>
      <c r="DQ25" s="216"/>
      <c r="DR25" s="216"/>
      <c r="DS25" s="216"/>
      <c r="DT25" s="213"/>
      <c r="DU25" s="213"/>
      <c r="DV25" s="213"/>
      <c r="DW25" s="238"/>
      <c r="DX25" s="238"/>
      <c r="DY25" s="238"/>
      <c r="DZ25" s="213"/>
      <c r="EA25" s="213"/>
      <c r="EB25" s="213"/>
      <c r="EC25" s="213"/>
      <c r="ED25" s="213"/>
      <c r="EE25" s="216"/>
      <c r="EF25" s="213"/>
      <c r="EG25" s="213"/>
      <c r="EH25" s="213"/>
      <c r="EI25" s="238"/>
      <c r="EJ25" s="238"/>
      <c r="EK25" s="238"/>
      <c r="EL25" s="213"/>
      <c r="EM25" s="213"/>
      <c r="EN25" s="213"/>
      <c r="EO25" s="213"/>
      <c r="EP25" s="213"/>
      <c r="EQ25" s="216"/>
      <c r="ER25" s="213"/>
      <c r="ES25" s="213"/>
      <c r="ET25" s="213"/>
      <c r="EU25" s="238"/>
      <c r="EV25" s="238"/>
      <c r="EW25" s="238"/>
      <c r="EX25" s="213"/>
      <c r="EY25" s="213"/>
      <c r="EZ25" s="213"/>
      <c r="FA25" s="213"/>
      <c r="FB25" s="213"/>
      <c r="FC25" s="216"/>
      <c r="FD25" s="216"/>
      <c r="FE25" s="216"/>
      <c r="FF25" s="216"/>
      <c r="FG25" s="238"/>
      <c r="FH25" s="238"/>
      <c r="FI25" s="238"/>
      <c r="FJ25" s="216"/>
      <c r="FK25" s="216"/>
      <c r="FL25" s="216"/>
      <c r="FM25" s="216"/>
      <c r="FN25" s="216"/>
      <c r="FO25" s="216"/>
      <c r="FP25" s="216"/>
      <c r="FQ25" s="216"/>
      <c r="FR25" s="216"/>
      <c r="FS25" s="238"/>
      <c r="FT25" s="238"/>
      <c r="FU25" s="238"/>
      <c r="FV25" s="216"/>
      <c r="FW25" s="216"/>
      <c r="FX25" s="216"/>
      <c r="FY25" s="216"/>
      <c r="FZ25" s="216"/>
      <c r="GA25" s="216" t="s">
        <v>60</v>
      </c>
      <c r="GB25" s="213"/>
      <c r="GC25" s="213"/>
      <c r="GD25" s="213"/>
      <c r="GE25" s="238"/>
      <c r="GF25" s="238"/>
      <c r="GG25" s="238"/>
      <c r="GH25" s="238"/>
      <c r="GI25" s="238"/>
      <c r="GJ25" s="238"/>
    </row>
    <row r="26" spans="1:196" s="1" customFormat="1">
      <c r="A26" s="259">
        <v>10</v>
      </c>
      <c r="B26" s="253" t="s">
        <v>31</v>
      </c>
      <c r="C26" s="147" t="s">
        <v>32</v>
      </c>
      <c r="D26" s="147"/>
      <c r="E26" s="232"/>
      <c r="F26" s="218"/>
      <c r="G26" s="231" t="e">
        <f t="shared" si="23"/>
        <v>#DIV/0!</v>
      </c>
      <c r="H26" s="231" t="e">
        <f t="shared" si="24"/>
        <v>#DIV/0!</v>
      </c>
      <c r="I26" s="231" t="e">
        <f t="shared" si="25"/>
        <v>#DIV/0!</v>
      </c>
      <c r="J26" s="231" t="e">
        <f t="shared" si="26"/>
        <v>#DIV/0!</v>
      </c>
      <c r="K26" s="231" t="e">
        <f t="shared" si="27"/>
        <v>#DIV/0!</v>
      </c>
      <c r="L26" s="231" t="e">
        <f t="shared" si="28"/>
        <v>#DIV/0!</v>
      </c>
      <c r="M26" s="231" t="e">
        <f t="shared" si="29"/>
        <v>#DIV/0!</v>
      </c>
      <c r="N26" s="231" t="e">
        <f t="shared" si="30"/>
        <v>#DIV/0!</v>
      </c>
      <c r="O26" s="231">
        <f t="shared" si="31"/>
        <v>0.85500000000000009</v>
      </c>
      <c r="P26" s="231" t="e">
        <f t="shared" si="32"/>
        <v>#DIV/0!</v>
      </c>
      <c r="Q26" s="231" t="e">
        <f t="shared" si="33"/>
        <v>#DIV/0!</v>
      </c>
      <c r="R26" s="231" t="e">
        <f t="shared" si="34"/>
        <v>#DIV/0!</v>
      </c>
      <c r="S26" s="246"/>
      <c r="T26" s="246"/>
      <c r="U26" s="246"/>
      <c r="V26" s="231"/>
      <c r="W26" s="231"/>
      <c r="X26" s="231"/>
      <c r="Y26" s="231"/>
      <c r="Z26" s="231"/>
      <c r="AA26" s="249"/>
      <c r="AB26" s="231"/>
      <c r="AC26" s="231"/>
      <c r="AD26" s="231"/>
      <c r="AE26" s="246"/>
      <c r="AF26" s="246"/>
      <c r="AG26" s="246"/>
      <c r="AH26" s="231"/>
      <c r="AI26" s="231"/>
      <c r="AJ26" s="231"/>
      <c r="AK26" s="231"/>
      <c r="AL26" s="231"/>
      <c r="AM26" s="249">
        <v>0.9</v>
      </c>
      <c r="AN26" s="231"/>
      <c r="AO26" s="231"/>
      <c r="AP26" s="231"/>
      <c r="AQ26" s="247"/>
      <c r="AR26" s="247"/>
      <c r="AS26" s="247"/>
      <c r="AT26" s="231"/>
      <c r="AU26" s="231"/>
      <c r="AV26" s="231"/>
      <c r="AW26" s="231"/>
      <c r="AX26" s="231"/>
      <c r="AY26" s="218">
        <v>0.5</v>
      </c>
      <c r="AZ26" s="231"/>
      <c r="BA26" s="231"/>
      <c r="BB26" s="231"/>
      <c r="BC26" s="247"/>
      <c r="BD26" s="247"/>
      <c r="BE26" s="247"/>
      <c r="BF26" s="231"/>
      <c r="BG26" s="231"/>
      <c r="BH26" s="231"/>
      <c r="BI26" s="231"/>
      <c r="BJ26" s="231"/>
      <c r="BK26" s="218">
        <v>0</v>
      </c>
      <c r="BL26" s="231"/>
      <c r="BM26" s="231"/>
      <c r="BN26" s="231"/>
      <c r="BO26" s="247"/>
      <c r="BP26" s="247"/>
      <c r="BQ26" s="247"/>
      <c r="BR26" s="231"/>
      <c r="BS26" s="231"/>
      <c r="BT26" s="231"/>
      <c r="BU26" s="231"/>
      <c r="BV26" s="231"/>
      <c r="BW26" s="218"/>
      <c r="BX26" s="231"/>
      <c r="BY26" s="231"/>
      <c r="BZ26" s="231"/>
      <c r="CA26" s="232"/>
      <c r="CB26" s="232"/>
      <c r="CC26" s="232"/>
      <c r="CD26" s="231"/>
      <c r="CE26" s="231"/>
      <c r="CF26" s="231"/>
      <c r="CG26" s="231"/>
      <c r="CH26" s="231"/>
      <c r="CI26" s="218">
        <v>1</v>
      </c>
      <c r="CJ26" s="231"/>
      <c r="CK26" s="231"/>
      <c r="CL26" s="231"/>
      <c r="CM26" s="232"/>
      <c r="CN26" s="232"/>
      <c r="CO26" s="232"/>
      <c r="CP26" s="231"/>
      <c r="CQ26" s="231"/>
      <c r="CR26" s="231"/>
      <c r="CS26" s="231"/>
      <c r="CT26" s="231"/>
      <c r="CU26" s="218">
        <v>1</v>
      </c>
      <c r="CV26" s="231"/>
      <c r="CW26" s="231"/>
      <c r="CX26" s="231"/>
      <c r="CY26" s="232"/>
      <c r="CZ26" s="232"/>
      <c r="DA26" s="232"/>
      <c r="DB26" s="231"/>
      <c r="DC26" s="231"/>
      <c r="DD26" s="231"/>
      <c r="DE26" s="231"/>
      <c r="DF26" s="231"/>
      <c r="DG26" s="218">
        <v>1</v>
      </c>
      <c r="DH26" s="218"/>
      <c r="DI26" s="218"/>
      <c r="DJ26" s="218"/>
      <c r="DK26" s="232"/>
      <c r="DL26" s="232"/>
      <c r="DM26" s="232"/>
      <c r="DN26" s="218"/>
      <c r="DO26" s="218"/>
      <c r="DP26" s="218"/>
      <c r="DQ26" s="218"/>
      <c r="DR26" s="218"/>
      <c r="DS26" s="218">
        <v>1</v>
      </c>
      <c r="DT26" s="231"/>
      <c r="DU26" s="231"/>
      <c r="DV26" s="231"/>
      <c r="DW26" s="232"/>
      <c r="DX26" s="232"/>
      <c r="DY26" s="232"/>
      <c r="DZ26" s="231"/>
      <c r="EA26" s="231"/>
      <c r="EB26" s="231"/>
      <c r="EC26" s="231"/>
      <c r="ED26" s="231"/>
      <c r="EE26" s="218">
        <v>0.9</v>
      </c>
      <c r="EF26" s="231"/>
      <c r="EG26" s="231"/>
      <c r="EH26" s="231"/>
      <c r="EI26" s="232"/>
      <c r="EJ26" s="232"/>
      <c r="EK26" s="232"/>
      <c r="EL26" s="231"/>
      <c r="EM26" s="231"/>
      <c r="EN26" s="231"/>
      <c r="EO26" s="231"/>
      <c r="EP26" s="231"/>
      <c r="EQ26" s="218">
        <v>0.96</v>
      </c>
      <c r="ER26" s="231"/>
      <c r="ES26" s="231"/>
      <c r="ET26" s="231"/>
      <c r="EU26" s="232"/>
      <c r="EV26" s="232"/>
      <c r="EW26" s="232"/>
      <c r="EX26" s="231"/>
      <c r="EY26" s="231"/>
      <c r="EZ26" s="231"/>
      <c r="FA26" s="231"/>
      <c r="FB26" s="231"/>
      <c r="FC26" s="218">
        <v>1</v>
      </c>
      <c r="FD26" s="218"/>
      <c r="FE26" s="218"/>
      <c r="FF26" s="218"/>
      <c r="FG26" s="232"/>
      <c r="FH26" s="232"/>
      <c r="FI26" s="232"/>
      <c r="FJ26" s="218"/>
      <c r="FK26" s="218"/>
      <c r="FL26" s="218"/>
      <c r="FM26" s="218"/>
      <c r="FN26" s="218"/>
      <c r="FO26" s="218">
        <v>1</v>
      </c>
      <c r="FP26" s="218"/>
      <c r="FQ26" s="218"/>
      <c r="FR26" s="218"/>
      <c r="FS26" s="232"/>
      <c r="FT26" s="232"/>
      <c r="FU26" s="232"/>
      <c r="FV26" s="218"/>
      <c r="FW26" s="218"/>
      <c r="FX26" s="218"/>
      <c r="FY26" s="218"/>
      <c r="FZ26" s="218"/>
      <c r="GA26" s="218">
        <v>1</v>
      </c>
      <c r="GB26" s="231"/>
      <c r="GC26" s="231"/>
      <c r="GD26" s="231"/>
      <c r="GE26" s="107"/>
      <c r="GF26" s="107"/>
      <c r="GG26" s="107"/>
      <c r="GH26" s="107"/>
      <c r="GI26" s="107"/>
      <c r="GJ26" s="107"/>
    </row>
    <row r="27" spans="1:196" s="1" customFormat="1" ht="45" customHeight="1">
      <c r="A27" s="261"/>
      <c r="B27" s="255"/>
      <c r="C27" s="149" t="s">
        <v>166</v>
      </c>
      <c r="D27" s="136" t="s">
        <v>295</v>
      </c>
      <c r="E27" s="107"/>
      <c r="F27" s="167"/>
      <c r="G27" s="173">
        <f t="shared" si="23"/>
        <v>0</v>
      </c>
      <c r="H27" s="173">
        <f t="shared" si="24"/>
        <v>0</v>
      </c>
      <c r="I27" s="173">
        <f t="shared" si="25"/>
        <v>0</v>
      </c>
      <c r="J27" s="173">
        <f t="shared" si="26"/>
        <v>0</v>
      </c>
      <c r="K27" s="173">
        <f t="shared" si="27"/>
        <v>0</v>
      </c>
      <c r="L27" s="173">
        <f t="shared" si="28"/>
        <v>0</v>
      </c>
      <c r="M27" s="173">
        <f t="shared" si="29"/>
        <v>0</v>
      </c>
      <c r="N27" s="173">
        <f t="shared" si="30"/>
        <v>0</v>
      </c>
      <c r="O27" s="173">
        <f t="shared" si="31"/>
        <v>0</v>
      </c>
      <c r="P27" s="173">
        <f t="shared" si="32"/>
        <v>0</v>
      </c>
      <c r="Q27" s="173">
        <f t="shared" si="33"/>
        <v>0</v>
      </c>
      <c r="R27" s="173">
        <f t="shared" si="34"/>
        <v>0</v>
      </c>
      <c r="S27" s="166"/>
      <c r="T27" s="166"/>
      <c r="U27" s="166"/>
      <c r="V27" s="166">
        <v>0</v>
      </c>
      <c r="W27" s="166"/>
      <c r="X27" s="166"/>
      <c r="Y27" s="166"/>
      <c r="Z27" s="166"/>
      <c r="AA27" s="217">
        <v>0</v>
      </c>
      <c r="AB27" s="217">
        <v>0</v>
      </c>
      <c r="AC27" s="217">
        <v>0</v>
      </c>
      <c r="AD27" s="217">
        <v>0</v>
      </c>
      <c r="AE27" s="217">
        <v>0</v>
      </c>
      <c r="AF27" s="217">
        <v>0</v>
      </c>
      <c r="AG27" s="217">
        <v>0</v>
      </c>
      <c r="AH27" s="217">
        <v>0</v>
      </c>
      <c r="AI27" s="217">
        <v>0</v>
      </c>
      <c r="AJ27" s="217">
        <v>0</v>
      </c>
      <c r="AK27" s="217">
        <v>0</v>
      </c>
      <c r="AL27" s="217">
        <v>0</v>
      </c>
      <c r="AM27" s="217">
        <v>0</v>
      </c>
      <c r="AN27" s="217">
        <v>0</v>
      </c>
      <c r="AO27" s="217">
        <v>0</v>
      </c>
      <c r="AP27" s="217">
        <v>0</v>
      </c>
      <c r="AQ27" s="217">
        <v>0</v>
      </c>
      <c r="AR27" s="217">
        <v>0</v>
      </c>
      <c r="AS27" s="217">
        <v>0</v>
      </c>
      <c r="AT27" s="217">
        <v>0</v>
      </c>
      <c r="AU27" s="217">
        <v>0</v>
      </c>
      <c r="AV27" s="217">
        <v>0</v>
      </c>
      <c r="AW27" s="217">
        <v>0</v>
      </c>
      <c r="AX27" s="217">
        <v>0</v>
      </c>
      <c r="AY27" s="217">
        <v>0</v>
      </c>
      <c r="AZ27" s="217">
        <v>0</v>
      </c>
      <c r="BA27" s="217">
        <v>0</v>
      </c>
      <c r="BB27" s="217">
        <v>0</v>
      </c>
      <c r="BC27" s="217">
        <v>0</v>
      </c>
      <c r="BD27" s="217">
        <v>0</v>
      </c>
      <c r="BE27" s="217">
        <v>0</v>
      </c>
      <c r="BF27" s="217">
        <v>0</v>
      </c>
      <c r="BG27" s="217">
        <v>0</v>
      </c>
      <c r="BH27" s="217">
        <v>0</v>
      </c>
      <c r="BI27" s="217">
        <v>0</v>
      </c>
      <c r="BJ27" s="217">
        <v>0</v>
      </c>
      <c r="BK27" s="217">
        <v>0</v>
      </c>
      <c r="BL27" s="217">
        <v>0</v>
      </c>
      <c r="BM27" s="217">
        <v>0</v>
      </c>
      <c r="BN27" s="217">
        <v>0</v>
      </c>
      <c r="BO27" s="217">
        <v>0</v>
      </c>
      <c r="BP27" s="217">
        <v>0</v>
      </c>
      <c r="BQ27" s="217">
        <v>0</v>
      </c>
      <c r="BR27" s="217">
        <v>0</v>
      </c>
      <c r="BS27" s="217">
        <v>0</v>
      </c>
      <c r="BT27" s="217">
        <v>0</v>
      </c>
      <c r="BU27" s="217">
        <v>0</v>
      </c>
      <c r="BV27" s="217">
        <v>0</v>
      </c>
      <c r="BW27" s="217">
        <v>0</v>
      </c>
      <c r="BX27" s="217">
        <v>0</v>
      </c>
      <c r="BY27" s="217">
        <v>0</v>
      </c>
      <c r="BZ27" s="217">
        <v>0</v>
      </c>
      <c r="CA27" s="217">
        <v>0</v>
      </c>
      <c r="CB27" s="217">
        <v>0</v>
      </c>
      <c r="CC27" s="217">
        <v>0</v>
      </c>
      <c r="CD27" s="217">
        <v>0</v>
      </c>
      <c r="CE27" s="217">
        <v>0</v>
      </c>
      <c r="CF27" s="217">
        <v>0</v>
      </c>
      <c r="CG27" s="217">
        <v>0</v>
      </c>
      <c r="CH27" s="217">
        <v>0</v>
      </c>
      <c r="CI27" s="217">
        <v>0</v>
      </c>
      <c r="CJ27" s="217">
        <v>0</v>
      </c>
      <c r="CK27" s="217">
        <v>0</v>
      </c>
      <c r="CL27" s="217">
        <v>0</v>
      </c>
      <c r="CM27" s="217">
        <v>0</v>
      </c>
      <c r="CN27" s="217">
        <v>0</v>
      </c>
      <c r="CO27" s="217">
        <v>0</v>
      </c>
      <c r="CP27" s="217">
        <v>0</v>
      </c>
      <c r="CQ27" s="217">
        <v>0</v>
      </c>
      <c r="CR27" s="217">
        <v>0</v>
      </c>
      <c r="CS27" s="217">
        <v>0</v>
      </c>
      <c r="CT27" s="217">
        <v>0</v>
      </c>
      <c r="CU27" s="217">
        <v>0</v>
      </c>
      <c r="CV27" s="217">
        <v>0</v>
      </c>
      <c r="CW27" s="217">
        <v>0</v>
      </c>
      <c r="CX27" s="217">
        <v>0</v>
      </c>
      <c r="CY27" s="217">
        <v>0</v>
      </c>
      <c r="CZ27" s="217">
        <v>0</v>
      </c>
      <c r="DA27" s="217">
        <v>0</v>
      </c>
      <c r="DB27" s="217">
        <v>0</v>
      </c>
      <c r="DC27" s="217">
        <v>0</v>
      </c>
      <c r="DD27" s="217">
        <v>0</v>
      </c>
      <c r="DE27" s="217">
        <v>0</v>
      </c>
      <c r="DF27" s="217">
        <v>0</v>
      </c>
      <c r="DG27" s="217">
        <v>0</v>
      </c>
      <c r="DH27" s="217">
        <v>0</v>
      </c>
      <c r="DI27" s="217">
        <v>0</v>
      </c>
      <c r="DJ27" s="217">
        <v>0</v>
      </c>
      <c r="DK27" s="217">
        <v>0</v>
      </c>
      <c r="DL27" s="217">
        <v>0</v>
      </c>
      <c r="DM27" s="217">
        <v>0</v>
      </c>
      <c r="DN27" s="217">
        <v>0</v>
      </c>
      <c r="DO27" s="217">
        <v>0</v>
      </c>
      <c r="DP27" s="217">
        <v>0</v>
      </c>
      <c r="DQ27" s="217">
        <v>0</v>
      </c>
      <c r="DR27" s="217">
        <v>0</v>
      </c>
      <c r="DS27" s="217">
        <v>0</v>
      </c>
      <c r="DT27" s="217">
        <v>0</v>
      </c>
      <c r="DU27" s="217">
        <v>0</v>
      </c>
      <c r="DV27" s="217">
        <v>0</v>
      </c>
      <c r="DW27" s="217">
        <v>0</v>
      </c>
      <c r="DX27" s="217">
        <v>0</v>
      </c>
      <c r="DY27" s="217">
        <v>0</v>
      </c>
      <c r="DZ27" s="217">
        <v>0</v>
      </c>
      <c r="EA27" s="217">
        <v>0</v>
      </c>
      <c r="EB27" s="217">
        <v>0</v>
      </c>
      <c r="EC27" s="217">
        <v>0</v>
      </c>
      <c r="ED27" s="217">
        <v>0</v>
      </c>
      <c r="EE27" s="217">
        <v>0</v>
      </c>
      <c r="EF27" s="217">
        <v>0</v>
      </c>
      <c r="EG27" s="217">
        <v>0</v>
      </c>
      <c r="EH27" s="217">
        <v>0</v>
      </c>
      <c r="EI27" s="217">
        <v>0</v>
      </c>
      <c r="EJ27" s="217">
        <v>0</v>
      </c>
      <c r="EK27" s="217">
        <v>0</v>
      </c>
      <c r="EL27" s="217">
        <v>0</v>
      </c>
      <c r="EM27" s="217">
        <v>0</v>
      </c>
      <c r="EN27" s="217">
        <v>0</v>
      </c>
      <c r="EO27" s="217">
        <v>0</v>
      </c>
      <c r="EP27" s="217">
        <v>0</v>
      </c>
      <c r="EQ27" s="217">
        <v>0</v>
      </c>
      <c r="ER27" s="217">
        <v>0</v>
      </c>
      <c r="ES27" s="217">
        <v>0</v>
      </c>
      <c r="ET27" s="217">
        <v>0</v>
      </c>
      <c r="EU27" s="217">
        <v>0</v>
      </c>
      <c r="EV27" s="217">
        <v>0</v>
      </c>
      <c r="EW27" s="217">
        <v>0</v>
      </c>
      <c r="EX27" s="217">
        <v>0</v>
      </c>
      <c r="EY27" s="217">
        <v>0</v>
      </c>
      <c r="EZ27" s="217">
        <v>0</v>
      </c>
      <c r="FA27" s="217">
        <v>0</v>
      </c>
      <c r="FB27" s="217">
        <v>0</v>
      </c>
      <c r="FC27" s="217">
        <v>0</v>
      </c>
      <c r="FD27" s="217">
        <v>0</v>
      </c>
      <c r="FE27" s="217">
        <v>0</v>
      </c>
      <c r="FF27" s="217">
        <v>0</v>
      </c>
      <c r="FG27" s="217">
        <v>0</v>
      </c>
      <c r="FH27" s="217">
        <v>0</v>
      </c>
      <c r="FI27" s="217">
        <v>0</v>
      </c>
      <c r="FJ27" s="217">
        <v>0</v>
      </c>
      <c r="FK27" s="217">
        <v>0</v>
      </c>
      <c r="FL27" s="217">
        <v>0</v>
      </c>
      <c r="FM27" s="217">
        <v>0</v>
      </c>
      <c r="FN27" s="217">
        <v>0</v>
      </c>
      <c r="FO27" s="217">
        <v>0</v>
      </c>
      <c r="FP27" s="217">
        <v>0</v>
      </c>
      <c r="FQ27" s="217">
        <v>0</v>
      </c>
      <c r="FR27" s="217">
        <v>0</v>
      </c>
      <c r="FS27" s="217">
        <v>0</v>
      </c>
      <c r="FT27" s="217">
        <v>0</v>
      </c>
      <c r="FU27" s="217">
        <v>0</v>
      </c>
      <c r="FV27" s="217">
        <v>0</v>
      </c>
      <c r="FW27" s="217">
        <v>0</v>
      </c>
      <c r="FX27" s="217">
        <v>0</v>
      </c>
      <c r="FY27" s="217">
        <v>0</v>
      </c>
      <c r="FZ27" s="217">
        <v>0</v>
      </c>
      <c r="GA27" s="217">
        <v>0</v>
      </c>
      <c r="GB27" s="217">
        <v>0</v>
      </c>
      <c r="GC27" s="217">
        <v>0</v>
      </c>
      <c r="GD27" s="217">
        <v>0</v>
      </c>
      <c r="GE27" s="217">
        <v>0</v>
      </c>
      <c r="GF27" s="217">
        <v>0</v>
      </c>
      <c r="GG27" s="217">
        <v>0</v>
      </c>
      <c r="GH27" s="217">
        <v>0</v>
      </c>
      <c r="GI27" s="217">
        <v>0</v>
      </c>
      <c r="GJ27" s="217">
        <v>0</v>
      </c>
    </row>
    <row r="28" spans="1:196" s="1" customFormat="1" ht="26">
      <c r="A28" s="259">
        <v>11</v>
      </c>
      <c r="B28" s="253" t="s">
        <v>26</v>
      </c>
      <c r="C28" s="147" t="s">
        <v>27</v>
      </c>
      <c r="D28" s="146" t="s">
        <v>254</v>
      </c>
      <c r="E28" s="107"/>
      <c r="F28" s="167"/>
      <c r="G28" s="172">
        <v>1.01</v>
      </c>
      <c r="H28" s="172" t="e">
        <f t="shared" si="24"/>
        <v>#DIV/0!</v>
      </c>
      <c r="I28" s="172" t="e">
        <f t="shared" si="25"/>
        <v>#DIV/0!</v>
      </c>
      <c r="J28" s="172" t="e">
        <f t="shared" si="26"/>
        <v>#DIV/0!</v>
      </c>
      <c r="K28" s="172" t="e">
        <f t="shared" si="27"/>
        <v>#DIV/0!</v>
      </c>
      <c r="L28" s="172" t="e">
        <f t="shared" si="28"/>
        <v>#DIV/0!</v>
      </c>
      <c r="M28" s="172" t="e">
        <f t="shared" si="29"/>
        <v>#DIV/0!</v>
      </c>
      <c r="N28" s="172" t="e">
        <f t="shared" si="30"/>
        <v>#DIV/0!</v>
      </c>
      <c r="O28" s="172" t="e">
        <f t="shared" si="31"/>
        <v>#DIV/0!</v>
      </c>
      <c r="P28" s="172" t="e">
        <f t="shared" si="32"/>
        <v>#DIV/0!</v>
      </c>
      <c r="Q28" s="172" t="e">
        <f t="shared" si="33"/>
        <v>#DIV/0!</v>
      </c>
      <c r="R28" s="172" t="e">
        <f t="shared" si="34"/>
        <v>#DIV/0!</v>
      </c>
      <c r="S28" s="208"/>
      <c r="T28" s="208"/>
      <c r="U28" s="208"/>
      <c r="V28" s="172"/>
      <c r="W28" s="172"/>
      <c r="X28" s="172"/>
      <c r="Y28" s="172"/>
      <c r="Z28" s="172"/>
      <c r="AA28" s="212"/>
      <c r="AB28" s="172"/>
      <c r="AC28" s="172"/>
      <c r="AD28" s="172"/>
      <c r="AE28" s="178"/>
      <c r="AF28" s="178"/>
      <c r="AG28" s="178"/>
      <c r="AH28" s="172"/>
      <c r="AI28" s="172"/>
      <c r="AJ28" s="172"/>
      <c r="AK28" s="172"/>
      <c r="AL28" s="172"/>
      <c r="AM28" s="212"/>
      <c r="AN28" s="172"/>
      <c r="AO28" s="172"/>
      <c r="AP28" s="172"/>
      <c r="AQ28" s="155"/>
      <c r="AR28" s="155"/>
      <c r="AS28" s="155"/>
      <c r="AT28" s="172"/>
      <c r="AU28" s="172"/>
      <c r="AV28" s="172"/>
      <c r="AW28" s="172"/>
      <c r="AX28" s="172"/>
      <c r="AY28" s="212"/>
      <c r="AZ28" s="172"/>
      <c r="BA28" s="172"/>
      <c r="BB28" s="172"/>
      <c r="BC28" s="155"/>
      <c r="BD28" s="155"/>
      <c r="BE28" s="155"/>
      <c r="BF28" s="172"/>
      <c r="BG28" s="172"/>
      <c r="BH28" s="172"/>
      <c r="BI28" s="172"/>
      <c r="BJ28" s="172"/>
      <c r="BK28" s="212"/>
      <c r="BL28" s="172"/>
      <c r="BM28" s="172"/>
      <c r="BN28" s="172"/>
      <c r="BO28" s="155"/>
      <c r="BP28" s="155"/>
      <c r="BQ28" s="155"/>
      <c r="BR28" s="172"/>
      <c r="BS28" s="172"/>
      <c r="BT28" s="172"/>
      <c r="BU28" s="172"/>
      <c r="BV28" s="172"/>
      <c r="BW28" s="212"/>
      <c r="BX28" s="172"/>
      <c r="BY28" s="172"/>
      <c r="BZ28" s="172"/>
      <c r="CA28" s="156"/>
      <c r="CB28" s="156"/>
      <c r="CC28" s="156"/>
      <c r="CD28" s="172"/>
      <c r="CE28" s="172"/>
      <c r="CF28" s="172"/>
      <c r="CG28" s="172"/>
      <c r="CH28" s="172"/>
      <c r="CI28" s="212"/>
      <c r="CJ28" s="172"/>
      <c r="CK28" s="172"/>
      <c r="CL28" s="172"/>
      <c r="CM28" s="156"/>
      <c r="CN28" s="156"/>
      <c r="CO28" s="156"/>
      <c r="CP28" s="172"/>
      <c r="CQ28" s="172"/>
      <c r="CR28" s="172"/>
      <c r="CS28" s="172"/>
      <c r="CT28" s="172"/>
      <c r="CU28" s="212"/>
      <c r="CV28" s="172"/>
      <c r="CW28" s="172"/>
      <c r="CX28" s="172"/>
      <c r="CY28" s="156"/>
      <c r="CZ28" s="156"/>
      <c r="DA28" s="156"/>
      <c r="DB28" s="172"/>
      <c r="DC28" s="172"/>
      <c r="DD28" s="172"/>
      <c r="DE28" s="172"/>
      <c r="DF28" s="172"/>
      <c r="DG28" s="212"/>
      <c r="DH28" s="212"/>
      <c r="DI28" s="212"/>
      <c r="DJ28" s="212"/>
      <c r="DK28" s="156"/>
      <c r="DL28" s="156"/>
      <c r="DM28" s="156"/>
      <c r="DN28" s="212"/>
      <c r="DO28" s="212"/>
      <c r="DP28" s="212"/>
      <c r="DQ28" s="212"/>
      <c r="DR28" s="212"/>
      <c r="DS28" s="212"/>
      <c r="DT28" s="172"/>
      <c r="DU28" s="172"/>
      <c r="DV28" s="172"/>
      <c r="DW28" s="156"/>
      <c r="DX28" s="156"/>
      <c r="DY28" s="156"/>
      <c r="DZ28" s="172"/>
      <c r="EA28" s="172"/>
      <c r="EB28" s="172"/>
      <c r="EC28" s="172"/>
      <c r="ED28" s="172"/>
      <c r="EE28" s="212"/>
      <c r="EF28" s="172"/>
      <c r="EG28" s="172"/>
      <c r="EH28" s="172"/>
      <c r="EI28" s="156"/>
      <c r="EJ28" s="156"/>
      <c r="EK28" s="156"/>
      <c r="EL28" s="172"/>
      <c r="EM28" s="172"/>
      <c r="EN28" s="172"/>
      <c r="EO28" s="172"/>
      <c r="EP28" s="172"/>
      <c r="EQ28" s="212"/>
      <c r="ER28" s="172"/>
      <c r="ES28" s="172"/>
      <c r="ET28" s="172"/>
      <c r="EU28" s="156"/>
      <c r="EV28" s="156"/>
      <c r="EW28" s="156"/>
      <c r="EX28" s="172"/>
      <c r="EY28" s="172"/>
      <c r="EZ28" s="172"/>
      <c r="FA28" s="172"/>
      <c r="FB28" s="172"/>
      <c r="FC28" s="212"/>
      <c r="FD28" s="212"/>
      <c r="FE28" s="212"/>
      <c r="FF28" s="212"/>
      <c r="FG28" s="156"/>
      <c r="FH28" s="156"/>
      <c r="FI28" s="156"/>
      <c r="FJ28" s="212"/>
      <c r="FK28" s="212"/>
      <c r="FL28" s="212"/>
      <c r="FM28" s="212"/>
      <c r="FN28" s="212"/>
      <c r="FO28" s="212"/>
      <c r="FP28" s="212"/>
      <c r="FQ28" s="212"/>
      <c r="FR28" s="212"/>
      <c r="FS28" s="156"/>
      <c r="FT28" s="156"/>
      <c r="FU28" s="156"/>
      <c r="FV28" s="212"/>
      <c r="FW28" s="212"/>
      <c r="FX28" s="212"/>
      <c r="FY28" s="212"/>
      <c r="FZ28" s="212"/>
      <c r="GA28" s="212"/>
      <c r="GB28" s="172"/>
      <c r="GC28" s="172"/>
      <c r="GD28" s="172"/>
      <c r="GE28" s="156"/>
      <c r="GF28" s="156"/>
      <c r="GG28" s="156"/>
      <c r="GH28" s="156"/>
      <c r="GI28" s="156"/>
      <c r="GJ28" s="156"/>
      <c r="GK28" s="157"/>
      <c r="GL28" s="157"/>
      <c r="GM28" s="157"/>
      <c r="GN28" s="157"/>
    </row>
    <row r="29" spans="1:196" s="1" customFormat="1" ht="26">
      <c r="A29" s="260"/>
      <c r="B29" s="254"/>
      <c r="C29" s="147" t="s">
        <v>28</v>
      </c>
      <c r="D29" s="146" t="s">
        <v>252</v>
      </c>
      <c r="E29" s="107"/>
      <c r="F29" s="167"/>
      <c r="G29" s="172" t="e">
        <f t="shared" si="23"/>
        <v>#DIV/0!</v>
      </c>
      <c r="H29" s="172" t="e">
        <f t="shared" si="24"/>
        <v>#DIV/0!</v>
      </c>
      <c r="I29" s="172" t="e">
        <f t="shared" si="25"/>
        <v>#DIV/0!</v>
      </c>
      <c r="J29" s="172" t="e">
        <f t="shared" si="26"/>
        <v>#DIV/0!</v>
      </c>
      <c r="K29" s="172" t="e">
        <f t="shared" si="27"/>
        <v>#DIV/0!</v>
      </c>
      <c r="L29" s="172" t="e">
        <f t="shared" si="28"/>
        <v>#DIV/0!</v>
      </c>
      <c r="M29" s="172" t="e">
        <f t="shared" si="29"/>
        <v>#DIV/0!</v>
      </c>
      <c r="N29" s="172" t="e">
        <f t="shared" si="30"/>
        <v>#DIV/0!</v>
      </c>
      <c r="O29" s="172" t="e">
        <f t="shared" si="31"/>
        <v>#DIV/0!</v>
      </c>
      <c r="P29" s="172" t="e">
        <f t="shared" si="32"/>
        <v>#DIV/0!</v>
      </c>
      <c r="Q29" s="172" t="e">
        <f t="shared" si="33"/>
        <v>#DIV/0!</v>
      </c>
      <c r="R29" s="172" t="e">
        <f t="shared" si="34"/>
        <v>#DIV/0!</v>
      </c>
      <c r="S29" s="208"/>
      <c r="T29" s="208"/>
      <c r="U29" s="208"/>
      <c r="V29" s="172"/>
      <c r="W29" s="172"/>
      <c r="X29" s="172"/>
      <c r="Y29" s="172"/>
      <c r="Z29" s="172"/>
      <c r="AA29" s="212"/>
      <c r="AB29" s="172"/>
      <c r="AC29" s="172"/>
      <c r="AD29" s="172"/>
      <c r="AE29" s="178"/>
      <c r="AF29" s="178"/>
      <c r="AG29" s="178"/>
      <c r="AH29" s="172"/>
      <c r="AI29" s="172"/>
      <c r="AJ29" s="172"/>
      <c r="AK29" s="172"/>
      <c r="AL29" s="172"/>
      <c r="AM29" s="212"/>
      <c r="AN29" s="172"/>
      <c r="AO29" s="172"/>
      <c r="AP29" s="172"/>
      <c r="AQ29" s="155"/>
      <c r="AR29" s="155"/>
      <c r="AS29" s="155"/>
      <c r="AT29" s="172"/>
      <c r="AU29" s="172"/>
      <c r="AV29" s="172"/>
      <c r="AW29" s="172"/>
      <c r="AX29" s="172"/>
      <c r="AY29" s="212"/>
      <c r="AZ29" s="172"/>
      <c r="BA29" s="172"/>
      <c r="BB29" s="172"/>
      <c r="BC29" s="155"/>
      <c r="BD29" s="155"/>
      <c r="BE29" s="155"/>
      <c r="BF29" s="172"/>
      <c r="BG29" s="172"/>
      <c r="BH29" s="172"/>
      <c r="BI29" s="172"/>
      <c r="BJ29" s="172"/>
      <c r="BK29" s="212"/>
      <c r="BL29" s="172"/>
      <c r="BM29" s="172"/>
      <c r="BN29" s="172"/>
      <c r="BO29" s="155"/>
      <c r="BP29" s="155"/>
      <c r="BQ29" s="155"/>
      <c r="BR29" s="172"/>
      <c r="BS29" s="172"/>
      <c r="BT29" s="172"/>
      <c r="BU29" s="172"/>
      <c r="BV29" s="172"/>
      <c r="BW29" s="212"/>
      <c r="BX29" s="172"/>
      <c r="BY29" s="172"/>
      <c r="BZ29" s="172"/>
      <c r="CA29" s="156"/>
      <c r="CB29" s="156"/>
      <c r="CC29" s="156"/>
      <c r="CD29" s="172"/>
      <c r="CE29" s="172"/>
      <c r="CF29" s="172"/>
      <c r="CG29" s="172"/>
      <c r="CH29" s="172"/>
      <c r="CI29" s="212"/>
      <c r="CJ29" s="172"/>
      <c r="CK29" s="172"/>
      <c r="CL29" s="172"/>
      <c r="CM29" s="156"/>
      <c r="CN29" s="156"/>
      <c r="CO29" s="156"/>
      <c r="CP29" s="172"/>
      <c r="CQ29" s="172"/>
      <c r="CR29" s="172"/>
      <c r="CS29" s="172"/>
      <c r="CT29" s="172"/>
      <c r="CU29" s="212"/>
      <c r="CV29" s="172"/>
      <c r="CW29" s="172"/>
      <c r="CX29" s="172"/>
      <c r="CY29" s="156"/>
      <c r="CZ29" s="156"/>
      <c r="DA29" s="156"/>
      <c r="DB29" s="172"/>
      <c r="DC29" s="172"/>
      <c r="DD29" s="172"/>
      <c r="DE29" s="172"/>
      <c r="DF29" s="172"/>
      <c r="DG29" s="212"/>
      <c r="DH29" s="212"/>
      <c r="DI29" s="212"/>
      <c r="DJ29" s="212"/>
      <c r="DK29" s="156"/>
      <c r="DL29" s="156"/>
      <c r="DM29" s="156"/>
      <c r="DN29" s="212"/>
      <c r="DO29" s="212"/>
      <c r="DP29" s="212"/>
      <c r="DQ29" s="212"/>
      <c r="DR29" s="212"/>
      <c r="DS29" s="212"/>
      <c r="DT29" s="172"/>
      <c r="DU29" s="172"/>
      <c r="DV29" s="172"/>
      <c r="DW29" s="156"/>
      <c r="DX29" s="156"/>
      <c r="DY29" s="156"/>
      <c r="DZ29" s="172"/>
      <c r="EA29" s="172"/>
      <c r="EB29" s="172"/>
      <c r="EC29" s="172"/>
      <c r="ED29" s="172"/>
      <c r="EE29" s="212"/>
      <c r="EF29" s="172"/>
      <c r="EG29" s="172"/>
      <c r="EH29" s="172"/>
      <c r="EI29" s="156"/>
      <c r="EJ29" s="156"/>
      <c r="EK29" s="156"/>
      <c r="EL29" s="172"/>
      <c r="EM29" s="172"/>
      <c r="EN29" s="172"/>
      <c r="EO29" s="172"/>
      <c r="EP29" s="172"/>
      <c r="EQ29" s="212"/>
      <c r="ER29" s="172"/>
      <c r="ES29" s="172"/>
      <c r="ET29" s="172"/>
      <c r="EU29" s="156"/>
      <c r="EV29" s="156"/>
      <c r="EW29" s="156"/>
      <c r="EX29" s="172"/>
      <c r="EY29" s="172"/>
      <c r="EZ29" s="172"/>
      <c r="FA29" s="172"/>
      <c r="FB29" s="172"/>
      <c r="FC29" s="212"/>
      <c r="FD29" s="212"/>
      <c r="FE29" s="212"/>
      <c r="FF29" s="212"/>
      <c r="FG29" s="156"/>
      <c r="FH29" s="156"/>
      <c r="FI29" s="156"/>
      <c r="FJ29" s="212"/>
      <c r="FK29" s="212"/>
      <c r="FL29" s="212"/>
      <c r="FM29" s="212"/>
      <c r="FN29" s="212"/>
      <c r="FO29" s="212"/>
      <c r="FP29" s="212"/>
      <c r="FQ29" s="212"/>
      <c r="FR29" s="212"/>
      <c r="FS29" s="156"/>
      <c r="FT29" s="156"/>
      <c r="FU29" s="156"/>
      <c r="FV29" s="212"/>
      <c r="FW29" s="212"/>
      <c r="FX29" s="212"/>
      <c r="FY29" s="212"/>
      <c r="FZ29" s="212"/>
      <c r="GA29" s="212"/>
      <c r="GB29" s="172"/>
      <c r="GC29" s="172"/>
      <c r="GD29" s="172"/>
      <c r="GE29" s="156"/>
      <c r="GF29" s="156"/>
      <c r="GG29" s="156"/>
      <c r="GH29" s="156"/>
      <c r="GI29" s="156"/>
      <c r="GJ29" s="156"/>
      <c r="GK29" s="157"/>
      <c r="GL29" s="157"/>
      <c r="GM29" s="157"/>
      <c r="GN29" s="157"/>
    </row>
    <row r="30" spans="1:196" s="1" customFormat="1" ht="39">
      <c r="A30" s="260"/>
      <c r="B30" s="254"/>
      <c r="C30" s="147" t="s">
        <v>29</v>
      </c>
      <c r="D30" s="146" t="s">
        <v>255</v>
      </c>
      <c r="E30" s="107"/>
      <c r="F30" s="167" t="s">
        <v>245</v>
      </c>
      <c r="G30" s="172" t="e">
        <f t="shared" si="23"/>
        <v>#DIV/0!</v>
      </c>
      <c r="H30" s="172" t="e">
        <f t="shared" si="24"/>
        <v>#DIV/0!</v>
      </c>
      <c r="I30" s="172" t="e">
        <f t="shared" si="25"/>
        <v>#DIV/0!</v>
      </c>
      <c r="J30" s="172" t="e">
        <f t="shared" si="26"/>
        <v>#DIV/0!</v>
      </c>
      <c r="K30" s="172" t="e">
        <f t="shared" si="27"/>
        <v>#DIV/0!</v>
      </c>
      <c r="L30" s="172" t="e">
        <f t="shared" si="28"/>
        <v>#DIV/0!</v>
      </c>
      <c r="M30" s="172" t="e">
        <f t="shared" si="29"/>
        <v>#DIV/0!</v>
      </c>
      <c r="N30" s="172" t="e">
        <f t="shared" si="30"/>
        <v>#DIV/0!</v>
      </c>
      <c r="O30" s="172" t="e">
        <f t="shared" si="31"/>
        <v>#DIV/0!</v>
      </c>
      <c r="P30" s="172" t="e">
        <f t="shared" si="32"/>
        <v>#DIV/0!</v>
      </c>
      <c r="Q30" s="172" t="e">
        <f t="shared" si="33"/>
        <v>#DIV/0!</v>
      </c>
      <c r="R30" s="172" t="e">
        <f t="shared" si="34"/>
        <v>#DIV/0!</v>
      </c>
      <c r="S30" s="209"/>
      <c r="T30" s="209"/>
      <c r="U30" s="209"/>
      <c r="V30" s="172"/>
      <c r="W30" s="172"/>
      <c r="X30" s="172"/>
      <c r="Y30" s="172"/>
      <c r="Z30" s="172"/>
      <c r="AA30" s="212"/>
      <c r="AB30" s="172"/>
      <c r="AC30" s="172"/>
      <c r="AD30" s="172"/>
      <c r="AE30" s="178"/>
      <c r="AF30" s="178"/>
      <c r="AG30" s="178"/>
      <c r="AH30" s="172"/>
      <c r="AI30" s="172"/>
      <c r="AJ30" s="172"/>
      <c r="AK30" s="172"/>
      <c r="AL30" s="172"/>
      <c r="AM30" s="212"/>
      <c r="AN30" s="172"/>
      <c r="AO30" s="172"/>
      <c r="AP30" s="172"/>
      <c r="AQ30" s="155"/>
      <c r="AR30" s="155"/>
      <c r="AS30" s="155"/>
      <c r="AT30" s="172"/>
      <c r="AU30" s="172"/>
      <c r="AV30" s="172"/>
      <c r="AW30" s="172"/>
      <c r="AX30" s="172"/>
      <c r="AY30" s="212"/>
      <c r="AZ30" s="172"/>
      <c r="BA30" s="172"/>
      <c r="BB30" s="172"/>
      <c r="BC30" s="155"/>
      <c r="BD30" s="155"/>
      <c r="BE30" s="155"/>
      <c r="BF30" s="172"/>
      <c r="BG30" s="172"/>
      <c r="BH30" s="172"/>
      <c r="BI30" s="172"/>
      <c r="BJ30" s="172"/>
      <c r="BK30" s="212"/>
      <c r="BL30" s="172"/>
      <c r="BM30" s="172"/>
      <c r="BN30" s="172"/>
      <c r="BO30" s="155"/>
      <c r="BP30" s="155"/>
      <c r="BQ30" s="155"/>
      <c r="BR30" s="172"/>
      <c r="BS30" s="172"/>
      <c r="BT30" s="172"/>
      <c r="BU30" s="172"/>
      <c r="BV30" s="172"/>
      <c r="BW30" s="212"/>
      <c r="BX30" s="172"/>
      <c r="BY30" s="172"/>
      <c r="BZ30" s="172"/>
      <c r="CA30" s="156"/>
      <c r="CB30" s="156"/>
      <c r="CC30" s="156"/>
      <c r="CD30" s="172"/>
      <c r="CE30" s="172"/>
      <c r="CF30" s="172"/>
      <c r="CG30" s="172"/>
      <c r="CH30" s="172"/>
      <c r="CI30" s="212"/>
      <c r="CJ30" s="172"/>
      <c r="CK30" s="172"/>
      <c r="CL30" s="172"/>
      <c r="CM30" s="156"/>
      <c r="CN30" s="156"/>
      <c r="CO30" s="156"/>
      <c r="CP30" s="172"/>
      <c r="CQ30" s="172"/>
      <c r="CR30" s="172"/>
      <c r="CS30" s="172"/>
      <c r="CT30" s="172"/>
      <c r="CU30" s="212"/>
      <c r="CV30" s="172"/>
      <c r="CW30" s="172"/>
      <c r="CX30" s="172"/>
      <c r="CY30" s="156"/>
      <c r="CZ30" s="156"/>
      <c r="DA30" s="156"/>
      <c r="DB30" s="172"/>
      <c r="DC30" s="172"/>
      <c r="DD30" s="172"/>
      <c r="DE30" s="172"/>
      <c r="DF30" s="172"/>
      <c r="DG30" s="212"/>
      <c r="DH30" s="212"/>
      <c r="DI30" s="212"/>
      <c r="DJ30" s="212"/>
      <c r="DK30" s="156"/>
      <c r="DL30" s="156"/>
      <c r="DM30" s="156"/>
      <c r="DN30" s="212"/>
      <c r="DO30" s="212"/>
      <c r="DP30" s="212"/>
      <c r="DQ30" s="212"/>
      <c r="DR30" s="212"/>
      <c r="DS30" s="212"/>
      <c r="DT30" s="172"/>
      <c r="DU30" s="172"/>
      <c r="DV30" s="172"/>
      <c r="DW30" s="156"/>
      <c r="DX30" s="156"/>
      <c r="DY30" s="156"/>
      <c r="DZ30" s="172"/>
      <c r="EA30" s="172"/>
      <c r="EB30" s="172"/>
      <c r="EC30" s="172"/>
      <c r="ED30" s="172"/>
      <c r="EE30" s="212"/>
      <c r="EF30" s="172"/>
      <c r="EG30" s="172"/>
      <c r="EH30" s="172"/>
      <c r="EI30" s="156"/>
      <c r="EJ30" s="156"/>
      <c r="EK30" s="156"/>
      <c r="EL30" s="172"/>
      <c r="EM30" s="172"/>
      <c r="EN30" s="172"/>
      <c r="EO30" s="172"/>
      <c r="EP30" s="172"/>
      <c r="EQ30" s="212"/>
      <c r="ER30" s="172"/>
      <c r="ES30" s="172"/>
      <c r="ET30" s="172"/>
      <c r="EU30" s="156"/>
      <c r="EV30" s="156"/>
      <c r="EW30" s="156"/>
      <c r="EX30" s="172"/>
      <c r="EY30" s="172"/>
      <c r="EZ30" s="172"/>
      <c r="FA30" s="172"/>
      <c r="FB30" s="172"/>
      <c r="FC30" s="212"/>
      <c r="FD30" s="212"/>
      <c r="FE30" s="212"/>
      <c r="FF30" s="212"/>
      <c r="FG30" s="156"/>
      <c r="FH30" s="156"/>
      <c r="FI30" s="156"/>
      <c r="FJ30" s="212"/>
      <c r="FK30" s="212"/>
      <c r="FL30" s="212"/>
      <c r="FM30" s="212"/>
      <c r="FN30" s="212"/>
      <c r="FO30" s="212"/>
      <c r="FP30" s="212"/>
      <c r="FQ30" s="212"/>
      <c r="FR30" s="212"/>
      <c r="FS30" s="156"/>
      <c r="FT30" s="156"/>
      <c r="FU30" s="156"/>
      <c r="FV30" s="212"/>
      <c r="FW30" s="212"/>
      <c r="FX30" s="212"/>
      <c r="FY30" s="212"/>
      <c r="FZ30" s="212"/>
      <c r="GA30" s="212"/>
      <c r="GB30" s="172"/>
      <c r="GC30" s="172"/>
      <c r="GD30" s="172"/>
      <c r="GE30" s="156"/>
      <c r="GF30" s="156"/>
      <c r="GG30" s="156"/>
      <c r="GH30" s="156"/>
      <c r="GI30" s="156"/>
      <c r="GJ30" s="156"/>
      <c r="GK30" s="157"/>
      <c r="GL30" s="157"/>
      <c r="GM30" s="157"/>
      <c r="GN30" s="157"/>
    </row>
    <row r="31" spans="1:196" s="1" customFormat="1">
      <c r="A31" s="261"/>
      <c r="B31" s="255"/>
      <c r="C31" s="147" t="s">
        <v>30</v>
      </c>
      <c r="D31" s="146" t="s">
        <v>253</v>
      </c>
      <c r="E31" s="107"/>
      <c r="F31" s="167" t="s">
        <v>244</v>
      </c>
      <c r="G31" s="172" t="e">
        <f t="shared" si="23"/>
        <v>#DIV/0!</v>
      </c>
      <c r="H31" s="172" t="e">
        <f t="shared" si="24"/>
        <v>#DIV/0!</v>
      </c>
      <c r="I31" s="172" t="e">
        <f t="shared" si="25"/>
        <v>#DIV/0!</v>
      </c>
      <c r="J31" s="172" t="e">
        <f t="shared" si="26"/>
        <v>#DIV/0!</v>
      </c>
      <c r="K31" s="172" t="e">
        <f t="shared" si="27"/>
        <v>#DIV/0!</v>
      </c>
      <c r="L31" s="172" t="e">
        <f t="shared" si="28"/>
        <v>#DIV/0!</v>
      </c>
      <c r="M31" s="172" t="e">
        <f t="shared" si="29"/>
        <v>#DIV/0!</v>
      </c>
      <c r="N31" s="172" t="e">
        <f t="shared" si="30"/>
        <v>#DIV/0!</v>
      </c>
      <c r="O31" s="172" t="e">
        <f t="shared" si="31"/>
        <v>#DIV/0!</v>
      </c>
      <c r="P31" s="172" t="e">
        <f t="shared" si="32"/>
        <v>#DIV/0!</v>
      </c>
      <c r="Q31" s="172" t="e">
        <f t="shared" si="33"/>
        <v>#DIV/0!</v>
      </c>
      <c r="R31" s="172" t="e">
        <f t="shared" si="34"/>
        <v>#DIV/0!</v>
      </c>
      <c r="S31" s="209"/>
      <c r="T31" s="209"/>
      <c r="U31" s="209"/>
      <c r="V31" s="172"/>
      <c r="W31" s="172"/>
      <c r="X31" s="172"/>
      <c r="Y31" s="172"/>
      <c r="Z31" s="172"/>
      <c r="AA31" s="212"/>
      <c r="AB31" s="172"/>
      <c r="AC31" s="172"/>
      <c r="AD31" s="172"/>
      <c r="AE31" s="178"/>
      <c r="AF31" s="178"/>
      <c r="AG31" s="178"/>
      <c r="AH31" s="172"/>
      <c r="AI31" s="172"/>
      <c r="AJ31" s="172"/>
      <c r="AK31" s="172"/>
      <c r="AL31" s="172"/>
      <c r="AM31" s="212"/>
      <c r="AN31" s="172"/>
      <c r="AO31" s="172"/>
      <c r="AP31" s="172"/>
      <c r="AQ31" s="155"/>
      <c r="AR31" s="155"/>
      <c r="AS31" s="155"/>
      <c r="AT31" s="172"/>
      <c r="AU31" s="172"/>
      <c r="AV31" s="172"/>
      <c r="AW31" s="172"/>
      <c r="AX31" s="172"/>
      <c r="AY31" s="212"/>
      <c r="AZ31" s="172"/>
      <c r="BA31" s="172"/>
      <c r="BB31" s="172"/>
      <c r="BC31" s="155"/>
      <c r="BD31" s="155"/>
      <c r="BE31" s="155"/>
      <c r="BF31" s="172"/>
      <c r="BG31" s="172"/>
      <c r="BH31" s="172"/>
      <c r="BI31" s="172"/>
      <c r="BJ31" s="172"/>
      <c r="BK31" s="212"/>
      <c r="BL31" s="172"/>
      <c r="BM31" s="172"/>
      <c r="BN31" s="172"/>
      <c r="BO31" s="155"/>
      <c r="BP31" s="155"/>
      <c r="BQ31" s="155"/>
      <c r="BR31" s="172"/>
      <c r="BS31" s="172"/>
      <c r="BT31" s="172"/>
      <c r="BU31" s="172"/>
      <c r="BV31" s="172"/>
      <c r="BW31" s="212"/>
      <c r="BX31" s="172"/>
      <c r="BY31" s="172"/>
      <c r="BZ31" s="172"/>
      <c r="CA31" s="156"/>
      <c r="CB31" s="156"/>
      <c r="CC31" s="156"/>
      <c r="CD31" s="172"/>
      <c r="CE31" s="172"/>
      <c r="CF31" s="172"/>
      <c r="CG31" s="172"/>
      <c r="CH31" s="172"/>
      <c r="CI31" s="212"/>
      <c r="CJ31" s="172"/>
      <c r="CK31" s="172"/>
      <c r="CL31" s="172"/>
      <c r="CM31" s="156"/>
      <c r="CN31" s="156"/>
      <c r="CO31" s="156"/>
      <c r="CP31" s="172"/>
      <c r="CQ31" s="172"/>
      <c r="CR31" s="172"/>
      <c r="CS31" s="172"/>
      <c r="CT31" s="172"/>
      <c r="CU31" s="212"/>
      <c r="CV31" s="172"/>
      <c r="CW31" s="172"/>
      <c r="CX31" s="172"/>
      <c r="CY31" s="156"/>
      <c r="CZ31" s="156"/>
      <c r="DA31" s="156"/>
      <c r="DB31" s="172"/>
      <c r="DC31" s="172"/>
      <c r="DD31" s="172"/>
      <c r="DE31" s="172"/>
      <c r="DF31" s="172"/>
      <c r="DG31" s="212"/>
      <c r="DH31" s="212"/>
      <c r="DI31" s="212"/>
      <c r="DJ31" s="212"/>
      <c r="DK31" s="156"/>
      <c r="DL31" s="156"/>
      <c r="DM31" s="156"/>
      <c r="DN31" s="212"/>
      <c r="DO31" s="212"/>
      <c r="DP31" s="212"/>
      <c r="DQ31" s="212"/>
      <c r="DR31" s="212"/>
      <c r="DS31" s="212"/>
      <c r="DT31" s="172"/>
      <c r="DU31" s="172"/>
      <c r="DV31" s="172"/>
      <c r="DW31" s="156"/>
      <c r="DX31" s="156"/>
      <c r="DY31" s="156"/>
      <c r="DZ31" s="172"/>
      <c r="EA31" s="172"/>
      <c r="EB31" s="172"/>
      <c r="EC31" s="172"/>
      <c r="ED31" s="172"/>
      <c r="EE31" s="212"/>
      <c r="EF31" s="172"/>
      <c r="EG31" s="172"/>
      <c r="EH31" s="172"/>
      <c r="EI31" s="156"/>
      <c r="EJ31" s="156"/>
      <c r="EK31" s="156"/>
      <c r="EL31" s="172"/>
      <c r="EM31" s="172"/>
      <c r="EN31" s="172"/>
      <c r="EO31" s="172"/>
      <c r="EP31" s="172"/>
      <c r="EQ31" s="212"/>
      <c r="ER31" s="172"/>
      <c r="ES31" s="172"/>
      <c r="ET31" s="172"/>
      <c r="EU31" s="156"/>
      <c r="EV31" s="156"/>
      <c r="EW31" s="156"/>
      <c r="EX31" s="172"/>
      <c r="EY31" s="172"/>
      <c r="EZ31" s="172"/>
      <c r="FA31" s="172"/>
      <c r="FB31" s="172"/>
      <c r="FC31" s="212"/>
      <c r="FD31" s="212"/>
      <c r="FE31" s="212"/>
      <c r="FF31" s="212"/>
      <c r="FG31" s="156"/>
      <c r="FH31" s="156"/>
      <c r="FI31" s="156"/>
      <c r="FJ31" s="212"/>
      <c r="FK31" s="212"/>
      <c r="FL31" s="212"/>
      <c r="FM31" s="212"/>
      <c r="FN31" s="212"/>
      <c r="FO31" s="212"/>
      <c r="FP31" s="212"/>
      <c r="FQ31" s="212"/>
      <c r="FR31" s="212"/>
      <c r="FS31" s="156"/>
      <c r="FT31" s="156"/>
      <c r="FU31" s="156"/>
      <c r="FV31" s="212"/>
      <c r="FW31" s="212"/>
      <c r="FX31" s="212"/>
      <c r="FY31" s="212"/>
      <c r="FZ31" s="212"/>
      <c r="GA31" s="212"/>
      <c r="GB31" s="172"/>
      <c r="GC31" s="172"/>
      <c r="GD31" s="172"/>
      <c r="GE31" s="156"/>
      <c r="GF31" s="156"/>
      <c r="GG31" s="156"/>
      <c r="GH31" s="156"/>
      <c r="GI31" s="156"/>
      <c r="GJ31" s="156"/>
      <c r="GK31" s="157"/>
      <c r="GL31" s="157"/>
      <c r="GM31" s="157"/>
      <c r="GN31" s="157"/>
    </row>
    <row r="32" spans="1:196" s="1" customFormat="1">
      <c r="A32" s="259">
        <v>12</v>
      </c>
      <c r="B32" s="253" t="s">
        <v>185</v>
      </c>
      <c r="C32" s="146" t="s">
        <v>22</v>
      </c>
      <c r="D32" s="147" t="s">
        <v>256</v>
      </c>
      <c r="E32" s="107"/>
      <c r="F32" s="167"/>
      <c r="G32" s="200" t="e">
        <f t="shared" si="23"/>
        <v>#DIV/0!</v>
      </c>
      <c r="H32" s="200" t="e">
        <f t="shared" si="24"/>
        <v>#DIV/0!</v>
      </c>
      <c r="I32" s="200" t="e">
        <f t="shared" si="25"/>
        <v>#DIV/0!</v>
      </c>
      <c r="J32" s="200" t="e">
        <f t="shared" si="26"/>
        <v>#DIV/0!</v>
      </c>
      <c r="K32" s="200" t="e">
        <f t="shared" si="27"/>
        <v>#DIV/0!</v>
      </c>
      <c r="L32" s="200" t="e">
        <f t="shared" si="28"/>
        <v>#DIV/0!</v>
      </c>
      <c r="M32" s="200" t="e">
        <f t="shared" si="29"/>
        <v>#DIV/0!</v>
      </c>
      <c r="N32" s="200" t="e">
        <f t="shared" si="30"/>
        <v>#DIV/0!</v>
      </c>
      <c r="O32" s="200">
        <f t="shared" si="31"/>
        <v>0.21428571428571427</v>
      </c>
      <c r="P32" s="200" t="e">
        <f t="shared" si="32"/>
        <v>#DIV/0!</v>
      </c>
      <c r="Q32" s="200" t="e">
        <f t="shared" si="33"/>
        <v>#DIV/0!</v>
      </c>
      <c r="R32" s="200" t="e">
        <f t="shared" si="34"/>
        <v>#DIV/0!</v>
      </c>
      <c r="S32" s="201"/>
      <c r="T32" s="201"/>
      <c r="U32" s="201"/>
      <c r="V32" s="200"/>
      <c r="W32" s="200"/>
      <c r="X32" s="200"/>
      <c r="Y32" s="200"/>
      <c r="Z32" s="200"/>
      <c r="AA32" s="207">
        <v>2</v>
      </c>
      <c r="AB32" s="200"/>
      <c r="AC32" s="200"/>
      <c r="AD32" s="200"/>
      <c r="AE32" s="201"/>
      <c r="AF32" s="201"/>
      <c r="AG32" s="201"/>
      <c r="AH32" s="200"/>
      <c r="AI32" s="200"/>
      <c r="AJ32" s="200"/>
      <c r="AK32" s="200"/>
      <c r="AL32" s="200"/>
      <c r="AM32" s="207">
        <v>0</v>
      </c>
      <c r="AN32" s="200"/>
      <c r="AO32" s="200"/>
      <c r="AP32" s="200"/>
      <c r="AQ32" s="202"/>
      <c r="AR32" s="202"/>
      <c r="AS32" s="202"/>
      <c r="AT32" s="200"/>
      <c r="AU32" s="200"/>
      <c r="AV32" s="200"/>
      <c r="AW32" s="200"/>
      <c r="AX32" s="200"/>
      <c r="AY32" s="207">
        <v>0</v>
      </c>
      <c r="AZ32" s="200"/>
      <c r="BA32" s="200"/>
      <c r="BB32" s="200"/>
      <c r="BC32" s="202"/>
      <c r="BD32" s="202"/>
      <c r="BE32" s="202"/>
      <c r="BF32" s="200"/>
      <c r="BG32" s="200"/>
      <c r="BH32" s="200"/>
      <c r="BI32" s="200"/>
      <c r="BJ32" s="200"/>
      <c r="BK32" s="207">
        <v>0</v>
      </c>
      <c r="BL32" s="200"/>
      <c r="BM32" s="200"/>
      <c r="BN32" s="200"/>
      <c r="BO32" s="202"/>
      <c r="BP32" s="202"/>
      <c r="BQ32" s="202"/>
      <c r="BR32" s="200"/>
      <c r="BS32" s="200"/>
      <c r="BT32" s="200"/>
      <c r="BU32" s="200"/>
      <c r="BV32" s="200"/>
      <c r="BW32" s="207">
        <v>0</v>
      </c>
      <c r="BX32" s="200"/>
      <c r="BY32" s="200"/>
      <c r="BZ32" s="200"/>
      <c r="CA32" s="203"/>
      <c r="CB32" s="203"/>
      <c r="CC32" s="203"/>
      <c r="CD32" s="200"/>
      <c r="CE32" s="200"/>
      <c r="CF32" s="200"/>
      <c r="CG32" s="200"/>
      <c r="CH32" s="200"/>
      <c r="CI32" s="207">
        <v>0</v>
      </c>
      <c r="CJ32" s="200"/>
      <c r="CK32" s="200"/>
      <c r="CL32" s="200"/>
      <c r="CM32" s="203"/>
      <c r="CN32" s="203"/>
      <c r="CO32" s="203"/>
      <c r="CP32" s="200"/>
      <c r="CQ32" s="200"/>
      <c r="CR32" s="200"/>
      <c r="CS32" s="200"/>
      <c r="CT32" s="200"/>
      <c r="CU32" s="207">
        <v>0</v>
      </c>
      <c r="CV32" s="200"/>
      <c r="CW32" s="200"/>
      <c r="CX32" s="200"/>
      <c r="CY32" s="203"/>
      <c r="CZ32" s="203"/>
      <c r="DA32" s="203"/>
      <c r="DB32" s="200"/>
      <c r="DC32" s="200"/>
      <c r="DD32" s="200"/>
      <c r="DE32" s="200"/>
      <c r="DF32" s="200"/>
      <c r="DG32" s="207">
        <v>0</v>
      </c>
      <c r="DH32" s="207"/>
      <c r="DI32" s="207"/>
      <c r="DJ32" s="207"/>
      <c r="DK32" s="203"/>
      <c r="DL32" s="203"/>
      <c r="DM32" s="203"/>
      <c r="DN32" s="207"/>
      <c r="DO32" s="207"/>
      <c r="DP32" s="207"/>
      <c r="DQ32" s="207"/>
      <c r="DR32" s="207"/>
      <c r="DS32" s="207">
        <v>0</v>
      </c>
      <c r="DT32" s="200"/>
      <c r="DU32" s="200"/>
      <c r="DV32" s="200"/>
      <c r="DW32" s="203"/>
      <c r="DX32" s="203"/>
      <c r="DY32" s="203"/>
      <c r="DZ32" s="200"/>
      <c r="EA32" s="200"/>
      <c r="EB32" s="200"/>
      <c r="EC32" s="200"/>
      <c r="ED32" s="200"/>
      <c r="EE32" s="207">
        <v>0</v>
      </c>
      <c r="EF32" s="200"/>
      <c r="EG32" s="200"/>
      <c r="EH32" s="200"/>
      <c r="EI32" s="203"/>
      <c r="EJ32" s="203"/>
      <c r="EK32" s="203"/>
      <c r="EL32" s="200"/>
      <c r="EM32" s="200"/>
      <c r="EN32" s="200"/>
      <c r="EO32" s="200"/>
      <c r="EP32" s="200"/>
      <c r="EQ32" s="207">
        <v>0</v>
      </c>
      <c r="ER32" s="200"/>
      <c r="ES32" s="200"/>
      <c r="ET32" s="200"/>
      <c r="EU32" s="203"/>
      <c r="EV32" s="203"/>
      <c r="EW32" s="203"/>
      <c r="EX32" s="200"/>
      <c r="EY32" s="200"/>
      <c r="EZ32" s="200"/>
      <c r="FA32" s="200"/>
      <c r="FB32" s="200"/>
      <c r="FC32" s="207">
        <v>0</v>
      </c>
      <c r="FD32" s="207"/>
      <c r="FE32" s="207"/>
      <c r="FF32" s="207"/>
      <c r="FG32" s="203"/>
      <c r="FH32" s="203"/>
      <c r="FI32" s="203"/>
      <c r="FJ32" s="207"/>
      <c r="FK32" s="207"/>
      <c r="FL32" s="207"/>
      <c r="FM32" s="207"/>
      <c r="FN32" s="207"/>
      <c r="FO32" s="207">
        <v>0</v>
      </c>
      <c r="FP32" s="207"/>
      <c r="FQ32" s="207"/>
      <c r="FR32" s="207"/>
      <c r="FS32" s="203"/>
      <c r="FT32" s="203"/>
      <c r="FU32" s="203"/>
      <c r="FV32" s="207"/>
      <c r="FW32" s="207"/>
      <c r="FX32" s="207"/>
      <c r="FY32" s="207"/>
      <c r="FZ32" s="207"/>
      <c r="GA32" s="207">
        <v>1</v>
      </c>
      <c r="GB32" s="200"/>
      <c r="GC32" s="200"/>
      <c r="GD32" s="200"/>
      <c r="GE32" s="203"/>
      <c r="GF32" s="203"/>
      <c r="GG32" s="203"/>
      <c r="GH32" s="203"/>
      <c r="GI32" s="203"/>
      <c r="GJ32" s="203"/>
    </row>
    <row r="33" spans="1:192" s="1" customFormat="1">
      <c r="A33" s="260"/>
      <c r="B33" s="254"/>
      <c r="C33" s="147" t="s">
        <v>21</v>
      </c>
      <c r="D33" s="147"/>
      <c r="E33" s="107"/>
      <c r="F33" s="167"/>
      <c r="G33" s="172" t="e">
        <f t="shared" si="23"/>
        <v>#DIV/0!</v>
      </c>
      <c r="H33" s="172" t="e">
        <f t="shared" si="24"/>
        <v>#DIV/0!</v>
      </c>
      <c r="I33" s="172" t="e">
        <f t="shared" si="25"/>
        <v>#DIV/0!</v>
      </c>
      <c r="J33" s="172" t="e">
        <f t="shared" si="26"/>
        <v>#DIV/0!</v>
      </c>
      <c r="K33" s="172" t="e">
        <f t="shared" si="27"/>
        <v>#DIV/0!</v>
      </c>
      <c r="L33" s="172" t="e">
        <f t="shared" si="28"/>
        <v>#DIV/0!</v>
      </c>
      <c r="M33" s="172" t="e">
        <f t="shared" si="29"/>
        <v>#DIV/0!</v>
      </c>
      <c r="N33" s="172" t="e">
        <f t="shared" si="30"/>
        <v>#DIV/0!</v>
      </c>
      <c r="O33" s="172">
        <f t="shared" si="31"/>
        <v>0</v>
      </c>
      <c r="P33" s="172" t="e">
        <f t="shared" si="32"/>
        <v>#DIV/0!</v>
      </c>
      <c r="Q33" s="172" t="e">
        <f t="shared" si="33"/>
        <v>#DIV/0!</v>
      </c>
      <c r="R33" s="172" t="e">
        <f t="shared" si="34"/>
        <v>#DIV/0!</v>
      </c>
      <c r="S33" s="178"/>
      <c r="T33" s="178"/>
      <c r="U33" s="178"/>
      <c r="V33" s="172"/>
      <c r="W33" s="172"/>
      <c r="X33" s="172"/>
      <c r="Y33" s="172"/>
      <c r="Z33" s="172"/>
      <c r="AA33" s="218">
        <v>0</v>
      </c>
      <c r="AB33" s="231"/>
      <c r="AC33" s="231"/>
      <c r="AD33" s="231"/>
      <c r="AE33" s="246"/>
      <c r="AF33" s="246"/>
      <c r="AG33" s="246"/>
      <c r="AH33" s="231"/>
      <c r="AI33" s="231"/>
      <c r="AJ33" s="231"/>
      <c r="AK33" s="231"/>
      <c r="AL33" s="231"/>
      <c r="AM33" s="218">
        <v>0</v>
      </c>
      <c r="AN33" s="231"/>
      <c r="AO33" s="231"/>
      <c r="AP33" s="231"/>
      <c r="AQ33" s="247"/>
      <c r="AR33" s="247"/>
      <c r="AS33" s="247"/>
      <c r="AT33" s="231"/>
      <c r="AU33" s="231"/>
      <c r="AV33" s="231"/>
      <c r="AW33" s="231"/>
      <c r="AX33" s="231"/>
      <c r="AY33" s="218">
        <v>0</v>
      </c>
      <c r="AZ33" s="231"/>
      <c r="BA33" s="231"/>
      <c r="BB33" s="231"/>
      <c r="BC33" s="247"/>
      <c r="BD33" s="247"/>
      <c r="BE33" s="247"/>
      <c r="BF33" s="231"/>
      <c r="BG33" s="231"/>
      <c r="BH33" s="231"/>
      <c r="BI33" s="231"/>
      <c r="BJ33" s="231"/>
      <c r="BK33" s="218">
        <v>0</v>
      </c>
      <c r="BL33" s="231"/>
      <c r="BM33" s="231"/>
      <c r="BN33" s="231"/>
      <c r="BO33" s="247"/>
      <c r="BP33" s="247"/>
      <c r="BQ33" s="247"/>
      <c r="BR33" s="231"/>
      <c r="BS33" s="231"/>
      <c r="BT33" s="231"/>
      <c r="BU33" s="231"/>
      <c r="BV33" s="231"/>
      <c r="BW33" s="218">
        <v>0</v>
      </c>
      <c r="BX33" s="231"/>
      <c r="BY33" s="231"/>
      <c r="BZ33" s="231"/>
      <c r="CA33" s="232"/>
      <c r="CB33" s="232"/>
      <c r="CC33" s="232"/>
      <c r="CD33" s="231"/>
      <c r="CE33" s="231"/>
      <c r="CF33" s="231"/>
      <c r="CG33" s="231"/>
      <c r="CH33" s="231"/>
      <c r="CI33" s="218">
        <v>0</v>
      </c>
      <c r="CJ33" s="231"/>
      <c r="CK33" s="231"/>
      <c r="CL33" s="231"/>
      <c r="CM33" s="232"/>
      <c r="CN33" s="232"/>
      <c r="CO33" s="232"/>
      <c r="CP33" s="231"/>
      <c r="CQ33" s="231"/>
      <c r="CR33" s="231"/>
      <c r="CS33" s="231"/>
      <c r="CT33" s="231"/>
      <c r="CU33" s="218">
        <v>0</v>
      </c>
      <c r="CV33" s="231"/>
      <c r="CW33" s="231"/>
      <c r="CX33" s="231"/>
      <c r="CY33" s="232"/>
      <c r="CZ33" s="232"/>
      <c r="DA33" s="232"/>
      <c r="DB33" s="231"/>
      <c r="DC33" s="231"/>
      <c r="DD33" s="231"/>
      <c r="DE33" s="231"/>
      <c r="DF33" s="231"/>
      <c r="DG33" s="218">
        <v>0</v>
      </c>
      <c r="DH33" s="218"/>
      <c r="DI33" s="218"/>
      <c r="DJ33" s="218"/>
      <c r="DK33" s="232"/>
      <c r="DL33" s="232"/>
      <c r="DM33" s="232"/>
      <c r="DN33" s="218"/>
      <c r="DO33" s="218"/>
      <c r="DP33" s="218"/>
      <c r="DQ33" s="218"/>
      <c r="DR33" s="218"/>
      <c r="DS33" s="218">
        <v>0</v>
      </c>
      <c r="DT33" s="231"/>
      <c r="DU33" s="231"/>
      <c r="DV33" s="231"/>
      <c r="DW33" s="232"/>
      <c r="DX33" s="232"/>
      <c r="DY33" s="232"/>
      <c r="DZ33" s="231"/>
      <c r="EA33" s="231"/>
      <c r="EB33" s="231"/>
      <c r="EC33" s="231"/>
      <c r="ED33" s="231"/>
      <c r="EE33" s="218">
        <v>0</v>
      </c>
      <c r="EF33" s="231"/>
      <c r="EG33" s="231"/>
      <c r="EH33" s="231"/>
      <c r="EI33" s="232"/>
      <c r="EJ33" s="232"/>
      <c r="EK33" s="232"/>
      <c r="EL33" s="231"/>
      <c r="EM33" s="231"/>
      <c r="EN33" s="231"/>
      <c r="EO33" s="231"/>
      <c r="EP33" s="231"/>
      <c r="EQ33" s="218">
        <v>0</v>
      </c>
      <c r="ER33" s="231"/>
      <c r="ES33" s="231"/>
      <c r="ET33" s="231"/>
      <c r="EU33" s="232"/>
      <c r="EV33" s="232"/>
      <c r="EW33" s="232"/>
      <c r="EX33" s="231"/>
      <c r="EY33" s="231"/>
      <c r="EZ33" s="231"/>
      <c r="FA33" s="231"/>
      <c r="FB33" s="231"/>
      <c r="FC33" s="218">
        <v>0</v>
      </c>
      <c r="FD33" s="218"/>
      <c r="FE33" s="218"/>
      <c r="FF33" s="218"/>
      <c r="FG33" s="232"/>
      <c r="FH33" s="232"/>
      <c r="FI33" s="232"/>
      <c r="FJ33" s="218"/>
      <c r="FK33" s="218"/>
      <c r="FL33" s="218"/>
      <c r="FM33" s="218"/>
      <c r="FN33" s="218"/>
      <c r="FO33" s="218">
        <v>0</v>
      </c>
      <c r="FP33" s="218"/>
      <c r="FQ33" s="218"/>
      <c r="FR33" s="218"/>
      <c r="FS33" s="232"/>
      <c r="FT33" s="232"/>
      <c r="FU33" s="232"/>
      <c r="FV33" s="218"/>
      <c r="FW33" s="218"/>
      <c r="FX33" s="218"/>
      <c r="FY33" s="218"/>
      <c r="FZ33" s="218"/>
      <c r="GA33" s="218">
        <v>0</v>
      </c>
      <c r="GB33" s="231"/>
      <c r="GC33" s="231"/>
      <c r="GD33" s="231"/>
      <c r="GE33" s="232"/>
      <c r="GF33" s="232"/>
      <c r="GG33" s="232"/>
      <c r="GH33" s="232"/>
      <c r="GI33" s="232"/>
      <c r="GJ33" s="232"/>
    </row>
    <row r="34" spans="1:192" s="1" customFormat="1" ht="30.75" customHeight="1">
      <c r="A34" s="260"/>
      <c r="B34" s="254"/>
      <c r="C34" s="146" t="s">
        <v>40</v>
      </c>
      <c r="D34" s="146" t="s">
        <v>259</v>
      </c>
      <c r="E34" s="107"/>
      <c r="F34" s="167"/>
      <c r="G34" s="172" t="e">
        <f t="shared" si="23"/>
        <v>#DIV/0!</v>
      </c>
      <c r="H34" s="172" t="e">
        <f t="shared" si="24"/>
        <v>#DIV/0!</v>
      </c>
      <c r="I34" s="172" t="e">
        <f t="shared" si="25"/>
        <v>#DIV/0!</v>
      </c>
      <c r="J34" s="172" t="e">
        <f t="shared" si="26"/>
        <v>#DIV/0!</v>
      </c>
      <c r="K34" s="172" t="e">
        <f t="shared" si="27"/>
        <v>#DIV/0!</v>
      </c>
      <c r="L34" s="172" t="e">
        <f t="shared" si="28"/>
        <v>#DIV/0!</v>
      </c>
      <c r="M34" s="172" t="e">
        <f t="shared" si="29"/>
        <v>#DIV/0!</v>
      </c>
      <c r="N34" s="172" t="e">
        <f t="shared" si="30"/>
        <v>#DIV/0!</v>
      </c>
      <c r="O34" s="172">
        <f t="shared" si="31"/>
        <v>0.14285714285714285</v>
      </c>
      <c r="P34" s="172" t="e">
        <f t="shared" si="32"/>
        <v>#DIV/0!</v>
      </c>
      <c r="Q34" s="172" t="e">
        <f t="shared" si="33"/>
        <v>#DIV/0!</v>
      </c>
      <c r="R34" s="172" t="e">
        <f t="shared" si="34"/>
        <v>#DIV/0!</v>
      </c>
      <c r="S34" s="181"/>
      <c r="T34" s="181"/>
      <c r="U34" s="181"/>
      <c r="V34" s="172"/>
      <c r="W34" s="172"/>
      <c r="X34" s="172"/>
      <c r="Y34" s="172"/>
      <c r="Z34" s="172"/>
      <c r="AA34" s="218">
        <v>0</v>
      </c>
      <c r="AB34" s="231"/>
      <c r="AC34" s="231"/>
      <c r="AD34" s="231"/>
      <c r="AE34" s="246"/>
      <c r="AF34" s="246"/>
      <c r="AG34" s="246"/>
      <c r="AH34" s="231"/>
      <c r="AI34" s="231"/>
      <c r="AJ34" s="231"/>
      <c r="AK34" s="231"/>
      <c r="AL34" s="231"/>
      <c r="AM34" s="218">
        <v>0</v>
      </c>
      <c r="AN34" s="231"/>
      <c r="AO34" s="231"/>
      <c r="AP34" s="231"/>
      <c r="AQ34" s="247"/>
      <c r="AR34" s="247"/>
      <c r="AS34" s="247"/>
      <c r="AT34" s="231"/>
      <c r="AU34" s="231"/>
      <c r="AV34" s="231"/>
      <c r="AW34" s="231"/>
      <c r="AX34" s="231"/>
      <c r="AY34" s="218">
        <v>0</v>
      </c>
      <c r="AZ34" s="231"/>
      <c r="BA34" s="231"/>
      <c r="BB34" s="231"/>
      <c r="BC34" s="247"/>
      <c r="BD34" s="247"/>
      <c r="BE34" s="247"/>
      <c r="BF34" s="231"/>
      <c r="BG34" s="231"/>
      <c r="BH34" s="231"/>
      <c r="BI34" s="231"/>
      <c r="BJ34" s="231"/>
      <c r="BK34" s="218">
        <v>0</v>
      </c>
      <c r="BL34" s="231"/>
      <c r="BM34" s="231"/>
      <c r="BN34" s="231"/>
      <c r="BO34" s="247"/>
      <c r="BP34" s="247"/>
      <c r="BQ34" s="247"/>
      <c r="BR34" s="231"/>
      <c r="BS34" s="231"/>
      <c r="BT34" s="231"/>
      <c r="BU34" s="231"/>
      <c r="BV34" s="231"/>
      <c r="BW34" s="218">
        <v>0</v>
      </c>
      <c r="BX34" s="231"/>
      <c r="BY34" s="231"/>
      <c r="BZ34" s="231"/>
      <c r="CA34" s="232"/>
      <c r="CB34" s="232"/>
      <c r="CC34" s="232"/>
      <c r="CD34" s="231"/>
      <c r="CE34" s="231"/>
      <c r="CF34" s="231"/>
      <c r="CG34" s="231"/>
      <c r="CH34" s="231"/>
      <c r="CI34" s="218">
        <v>1</v>
      </c>
      <c r="CJ34" s="231"/>
      <c r="CK34" s="231"/>
      <c r="CL34" s="231"/>
      <c r="CM34" s="232"/>
      <c r="CN34" s="232"/>
      <c r="CO34" s="232"/>
      <c r="CP34" s="231"/>
      <c r="CQ34" s="231"/>
      <c r="CR34" s="231"/>
      <c r="CS34" s="231"/>
      <c r="CT34" s="231"/>
      <c r="CU34" s="218">
        <v>0</v>
      </c>
      <c r="CV34" s="231"/>
      <c r="CW34" s="231"/>
      <c r="CX34" s="231"/>
      <c r="CY34" s="232"/>
      <c r="CZ34" s="232"/>
      <c r="DA34" s="232"/>
      <c r="DB34" s="231"/>
      <c r="DC34" s="231"/>
      <c r="DD34" s="231"/>
      <c r="DE34" s="231"/>
      <c r="DF34" s="231"/>
      <c r="DG34" s="218">
        <v>0</v>
      </c>
      <c r="DH34" s="218"/>
      <c r="DI34" s="218"/>
      <c r="DJ34" s="218"/>
      <c r="DK34" s="232"/>
      <c r="DL34" s="232"/>
      <c r="DM34" s="232"/>
      <c r="DN34" s="218"/>
      <c r="DO34" s="218"/>
      <c r="DP34" s="218"/>
      <c r="DQ34" s="218"/>
      <c r="DR34" s="218"/>
      <c r="DS34" s="218">
        <v>0</v>
      </c>
      <c r="DT34" s="231"/>
      <c r="DU34" s="231"/>
      <c r="DV34" s="231"/>
      <c r="DW34" s="232"/>
      <c r="DX34" s="232"/>
      <c r="DY34" s="232"/>
      <c r="DZ34" s="231"/>
      <c r="EA34" s="231"/>
      <c r="EB34" s="231"/>
      <c r="EC34" s="231"/>
      <c r="ED34" s="231"/>
      <c r="EE34" s="218">
        <v>0</v>
      </c>
      <c r="EF34" s="231"/>
      <c r="EG34" s="231"/>
      <c r="EH34" s="231"/>
      <c r="EI34" s="232"/>
      <c r="EJ34" s="232"/>
      <c r="EK34" s="232"/>
      <c r="EL34" s="231"/>
      <c r="EM34" s="231"/>
      <c r="EN34" s="231"/>
      <c r="EO34" s="231"/>
      <c r="EP34" s="231"/>
      <c r="EQ34" s="218">
        <v>0</v>
      </c>
      <c r="ER34" s="231"/>
      <c r="ES34" s="231"/>
      <c r="ET34" s="231"/>
      <c r="EU34" s="232"/>
      <c r="EV34" s="232"/>
      <c r="EW34" s="232"/>
      <c r="EX34" s="231"/>
      <c r="EY34" s="231"/>
      <c r="EZ34" s="231"/>
      <c r="FA34" s="231"/>
      <c r="FB34" s="231"/>
      <c r="FC34" s="218">
        <v>0</v>
      </c>
      <c r="FD34" s="218"/>
      <c r="FE34" s="218"/>
      <c r="FF34" s="218"/>
      <c r="FG34" s="232"/>
      <c r="FH34" s="232"/>
      <c r="FI34" s="232"/>
      <c r="FJ34" s="218"/>
      <c r="FK34" s="218"/>
      <c r="FL34" s="218"/>
      <c r="FM34" s="218"/>
      <c r="FN34" s="218"/>
      <c r="FO34" s="218">
        <v>1</v>
      </c>
      <c r="FP34" s="218"/>
      <c r="FQ34" s="218"/>
      <c r="FR34" s="218"/>
      <c r="FS34" s="232"/>
      <c r="FT34" s="232"/>
      <c r="FU34" s="232"/>
      <c r="FV34" s="218"/>
      <c r="FW34" s="218"/>
      <c r="FX34" s="218"/>
      <c r="FY34" s="218"/>
      <c r="FZ34" s="218"/>
      <c r="GA34" s="218">
        <v>0</v>
      </c>
      <c r="GB34" s="231"/>
      <c r="GC34" s="231"/>
      <c r="GD34" s="231"/>
      <c r="GE34" s="232"/>
      <c r="GF34" s="232"/>
      <c r="GG34" s="232"/>
      <c r="GH34" s="232"/>
      <c r="GI34" s="232"/>
      <c r="GJ34" s="232"/>
    </row>
    <row r="35" spans="1:192" s="1" customFormat="1" ht="15">
      <c r="A35" s="260"/>
      <c r="B35" s="254"/>
      <c r="C35" s="145" t="s">
        <v>136</v>
      </c>
      <c r="D35" s="145" t="s">
        <v>257</v>
      </c>
      <c r="E35" s="107"/>
      <c r="F35" s="167"/>
      <c r="G35" s="173" t="e">
        <f t="shared" si="23"/>
        <v>#DIV/0!</v>
      </c>
      <c r="H35" s="173" t="e">
        <f t="shared" si="24"/>
        <v>#DIV/0!</v>
      </c>
      <c r="I35" s="173" t="e">
        <f t="shared" si="25"/>
        <v>#DIV/0!</v>
      </c>
      <c r="J35" s="173" t="e">
        <f t="shared" si="26"/>
        <v>#DIV/0!</v>
      </c>
      <c r="K35" s="173" t="e">
        <f t="shared" si="27"/>
        <v>#DIV/0!</v>
      </c>
      <c r="L35" s="173" t="e">
        <f t="shared" si="28"/>
        <v>#DIV/0!</v>
      </c>
      <c r="M35" s="173" t="e">
        <f t="shared" si="29"/>
        <v>#DIV/0!</v>
      </c>
      <c r="N35" s="173" t="e">
        <f t="shared" si="30"/>
        <v>#DIV/0!</v>
      </c>
      <c r="O35" s="173">
        <f t="shared" si="31"/>
        <v>0</v>
      </c>
      <c r="P35" s="173" t="e">
        <f t="shared" si="32"/>
        <v>#DIV/0!</v>
      </c>
      <c r="Q35" s="173" t="e">
        <f t="shared" si="33"/>
        <v>#DIV/0!</v>
      </c>
      <c r="R35" s="173" t="e">
        <f t="shared" si="34"/>
        <v>#DIV/0!</v>
      </c>
      <c r="S35" s="181"/>
      <c r="T35" s="181"/>
      <c r="U35" s="181"/>
      <c r="V35" s="173"/>
      <c r="W35" s="173"/>
      <c r="X35" s="173"/>
      <c r="Y35" s="173"/>
      <c r="Z35" s="173"/>
      <c r="AA35" s="210">
        <v>0</v>
      </c>
      <c r="AB35" s="173"/>
      <c r="AC35" s="173"/>
      <c r="AD35" s="173"/>
      <c r="AE35" s="181"/>
      <c r="AF35" s="181"/>
      <c r="AG35" s="181"/>
      <c r="AH35" s="173"/>
      <c r="AI35" s="173"/>
      <c r="AJ35" s="173"/>
      <c r="AK35" s="173"/>
      <c r="AL35" s="173"/>
      <c r="AM35" s="210">
        <v>0</v>
      </c>
      <c r="AN35" s="173"/>
      <c r="AO35" s="173"/>
      <c r="AP35" s="173"/>
      <c r="AQ35" s="174"/>
      <c r="AR35" s="174"/>
      <c r="AS35" s="174"/>
      <c r="AT35" s="173"/>
      <c r="AU35" s="173"/>
      <c r="AV35" s="173"/>
      <c r="AW35" s="173"/>
      <c r="AX35" s="173"/>
      <c r="AY35" s="210">
        <v>0</v>
      </c>
      <c r="AZ35" s="173"/>
      <c r="BA35" s="173"/>
      <c r="BB35" s="173"/>
      <c r="BC35" s="174"/>
      <c r="BD35" s="174"/>
      <c r="BE35" s="174"/>
      <c r="BF35" s="173"/>
      <c r="BG35" s="173"/>
      <c r="BH35" s="173"/>
      <c r="BI35" s="173"/>
      <c r="BJ35" s="173"/>
      <c r="BK35" s="210">
        <v>0</v>
      </c>
      <c r="BL35" s="173"/>
      <c r="BM35" s="173"/>
      <c r="BN35" s="173"/>
      <c r="BO35" s="174"/>
      <c r="BP35" s="174"/>
      <c r="BQ35" s="174"/>
      <c r="BR35" s="173"/>
      <c r="BS35" s="173"/>
      <c r="BT35" s="173"/>
      <c r="BU35" s="173"/>
      <c r="BV35" s="173"/>
      <c r="BW35" s="210">
        <v>0</v>
      </c>
      <c r="BX35" s="173"/>
      <c r="BY35" s="173"/>
      <c r="BZ35" s="173"/>
      <c r="CA35" s="175"/>
      <c r="CB35" s="175"/>
      <c r="CC35" s="175"/>
      <c r="CD35" s="173"/>
      <c r="CE35" s="173"/>
      <c r="CF35" s="173"/>
      <c r="CG35" s="173"/>
      <c r="CH35" s="173"/>
      <c r="CI35" s="210">
        <v>0</v>
      </c>
      <c r="CJ35" s="173"/>
      <c r="CK35" s="173"/>
      <c r="CL35" s="173"/>
      <c r="CM35" s="175"/>
      <c r="CN35" s="175"/>
      <c r="CO35" s="175"/>
      <c r="CP35" s="173"/>
      <c r="CQ35" s="173"/>
      <c r="CR35" s="173"/>
      <c r="CS35" s="173"/>
      <c r="CT35" s="173"/>
      <c r="CU35" s="210">
        <v>0</v>
      </c>
      <c r="CV35" s="173"/>
      <c r="CW35" s="173"/>
      <c r="CX35" s="173"/>
      <c r="CY35" s="175"/>
      <c r="CZ35" s="175"/>
      <c r="DA35" s="175"/>
      <c r="DB35" s="173"/>
      <c r="DC35" s="173"/>
      <c r="DD35" s="173"/>
      <c r="DE35" s="173"/>
      <c r="DF35" s="173"/>
      <c r="DG35" s="210">
        <v>0</v>
      </c>
      <c r="DH35" s="210"/>
      <c r="DI35" s="210"/>
      <c r="DJ35" s="210"/>
      <c r="DK35" s="175"/>
      <c r="DL35" s="175"/>
      <c r="DM35" s="175"/>
      <c r="DN35" s="210"/>
      <c r="DO35" s="210"/>
      <c r="DP35" s="210"/>
      <c r="DQ35" s="210"/>
      <c r="DR35" s="210"/>
      <c r="DS35" s="210">
        <v>0</v>
      </c>
      <c r="DT35" s="173"/>
      <c r="DU35" s="173"/>
      <c r="DV35" s="173"/>
      <c r="DW35" s="175"/>
      <c r="DX35" s="175"/>
      <c r="DY35" s="175"/>
      <c r="DZ35" s="173"/>
      <c r="EA35" s="173"/>
      <c r="EB35" s="173"/>
      <c r="EC35" s="173"/>
      <c r="ED35" s="173"/>
      <c r="EE35" s="210">
        <v>0</v>
      </c>
      <c r="EF35" s="173"/>
      <c r="EG35" s="173"/>
      <c r="EH35" s="173"/>
      <c r="EI35" s="175"/>
      <c r="EJ35" s="175"/>
      <c r="EK35" s="175"/>
      <c r="EL35" s="173"/>
      <c r="EM35" s="173"/>
      <c r="EN35" s="173"/>
      <c r="EO35" s="173"/>
      <c r="EP35" s="173"/>
      <c r="EQ35" s="210">
        <v>0</v>
      </c>
      <c r="ER35" s="173"/>
      <c r="ES35" s="173"/>
      <c r="ET35" s="173"/>
      <c r="EU35" s="175"/>
      <c r="EV35" s="175"/>
      <c r="EW35" s="175"/>
      <c r="EX35" s="173"/>
      <c r="EY35" s="173"/>
      <c r="EZ35" s="173"/>
      <c r="FA35" s="173"/>
      <c r="FB35" s="173"/>
      <c r="FC35" s="210">
        <v>0</v>
      </c>
      <c r="FD35" s="210"/>
      <c r="FE35" s="210"/>
      <c r="FF35" s="210"/>
      <c r="FG35" s="175"/>
      <c r="FH35" s="175"/>
      <c r="FI35" s="175"/>
      <c r="FJ35" s="210"/>
      <c r="FK35" s="210"/>
      <c r="FL35" s="210"/>
      <c r="FM35" s="210"/>
      <c r="FN35" s="210"/>
      <c r="FO35" s="210">
        <v>0</v>
      </c>
      <c r="FP35" s="210"/>
      <c r="FQ35" s="210"/>
      <c r="FR35" s="210"/>
      <c r="FS35" s="175"/>
      <c r="FT35" s="175"/>
      <c r="FU35" s="175"/>
      <c r="FV35" s="210"/>
      <c r="FW35" s="210"/>
      <c r="FX35" s="210"/>
      <c r="FY35" s="210"/>
      <c r="FZ35" s="210"/>
      <c r="GA35" s="210">
        <v>0</v>
      </c>
      <c r="GB35" s="173"/>
      <c r="GC35" s="173"/>
      <c r="GD35" s="173"/>
      <c r="GE35" s="175"/>
      <c r="GF35" s="175"/>
      <c r="GG35" s="175"/>
      <c r="GH35" s="175"/>
      <c r="GI35" s="175"/>
      <c r="GJ35" s="175"/>
    </row>
    <row r="36" spans="1:192" s="1" customFormat="1" ht="34.5" customHeight="1">
      <c r="A36" s="260"/>
      <c r="B36" s="254"/>
      <c r="C36" s="136" t="s">
        <v>137</v>
      </c>
      <c r="D36" s="136" t="s">
        <v>257</v>
      </c>
      <c r="E36" s="107"/>
      <c r="F36" s="167"/>
      <c r="G36" s="173" t="e">
        <f t="shared" si="23"/>
        <v>#DIV/0!</v>
      </c>
      <c r="H36" s="173" t="e">
        <f t="shared" si="24"/>
        <v>#DIV/0!</v>
      </c>
      <c r="I36" s="173" t="e">
        <f t="shared" si="25"/>
        <v>#DIV/0!</v>
      </c>
      <c r="J36" s="173" t="e">
        <f t="shared" si="26"/>
        <v>#DIV/0!</v>
      </c>
      <c r="K36" s="173" t="e">
        <f t="shared" si="27"/>
        <v>#DIV/0!</v>
      </c>
      <c r="L36" s="173" t="e">
        <f t="shared" si="28"/>
        <v>#DIV/0!</v>
      </c>
      <c r="M36" s="173" t="e">
        <f t="shared" si="29"/>
        <v>#DIV/0!</v>
      </c>
      <c r="N36" s="173" t="e">
        <f t="shared" si="30"/>
        <v>#DIV/0!</v>
      </c>
      <c r="O36" s="173">
        <f t="shared" si="31"/>
        <v>1.7142857142857142</v>
      </c>
      <c r="P36" s="173" t="e">
        <f t="shared" si="32"/>
        <v>#DIV/0!</v>
      </c>
      <c r="Q36" s="173" t="e">
        <f t="shared" si="33"/>
        <v>#DIV/0!</v>
      </c>
      <c r="R36" s="173" t="e">
        <f t="shared" si="34"/>
        <v>#DIV/0!</v>
      </c>
      <c r="S36" s="181"/>
      <c r="T36" s="181"/>
      <c r="U36" s="181"/>
      <c r="V36" s="173"/>
      <c r="W36" s="173"/>
      <c r="X36" s="173"/>
      <c r="Y36" s="173"/>
      <c r="Z36" s="173"/>
      <c r="AA36" s="210">
        <v>0</v>
      </c>
      <c r="AB36" s="173"/>
      <c r="AC36" s="173"/>
      <c r="AD36" s="173"/>
      <c r="AE36" s="181"/>
      <c r="AF36" s="181"/>
      <c r="AG36" s="181"/>
      <c r="AH36" s="173"/>
      <c r="AI36" s="173"/>
      <c r="AJ36" s="173"/>
      <c r="AK36" s="173"/>
      <c r="AL36" s="173"/>
      <c r="AM36" s="230">
        <v>6</v>
      </c>
      <c r="AN36" s="173"/>
      <c r="AO36" s="173"/>
      <c r="AP36" s="173"/>
      <c r="AQ36" s="174"/>
      <c r="AR36" s="174"/>
      <c r="AS36" s="174"/>
      <c r="AT36" s="173"/>
      <c r="AU36" s="173"/>
      <c r="AV36" s="173"/>
      <c r="AW36" s="173"/>
      <c r="AX36" s="173"/>
      <c r="AY36" s="210">
        <v>0</v>
      </c>
      <c r="AZ36" s="173"/>
      <c r="BA36" s="173"/>
      <c r="BB36" s="173"/>
      <c r="BC36" s="174"/>
      <c r="BD36" s="174"/>
      <c r="BE36" s="174"/>
      <c r="BF36" s="173"/>
      <c r="BG36" s="173"/>
      <c r="BH36" s="173"/>
      <c r="BI36" s="173"/>
      <c r="BJ36" s="173"/>
      <c r="BK36" s="210">
        <v>0</v>
      </c>
      <c r="BL36" s="173"/>
      <c r="BM36" s="173"/>
      <c r="BN36" s="173"/>
      <c r="BO36" s="174"/>
      <c r="BP36" s="174"/>
      <c r="BQ36" s="174"/>
      <c r="BR36" s="173"/>
      <c r="BS36" s="173"/>
      <c r="BT36" s="173"/>
      <c r="BU36" s="173"/>
      <c r="BV36" s="173"/>
      <c r="BW36" s="210">
        <v>0</v>
      </c>
      <c r="BX36" s="173"/>
      <c r="BY36" s="173"/>
      <c r="BZ36" s="173"/>
      <c r="CA36" s="175"/>
      <c r="CB36" s="175"/>
      <c r="CC36" s="175"/>
      <c r="CD36" s="173"/>
      <c r="CE36" s="173"/>
      <c r="CF36" s="173"/>
      <c r="CG36" s="173"/>
      <c r="CH36" s="173"/>
      <c r="CI36" s="230">
        <v>13</v>
      </c>
      <c r="CJ36" s="173"/>
      <c r="CK36" s="173"/>
      <c r="CL36" s="173"/>
      <c r="CM36" s="175"/>
      <c r="CN36" s="175"/>
      <c r="CO36" s="175"/>
      <c r="CP36" s="173"/>
      <c r="CQ36" s="173"/>
      <c r="CR36" s="173"/>
      <c r="CS36" s="173"/>
      <c r="CT36" s="173"/>
      <c r="CU36" s="210">
        <v>0</v>
      </c>
      <c r="CV36" s="173"/>
      <c r="CW36" s="173"/>
      <c r="CX36" s="173"/>
      <c r="CY36" s="175"/>
      <c r="CZ36" s="175"/>
      <c r="DA36" s="175"/>
      <c r="DB36" s="173"/>
      <c r="DC36" s="173"/>
      <c r="DD36" s="173"/>
      <c r="DE36" s="173"/>
      <c r="DF36" s="173"/>
      <c r="DG36" s="230">
        <v>5</v>
      </c>
      <c r="DH36" s="210"/>
      <c r="DI36" s="210"/>
      <c r="DJ36" s="210"/>
      <c r="DK36" s="175"/>
      <c r="DL36" s="175"/>
      <c r="DM36" s="175"/>
      <c r="DN36" s="210"/>
      <c r="DO36" s="210"/>
      <c r="DP36" s="210"/>
      <c r="DQ36" s="210"/>
      <c r="DR36" s="210"/>
      <c r="DS36" s="210">
        <v>0</v>
      </c>
      <c r="DT36" s="173"/>
      <c r="DU36" s="173"/>
      <c r="DV36" s="173"/>
      <c r="DW36" s="175"/>
      <c r="DX36" s="175"/>
      <c r="DY36" s="175"/>
      <c r="DZ36" s="173"/>
      <c r="EA36" s="173"/>
      <c r="EB36" s="173"/>
      <c r="EC36" s="173"/>
      <c r="ED36" s="173"/>
      <c r="EE36" s="210">
        <v>0</v>
      </c>
      <c r="EF36" s="173"/>
      <c r="EG36" s="173"/>
      <c r="EH36" s="173"/>
      <c r="EI36" s="175"/>
      <c r="EJ36" s="175"/>
      <c r="EK36" s="175"/>
      <c r="EL36" s="173"/>
      <c r="EM36" s="173"/>
      <c r="EN36" s="173"/>
      <c r="EO36" s="173"/>
      <c r="EP36" s="173"/>
      <c r="EQ36" s="210">
        <v>0</v>
      </c>
      <c r="ER36" s="173"/>
      <c r="ES36" s="173"/>
      <c r="ET36" s="173"/>
      <c r="EU36" s="175"/>
      <c r="EV36" s="175"/>
      <c r="EW36" s="175"/>
      <c r="EX36" s="173"/>
      <c r="EY36" s="173"/>
      <c r="EZ36" s="173"/>
      <c r="FA36" s="173"/>
      <c r="FB36" s="173"/>
      <c r="FC36" s="210">
        <v>0</v>
      </c>
      <c r="FD36" s="210"/>
      <c r="FE36" s="210"/>
      <c r="FF36" s="210"/>
      <c r="FG36" s="175"/>
      <c r="FH36" s="175"/>
      <c r="FI36" s="175"/>
      <c r="FJ36" s="210"/>
      <c r="FK36" s="210"/>
      <c r="FL36" s="210"/>
      <c r="FM36" s="210"/>
      <c r="FN36" s="210"/>
      <c r="FO36" s="210">
        <v>0</v>
      </c>
      <c r="FP36" s="210"/>
      <c r="FQ36" s="210"/>
      <c r="FR36" s="210"/>
      <c r="FS36" s="175"/>
      <c r="FT36" s="175"/>
      <c r="FU36" s="175"/>
      <c r="FV36" s="210"/>
      <c r="FW36" s="210"/>
      <c r="FX36" s="210"/>
      <c r="FY36" s="210"/>
      <c r="FZ36" s="210"/>
      <c r="GA36" s="210">
        <v>0</v>
      </c>
      <c r="GB36" s="173"/>
      <c r="GC36" s="173"/>
      <c r="GD36" s="173"/>
      <c r="GE36" s="175"/>
      <c r="GF36" s="175"/>
      <c r="GG36" s="175"/>
      <c r="GH36" s="175"/>
      <c r="GI36" s="175"/>
      <c r="GJ36" s="175"/>
    </row>
    <row r="37" spans="1:192" s="1" customFormat="1" ht="15">
      <c r="A37" s="260"/>
      <c r="B37" s="254"/>
      <c r="C37" s="145" t="s">
        <v>138</v>
      </c>
      <c r="D37" s="145" t="s">
        <v>258</v>
      </c>
      <c r="E37" s="107"/>
      <c r="F37" s="167"/>
      <c r="G37" s="173" t="e">
        <f t="shared" si="23"/>
        <v>#DIV/0!</v>
      </c>
      <c r="H37" s="173" t="e">
        <f t="shared" si="24"/>
        <v>#DIV/0!</v>
      </c>
      <c r="I37" s="173" t="e">
        <f t="shared" si="25"/>
        <v>#DIV/0!</v>
      </c>
      <c r="J37" s="173" t="e">
        <f t="shared" si="26"/>
        <v>#DIV/0!</v>
      </c>
      <c r="K37" s="173" t="e">
        <f t="shared" si="27"/>
        <v>#DIV/0!</v>
      </c>
      <c r="L37" s="173" t="e">
        <f t="shared" si="28"/>
        <v>#DIV/0!</v>
      </c>
      <c r="M37" s="173" t="e">
        <f t="shared" si="29"/>
        <v>#DIV/0!</v>
      </c>
      <c r="N37" s="173" t="e">
        <f t="shared" si="30"/>
        <v>#DIV/0!</v>
      </c>
      <c r="O37" s="173">
        <f t="shared" si="31"/>
        <v>4.6923076923076925</v>
      </c>
      <c r="P37" s="173" t="e">
        <f t="shared" si="32"/>
        <v>#DIV/0!</v>
      </c>
      <c r="Q37" s="173" t="e">
        <f t="shared" si="33"/>
        <v>#DIV/0!</v>
      </c>
      <c r="R37" s="173" t="e">
        <f t="shared" si="34"/>
        <v>#DIV/0!</v>
      </c>
      <c r="S37" s="181"/>
      <c r="T37" s="181"/>
      <c r="U37" s="181"/>
      <c r="V37" s="173"/>
      <c r="W37" s="173"/>
      <c r="X37" s="173"/>
      <c r="Y37" s="173"/>
      <c r="Z37" s="173"/>
      <c r="AA37" s="210">
        <v>4</v>
      </c>
      <c r="AB37" s="173"/>
      <c r="AC37" s="173"/>
      <c r="AD37" s="173"/>
      <c r="AE37" s="181"/>
      <c r="AF37" s="181"/>
      <c r="AG37" s="181"/>
      <c r="AH37" s="173"/>
      <c r="AI37" s="173"/>
      <c r="AJ37" s="173"/>
      <c r="AK37" s="173"/>
      <c r="AL37" s="173"/>
      <c r="AM37" s="210">
        <v>5</v>
      </c>
      <c r="AN37" s="173"/>
      <c r="AO37" s="173"/>
      <c r="AP37" s="173"/>
      <c r="AQ37" s="174"/>
      <c r="AR37" s="174"/>
      <c r="AS37" s="174"/>
      <c r="AT37" s="173"/>
      <c r="AU37" s="173"/>
      <c r="AV37" s="173"/>
      <c r="AW37" s="173"/>
      <c r="AX37" s="173"/>
      <c r="AY37" s="210">
        <v>4</v>
      </c>
      <c r="AZ37" s="173"/>
      <c r="BA37" s="173"/>
      <c r="BB37" s="173"/>
      <c r="BC37" s="174"/>
      <c r="BD37" s="174"/>
      <c r="BE37" s="174"/>
      <c r="BF37" s="173"/>
      <c r="BG37" s="173"/>
      <c r="BH37" s="173"/>
      <c r="BI37" s="173"/>
      <c r="BJ37" s="173"/>
      <c r="BK37" s="210">
        <v>5</v>
      </c>
      <c r="BL37" s="173"/>
      <c r="BM37" s="173"/>
      <c r="BN37" s="173"/>
      <c r="BO37" s="174"/>
      <c r="BP37" s="174"/>
      <c r="BQ37" s="174"/>
      <c r="BR37" s="173"/>
      <c r="BS37" s="173"/>
      <c r="BT37" s="173"/>
      <c r="BU37" s="173"/>
      <c r="BV37" s="173"/>
      <c r="BW37" s="210"/>
      <c r="BX37" s="173"/>
      <c r="BY37" s="173"/>
      <c r="BZ37" s="173"/>
      <c r="CA37" s="175"/>
      <c r="CB37" s="175"/>
      <c r="CC37" s="175"/>
      <c r="CD37" s="173"/>
      <c r="CE37" s="173"/>
      <c r="CF37" s="173"/>
      <c r="CG37" s="173"/>
      <c r="CH37" s="173"/>
      <c r="CI37" s="210">
        <v>4</v>
      </c>
      <c r="CJ37" s="173"/>
      <c r="CK37" s="173"/>
      <c r="CL37" s="173"/>
      <c r="CM37" s="175"/>
      <c r="CN37" s="175"/>
      <c r="CO37" s="175"/>
      <c r="CP37" s="173"/>
      <c r="CQ37" s="173"/>
      <c r="CR37" s="173"/>
      <c r="CS37" s="173"/>
      <c r="CT37" s="173"/>
      <c r="CU37" s="210">
        <v>5</v>
      </c>
      <c r="CV37" s="173"/>
      <c r="CW37" s="173"/>
      <c r="CX37" s="173"/>
      <c r="CY37" s="175"/>
      <c r="CZ37" s="175"/>
      <c r="DA37" s="175"/>
      <c r="DB37" s="173"/>
      <c r="DC37" s="173"/>
      <c r="DD37" s="173"/>
      <c r="DE37" s="173"/>
      <c r="DF37" s="173"/>
      <c r="DG37" s="210">
        <v>5</v>
      </c>
      <c r="DH37" s="210"/>
      <c r="DI37" s="210"/>
      <c r="DJ37" s="210"/>
      <c r="DK37" s="175"/>
      <c r="DL37" s="175"/>
      <c r="DM37" s="175"/>
      <c r="DN37" s="210"/>
      <c r="DO37" s="210"/>
      <c r="DP37" s="210"/>
      <c r="DQ37" s="210"/>
      <c r="DR37" s="210"/>
      <c r="DS37" s="210">
        <v>5</v>
      </c>
      <c r="DT37" s="173"/>
      <c r="DU37" s="173"/>
      <c r="DV37" s="173"/>
      <c r="DW37" s="175"/>
      <c r="DX37" s="175"/>
      <c r="DY37" s="175"/>
      <c r="DZ37" s="173"/>
      <c r="EA37" s="173"/>
      <c r="EB37" s="173"/>
      <c r="EC37" s="173"/>
      <c r="ED37" s="173"/>
      <c r="EE37" s="210">
        <v>5</v>
      </c>
      <c r="EF37" s="173"/>
      <c r="EG37" s="173"/>
      <c r="EH37" s="173"/>
      <c r="EI37" s="175"/>
      <c r="EJ37" s="175"/>
      <c r="EK37" s="175"/>
      <c r="EL37" s="173"/>
      <c r="EM37" s="173"/>
      <c r="EN37" s="173"/>
      <c r="EO37" s="173"/>
      <c r="EP37" s="173"/>
      <c r="EQ37" s="210">
        <v>4</v>
      </c>
      <c r="ER37" s="173"/>
      <c r="ES37" s="173"/>
      <c r="ET37" s="173"/>
      <c r="EU37" s="175"/>
      <c r="EV37" s="175"/>
      <c r="EW37" s="175"/>
      <c r="EX37" s="173"/>
      <c r="EY37" s="173"/>
      <c r="EZ37" s="173"/>
      <c r="FA37" s="173"/>
      <c r="FB37" s="173"/>
      <c r="FC37" s="210">
        <v>5</v>
      </c>
      <c r="FD37" s="210"/>
      <c r="FE37" s="210"/>
      <c r="FF37" s="210"/>
      <c r="FG37" s="175"/>
      <c r="FH37" s="175"/>
      <c r="FI37" s="175"/>
      <c r="FJ37" s="210"/>
      <c r="FK37" s="210"/>
      <c r="FL37" s="210"/>
      <c r="FM37" s="210"/>
      <c r="FN37" s="210"/>
      <c r="FO37" s="210">
        <v>5</v>
      </c>
      <c r="FP37" s="210"/>
      <c r="FQ37" s="210"/>
      <c r="FR37" s="210"/>
      <c r="FS37" s="175"/>
      <c r="FT37" s="175"/>
      <c r="FU37" s="175"/>
      <c r="FV37" s="210"/>
      <c r="FW37" s="210"/>
      <c r="FX37" s="210"/>
      <c r="FY37" s="210"/>
      <c r="FZ37" s="210"/>
      <c r="GA37" s="210">
        <v>5</v>
      </c>
      <c r="GB37" s="173"/>
      <c r="GC37" s="173"/>
      <c r="GD37" s="173"/>
      <c r="GE37" s="175"/>
      <c r="GF37" s="175"/>
      <c r="GG37" s="175"/>
      <c r="GH37" s="175"/>
      <c r="GI37" s="175"/>
      <c r="GJ37" s="175"/>
    </row>
    <row r="38" spans="1:192" s="1" customFormat="1" ht="15">
      <c r="A38" s="261"/>
      <c r="B38" s="255"/>
      <c r="C38" s="145"/>
      <c r="D38" s="145"/>
      <c r="E38" s="107"/>
      <c r="F38" s="167"/>
      <c r="G38" s="173"/>
      <c r="H38" s="173"/>
      <c r="I38" s="173"/>
      <c r="J38" s="173"/>
      <c r="K38" s="173"/>
      <c r="L38" s="173"/>
      <c r="M38" s="173"/>
      <c r="N38" s="173"/>
      <c r="O38" s="173"/>
      <c r="P38" s="173"/>
      <c r="Q38" s="173"/>
      <c r="R38" s="173"/>
      <c r="S38" s="181"/>
      <c r="T38" s="181"/>
      <c r="U38" s="181"/>
      <c r="V38" s="173"/>
      <c r="W38" s="173"/>
      <c r="X38" s="173"/>
      <c r="Y38" s="173"/>
      <c r="Z38" s="173"/>
      <c r="AA38" s="210"/>
      <c r="AB38" s="173"/>
      <c r="AC38" s="173"/>
      <c r="AD38" s="173"/>
      <c r="AE38" s="181"/>
      <c r="AF38" s="181"/>
      <c r="AG38" s="181"/>
      <c r="AH38" s="173"/>
      <c r="AI38" s="173"/>
      <c r="AJ38" s="173"/>
      <c r="AK38" s="173"/>
      <c r="AL38" s="173"/>
      <c r="AM38" s="210"/>
      <c r="AN38" s="173"/>
      <c r="AO38" s="173"/>
      <c r="AP38" s="173"/>
      <c r="AQ38" s="174"/>
      <c r="AR38" s="174"/>
      <c r="AS38" s="174"/>
      <c r="AT38" s="173"/>
      <c r="AU38" s="173"/>
      <c r="AV38" s="173"/>
      <c r="AW38" s="173"/>
      <c r="AX38" s="173"/>
      <c r="AY38" s="210"/>
      <c r="AZ38" s="173"/>
      <c r="BA38" s="173"/>
      <c r="BB38" s="173"/>
      <c r="BC38" s="174"/>
      <c r="BD38" s="174"/>
      <c r="BE38" s="174"/>
      <c r="BF38" s="173"/>
      <c r="BG38" s="173"/>
      <c r="BH38" s="173"/>
      <c r="BI38" s="173"/>
      <c r="BJ38" s="173"/>
      <c r="BK38" s="210"/>
      <c r="BL38" s="173"/>
      <c r="BM38" s="173"/>
      <c r="BN38" s="173"/>
      <c r="BO38" s="174"/>
      <c r="BP38" s="174"/>
      <c r="BQ38" s="174"/>
      <c r="BR38" s="173"/>
      <c r="BS38" s="173"/>
      <c r="BT38" s="173"/>
      <c r="BU38" s="173"/>
      <c r="BV38" s="173"/>
      <c r="BW38" s="210"/>
      <c r="BX38" s="173"/>
      <c r="BY38" s="173"/>
      <c r="BZ38" s="173"/>
      <c r="CA38" s="175"/>
      <c r="CB38" s="175"/>
      <c r="CC38" s="175"/>
      <c r="CD38" s="173"/>
      <c r="CE38" s="173"/>
      <c r="CF38" s="173"/>
      <c r="CG38" s="173"/>
      <c r="CH38" s="173"/>
      <c r="CI38" s="210"/>
      <c r="CJ38" s="173"/>
      <c r="CK38" s="173"/>
      <c r="CL38" s="173"/>
      <c r="CM38" s="175"/>
      <c r="CN38" s="175"/>
      <c r="CO38" s="175"/>
      <c r="CP38" s="173"/>
      <c r="CQ38" s="173"/>
      <c r="CR38" s="173"/>
      <c r="CS38" s="173"/>
      <c r="CT38" s="173"/>
      <c r="CU38" s="173"/>
      <c r="CV38" s="173"/>
      <c r="CW38" s="173"/>
      <c r="CX38" s="173"/>
      <c r="CY38" s="175"/>
      <c r="CZ38" s="175"/>
      <c r="DA38" s="175"/>
      <c r="DB38" s="173"/>
      <c r="DC38" s="173"/>
      <c r="DD38" s="173"/>
      <c r="DE38" s="173"/>
      <c r="DF38" s="173"/>
      <c r="DG38" s="210"/>
      <c r="DH38" s="210"/>
      <c r="DI38" s="210"/>
      <c r="DJ38" s="210"/>
      <c r="DK38" s="175"/>
      <c r="DL38" s="175"/>
      <c r="DM38" s="175"/>
      <c r="DN38" s="210"/>
      <c r="DO38" s="210"/>
      <c r="DP38" s="210"/>
      <c r="DQ38" s="210"/>
      <c r="DR38" s="210"/>
      <c r="DS38" s="210"/>
      <c r="DT38" s="173"/>
      <c r="DU38" s="173"/>
      <c r="DV38" s="173"/>
      <c r="DW38" s="175"/>
      <c r="DX38" s="175"/>
      <c r="DY38" s="175"/>
      <c r="DZ38" s="173"/>
      <c r="EA38" s="173"/>
      <c r="EB38" s="173"/>
      <c r="EC38" s="173"/>
      <c r="ED38" s="173"/>
      <c r="EE38" s="210"/>
      <c r="EF38" s="173"/>
      <c r="EG38" s="173"/>
      <c r="EH38" s="173"/>
      <c r="EI38" s="175"/>
      <c r="EJ38" s="175"/>
      <c r="EK38" s="175"/>
      <c r="EL38" s="173"/>
      <c r="EM38" s="173"/>
      <c r="EN38" s="173"/>
      <c r="EO38" s="173"/>
      <c r="EP38" s="173"/>
      <c r="EQ38" s="210"/>
      <c r="ER38" s="173"/>
      <c r="ES38" s="173"/>
      <c r="ET38" s="173"/>
      <c r="EU38" s="175"/>
      <c r="EV38" s="175"/>
      <c r="EW38" s="175"/>
      <c r="EX38" s="173"/>
      <c r="EY38" s="173"/>
      <c r="EZ38" s="173"/>
      <c r="FA38" s="173"/>
      <c r="FB38" s="173"/>
      <c r="FC38" s="210"/>
      <c r="FD38" s="210"/>
      <c r="FE38" s="210"/>
      <c r="FF38" s="210"/>
      <c r="FG38" s="175"/>
      <c r="FH38" s="175"/>
      <c r="FI38" s="175"/>
      <c r="FJ38" s="210"/>
      <c r="FK38" s="210"/>
      <c r="FL38" s="210"/>
      <c r="FM38" s="210"/>
      <c r="FN38" s="210"/>
      <c r="FO38" s="210"/>
      <c r="FP38" s="210"/>
      <c r="FQ38" s="210"/>
      <c r="FR38" s="210"/>
      <c r="FS38" s="175"/>
      <c r="FT38" s="175"/>
      <c r="FU38" s="175"/>
      <c r="FV38" s="210"/>
      <c r="FW38" s="210"/>
      <c r="FX38" s="210"/>
      <c r="FY38" s="210"/>
      <c r="FZ38" s="210"/>
      <c r="GA38" s="210"/>
      <c r="GB38" s="173"/>
      <c r="GC38" s="173"/>
      <c r="GD38" s="173"/>
      <c r="GE38" s="175"/>
      <c r="GF38" s="175"/>
      <c r="GG38" s="175"/>
      <c r="GH38" s="175"/>
      <c r="GI38" s="175"/>
      <c r="GJ38" s="175"/>
    </row>
    <row r="39" spans="1:192" s="1" customFormat="1">
      <c r="A39" s="3"/>
      <c r="B39" s="40"/>
      <c r="C39" s="76"/>
      <c r="D39" s="76"/>
      <c r="F39" s="3"/>
      <c r="G39" s="2"/>
      <c r="H39" s="2"/>
      <c r="I39" s="2"/>
      <c r="J39" s="2"/>
      <c r="K39" s="2"/>
      <c r="L39" s="2"/>
      <c r="M39" s="2"/>
      <c r="N39" s="2"/>
      <c r="O39" s="2"/>
      <c r="P39" s="2"/>
      <c r="Q39" s="2"/>
      <c r="R39" s="2"/>
      <c r="S39" s="182"/>
      <c r="T39" s="182"/>
      <c r="U39" s="182"/>
      <c r="AE39" s="182"/>
      <c r="AF39" s="182"/>
      <c r="AG39" s="182"/>
      <c r="AQ39" s="171"/>
      <c r="AR39" s="171"/>
      <c r="AS39" s="171"/>
      <c r="BC39" s="171"/>
      <c r="BD39" s="171"/>
      <c r="BE39" s="171"/>
      <c r="BO39" s="171"/>
      <c r="BP39" s="171"/>
      <c r="BQ39" s="171"/>
      <c r="CA39" s="143"/>
      <c r="CB39" s="143"/>
      <c r="CC39" s="143"/>
      <c r="CM39" s="143"/>
      <c r="CN39" s="143"/>
      <c r="CO39" s="143"/>
      <c r="CY39" s="143"/>
      <c r="CZ39" s="143"/>
      <c r="DA39" s="143"/>
      <c r="DK39" s="143"/>
      <c r="DL39" s="143"/>
      <c r="DM39" s="143"/>
      <c r="DW39" s="143"/>
      <c r="DX39" s="143"/>
      <c r="DY39" s="143"/>
      <c r="EI39" s="143"/>
      <c r="EJ39" s="143"/>
      <c r="EK39" s="143"/>
      <c r="EU39" s="143"/>
      <c r="EV39" s="143"/>
      <c r="EW39" s="143"/>
      <c r="FG39" s="143"/>
      <c r="FH39" s="143"/>
      <c r="FI39" s="143"/>
      <c r="FS39" s="143"/>
      <c r="FT39" s="143"/>
      <c r="FU39" s="143"/>
      <c r="GE39" s="143"/>
      <c r="GF39" s="143"/>
      <c r="GG39" s="143"/>
      <c r="GH39" s="143"/>
      <c r="GI39" s="143"/>
      <c r="GJ39" s="143"/>
    </row>
    <row r="40" spans="1:192" s="1" customFormat="1">
      <c r="A40" s="3"/>
      <c r="B40" s="40"/>
      <c r="C40" s="76"/>
      <c r="D40" s="76"/>
      <c r="F40" s="3"/>
      <c r="G40" s="2"/>
      <c r="H40" s="2"/>
      <c r="I40" s="2"/>
      <c r="J40" s="2"/>
      <c r="K40" s="2"/>
      <c r="L40" s="2"/>
      <c r="M40" s="2"/>
      <c r="N40" s="2"/>
      <c r="O40" s="2"/>
      <c r="P40" s="2"/>
      <c r="Q40" s="2"/>
      <c r="R40" s="2"/>
      <c r="S40" s="182"/>
      <c r="T40" s="182"/>
      <c r="U40" s="182"/>
      <c r="AE40" s="182"/>
      <c r="AF40" s="182"/>
      <c r="AG40" s="182"/>
      <c r="AQ40" s="171"/>
      <c r="AR40" s="171"/>
      <c r="AS40" s="171"/>
      <c r="BC40" s="171"/>
      <c r="BD40" s="171"/>
      <c r="BE40" s="171"/>
      <c r="BO40" s="171"/>
      <c r="BP40" s="171"/>
      <c r="BQ40" s="171"/>
      <c r="CA40" s="143"/>
      <c r="CB40" s="143"/>
      <c r="CC40" s="143"/>
      <c r="CM40" s="143"/>
      <c r="CN40" s="143"/>
      <c r="CO40" s="143"/>
      <c r="CY40" s="143"/>
      <c r="CZ40" s="143"/>
      <c r="DA40" s="143"/>
      <c r="DK40" s="143"/>
      <c r="DL40" s="143"/>
      <c r="DM40" s="143"/>
      <c r="DW40" s="143"/>
      <c r="DX40" s="143"/>
      <c r="DY40" s="143"/>
      <c r="EI40" s="143"/>
      <c r="EJ40" s="143"/>
      <c r="EK40" s="143"/>
      <c r="EU40" s="143"/>
      <c r="EV40" s="143"/>
      <c r="EW40" s="143"/>
      <c r="FG40" s="143"/>
      <c r="FH40" s="143"/>
      <c r="FI40" s="143"/>
      <c r="FS40" s="143"/>
      <c r="FT40" s="143"/>
      <c r="FU40" s="143"/>
      <c r="GE40" s="143"/>
      <c r="GF40" s="143"/>
      <c r="GG40" s="143"/>
      <c r="GH40" s="143"/>
      <c r="GI40" s="143"/>
      <c r="GJ40" s="143"/>
    </row>
    <row r="41" spans="1:192" s="1" customFormat="1">
      <c r="A41" s="3"/>
      <c r="B41" s="40"/>
      <c r="C41" s="76"/>
      <c r="D41" s="76"/>
      <c r="F41" s="3"/>
      <c r="G41" s="2"/>
      <c r="H41" s="2"/>
      <c r="I41" s="2"/>
      <c r="J41" s="2"/>
      <c r="K41" s="2"/>
      <c r="L41" s="2"/>
      <c r="M41" s="2"/>
      <c r="N41" s="2"/>
      <c r="O41" s="2"/>
      <c r="P41" s="2"/>
      <c r="Q41" s="2"/>
      <c r="R41" s="2"/>
      <c r="S41" s="182"/>
      <c r="T41" s="182"/>
      <c r="U41" s="182"/>
      <c r="AE41" s="182"/>
      <c r="AF41" s="182"/>
      <c r="AG41" s="182"/>
      <c r="AQ41" s="171"/>
      <c r="AR41" s="171"/>
      <c r="AS41" s="171"/>
      <c r="BC41" s="171"/>
      <c r="BD41" s="171"/>
      <c r="BE41" s="171"/>
      <c r="BO41" s="171"/>
      <c r="BP41" s="171"/>
      <c r="BQ41" s="171"/>
      <c r="CA41" s="143"/>
      <c r="CB41" s="143"/>
      <c r="CC41" s="143"/>
      <c r="CM41" s="143"/>
      <c r="CN41" s="143"/>
      <c r="CO41" s="143"/>
      <c r="CY41" s="143"/>
      <c r="CZ41" s="143"/>
      <c r="DA41" s="143"/>
      <c r="DK41" s="143"/>
      <c r="DL41" s="143"/>
      <c r="DM41" s="143"/>
      <c r="DW41" s="143"/>
      <c r="DX41" s="143"/>
      <c r="DY41" s="143"/>
      <c r="EI41" s="143"/>
      <c r="EJ41" s="143"/>
      <c r="EK41" s="143"/>
      <c r="EU41" s="143"/>
      <c r="EV41" s="143"/>
      <c r="EW41" s="143"/>
      <c r="FG41" s="143"/>
      <c r="FH41" s="143"/>
      <c r="FI41" s="143"/>
      <c r="FS41" s="143"/>
      <c r="FT41" s="143"/>
      <c r="FU41" s="143"/>
      <c r="GE41" s="143"/>
      <c r="GF41" s="143"/>
      <c r="GG41" s="143"/>
      <c r="GH41" s="143"/>
      <c r="GI41" s="143"/>
      <c r="GJ41" s="143"/>
    </row>
    <row r="42" spans="1:192" s="1" customFormat="1">
      <c r="A42" s="3"/>
      <c r="B42" s="40"/>
      <c r="C42" s="76"/>
      <c r="D42" s="76"/>
      <c r="F42" s="3"/>
      <c r="G42" s="2"/>
      <c r="H42" s="2"/>
      <c r="I42" s="2"/>
      <c r="J42" s="2"/>
      <c r="K42" s="2"/>
      <c r="L42" s="2"/>
      <c r="M42" s="2"/>
      <c r="N42" s="2"/>
      <c r="O42" s="2"/>
      <c r="P42" s="2"/>
      <c r="Q42" s="2"/>
      <c r="R42" s="2"/>
      <c r="S42" s="182"/>
      <c r="T42" s="182"/>
      <c r="U42" s="182"/>
      <c r="AE42" s="182"/>
      <c r="AF42" s="182"/>
      <c r="AG42" s="182"/>
      <c r="AQ42" s="171"/>
      <c r="AR42" s="171"/>
      <c r="AS42" s="171"/>
      <c r="BC42" s="171"/>
      <c r="BD42" s="171"/>
      <c r="BE42" s="171"/>
      <c r="BO42" s="171"/>
      <c r="BP42" s="171"/>
      <c r="BQ42" s="171"/>
      <c r="CA42" s="143"/>
      <c r="CB42" s="143"/>
      <c r="CC42" s="143"/>
      <c r="CM42" s="143"/>
      <c r="CN42" s="143"/>
      <c r="CO42" s="143"/>
      <c r="CY42" s="143"/>
      <c r="CZ42" s="143"/>
      <c r="DA42" s="143"/>
      <c r="DK42" s="143"/>
      <c r="DL42" s="143"/>
      <c r="DM42" s="143"/>
      <c r="DW42" s="143"/>
      <c r="DX42" s="143"/>
      <c r="DY42" s="143"/>
      <c r="EI42" s="143"/>
      <c r="EJ42" s="143"/>
      <c r="EK42" s="143"/>
      <c r="EU42" s="143"/>
      <c r="EV42" s="143"/>
      <c r="EW42" s="143"/>
      <c r="FG42" s="143"/>
      <c r="FH42" s="143"/>
      <c r="FI42" s="143"/>
      <c r="FS42" s="143"/>
      <c r="FT42" s="143"/>
      <c r="FU42" s="143"/>
      <c r="GE42" s="143"/>
      <c r="GF42" s="143"/>
      <c r="GG42" s="143"/>
      <c r="GH42" s="143"/>
      <c r="GI42" s="143"/>
      <c r="GJ42" s="143"/>
    </row>
    <row r="43" spans="1:192" s="1" customFormat="1">
      <c r="A43" s="3"/>
      <c r="B43" s="40"/>
      <c r="C43" s="76"/>
      <c r="D43" s="76"/>
      <c r="F43" s="3"/>
      <c r="G43" s="2"/>
      <c r="H43" s="2"/>
      <c r="I43" s="2"/>
      <c r="J43" s="2"/>
      <c r="K43" s="2"/>
      <c r="L43" s="2"/>
      <c r="M43" s="2"/>
      <c r="N43" s="2"/>
      <c r="O43" s="2"/>
      <c r="P43" s="2"/>
      <c r="Q43" s="2"/>
      <c r="R43" s="2"/>
      <c r="S43" s="182"/>
      <c r="T43" s="182"/>
      <c r="U43" s="182"/>
      <c r="AE43" s="182"/>
      <c r="AF43" s="182"/>
      <c r="AG43" s="182"/>
      <c r="AQ43" s="171"/>
      <c r="AR43" s="171"/>
      <c r="AS43" s="171"/>
      <c r="BC43" s="171"/>
      <c r="BD43" s="171"/>
      <c r="BE43" s="171"/>
      <c r="BO43" s="171"/>
      <c r="BP43" s="171"/>
      <c r="BQ43" s="171"/>
      <c r="CA43" s="143"/>
      <c r="CB43" s="143"/>
      <c r="CC43" s="143"/>
      <c r="CM43" s="143"/>
      <c r="CN43" s="143"/>
      <c r="CO43" s="143"/>
      <c r="CY43" s="143"/>
      <c r="CZ43" s="143"/>
      <c r="DA43" s="143"/>
      <c r="DK43" s="143"/>
      <c r="DL43" s="143"/>
      <c r="DM43" s="143"/>
      <c r="DW43" s="143"/>
      <c r="DX43" s="143"/>
      <c r="DY43" s="143"/>
      <c r="EI43" s="143"/>
      <c r="EJ43" s="143"/>
      <c r="EK43" s="143"/>
      <c r="EU43" s="143"/>
      <c r="EV43" s="143"/>
      <c r="EW43" s="143"/>
      <c r="FG43" s="143"/>
      <c r="FH43" s="143"/>
      <c r="FI43" s="143"/>
      <c r="FS43" s="143"/>
      <c r="FT43" s="143"/>
      <c r="FU43" s="143"/>
      <c r="GE43" s="143"/>
      <c r="GF43" s="143"/>
      <c r="GG43" s="143"/>
      <c r="GH43" s="143"/>
      <c r="GI43" s="143"/>
      <c r="GJ43" s="143"/>
    </row>
    <row r="44" spans="1:192" s="1" customFormat="1">
      <c r="A44" s="3"/>
      <c r="B44" s="40"/>
      <c r="C44" s="76"/>
      <c r="D44" s="76"/>
      <c r="F44" s="3"/>
      <c r="G44" s="2"/>
      <c r="H44" s="2"/>
      <c r="I44" s="2"/>
      <c r="J44" s="2"/>
      <c r="K44" s="2"/>
      <c r="L44" s="2"/>
      <c r="M44" s="2"/>
      <c r="N44" s="2"/>
      <c r="O44" s="2"/>
      <c r="P44" s="2"/>
      <c r="Q44" s="2"/>
      <c r="R44" s="2"/>
      <c r="S44" s="182"/>
      <c r="T44" s="182"/>
      <c r="U44" s="182"/>
      <c r="AE44" s="182"/>
      <c r="AF44" s="182"/>
      <c r="AG44" s="182"/>
      <c r="AQ44" s="171"/>
      <c r="AR44" s="171"/>
      <c r="AS44" s="171"/>
      <c r="BC44" s="171"/>
      <c r="BD44" s="171"/>
      <c r="BE44" s="171"/>
      <c r="BO44" s="171"/>
      <c r="BP44" s="171"/>
      <c r="BQ44" s="171"/>
      <c r="CA44" s="143"/>
      <c r="CB44" s="143"/>
      <c r="CC44" s="143"/>
      <c r="CM44" s="143"/>
      <c r="CN44" s="143"/>
      <c r="CO44" s="143"/>
      <c r="CY44" s="143"/>
      <c r="CZ44" s="143"/>
      <c r="DA44" s="143"/>
      <c r="DK44" s="143"/>
      <c r="DL44" s="143"/>
      <c r="DM44" s="143"/>
      <c r="DW44" s="143"/>
      <c r="DX44" s="143"/>
      <c r="DY44" s="143"/>
      <c r="EI44" s="143"/>
      <c r="EJ44" s="143"/>
      <c r="EK44" s="143"/>
      <c r="EU44" s="143"/>
      <c r="EV44" s="143"/>
      <c r="EW44" s="143"/>
      <c r="FG44" s="143"/>
      <c r="FH44" s="143"/>
      <c r="FI44" s="143"/>
      <c r="FS44" s="143"/>
      <c r="FT44" s="143"/>
      <c r="FU44" s="143"/>
      <c r="GE44" s="143"/>
      <c r="GF44" s="143"/>
      <c r="GG44" s="143"/>
      <c r="GH44" s="143"/>
      <c r="GI44" s="143"/>
      <c r="GJ44" s="143"/>
    </row>
    <row r="45" spans="1:192" s="1" customFormat="1">
      <c r="A45" s="3"/>
      <c r="B45" s="40"/>
      <c r="C45" s="76"/>
      <c r="D45" s="76"/>
      <c r="F45" s="3"/>
      <c r="G45" s="2"/>
      <c r="H45" s="2"/>
      <c r="I45" s="2"/>
      <c r="J45" s="2"/>
      <c r="K45" s="2"/>
      <c r="L45" s="2"/>
      <c r="M45" s="2"/>
      <c r="N45" s="2"/>
      <c r="O45" s="2"/>
      <c r="P45" s="2"/>
      <c r="Q45" s="2"/>
      <c r="R45" s="2"/>
      <c r="S45" s="182"/>
      <c r="T45" s="182"/>
      <c r="U45" s="182"/>
      <c r="AE45" s="182"/>
      <c r="AF45" s="182"/>
      <c r="AG45" s="182"/>
      <c r="AQ45" s="171"/>
      <c r="AR45" s="171"/>
      <c r="AS45" s="171"/>
      <c r="BC45" s="171"/>
      <c r="BD45" s="171"/>
      <c r="BE45" s="171"/>
      <c r="BO45" s="171"/>
      <c r="BP45" s="171"/>
      <c r="BQ45" s="171"/>
      <c r="CA45" s="143"/>
      <c r="CB45" s="143"/>
      <c r="CC45" s="143"/>
      <c r="CM45" s="143"/>
      <c r="CN45" s="143"/>
      <c r="CO45" s="143"/>
      <c r="CY45" s="143"/>
      <c r="CZ45" s="143"/>
      <c r="DA45" s="143"/>
      <c r="DK45" s="143"/>
      <c r="DL45" s="143"/>
      <c r="DM45" s="143"/>
      <c r="DW45" s="143"/>
      <c r="DX45" s="143"/>
      <c r="DY45" s="143"/>
      <c r="EI45" s="143"/>
      <c r="EJ45" s="143"/>
      <c r="EK45" s="143"/>
      <c r="EU45" s="143"/>
      <c r="EV45" s="143"/>
      <c r="EW45" s="143"/>
      <c r="FG45" s="143"/>
      <c r="FH45" s="143"/>
      <c r="FI45" s="143"/>
      <c r="FS45" s="143"/>
      <c r="FT45" s="143"/>
      <c r="FU45" s="143"/>
      <c r="GE45" s="143"/>
      <c r="GF45" s="143"/>
      <c r="GG45" s="143"/>
      <c r="GH45" s="143"/>
      <c r="GI45" s="143"/>
      <c r="GJ45" s="143"/>
    </row>
    <row r="46" spans="1:192" s="1" customFormat="1">
      <c r="A46" s="3"/>
      <c r="B46" s="40"/>
      <c r="C46" s="76"/>
      <c r="D46" s="76"/>
      <c r="F46" s="3"/>
      <c r="G46" s="2"/>
      <c r="H46" s="2"/>
      <c r="I46" s="2"/>
      <c r="J46" s="2"/>
      <c r="K46" s="2"/>
      <c r="L46" s="2"/>
      <c r="M46" s="2"/>
      <c r="N46" s="2"/>
      <c r="O46" s="2"/>
      <c r="P46" s="2"/>
      <c r="Q46" s="2"/>
      <c r="R46" s="2"/>
      <c r="S46" s="182"/>
      <c r="T46" s="182"/>
      <c r="U46" s="182"/>
      <c r="AE46" s="182"/>
      <c r="AF46" s="182"/>
      <c r="AG46" s="182"/>
      <c r="AQ46" s="171"/>
      <c r="AR46" s="171"/>
      <c r="AS46" s="171"/>
      <c r="BC46" s="171"/>
      <c r="BD46" s="171"/>
      <c r="BE46" s="171"/>
      <c r="BO46" s="171"/>
      <c r="BP46" s="171"/>
      <c r="BQ46" s="171"/>
      <c r="CA46" s="143"/>
      <c r="CB46" s="143"/>
      <c r="CC46" s="143"/>
      <c r="CM46" s="143"/>
      <c r="CN46" s="143"/>
      <c r="CO46" s="143"/>
      <c r="CY46" s="143"/>
      <c r="CZ46" s="143"/>
      <c r="DA46" s="143"/>
      <c r="DK46" s="143"/>
      <c r="DL46" s="143"/>
      <c r="DM46" s="143"/>
      <c r="DW46" s="143"/>
      <c r="DX46" s="143"/>
      <c r="DY46" s="143"/>
      <c r="EI46" s="143"/>
      <c r="EJ46" s="143"/>
      <c r="EK46" s="143"/>
      <c r="EU46" s="143"/>
      <c r="EV46" s="143"/>
      <c r="EW46" s="143"/>
      <c r="FG46" s="143"/>
      <c r="FH46" s="143"/>
      <c r="FI46" s="143"/>
      <c r="FS46" s="143"/>
      <c r="FT46" s="143"/>
      <c r="FU46" s="143"/>
      <c r="GE46" s="143"/>
      <c r="GF46" s="143"/>
      <c r="GG46" s="143"/>
      <c r="GH46" s="143"/>
      <c r="GI46" s="143"/>
      <c r="GJ46" s="143"/>
    </row>
    <row r="47" spans="1:192" s="1" customFormat="1">
      <c r="A47" s="3"/>
      <c r="B47" s="40"/>
      <c r="C47" s="76"/>
      <c r="D47" s="76"/>
      <c r="F47" s="3"/>
      <c r="G47" s="2"/>
      <c r="H47" s="2"/>
      <c r="I47" s="2"/>
      <c r="J47" s="2"/>
      <c r="K47" s="2"/>
      <c r="L47" s="2"/>
      <c r="M47" s="2"/>
      <c r="N47" s="2"/>
      <c r="O47" s="2"/>
      <c r="P47" s="2"/>
      <c r="Q47" s="2"/>
      <c r="R47" s="2"/>
      <c r="S47" s="182"/>
      <c r="T47" s="182"/>
      <c r="U47" s="182"/>
      <c r="AE47" s="182"/>
      <c r="AF47" s="182"/>
      <c r="AG47" s="182"/>
      <c r="AQ47" s="171"/>
      <c r="AR47" s="171"/>
      <c r="AS47" s="171"/>
      <c r="BC47" s="171"/>
      <c r="BD47" s="171"/>
      <c r="BE47" s="171"/>
      <c r="BO47" s="171"/>
      <c r="BP47" s="171"/>
      <c r="BQ47" s="171"/>
      <c r="CA47" s="143"/>
      <c r="CB47" s="143"/>
      <c r="CC47" s="143"/>
      <c r="CM47" s="143"/>
      <c r="CN47" s="143"/>
      <c r="CO47" s="143"/>
      <c r="CY47" s="143"/>
      <c r="CZ47" s="143"/>
      <c r="DA47" s="143"/>
      <c r="DK47" s="143"/>
      <c r="DL47" s="143"/>
      <c r="DM47" s="143"/>
      <c r="DW47" s="143"/>
      <c r="DX47" s="143"/>
      <c r="DY47" s="143"/>
      <c r="EI47" s="143"/>
      <c r="EJ47" s="143"/>
      <c r="EK47" s="143"/>
      <c r="EU47" s="143"/>
      <c r="EV47" s="143"/>
      <c r="EW47" s="143"/>
      <c r="FG47" s="143"/>
      <c r="FH47" s="143"/>
      <c r="FI47" s="143"/>
      <c r="FS47" s="143"/>
      <c r="FT47" s="143"/>
      <c r="FU47" s="143"/>
      <c r="GE47" s="143"/>
      <c r="GF47" s="143"/>
      <c r="GG47" s="143"/>
      <c r="GH47" s="143"/>
      <c r="GI47" s="143"/>
      <c r="GJ47" s="143"/>
    </row>
    <row r="48" spans="1:192" s="1" customFormat="1">
      <c r="A48" s="3"/>
      <c r="B48" s="40"/>
      <c r="C48" s="76"/>
      <c r="D48" s="76"/>
      <c r="F48" s="3"/>
      <c r="G48" s="2"/>
      <c r="H48" s="2"/>
      <c r="I48" s="2"/>
      <c r="J48" s="2"/>
      <c r="K48" s="2"/>
      <c r="L48" s="2"/>
      <c r="M48" s="2"/>
      <c r="N48" s="2"/>
      <c r="O48" s="2"/>
      <c r="P48" s="2"/>
      <c r="Q48" s="2"/>
      <c r="R48" s="2"/>
      <c r="S48" s="182"/>
      <c r="T48" s="182"/>
      <c r="U48" s="182"/>
      <c r="AE48" s="182"/>
      <c r="AF48" s="182"/>
      <c r="AG48" s="182"/>
      <c r="AQ48" s="171"/>
      <c r="AR48" s="171"/>
      <c r="AS48" s="171"/>
      <c r="BC48" s="171"/>
      <c r="BD48" s="171"/>
      <c r="BE48" s="171"/>
      <c r="BO48" s="171"/>
      <c r="BP48" s="171"/>
      <c r="BQ48" s="171"/>
      <c r="CA48" s="143"/>
      <c r="CB48" s="143"/>
      <c r="CC48" s="143"/>
      <c r="CM48" s="143"/>
      <c r="CN48" s="143"/>
      <c r="CO48" s="143"/>
      <c r="CY48" s="143"/>
      <c r="CZ48" s="143"/>
      <c r="DA48" s="143"/>
      <c r="DK48" s="143"/>
      <c r="DL48" s="143"/>
      <c r="DM48" s="143"/>
      <c r="DW48" s="143"/>
      <c r="DX48" s="143"/>
      <c r="DY48" s="143"/>
      <c r="EI48" s="143"/>
      <c r="EJ48" s="143"/>
      <c r="EK48" s="143"/>
      <c r="EU48" s="143"/>
      <c r="EV48" s="143"/>
      <c r="EW48" s="143"/>
      <c r="FG48" s="143"/>
      <c r="FH48" s="143"/>
      <c r="FI48" s="143"/>
      <c r="FS48" s="143"/>
      <c r="FT48" s="143"/>
      <c r="FU48" s="143"/>
      <c r="GE48" s="143"/>
      <c r="GF48" s="143"/>
      <c r="GG48" s="143"/>
      <c r="GH48" s="143"/>
      <c r="GI48" s="143"/>
      <c r="GJ48" s="143"/>
    </row>
    <row r="49" spans="1:192" s="1" customFormat="1">
      <c r="A49" s="3"/>
      <c r="B49" s="40"/>
      <c r="C49" s="76"/>
      <c r="D49" s="76"/>
      <c r="F49" s="3"/>
      <c r="G49" s="2"/>
      <c r="H49" s="2"/>
      <c r="I49" s="2"/>
      <c r="J49" s="2"/>
      <c r="K49" s="2"/>
      <c r="L49" s="2"/>
      <c r="M49" s="2"/>
      <c r="N49" s="2"/>
      <c r="O49" s="2"/>
      <c r="P49" s="2"/>
      <c r="Q49" s="2"/>
      <c r="R49" s="2"/>
      <c r="S49" s="182"/>
      <c r="T49" s="182"/>
      <c r="U49" s="182"/>
      <c r="AE49" s="182"/>
      <c r="AF49" s="182"/>
      <c r="AG49" s="182"/>
      <c r="AQ49" s="171"/>
      <c r="AR49" s="171"/>
      <c r="AS49" s="171"/>
      <c r="BC49" s="171"/>
      <c r="BD49" s="171"/>
      <c r="BE49" s="171"/>
      <c r="BO49" s="171"/>
      <c r="BP49" s="171"/>
      <c r="BQ49" s="171"/>
      <c r="CA49" s="143"/>
      <c r="CB49" s="143"/>
      <c r="CC49" s="143"/>
      <c r="CM49" s="143"/>
      <c r="CN49" s="143"/>
      <c r="CO49" s="143"/>
      <c r="CY49" s="143"/>
      <c r="CZ49" s="143"/>
      <c r="DA49" s="143"/>
      <c r="DK49" s="143"/>
      <c r="DL49" s="143"/>
      <c r="DM49" s="143"/>
      <c r="DW49" s="143"/>
      <c r="DX49" s="143"/>
      <c r="DY49" s="143"/>
      <c r="EI49" s="143"/>
      <c r="EJ49" s="143"/>
      <c r="EK49" s="143"/>
      <c r="EU49" s="143"/>
      <c r="EV49" s="143"/>
      <c r="EW49" s="143"/>
      <c r="FG49" s="143"/>
      <c r="FH49" s="143"/>
      <c r="FI49" s="143"/>
      <c r="FS49" s="143"/>
      <c r="FT49" s="143"/>
      <c r="FU49" s="143"/>
      <c r="GE49" s="143"/>
      <c r="GF49" s="143"/>
      <c r="GG49" s="143"/>
      <c r="GH49" s="143"/>
      <c r="GI49" s="143"/>
      <c r="GJ49" s="143"/>
    </row>
    <row r="50" spans="1:192" s="1" customFormat="1">
      <c r="A50" s="3"/>
      <c r="B50" s="40"/>
      <c r="C50" s="76"/>
      <c r="D50" s="76"/>
      <c r="F50" s="3"/>
      <c r="G50" s="2"/>
      <c r="H50" s="2"/>
      <c r="I50" s="2"/>
      <c r="J50" s="2"/>
      <c r="K50" s="2"/>
      <c r="L50" s="2"/>
      <c r="M50" s="2"/>
      <c r="N50" s="2"/>
      <c r="O50" s="2"/>
      <c r="P50" s="2"/>
      <c r="Q50" s="2"/>
      <c r="R50" s="2"/>
      <c r="S50" s="182"/>
      <c r="T50" s="182"/>
      <c r="U50" s="182"/>
      <c r="AE50" s="182"/>
      <c r="AF50" s="182"/>
      <c r="AG50" s="182"/>
      <c r="AQ50" s="171"/>
      <c r="AR50" s="171"/>
      <c r="AS50" s="171"/>
      <c r="BC50" s="171"/>
      <c r="BD50" s="171"/>
      <c r="BE50" s="171"/>
      <c r="BO50" s="171"/>
      <c r="BP50" s="171"/>
      <c r="BQ50" s="171"/>
      <c r="CA50" s="143"/>
      <c r="CB50" s="143"/>
      <c r="CC50" s="143"/>
      <c r="CM50" s="143"/>
      <c r="CN50" s="143"/>
      <c r="CO50" s="143"/>
      <c r="CY50" s="143"/>
      <c r="CZ50" s="143"/>
      <c r="DA50" s="143"/>
      <c r="DK50" s="143"/>
      <c r="DL50" s="143"/>
      <c r="DM50" s="143"/>
      <c r="DW50" s="143"/>
      <c r="DX50" s="143"/>
      <c r="DY50" s="143"/>
      <c r="EI50" s="143"/>
      <c r="EJ50" s="143"/>
      <c r="EK50" s="143"/>
      <c r="EU50" s="143"/>
      <c r="EV50" s="143"/>
      <c r="EW50" s="143"/>
      <c r="FG50" s="143"/>
      <c r="FH50" s="143"/>
      <c r="FI50" s="143"/>
      <c r="FS50" s="143"/>
      <c r="FT50" s="143"/>
      <c r="FU50" s="143"/>
      <c r="GE50" s="143"/>
      <c r="GF50" s="143"/>
      <c r="GG50" s="143"/>
      <c r="GH50" s="143"/>
      <c r="GI50" s="143"/>
      <c r="GJ50" s="143"/>
    </row>
    <row r="51" spans="1:192" s="1" customFormat="1">
      <c r="A51" s="3"/>
      <c r="B51" s="40"/>
      <c r="C51" s="76"/>
      <c r="D51" s="76"/>
      <c r="F51" s="3"/>
      <c r="G51" s="2"/>
      <c r="H51" s="2"/>
      <c r="I51" s="2"/>
      <c r="J51" s="2"/>
      <c r="K51" s="2"/>
      <c r="L51" s="2"/>
      <c r="M51" s="2"/>
      <c r="N51" s="2"/>
      <c r="O51" s="2"/>
      <c r="P51" s="2"/>
      <c r="Q51" s="2"/>
      <c r="R51" s="2"/>
      <c r="S51" s="182"/>
      <c r="T51" s="182"/>
      <c r="U51" s="182"/>
      <c r="AE51" s="182"/>
      <c r="AF51" s="182"/>
      <c r="AG51" s="182"/>
      <c r="AQ51" s="171"/>
      <c r="AR51" s="171"/>
      <c r="AS51" s="171"/>
      <c r="BC51" s="171"/>
      <c r="BD51" s="171"/>
      <c r="BE51" s="171"/>
      <c r="BO51" s="171"/>
      <c r="BP51" s="171"/>
      <c r="BQ51" s="171"/>
      <c r="CA51" s="143"/>
      <c r="CB51" s="143"/>
      <c r="CC51" s="143"/>
      <c r="CM51" s="143"/>
      <c r="CN51" s="143"/>
      <c r="CO51" s="143"/>
      <c r="CY51" s="143"/>
      <c r="CZ51" s="143"/>
      <c r="DA51" s="143"/>
      <c r="DK51" s="143"/>
      <c r="DL51" s="143"/>
      <c r="DM51" s="143"/>
      <c r="DW51" s="143"/>
      <c r="DX51" s="143"/>
      <c r="DY51" s="143"/>
      <c r="EI51" s="143"/>
      <c r="EJ51" s="143"/>
      <c r="EK51" s="143"/>
      <c r="EU51" s="143"/>
      <c r="EV51" s="143"/>
      <c r="EW51" s="143"/>
      <c r="FG51" s="143"/>
      <c r="FH51" s="143"/>
      <c r="FI51" s="143"/>
      <c r="FS51" s="143"/>
      <c r="FT51" s="143"/>
      <c r="FU51" s="143"/>
      <c r="GE51" s="143"/>
      <c r="GF51" s="143"/>
      <c r="GG51" s="143"/>
      <c r="GH51" s="143"/>
      <c r="GI51" s="143"/>
      <c r="GJ51" s="143"/>
    </row>
    <row r="52" spans="1:192" s="1" customFormat="1">
      <c r="A52" s="3"/>
      <c r="B52" s="40"/>
      <c r="C52" s="76"/>
      <c r="D52" s="76"/>
      <c r="F52" s="3"/>
      <c r="G52" s="2"/>
      <c r="H52" s="2"/>
      <c r="I52" s="2"/>
      <c r="J52" s="2"/>
      <c r="K52" s="2"/>
      <c r="L52" s="2"/>
      <c r="M52" s="2"/>
      <c r="N52" s="2"/>
      <c r="O52" s="2"/>
      <c r="P52" s="2"/>
      <c r="Q52" s="2"/>
      <c r="R52" s="2"/>
      <c r="S52" s="182"/>
      <c r="T52" s="182"/>
      <c r="U52" s="182"/>
      <c r="AE52" s="182"/>
      <c r="AF52" s="182"/>
      <c r="AG52" s="182"/>
      <c r="AQ52" s="171"/>
      <c r="AR52" s="171"/>
      <c r="AS52" s="171"/>
      <c r="BC52" s="171"/>
      <c r="BD52" s="171"/>
      <c r="BE52" s="171"/>
      <c r="BO52" s="171"/>
      <c r="BP52" s="171"/>
      <c r="BQ52" s="171"/>
      <c r="CA52" s="143"/>
      <c r="CB52" s="143"/>
      <c r="CC52" s="143"/>
      <c r="CM52" s="143"/>
      <c r="CN52" s="143"/>
      <c r="CO52" s="143"/>
      <c r="CY52" s="143"/>
      <c r="CZ52" s="143"/>
      <c r="DA52" s="143"/>
      <c r="DK52" s="143"/>
      <c r="DL52" s="143"/>
      <c r="DM52" s="143"/>
      <c r="DW52" s="143"/>
      <c r="DX52" s="143"/>
      <c r="DY52" s="143"/>
      <c r="EI52" s="143"/>
      <c r="EJ52" s="143"/>
      <c r="EK52" s="143"/>
      <c r="EU52" s="143"/>
      <c r="EV52" s="143"/>
      <c r="EW52" s="143"/>
      <c r="FG52" s="143"/>
      <c r="FH52" s="143"/>
      <c r="FI52" s="143"/>
      <c r="FS52" s="143"/>
      <c r="FT52" s="143"/>
      <c r="FU52" s="143"/>
      <c r="GE52" s="143"/>
      <c r="GF52" s="143"/>
      <c r="GG52" s="143"/>
      <c r="GH52" s="143"/>
      <c r="GI52" s="143"/>
      <c r="GJ52" s="143"/>
    </row>
    <row r="53" spans="1:192" s="1" customFormat="1">
      <c r="A53" s="3"/>
      <c r="B53" s="40"/>
      <c r="C53" s="76"/>
      <c r="D53" s="76"/>
      <c r="F53" s="3"/>
      <c r="G53" s="2"/>
      <c r="H53" s="2"/>
      <c r="I53" s="2"/>
      <c r="J53" s="2"/>
      <c r="K53" s="2"/>
      <c r="L53" s="2"/>
      <c r="M53" s="2"/>
      <c r="N53" s="2"/>
      <c r="O53" s="2"/>
      <c r="P53" s="2"/>
      <c r="Q53" s="2"/>
      <c r="R53" s="2"/>
      <c r="S53" s="182"/>
      <c r="T53" s="182"/>
      <c r="U53" s="182"/>
      <c r="AE53" s="182"/>
      <c r="AF53" s="182"/>
      <c r="AG53" s="182"/>
      <c r="AQ53" s="171"/>
      <c r="AR53" s="171"/>
      <c r="AS53" s="171"/>
      <c r="BC53" s="171"/>
      <c r="BD53" s="171"/>
      <c r="BE53" s="171"/>
      <c r="BO53" s="171"/>
      <c r="BP53" s="171"/>
      <c r="BQ53" s="171"/>
      <c r="CA53" s="143"/>
      <c r="CB53" s="143"/>
      <c r="CC53" s="143"/>
      <c r="CM53" s="143"/>
      <c r="CN53" s="143"/>
      <c r="CO53" s="143"/>
      <c r="CY53" s="143"/>
      <c r="CZ53" s="143"/>
      <c r="DA53" s="143"/>
      <c r="DK53" s="143"/>
      <c r="DL53" s="143"/>
      <c r="DM53" s="143"/>
      <c r="DW53" s="143"/>
      <c r="DX53" s="143"/>
      <c r="DY53" s="143"/>
      <c r="EI53" s="143"/>
      <c r="EJ53" s="143"/>
      <c r="EK53" s="143"/>
      <c r="EU53" s="143"/>
      <c r="EV53" s="143"/>
      <c r="EW53" s="143"/>
      <c r="FG53" s="143"/>
      <c r="FH53" s="143"/>
      <c r="FI53" s="143"/>
      <c r="FS53" s="143"/>
      <c r="FT53" s="143"/>
      <c r="FU53" s="143"/>
      <c r="GE53" s="143"/>
      <c r="GF53" s="143"/>
      <c r="GG53" s="143"/>
      <c r="GH53" s="143"/>
      <c r="GI53" s="143"/>
      <c r="GJ53" s="143"/>
    </row>
    <row r="54" spans="1:192" s="1" customFormat="1">
      <c r="A54" s="3"/>
      <c r="B54" s="40"/>
      <c r="C54" s="76"/>
      <c r="D54" s="76"/>
      <c r="F54" s="3"/>
      <c r="G54" s="2"/>
      <c r="H54" s="2"/>
      <c r="I54" s="2"/>
      <c r="J54" s="2"/>
      <c r="K54" s="2"/>
      <c r="L54" s="2"/>
      <c r="M54" s="2"/>
      <c r="N54" s="2"/>
      <c r="O54" s="2"/>
      <c r="P54" s="2"/>
      <c r="Q54" s="2"/>
      <c r="R54" s="2"/>
      <c r="S54" s="182"/>
      <c r="T54" s="182"/>
      <c r="U54" s="182"/>
      <c r="AE54" s="182"/>
      <c r="AF54" s="182"/>
      <c r="AG54" s="182"/>
      <c r="AQ54" s="171"/>
      <c r="AR54" s="171"/>
      <c r="AS54" s="171"/>
      <c r="BC54" s="171"/>
      <c r="BD54" s="171"/>
      <c r="BE54" s="171"/>
      <c r="BO54" s="171"/>
      <c r="BP54" s="171"/>
      <c r="BQ54" s="171"/>
      <c r="CA54" s="143"/>
      <c r="CB54" s="143"/>
      <c r="CC54" s="143"/>
      <c r="CM54" s="143"/>
      <c r="CN54" s="143"/>
      <c r="CO54" s="143"/>
      <c r="CY54" s="143"/>
      <c r="CZ54" s="143"/>
      <c r="DA54" s="143"/>
      <c r="DK54" s="143"/>
      <c r="DL54" s="143"/>
      <c r="DM54" s="143"/>
      <c r="DW54" s="143"/>
      <c r="DX54" s="143"/>
      <c r="DY54" s="143"/>
      <c r="EI54" s="143"/>
      <c r="EJ54" s="143"/>
      <c r="EK54" s="143"/>
      <c r="EU54" s="143"/>
      <c r="EV54" s="143"/>
      <c r="EW54" s="143"/>
      <c r="FG54" s="143"/>
      <c r="FH54" s="143"/>
      <c r="FI54" s="143"/>
      <c r="FS54" s="143"/>
      <c r="FT54" s="143"/>
      <c r="FU54" s="143"/>
      <c r="GE54" s="143"/>
      <c r="GF54" s="143"/>
      <c r="GG54" s="143"/>
      <c r="GH54" s="143"/>
      <c r="GI54" s="143"/>
      <c r="GJ54" s="143"/>
    </row>
    <row r="55" spans="1:192" s="1" customFormat="1">
      <c r="A55" s="3"/>
      <c r="B55" s="40"/>
      <c r="C55" s="76"/>
      <c r="D55" s="76"/>
      <c r="F55" s="3"/>
      <c r="G55" s="2"/>
      <c r="H55" s="2"/>
      <c r="I55" s="2"/>
      <c r="J55" s="2"/>
      <c r="K55" s="2"/>
      <c r="L55" s="2"/>
      <c r="M55" s="2"/>
      <c r="N55" s="2"/>
      <c r="O55" s="2"/>
      <c r="P55" s="2"/>
      <c r="Q55" s="2"/>
      <c r="R55" s="2"/>
      <c r="S55" s="182"/>
      <c r="T55" s="182"/>
      <c r="U55" s="182"/>
      <c r="AE55" s="182"/>
      <c r="AF55" s="182"/>
      <c r="AG55" s="182"/>
      <c r="AQ55" s="171"/>
      <c r="AR55" s="171"/>
      <c r="AS55" s="171"/>
      <c r="BC55" s="171"/>
      <c r="BD55" s="171"/>
      <c r="BE55" s="171"/>
      <c r="BO55" s="171"/>
      <c r="BP55" s="171"/>
      <c r="BQ55" s="171"/>
      <c r="CA55" s="143"/>
      <c r="CB55" s="143"/>
      <c r="CC55" s="143"/>
      <c r="CM55" s="143"/>
      <c r="CN55" s="143"/>
      <c r="CO55" s="143"/>
      <c r="CY55" s="143"/>
      <c r="CZ55" s="143"/>
      <c r="DA55" s="143"/>
      <c r="DK55" s="143"/>
      <c r="DL55" s="143"/>
      <c r="DM55" s="143"/>
      <c r="DW55" s="143"/>
      <c r="DX55" s="143"/>
      <c r="DY55" s="143"/>
      <c r="EI55" s="143"/>
      <c r="EJ55" s="143"/>
      <c r="EK55" s="143"/>
      <c r="EU55" s="143"/>
      <c r="EV55" s="143"/>
      <c r="EW55" s="143"/>
      <c r="FG55" s="143"/>
      <c r="FH55" s="143"/>
      <c r="FI55" s="143"/>
      <c r="FS55" s="143"/>
      <c r="FT55" s="143"/>
      <c r="FU55" s="143"/>
      <c r="GE55" s="143"/>
      <c r="GF55" s="143"/>
      <c r="GG55" s="143"/>
      <c r="GH55" s="143"/>
      <c r="GI55" s="143"/>
      <c r="GJ55" s="143"/>
    </row>
    <row r="56" spans="1:192" s="1" customFormat="1">
      <c r="A56" s="3"/>
      <c r="B56" s="40"/>
      <c r="C56" s="76"/>
      <c r="D56" s="76"/>
      <c r="F56" s="3"/>
      <c r="G56" s="2"/>
      <c r="H56" s="2"/>
      <c r="I56" s="2"/>
      <c r="J56" s="2"/>
      <c r="K56" s="2"/>
      <c r="L56" s="2"/>
      <c r="M56" s="2"/>
      <c r="N56" s="2"/>
      <c r="O56" s="2"/>
      <c r="P56" s="2"/>
      <c r="Q56" s="2"/>
      <c r="R56" s="2"/>
      <c r="S56" s="182"/>
      <c r="T56" s="182"/>
      <c r="U56" s="182"/>
      <c r="AE56" s="182"/>
      <c r="AF56" s="182"/>
      <c r="AG56" s="182"/>
      <c r="AQ56" s="171"/>
      <c r="AR56" s="171"/>
      <c r="AS56" s="171"/>
      <c r="BC56" s="171"/>
      <c r="BD56" s="171"/>
      <c r="BE56" s="171"/>
      <c r="BO56" s="171"/>
      <c r="BP56" s="171"/>
      <c r="BQ56" s="171"/>
      <c r="CA56" s="143"/>
      <c r="CB56" s="143"/>
      <c r="CC56" s="143"/>
      <c r="CM56" s="143"/>
      <c r="CN56" s="143"/>
      <c r="CO56" s="143"/>
      <c r="CY56" s="143"/>
      <c r="CZ56" s="143"/>
      <c r="DA56" s="143"/>
      <c r="DK56" s="143"/>
      <c r="DL56" s="143"/>
      <c r="DM56" s="143"/>
      <c r="DW56" s="143"/>
      <c r="DX56" s="143"/>
      <c r="DY56" s="143"/>
      <c r="EI56" s="143"/>
      <c r="EJ56" s="143"/>
      <c r="EK56" s="143"/>
      <c r="EU56" s="143"/>
      <c r="EV56" s="143"/>
      <c r="EW56" s="143"/>
      <c r="FG56" s="143"/>
      <c r="FH56" s="143"/>
      <c r="FI56" s="143"/>
      <c r="FS56" s="143"/>
      <c r="FT56" s="143"/>
      <c r="FU56" s="143"/>
      <c r="GE56" s="143"/>
      <c r="GF56" s="143"/>
      <c r="GG56" s="143"/>
      <c r="GH56" s="143"/>
      <c r="GI56" s="143"/>
      <c r="GJ56" s="143"/>
    </row>
    <row r="57" spans="1:192" s="1" customFormat="1">
      <c r="A57" s="3"/>
      <c r="B57" s="40"/>
      <c r="C57" s="76"/>
      <c r="D57" s="76"/>
      <c r="F57" s="3"/>
      <c r="G57" s="2"/>
      <c r="H57" s="2"/>
      <c r="I57" s="2"/>
      <c r="J57" s="2"/>
      <c r="K57" s="2"/>
      <c r="L57" s="2"/>
      <c r="M57" s="2"/>
      <c r="N57" s="2"/>
      <c r="O57" s="2"/>
      <c r="P57" s="2"/>
      <c r="Q57" s="2"/>
      <c r="R57" s="2"/>
      <c r="S57" s="182"/>
      <c r="T57" s="182"/>
      <c r="U57" s="182"/>
      <c r="AE57" s="182"/>
      <c r="AF57" s="182"/>
      <c r="AG57" s="182"/>
      <c r="AQ57" s="171"/>
      <c r="AR57" s="171"/>
      <c r="AS57" s="171"/>
      <c r="BC57" s="171"/>
      <c r="BD57" s="171"/>
      <c r="BE57" s="171"/>
      <c r="BO57" s="171"/>
      <c r="BP57" s="171"/>
      <c r="BQ57" s="171"/>
      <c r="CA57" s="143"/>
      <c r="CB57" s="143"/>
      <c r="CC57" s="143"/>
      <c r="CM57" s="143"/>
      <c r="CN57" s="143"/>
      <c r="CO57" s="143"/>
      <c r="CY57" s="143"/>
      <c r="CZ57" s="143"/>
      <c r="DA57" s="143"/>
      <c r="DK57" s="143"/>
      <c r="DL57" s="143"/>
      <c r="DM57" s="143"/>
      <c r="DW57" s="143"/>
      <c r="DX57" s="143"/>
      <c r="DY57" s="143"/>
      <c r="EI57" s="143"/>
      <c r="EJ57" s="143"/>
      <c r="EK57" s="143"/>
      <c r="EU57" s="143"/>
      <c r="EV57" s="143"/>
      <c r="EW57" s="143"/>
      <c r="FG57" s="143"/>
      <c r="FH57" s="143"/>
      <c r="FI57" s="143"/>
      <c r="FS57" s="143"/>
      <c r="FT57" s="143"/>
      <c r="FU57" s="143"/>
      <c r="GE57" s="143"/>
      <c r="GF57" s="143"/>
      <c r="GG57" s="143"/>
      <c r="GH57" s="143"/>
      <c r="GI57" s="143"/>
      <c r="GJ57" s="143"/>
    </row>
    <row r="58" spans="1:192" s="1" customFormat="1">
      <c r="A58" s="3"/>
      <c r="B58" s="40"/>
      <c r="C58" s="76"/>
      <c r="D58" s="76"/>
      <c r="F58" s="3"/>
      <c r="G58" s="2"/>
      <c r="H58" s="2"/>
      <c r="I58" s="2"/>
      <c r="J58" s="2"/>
      <c r="K58" s="2"/>
      <c r="L58" s="2"/>
      <c r="M58" s="2"/>
      <c r="N58" s="2"/>
      <c r="O58" s="2"/>
      <c r="P58" s="2"/>
      <c r="Q58" s="2"/>
      <c r="R58" s="2"/>
      <c r="S58" s="182"/>
      <c r="T58" s="182"/>
      <c r="U58" s="182"/>
      <c r="AE58" s="182"/>
      <c r="AF58" s="182"/>
      <c r="AG58" s="182"/>
      <c r="AQ58" s="171"/>
      <c r="AR58" s="171"/>
      <c r="AS58" s="171"/>
      <c r="BC58" s="171"/>
      <c r="BD58" s="171"/>
      <c r="BE58" s="171"/>
      <c r="BO58" s="171"/>
      <c r="BP58" s="171"/>
      <c r="BQ58" s="171"/>
      <c r="CA58" s="143"/>
      <c r="CB58" s="143"/>
      <c r="CC58" s="143"/>
      <c r="CM58" s="143"/>
      <c r="CN58" s="143"/>
      <c r="CO58" s="143"/>
      <c r="CY58" s="143"/>
      <c r="CZ58" s="143"/>
      <c r="DA58" s="143"/>
      <c r="DK58" s="143"/>
      <c r="DL58" s="143"/>
      <c r="DM58" s="143"/>
      <c r="DW58" s="143"/>
      <c r="DX58" s="143"/>
      <c r="DY58" s="143"/>
      <c r="EI58" s="143"/>
      <c r="EJ58" s="143"/>
      <c r="EK58" s="143"/>
      <c r="EU58" s="143"/>
      <c r="EV58" s="143"/>
      <c r="EW58" s="143"/>
      <c r="FG58" s="143"/>
      <c r="FH58" s="143"/>
      <c r="FI58" s="143"/>
      <c r="FS58" s="143"/>
      <c r="FT58" s="143"/>
      <c r="FU58" s="143"/>
      <c r="GE58" s="143"/>
      <c r="GF58" s="143"/>
      <c r="GG58" s="143"/>
      <c r="GH58" s="143"/>
      <c r="GI58" s="143"/>
      <c r="GJ58" s="143"/>
    </row>
    <row r="59" spans="1:192" s="1" customFormat="1">
      <c r="A59" s="3"/>
      <c r="B59" s="40"/>
      <c r="C59" s="76"/>
      <c r="D59" s="76"/>
      <c r="F59" s="3"/>
      <c r="G59" s="2"/>
      <c r="H59" s="2"/>
      <c r="I59" s="2"/>
      <c r="J59" s="2"/>
      <c r="K59" s="2"/>
      <c r="L59" s="2"/>
      <c r="M59" s="2"/>
      <c r="N59" s="2"/>
      <c r="O59" s="2"/>
      <c r="P59" s="2"/>
      <c r="Q59" s="2"/>
      <c r="R59" s="2"/>
      <c r="S59" s="182"/>
      <c r="T59" s="182"/>
      <c r="U59" s="182"/>
      <c r="AE59" s="182"/>
      <c r="AF59" s="182"/>
      <c r="AG59" s="182"/>
      <c r="AQ59" s="171"/>
      <c r="AR59" s="171"/>
      <c r="AS59" s="171"/>
      <c r="BC59" s="171"/>
      <c r="BD59" s="171"/>
      <c r="BE59" s="171"/>
      <c r="BO59" s="171"/>
      <c r="BP59" s="171"/>
      <c r="BQ59" s="171"/>
      <c r="CA59" s="143"/>
      <c r="CB59" s="143"/>
      <c r="CC59" s="143"/>
      <c r="CM59" s="143"/>
      <c r="CN59" s="143"/>
      <c r="CO59" s="143"/>
      <c r="CY59" s="143"/>
      <c r="CZ59" s="143"/>
      <c r="DA59" s="143"/>
      <c r="DK59" s="143"/>
      <c r="DL59" s="143"/>
      <c r="DM59" s="143"/>
      <c r="DW59" s="143"/>
      <c r="DX59" s="143"/>
      <c r="DY59" s="143"/>
      <c r="EI59" s="143"/>
      <c r="EJ59" s="143"/>
      <c r="EK59" s="143"/>
      <c r="EU59" s="143"/>
      <c r="EV59" s="143"/>
      <c r="EW59" s="143"/>
      <c r="FG59" s="143"/>
      <c r="FH59" s="143"/>
      <c r="FI59" s="143"/>
      <c r="FS59" s="143"/>
      <c r="FT59" s="143"/>
      <c r="FU59" s="143"/>
      <c r="GE59" s="143"/>
      <c r="GF59" s="143"/>
      <c r="GG59" s="143"/>
      <c r="GH59" s="143"/>
      <c r="GI59" s="143"/>
      <c r="GJ59" s="143"/>
    </row>
    <row r="60" spans="1:192" s="1" customFormat="1">
      <c r="A60" s="3"/>
      <c r="B60" s="40"/>
      <c r="C60" s="76"/>
      <c r="D60" s="76"/>
      <c r="F60" s="3"/>
      <c r="G60" s="2"/>
      <c r="H60" s="2"/>
      <c r="I60" s="2"/>
      <c r="J60" s="2"/>
      <c r="K60" s="2"/>
      <c r="L60" s="2"/>
      <c r="M60" s="2"/>
      <c r="N60" s="2"/>
      <c r="O60" s="2"/>
      <c r="P60" s="2"/>
      <c r="Q60" s="2"/>
      <c r="R60" s="2"/>
      <c r="S60" s="182"/>
      <c r="T60" s="182"/>
      <c r="U60" s="182"/>
      <c r="AE60" s="182"/>
      <c r="AF60" s="182"/>
      <c r="AG60" s="182"/>
      <c r="AQ60" s="171"/>
      <c r="AR60" s="171"/>
      <c r="AS60" s="171"/>
      <c r="BC60" s="171"/>
      <c r="BD60" s="171"/>
      <c r="BE60" s="171"/>
      <c r="BO60" s="171"/>
      <c r="BP60" s="171"/>
      <c r="BQ60" s="171"/>
      <c r="CA60" s="143"/>
      <c r="CB60" s="143"/>
      <c r="CC60" s="143"/>
      <c r="CM60" s="143"/>
      <c r="CN60" s="143"/>
      <c r="CO60" s="143"/>
      <c r="CY60" s="143"/>
      <c r="CZ60" s="143"/>
      <c r="DA60" s="143"/>
      <c r="DK60" s="143"/>
      <c r="DL60" s="143"/>
      <c r="DM60" s="143"/>
      <c r="DW60" s="143"/>
      <c r="DX60" s="143"/>
      <c r="DY60" s="143"/>
      <c r="EI60" s="143"/>
      <c r="EJ60" s="143"/>
      <c r="EK60" s="143"/>
      <c r="EU60" s="143"/>
      <c r="EV60" s="143"/>
      <c r="EW60" s="143"/>
      <c r="FG60" s="143"/>
      <c r="FH60" s="143"/>
      <c r="FI60" s="143"/>
      <c r="FS60" s="143"/>
      <c r="FT60" s="143"/>
      <c r="FU60" s="143"/>
      <c r="GE60" s="143"/>
      <c r="GF60" s="143"/>
      <c r="GG60" s="143"/>
      <c r="GH60" s="143"/>
      <c r="GI60" s="143"/>
      <c r="GJ60" s="143"/>
    </row>
    <row r="61" spans="1:192" s="1" customFormat="1">
      <c r="A61" s="3"/>
      <c r="B61" s="40"/>
      <c r="C61" s="76"/>
      <c r="D61" s="76"/>
      <c r="F61" s="3"/>
      <c r="G61" s="2"/>
      <c r="H61" s="2"/>
      <c r="I61" s="2"/>
      <c r="J61" s="2"/>
      <c r="K61" s="2"/>
      <c r="L61" s="2"/>
      <c r="M61" s="2"/>
      <c r="N61" s="2"/>
      <c r="O61" s="2"/>
      <c r="P61" s="2"/>
      <c r="Q61" s="2"/>
      <c r="R61" s="2"/>
      <c r="S61" s="182"/>
      <c r="T61" s="182"/>
      <c r="U61" s="182"/>
      <c r="AE61" s="182"/>
      <c r="AF61" s="182"/>
      <c r="AG61" s="182"/>
      <c r="AQ61" s="171"/>
      <c r="AR61" s="171"/>
      <c r="AS61" s="171"/>
      <c r="BC61" s="171"/>
      <c r="BD61" s="171"/>
      <c r="BE61" s="171"/>
      <c r="BO61" s="171"/>
      <c r="BP61" s="171"/>
      <c r="BQ61" s="171"/>
      <c r="CA61" s="143"/>
      <c r="CB61" s="143"/>
      <c r="CC61" s="143"/>
      <c r="CM61" s="143"/>
      <c r="CN61" s="143"/>
      <c r="CO61" s="143"/>
      <c r="CY61" s="143"/>
      <c r="CZ61" s="143"/>
      <c r="DA61" s="143"/>
      <c r="DK61" s="143"/>
      <c r="DL61" s="143"/>
      <c r="DM61" s="143"/>
      <c r="DW61" s="143"/>
      <c r="DX61" s="143"/>
      <c r="DY61" s="143"/>
      <c r="EI61" s="143"/>
      <c r="EJ61" s="143"/>
      <c r="EK61" s="143"/>
      <c r="EU61" s="143"/>
      <c r="EV61" s="143"/>
      <c r="EW61" s="143"/>
      <c r="FG61" s="143"/>
      <c r="FH61" s="143"/>
      <c r="FI61" s="143"/>
      <c r="FS61" s="143"/>
      <c r="FT61" s="143"/>
      <c r="FU61" s="143"/>
      <c r="GE61" s="143"/>
      <c r="GF61" s="143"/>
      <c r="GG61" s="143"/>
      <c r="GH61" s="143"/>
      <c r="GI61" s="143"/>
      <c r="GJ61" s="143"/>
    </row>
    <row r="62" spans="1:192" s="1" customFormat="1">
      <c r="A62" s="3"/>
      <c r="B62" s="40"/>
      <c r="C62" s="76"/>
      <c r="D62" s="76"/>
      <c r="F62" s="3"/>
      <c r="G62" s="2"/>
      <c r="H62" s="2"/>
      <c r="I62" s="2"/>
      <c r="J62" s="2"/>
      <c r="K62" s="2"/>
      <c r="L62" s="2"/>
      <c r="M62" s="2"/>
      <c r="N62" s="2"/>
      <c r="O62" s="2"/>
      <c r="P62" s="2"/>
      <c r="Q62" s="2"/>
      <c r="R62" s="2"/>
      <c r="S62" s="182"/>
      <c r="T62" s="182"/>
      <c r="U62" s="182"/>
      <c r="AE62" s="182"/>
      <c r="AF62" s="182"/>
      <c r="AG62" s="182"/>
      <c r="AQ62" s="171"/>
      <c r="AR62" s="171"/>
      <c r="AS62" s="171"/>
      <c r="BC62" s="171"/>
      <c r="BD62" s="171"/>
      <c r="BE62" s="171"/>
      <c r="BO62" s="171"/>
      <c r="BP62" s="171"/>
      <c r="BQ62" s="171"/>
      <c r="CA62" s="143"/>
      <c r="CB62" s="143"/>
      <c r="CC62" s="143"/>
      <c r="CM62" s="143"/>
      <c r="CN62" s="143"/>
      <c r="CO62" s="143"/>
      <c r="CY62" s="143"/>
      <c r="CZ62" s="143"/>
      <c r="DA62" s="143"/>
      <c r="DK62" s="143"/>
      <c r="DL62" s="143"/>
      <c r="DM62" s="143"/>
      <c r="DW62" s="143"/>
      <c r="DX62" s="143"/>
      <c r="DY62" s="143"/>
      <c r="EI62" s="143"/>
      <c r="EJ62" s="143"/>
      <c r="EK62" s="143"/>
      <c r="EU62" s="143"/>
      <c r="EV62" s="143"/>
      <c r="EW62" s="143"/>
      <c r="FG62" s="143"/>
      <c r="FH62" s="143"/>
      <c r="FI62" s="143"/>
      <c r="FS62" s="143"/>
      <c r="FT62" s="143"/>
      <c r="FU62" s="143"/>
      <c r="GE62" s="143"/>
      <c r="GF62" s="143"/>
      <c r="GG62" s="143"/>
      <c r="GH62" s="143"/>
      <c r="GI62" s="143"/>
      <c r="GJ62" s="143"/>
    </row>
    <row r="63" spans="1:192" s="1" customFormat="1">
      <c r="A63" s="3"/>
      <c r="B63" s="40"/>
      <c r="C63" s="76"/>
      <c r="D63" s="76"/>
      <c r="F63" s="3"/>
      <c r="G63" s="2"/>
      <c r="H63" s="2"/>
      <c r="I63" s="2"/>
      <c r="J63" s="2"/>
      <c r="K63" s="2"/>
      <c r="L63" s="2"/>
      <c r="M63" s="2"/>
      <c r="N63" s="2"/>
      <c r="O63" s="2"/>
      <c r="P63" s="2"/>
      <c r="Q63" s="2"/>
      <c r="R63" s="2"/>
      <c r="S63" s="198"/>
      <c r="T63" s="198"/>
      <c r="U63" s="198"/>
      <c r="AE63" s="183"/>
      <c r="AF63" s="183"/>
      <c r="AG63" s="183"/>
      <c r="AQ63" s="170"/>
      <c r="AR63" s="170"/>
      <c r="AS63" s="170"/>
      <c r="BC63" s="170"/>
      <c r="BD63" s="170"/>
      <c r="BE63" s="170"/>
      <c r="BO63" s="170"/>
      <c r="BP63" s="170"/>
      <c r="BQ63" s="170"/>
    </row>
  </sheetData>
  <mergeCells count="39">
    <mergeCell ref="CA1:CL1"/>
    <mergeCell ref="CM1:CX1"/>
    <mergeCell ref="CY1:DJ1"/>
    <mergeCell ref="DK1:DV1"/>
    <mergeCell ref="AQ1:BB1"/>
    <mergeCell ref="BC1:BN1"/>
    <mergeCell ref="BO1:BZ1"/>
    <mergeCell ref="DW1:EH1"/>
    <mergeCell ref="GK1:GM1"/>
    <mergeCell ref="GN1:GP1"/>
    <mergeCell ref="GE1:GG1"/>
    <mergeCell ref="GH1:GJ1"/>
    <mergeCell ref="EI1:ET1"/>
    <mergeCell ref="EU1:FF1"/>
    <mergeCell ref="FG1:FR1"/>
    <mergeCell ref="FS1:GD1"/>
    <mergeCell ref="B8:B9"/>
    <mergeCell ref="B10:B13"/>
    <mergeCell ref="S1:AD1"/>
    <mergeCell ref="AE1:AP1"/>
    <mergeCell ref="C11:C12"/>
    <mergeCell ref="F11:F12"/>
    <mergeCell ref="G1:R1"/>
    <mergeCell ref="B32:B38"/>
    <mergeCell ref="A4:A6"/>
    <mergeCell ref="A8:A9"/>
    <mergeCell ref="A10:A13"/>
    <mergeCell ref="A19:A21"/>
    <mergeCell ref="A22:A25"/>
    <mergeCell ref="A26:A27"/>
    <mergeCell ref="A28:A31"/>
    <mergeCell ref="A32:A38"/>
    <mergeCell ref="B15:B18"/>
    <mergeCell ref="B19:B21"/>
    <mergeCell ref="B22:B25"/>
    <mergeCell ref="B26:B27"/>
    <mergeCell ref="B28:B31"/>
    <mergeCell ref="A15:A18"/>
    <mergeCell ref="B4:B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A44"/>
  <sheetViews>
    <sheetView topLeftCell="A4" workbookViewId="0">
      <selection activeCell="K37" sqref="K37"/>
    </sheetView>
  </sheetViews>
  <sheetFormatPr baseColWidth="10" defaultColWidth="8.83203125" defaultRowHeight="14" x14ac:dyDescent="0"/>
  <sheetData>
    <row r="1" spans="1:1" ht="15">
      <c r="A1" s="127" t="s">
        <v>140</v>
      </c>
    </row>
    <row r="2" spans="1:1" ht="15">
      <c r="A2" s="128" t="s">
        <v>262</v>
      </c>
    </row>
    <row r="3" spans="1:1" ht="15">
      <c r="A3" s="127" t="s">
        <v>153</v>
      </c>
    </row>
    <row r="4" spans="1:1" ht="15">
      <c r="A4" s="128" t="s">
        <v>187</v>
      </c>
    </row>
    <row r="5" spans="1:1" ht="15">
      <c r="A5" s="127" t="s">
        <v>142</v>
      </c>
    </row>
    <row r="6" spans="1:1" ht="15">
      <c r="A6" s="128" t="s">
        <v>188</v>
      </c>
    </row>
    <row r="7" spans="1:1" ht="15">
      <c r="A7" s="127" t="s">
        <v>143</v>
      </c>
    </row>
    <row r="8" spans="1:1" ht="15">
      <c r="A8" s="128" t="s">
        <v>189</v>
      </c>
    </row>
    <row r="9" spans="1:1" ht="15">
      <c r="A9" s="128" t="s">
        <v>190</v>
      </c>
    </row>
    <row r="10" spans="1:1" ht="15">
      <c r="A10" s="127" t="s">
        <v>191</v>
      </c>
    </row>
    <row r="11" spans="1:1" ht="15">
      <c r="A11" s="128" t="s">
        <v>192</v>
      </c>
    </row>
    <row r="12" spans="1:1" ht="15">
      <c r="A12" s="128" t="s">
        <v>193</v>
      </c>
    </row>
    <row r="13" spans="1:1" ht="15">
      <c r="A13" s="128" t="s">
        <v>194</v>
      </c>
    </row>
    <row r="14" spans="1:1" ht="15">
      <c r="A14" s="129" t="s">
        <v>195</v>
      </c>
    </row>
    <row r="15" spans="1:1" ht="15">
      <c r="A15" s="130" t="s">
        <v>196</v>
      </c>
    </row>
    <row r="17" spans="1:1" ht="15">
      <c r="A17" s="127" t="s">
        <v>164</v>
      </c>
    </row>
    <row r="18" spans="1:1" ht="15">
      <c r="A18" s="130" t="s">
        <v>197</v>
      </c>
    </row>
    <row r="19" spans="1:1" ht="15">
      <c r="A19" s="130" t="s">
        <v>198</v>
      </c>
    </row>
    <row r="20" spans="1:1" ht="15">
      <c r="A20" s="127" t="s">
        <v>199</v>
      </c>
    </row>
    <row r="21" spans="1:1" ht="15">
      <c r="A21" s="130" t="s">
        <v>200</v>
      </c>
    </row>
    <row r="22" spans="1:1" ht="15">
      <c r="A22" s="127" t="s">
        <v>201</v>
      </c>
    </row>
    <row r="23" spans="1:1" ht="15">
      <c r="A23" s="130" t="s">
        <v>202</v>
      </c>
    </row>
    <row r="24" spans="1:1" ht="15">
      <c r="A24" s="127" t="s">
        <v>203</v>
      </c>
    </row>
    <row r="25" spans="1:1" ht="15">
      <c r="A25" s="130" t="s">
        <v>204</v>
      </c>
    </row>
    <row r="26" spans="1:1" ht="15">
      <c r="A26" s="127" t="s">
        <v>165</v>
      </c>
    </row>
    <row r="27" spans="1:1" ht="15">
      <c r="A27" s="131" t="s">
        <v>205</v>
      </c>
    </row>
    <row r="28" spans="1:1" ht="15">
      <c r="A28" s="129" t="s">
        <v>206</v>
      </c>
    </row>
    <row r="29" spans="1:1" ht="15">
      <c r="A29" s="130" t="s">
        <v>207</v>
      </c>
    </row>
    <row r="30" spans="1:1" ht="15">
      <c r="A30" s="130" t="s">
        <v>208</v>
      </c>
    </row>
    <row r="31" spans="1:1" ht="15">
      <c r="A31" s="127" t="s">
        <v>209</v>
      </c>
    </row>
    <row r="32" spans="1:1" ht="15">
      <c r="A32" s="130" t="s">
        <v>212</v>
      </c>
    </row>
    <row r="33" spans="1:1" ht="15">
      <c r="A33" s="130" t="s">
        <v>210</v>
      </c>
    </row>
    <row r="34" spans="1:1" ht="15">
      <c r="A34" s="130" t="s">
        <v>213</v>
      </c>
    </row>
    <row r="35" spans="1:1" ht="15">
      <c r="A35" s="130" t="s">
        <v>211</v>
      </c>
    </row>
    <row r="36" spans="1:1" ht="15">
      <c r="A36" s="127" t="s">
        <v>214</v>
      </c>
    </row>
    <row r="37" spans="1:1" ht="15">
      <c r="A37" s="130" t="s">
        <v>215</v>
      </c>
    </row>
    <row r="38" spans="1:1" ht="15">
      <c r="A38" s="132" t="s">
        <v>216</v>
      </c>
    </row>
    <row r="39" spans="1:1" ht="15">
      <c r="A39" s="132" t="s">
        <v>217</v>
      </c>
    </row>
    <row r="40" spans="1:1" ht="15">
      <c r="A40" s="132" t="s">
        <v>218</v>
      </c>
    </row>
    <row r="41" spans="1:1" ht="15">
      <c r="A41" s="130" t="s">
        <v>219</v>
      </c>
    </row>
    <row r="42" spans="1:1" ht="15">
      <c r="A42" s="130" t="s">
        <v>220</v>
      </c>
    </row>
    <row r="43" spans="1:1" ht="15">
      <c r="A43" s="130" t="s">
        <v>221</v>
      </c>
    </row>
    <row r="44" spans="1:1" ht="15">
      <c r="A44" s="130" t="s">
        <v>222</v>
      </c>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A5" sqref="A5"/>
    </sheetView>
  </sheetViews>
  <sheetFormatPr baseColWidth="10" defaultColWidth="8.83203125" defaultRowHeight="14" x14ac:dyDescent="0"/>
  <cols>
    <col min="2" max="2" width="31.83203125" customWidth="1"/>
  </cols>
  <sheetData>
    <row r="1" spans="1:4">
      <c r="A1" t="s">
        <v>263</v>
      </c>
    </row>
    <row r="2" spans="1:4">
      <c r="A2" t="s">
        <v>264</v>
      </c>
    </row>
    <row r="5" spans="1:4">
      <c r="A5">
        <v>40</v>
      </c>
      <c r="B5" s="193" t="s">
        <v>272</v>
      </c>
    </row>
    <row r="6" spans="1:4">
      <c r="B6" t="s">
        <v>271</v>
      </c>
    </row>
    <row r="7" spans="1:4">
      <c r="B7" t="s">
        <v>268</v>
      </c>
    </row>
    <row r="8" spans="1:4">
      <c r="B8" t="s">
        <v>269</v>
      </c>
    </row>
    <row r="9" spans="1:4">
      <c r="B9" t="s">
        <v>270</v>
      </c>
    </row>
    <row r="12" spans="1:4">
      <c r="C12" s="194">
        <v>42158</v>
      </c>
      <c r="D12" t="s">
        <v>283</v>
      </c>
    </row>
    <row r="13" spans="1:4">
      <c r="A13">
        <v>30</v>
      </c>
      <c r="B13" t="s">
        <v>273</v>
      </c>
      <c r="C13" s="194">
        <v>42253</v>
      </c>
    </row>
    <row r="14" spans="1:4">
      <c r="B14" t="s">
        <v>274</v>
      </c>
    </row>
    <row r="15" spans="1:4">
      <c r="B15" t="s">
        <v>275</v>
      </c>
    </row>
    <row r="16" spans="1:4">
      <c r="B16" t="s">
        <v>276</v>
      </c>
    </row>
    <row r="17" spans="1:3">
      <c r="B17" t="s">
        <v>282</v>
      </c>
    </row>
    <row r="18" spans="1:3">
      <c r="B18" t="s">
        <v>277</v>
      </c>
    </row>
    <row r="19" spans="1:3">
      <c r="B19" t="s">
        <v>278</v>
      </c>
    </row>
    <row r="20" spans="1:3">
      <c r="B20" t="s">
        <v>279</v>
      </c>
    </row>
    <row r="21" spans="1:3">
      <c r="B21" t="s">
        <v>280</v>
      </c>
    </row>
    <row r="22" spans="1:3">
      <c r="B22" t="s">
        <v>281</v>
      </c>
    </row>
    <row r="23" spans="1:3">
      <c r="B23" s="193" t="s">
        <v>291</v>
      </c>
    </row>
    <row r="24" spans="1:3">
      <c r="A24">
        <v>40</v>
      </c>
      <c r="B24" t="s">
        <v>289</v>
      </c>
    </row>
    <row r="25" spans="1:3">
      <c r="A25">
        <v>20</v>
      </c>
      <c r="B25" t="s">
        <v>288</v>
      </c>
    </row>
    <row r="26" spans="1:3">
      <c r="B26" s="195">
        <v>0.95</v>
      </c>
      <c r="C26" t="s">
        <v>283</v>
      </c>
    </row>
    <row r="27" spans="1:3">
      <c r="B27" s="196" t="s">
        <v>284</v>
      </c>
      <c r="C27" t="s">
        <v>285</v>
      </c>
    </row>
    <row r="28" spans="1:3">
      <c r="B28" s="195">
        <v>0.89</v>
      </c>
      <c r="C28" t="s">
        <v>286</v>
      </c>
    </row>
    <row r="30" spans="1:3">
      <c r="A30">
        <v>20</v>
      </c>
      <c r="B30" t="s">
        <v>287</v>
      </c>
    </row>
    <row r="31" spans="1:3">
      <c r="A31">
        <v>20</v>
      </c>
      <c r="B31" t="s">
        <v>290</v>
      </c>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pageSetUpPr fitToPage="1"/>
  </sheetPr>
  <dimension ref="A1:BF45"/>
  <sheetViews>
    <sheetView showGridLines="0" topLeftCell="E4" zoomScale="85" zoomScaleNormal="85" zoomScaleSheetLayoutView="100" zoomScalePageLayoutView="85" workbookViewId="0">
      <selection activeCell="Y21" sqref="Y21"/>
    </sheetView>
  </sheetViews>
  <sheetFormatPr baseColWidth="10" defaultColWidth="8.83203125" defaultRowHeight="13" outlineLevelRow="1" outlineLevelCol="1" x14ac:dyDescent="0"/>
  <cols>
    <col min="1" max="1" width="8.6640625" style="2" customWidth="1"/>
    <col min="2" max="2" width="4.1640625" style="2" customWidth="1"/>
    <col min="3" max="3" width="59.5" style="2" customWidth="1"/>
    <col min="4" max="4" width="10.83203125" style="2" customWidth="1"/>
    <col min="5" max="6" width="7" style="2" customWidth="1"/>
    <col min="7" max="7" width="9.33203125" style="2" customWidth="1" outlineLevel="1"/>
    <col min="8" max="8" width="6.83203125" style="2" customWidth="1"/>
    <col min="9" max="9" width="8.5" style="2" customWidth="1"/>
    <col min="10" max="10" width="6.83203125" style="2" customWidth="1"/>
    <col min="11" max="11" width="8.83203125" style="2" customWidth="1"/>
    <col min="12" max="12" width="6.83203125" style="2" customWidth="1"/>
    <col min="13" max="13" width="8.5" style="2" customWidth="1"/>
    <col min="14" max="14" width="7.6640625" style="2" customWidth="1"/>
    <col min="15" max="31" width="6.83203125" style="2" customWidth="1"/>
    <col min="32" max="32" width="9.1640625" style="2" customWidth="1"/>
    <col min="33" max="33" width="8.83203125" style="2"/>
    <col min="34" max="34" width="9.83203125" style="2" bestFit="1" customWidth="1"/>
    <col min="35" max="35" width="9.83203125" style="2" customWidth="1"/>
    <col min="36" max="16384" width="8.83203125" style="2"/>
  </cols>
  <sheetData>
    <row r="1" spans="1:58">
      <c r="A1" s="3" t="s">
        <v>47</v>
      </c>
      <c r="B1" s="3"/>
      <c r="C1" s="2" t="s">
        <v>48</v>
      </c>
    </row>
    <row r="2" spans="1:58">
      <c r="C2" s="2" t="s">
        <v>62</v>
      </c>
      <c r="G2" s="3"/>
      <c r="H2" s="3"/>
      <c r="Y2" s="2" t="str">
        <f>Data!N1</f>
        <v>Yes</v>
      </c>
    </row>
    <row r="3" spans="1:58">
      <c r="G3" s="3" t="s">
        <v>46</v>
      </c>
      <c r="H3" s="3" t="s">
        <v>0</v>
      </c>
      <c r="I3" s="2" t="s">
        <v>0</v>
      </c>
      <c r="J3" s="2" t="s">
        <v>1</v>
      </c>
      <c r="K3" s="2" t="s">
        <v>1</v>
      </c>
      <c r="L3" s="2" t="s">
        <v>2</v>
      </c>
      <c r="M3" s="2" t="s">
        <v>2</v>
      </c>
      <c r="N3" s="2" t="s">
        <v>3</v>
      </c>
      <c r="O3" s="2" t="s">
        <v>3</v>
      </c>
      <c r="P3" s="2" t="s">
        <v>63</v>
      </c>
      <c r="Q3" s="2" t="s">
        <v>4</v>
      </c>
      <c r="R3" s="2" t="s">
        <v>5</v>
      </c>
      <c r="S3" s="2" t="s">
        <v>5</v>
      </c>
      <c r="T3" s="2" t="s">
        <v>6</v>
      </c>
      <c r="U3" s="2" t="s">
        <v>6</v>
      </c>
      <c r="V3" s="2" t="s">
        <v>7</v>
      </c>
      <c r="W3" s="2" t="s">
        <v>7</v>
      </c>
      <c r="X3" s="2" t="s">
        <v>8</v>
      </c>
      <c r="Y3" s="2" t="s">
        <v>8</v>
      </c>
      <c r="Z3" s="2" t="s">
        <v>9</v>
      </c>
      <c r="AA3" s="2" t="s">
        <v>9</v>
      </c>
      <c r="AB3" s="2" t="s">
        <v>10</v>
      </c>
      <c r="AC3" s="2" t="s">
        <v>10</v>
      </c>
      <c r="AD3" s="2" t="s">
        <v>11</v>
      </c>
      <c r="AE3" s="2" t="s">
        <v>11</v>
      </c>
    </row>
    <row r="4" spans="1:58" ht="18" thickBot="1">
      <c r="B4" s="251" t="s">
        <v>140</v>
      </c>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row>
    <row r="5" spans="1:58" ht="14" thickTop="1">
      <c r="C5" s="54"/>
      <c r="W5" s="9"/>
      <c r="X5" s="9"/>
    </row>
    <row r="8" spans="1:58">
      <c r="AH8" s="2" t="s">
        <v>12</v>
      </c>
    </row>
    <row r="9" spans="1:58">
      <c r="C9" s="2" t="s">
        <v>15</v>
      </c>
      <c r="D9" s="3" t="s">
        <v>13</v>
      </c>
      <c r="G9" s="3" t="s">
        <v>46</v>
      </c>
      <c r="H9" s="3"/>
      <c r="I9" s="3" t="s">
        <v>0</v>
      </c>
      <c r="J9" s="3"/>
      <c r="K9" s="3" t="s">
        <v>1</v>
      </c>
      <c r="L9" s="3"/>
      <c r="M9" s="3" t="s">
        <v>2</v>
      </c>
      <c r="N9" s="3"/>
      <c r="O9" s="3" t="s">
        <v>3</v>
      </c>
      <c r="P9" s="3"/>
      <c r="Q9" s="3" t="s">
        <v>4</v>
      </c>
      <c r="R9" s="3"/>
      <c r="S9" s="3" t="s">
        <v>5</v>
      </c>
      <c r="T9" s="3"/>
      <c r="U9" s="3" t="s">
        <v>6</v>
      </c>
      <c r="V9" s="3"/>
      <c r="W9" s="3" t="s">
        <v>7</v>
      </c>
      <c r="X9" s="3"/>
      <c r="Y9" s="3" t="s">
        <v>8</v>
      </c>
      <c r="Z9" s="3"/>
      <c r="AA9" s="3" t="s">
        <v>9</v>
      </c>
      <c r="AB9" s="3"/>
      <c r="AC9" s="3" t="s">
        <v>10</v>
      </c>
      <c r="AD9" s="3"/>
      <c r="AE9" s="3" t="s">
        <v>11</v>
      </c>
      <c r="AH9" s="3" t="s">
        <v>46</v>
      </c>
      <c r="AI9" s="3"/>
      <c r="AJ9" s="3" t="s">
        <v>0</v>
      </c>
      <c r="AK9" s="3"/>
      <c r="AL9" s="3" t="s">
        <v>1</v>
      </c>
      <c r="AM9" s="3"/>
      <c r="AN9" s="3" t="s">
        <v>2</v>
      </c>
      <c r="AO9" s="3"/>
      <c r="AP9" s="3" t="s">
        <v>3</v>
      </c>
      <c r="AQ9" s="3"/>
      <c r="AR9" s="3" t="s">
        <v>4</v>
      </c>
      <c r="AS9" s="3"/>
      <c r="AT9" s="3" t="s">
        <v>5</v>
      </c>
      <c r="AU9" s="3"/>
      <c r="AV9" s="3" t="s">
        <v>6</v>
      </c>
      <c r="AW9" s="3"/>
      <c r="AX9" s="3" t="s">
        <v>7</v>
      </c>
      <c r="AY9" s="3"/>
      <c r="AZ9" s="3" t="s">
        <v>8</v>
      </c>
      <c r="BA9" s="3"/>
      <c r="BB9" s="3" t="s">
        <v>9</v>
      </c>
      <c r="BC9" s="3"/>
      <c r="BD9" s="3" t="s">
        <v>10</v>
      </c>
      <c r="BE9" s="3"/>
      <c r="BF9" s="3" t="s">
        <v>11</v>
      </c>
    </row>
    <row r="10" spans="1:58">
      <c r="D10" s="3"/>
    </row>
    <row r="11" spans="1:58" s="9" customFormat="1">
      <c r="B11" s="22" t="s">
        <v>64</v>
      </c>
      <c r="C11" s="82" t="s">
        <v>223</v>
      </c>
      <c r="D11" s="73">
        <v>1</v>
      </c>
      <c r="E11" s="24"/>
      <c r="F11" s="25"/>
      <c r="G11" s="26">
        <f>IF(ISBLANK($C11),"",IF(G$2&lt;&gt;"Yes",0,IF(AH11=$D$30,$B$30,IF(AH11=$D$29,$B$29,$B$28))))</f>
        <v>0</v>
      </c>
      <c r="H11" s="26">
        <f t="shared" ref="H11:H19" si="0">IF(ISBLANK(I11),"",I11-G11)</f>
        <v>0</v>
      </c>
      <c r="I11" s="26">
        <f>IF(ISBLANK($C11),"",IF(I$2&lt;&gt;"Yes",0,IF(AJ11=1,$B$30,IF(AJ11=2,$B$29,$B$28))))</f>
        <v>0</v>
      </c>
      <c r="J11" s="26">
        <f t="shared" ref="J11:J19" si="1">IF(ISBLANK(K11),"",K11-I11)</f>
        <v>0</v>
      </c>
      <c r="K11" s="26">
        <f>IF(ISBLANK($C11),"",IF(K$2&lt;&gt;"Yes",0,IF(AL11=1,$B$30,IF(AL11=2,$B$29,$B$28))))</f>
        <v>0</v>
      </c>
      <c r="L11" s="26">
        <f t="shared" ref="L11:L19" si="2">IF(ISBLANK(M11),"",M11-K11)</f>
        <v>0</v>
      </c>
      <c r="M11" s="26">
        <f>IF(ISBLANK($C11),"",IF(M$2&lt;&gt;"Yes",0,IF(AN11=1,$B$30,IF(AN11=2,$B$29,$B$28))))</f>
        <v>0</v>
      </c>
      <c r="N11" s="26">
        <f t="shared" ref="N11:N19" si="3">IF(ISBLANK(O11),"",O11-M11)</f>
        <v>0</v>
      </c>
      <c r="O11" s="26">
        <f>IF(ISBLANK($C11),"",IF(O$2&lt;&gt;"Yes",0,IF(AP11=$D$30,$B$30,IF(AP11=$D$29,$B$29,$B$28))))</f>
        <v>0</v>
      </c>
      <c r="P11" s="26">
        <f t="shared" ref="P11:P19" si="4">IF(ISBLANK(Q11),"",Q11-O11)</f>
        <v>0</v>
      </c>
      <c r="Q11" s="26">
        <f>IF(ISBLANK($C11),"",IF(Q$2&lt;&gt;"Yes",0,IF(AR11=$D$30,$B$30,IF(AR11=$D$29,$B$29,$B$28))))</f>
        <v>0</v>
      </c>
      <c r="R11" s="26">
        <f t="shared" ref="R11:R19" si="5">IF(ISBLANK(S11),"",S11-Q11)</f>
        <v>0</v>
      </c>
      <c r="S11" s="26">
        <f>IF(ISBLANK($C11),"",IF(S$2&lt;&gt;"Yes",0,IF(AT11=$D$30,$B$30,IF(AT11=$D$29,$B$29,$B$28))))</f>
        <v>0</v>
      </c>
      <c r="T11" s="26">
        <f t="shared" ref="T11:T19" si="6">IF(ISBLANK(U11),"",U11-S11)</f>
        <v>0</v>
      </c>
      <c r="U11" s="26">
        <f>IF(ISBLANK($C11),"",IF(U$2&lt;&gt;"Yes",0,IF(AV11=$D$30,$B$30,IF(AV11=$D$29,$B$29,$B$28))))</f>
        <v>0</v>
      </c>
      <c r="V11" s="26">
        <f t="shared" ref="V11:V19" si="7">IF(ISBLANK(W11),"",W11-U11)</f>
        <v>0</v>
      </c>
      <c r="W11" s="26">
        <f>IF(ISBLANK($C11),"",IF(W$2&lt;&gt;"Yes",0,IF(AX11=$D$30,$B$30,IF(AX11=$D$29,$B$29,$B$28))))</f>
        <v>0</v>
      </c>
      <c r="X11" s="26">
        <f t="shared" ref="X11:X19" ca="1" si="8">IF(ISBLANK(Y11),"",Y11-W11)</f>
        <v>1</v>
      </c>
      <c r="Y11" s="26">
        <f ca="1">IF(ISBLANK($C11),"",IF(Y$2&lt;&gt;"Yes",0,IF(AZ11=$D$30,$B$30,IF(AZ11=$D$29,$B$29,$B$28))))</f>
        <v>1</v>
      </c>
      <c r="Z11" s="26">
        <f t="shared" ref="Z11:Z19" ca="1" si="9">IF(ISBLANK(AA11),"",AA11-Y11)</f>
        <v>-1</v>
      </c>
      <c r="AA11" s="26">
        <f>IF(ISBLANK($C11),"",IF(AA$2&lt;&gt;"Yes",0,IF(BB11=$D$30,$B$30,IF(BB11=$D$29,$B$29,$B$28))))</f>
        <v>0</v>
      </c>
      <c r="AB11" s="26">
        <f t="shared" ref="AB11:AB19" si="10">IF(ISBLANK(AC11),"",AC11-AA11)</f>
        <v>0</v>
      </c>
      <c r="AC11" s="26">
        <f>IF(ISBLANK($C11),"",IF(AC$2&lt;&gt;"Yes",0,IF(BD11=$D$30,$B$30,IF(BD11=$D$29,$B$29,$B$28))))</f>
        <v>0</v>
      </c>
      <c r="AD11" s="26">
        <f t="shared" ref="AD11:AD19" si="11">IF(ISBLANK(AE11),"",AE11-AC11)</f>
        <v>0</v>
      </c>
      <c r="AE11" s="26">
        <f>IF(ISBLANK($C11),"",IF(AE$2&lt;&gt;"Yes",0,IF(BF11=$D$30,$B$30,IF(BF11=$D$29,$B$29,$B$28))))</f>
        <v>0</v>
      </c>
      <c r="AH11" s="27" t="e">
        <f>IF(ISBLANK($C11),"",SUMIF(Data!$C$3:$E$36,'Vessel Performance'!$C11,Data!#REF!))</f>
        <v>#REF!</v>
      </c>
      <c r="AI11" s="27"/>
      <c r="AJ11" s="134">
        <f ca="1">IF(ISBLANK($C11),"",SUMIF(Data!$C$3:$E$36,'Vessel Performance'!$C11,Data!F$3:F$36))</f>
        <v>2</v>
      </c>
      <c r="AK11" s="27"/>
      <c r="AL11" s="27">
        <f ca="1">IF(ISBLANK($C11),"",SUMIF(Data!$C$3:$E$36,'Vessel Performance'!$C11,Data!G$3:G$36))</f>
        <v>3</v>
      </c>
      <c r="AM11" s="27"/>
      <c r="AN11" s="27">
        <f ca="1">IF(ISBLANK($C11),"",SUMIF(Data!$C$3:$E$36,'Vessel Performance'!$C11,Data!H$3:H$36))</f>
        <v>2</v>
      </c>
      <c r="AO11" s="27"/>
      <c r="AP11" s="27">
        <f ca="1">IF(ISBLANK($C11),"",SUMIF(Data!$C$3:$E$36,'Vessel Performance'!$C11,Data!I$3:I$36))</f>
        <v>1</v>
      </c>
      <c r="AQ11" s="27"/>
      <c r="AR11" s="27">
        <f ca="1">IF(ISBLANK($C11),"",SUMIF(Data!$C$3:$E$36,'Vessel Performance'!$C11,Data!J$3:J$36))</f>
        <v>1</v>
      </c>
      <c r="AS11" s="27"/>
      <c r="AT11" s="27">
        <f ca="1">IF(ISBLANK($C11),"",SUMIF(Data!$C$3:$E$36,'Vessel Performance'!$C11,Data!K$3:K$36))</f>
        <v>1</v>
      </c>
      <c r="AU11" s="27"/>
      <c r="AV11" s="27">
        <f ca="1">IF(ISBLANK($C11),"",SUMIF(Data!$C$3:$E$36,'Vessel Performance'!$C11,Data!L$3:L$36))</f>
        <v>1</v>
      </c>
      <c r="AW11" s="27"/>
      <c r="AX11" s="27">
        <f ca="1">IF(ISBLANK($C11),"",SUMIF(Data!$C$3:$E$36,'Vessel Performance'!$C11,Data!M$3:M$36))</f>
        <v>1</v>
      </c>
      <c r="AY11" s="27"/>
      <c r="AZ11" s="27">
        <f ca="1">IF(ISBLANK($C11),"",SUMIF(Data!$C$3:$E$36,'Vessel Performance'!$C11,Data!N$3:N$36))</f>
        <v>1</v>
      </c>
      <c r="BA11" s="27"/>
      <c r="BB11" s="27">
        <f ca="1">IF(ISBLANK($C11),"",SUMIF(Data!$C$3:$E$36,'Vessel Performance'!$C11,Data!O$3:O$36))</f>
        <v>1</v>
      </c>
      <c r="BC11" s="27"/>
      <c r="BD11" s="27">
        <f ca="1">IF(ISBLANK($C11),"",SUMIF(Data!$C$3:$E$36,'Vessel Performance'!$C11,Data!P$3:P$36))</f>
        <v>1</v>
      </c>
      <c r="BE11" s="27"/>
      <c r="BF11" s="27">
        <f ca="1">IF(ISBLANK($C11),"",SUMIF(Data!$C$3:$E$36,'Vessel Performance'!$C11,Data!Q$3:Q$36))</f>
        <v>1</v>
      </c>
    </row>
    <row r="12" spans="1:58" s="9" customFormat="1">
      <c r="B12" s="22"/>
      <c r="C12" s="97"/>
      <c r="D12" s="73"/>
      <c r="E12" s="24"/>
      <c r="F12" s="25"/>
      <c r="G12" s="26" t="str">
        <f>IF(ISBLANK($C12),"",IF(G$2&lt;&gt;"Yes",0,IF(AH12&lt;=$D$35,$B$35,IF(AH12&lt;=$D$34,$B$34,$B$33))))</f>
        <v/>
      </c>
      <c r="H12" s="26"/>
      <c r="I12" s="26" t="str">
        <f>IF(ISBLANK($C12),"",IF(I$2&lt;&gt;"Yes",0,IF(AJ12&lt;=$D$35,$B$35,IF(AJ12&lt;=$D$34,$B$34,$B$33))))</f>
        <v/>
      </c>
      <c r="J12" s="26"/>
      <c r="K12" s="26" t="str">
        <f>IF(ISBLANK($C12),"",IF(K$2&lt;&gt;"Yes",0,IF(AL12&lt;=$D$35,$B$35,IF(AL12&lt;=$D$34,$B$34,$B$33))))</f>
        <v/>
      </c>
      <c r="L12" s="26"/>
      <c r="M12" s="26" t="str">
        <f>IF(ISBLANK($C12),"",IF(M$2&lt;&gt;"Yes",0,IF(AN12&lt;=$D$35,$B$35,IF(AN12&lt;=$D$34,$B$34,$B$33))))</f>
        <v/>
      </c>
      <c r="N12" s="26" t="e">
        <f t="shared" si="3"/>
        <v>#VALUE!</v>
      </c>
      <c r="O12" s="26" t="str">
        <f>IF(ISBLANK($C12),"",IF(O$2&lt;&gt;"Yes",0,IF(AP12&lt;=$D$35,$B$35,IF(AP12&lt;=$D$34,$B$34,$B$33))))</f>
        <v/>
      </c>
      <c r="P12" s="26" t="e">
        <f t="shared" si="4"/>
        <v>#VALUE!</v>
      </c>
      <c r="Q12" s="26" t="str">
        <f>IF(ISBLANK($C12),"",IF(Q$2&lt;&gt;"Yes",0,IF(AR12&lt;=$D$35,$B$35,IF(AR12&lt;=$D$34,$B$34,$B$33))))</f>
        <v/>
      </c>
      <c r="R12" s="26" t="e">
        <f t="shared" si="5"/>
        <v>#VALUE!</v>
      </c>
      <c r="S12" s="26" t="str">
        <f>IF(ISBLANK($C12),"",IF(S$2&lt;&gt;"Yes",0,IF(AT12&lt;=$D$35,$B$35,IF(AT12&lt;=$D$34,$B$34,$B$33))))</f>
        <v/>
      </c>
      <c r="T12" s="26" t="e">
        <f t="shared" si="6"/>
        <v>#VALUE!</v>
      </c>
      <c r="U12" s="26" t="str">
        <f>IF(ISBLANK($C12),"",IF(U$2&lt;&gt;"Yes",0,IF(AV12&lt;=$D$35,$B$35,IF(AV12&lt;=$D$34,$B$34,$B$33))))</f>
        <v/>
      </c>
      <c r="V12" s="26" t="e">
        <f t="shared" si="7"/>
        <v>#VALUE!</v>
      </c>
      <c r="W12" s="26" t="str">
        <f>IF(ISBLANK($C12),"",IF(W$2&lt;&gt;"Yes",0,IF(AX12&lt;=$D$35,$B$35,IF(AX12&lt;=$D$34,$B$34,$B$33))))</f>
        <v/>
      </c>
      <c r="X12" s="26" t="e">
        <f t="shared" si="8"/>
        <v>#VALUE!</v>
      </c>
      <c r="Y12" s="26" t="str">
        <f>IF(ISBLANK($C12),"",IF(Y$2&lt;&gt;"Yes",0,IF(AZ12&lt;=$D$35,$B$35,IF(AZ12&lt;=$D$34,$B$34,$B$33))))</f>
        <v/>
      </c>
      <c r="Z12" s="26" t="e">
        <f t="shared" si="9"/>
        <v>#VALUE!</v>
      </c>
      <c r="AA12" s="26" t="str">
        <f>IF(ISBLANK($C12),"",IF(AA$2&lt;&gt;"Yes",0,IF(BB12&lt;=$D$35,$B$35,IF(BB12&lt;=$D$34,$B$34,$B$33))))</f>
        <v/>
      </c>
      <c r="AB12" s="26" t="e">
        <f t="shared" si="10"/>
        <v>#VALUE!</v>
      </c>
      <c r="AC12" s="26" t="str">
        <f>IF(ISBLANK($C12),"",IF(AC$2&lt;&gt;"Yes",0,IF(BD12&lt;=$D$35,$B$35,IF(BD12&lt;=$D$34,$B$34,$B$33))))</f>
        <v/>
      </c>
      <c r="AD12" s="26" t="e">
        <f t="shared" si="11"/>
        <v>#VALUE!</v>
      </c>
      <c r="AE12" s="26" t="str">
        <f>IF(ISBLANK($C12),"",IF(AE$2&lt;&gt;"Yes",0,IF(BF12&lt;=$D$35,$B$35,IF(BF12&lt;=$D$34,$B$34,$B$33))))</f>
        <v/>
      </c>
      <c r="AH12" s="27" t="str">
        <f>IF(ISBLANK($C12),"",SUMIF(Data!$C$3:$E$36,'Vessel Performance'!$C12,Data!#REF!))</f>
        <v/>
      </c>
      <c r="AI12" s="27"/>
      <c r="AJ12" s="27" t="str">
        <f>IF(ISBLANK($C12),"",SUMIF(Data!$C$3:$E$36,'Vessel Performance'!$C12,Data!F$3:F$36))</f>
        <v/>
      </c>
      <c r="AK12" s="27"/>
      <c r="AL12" s="27" t="str">
        <f>IF(ISBLANK($C12),"",SUMIF(Data!$C$3:$E$36,'Vessel Performance'!$C12,Data!G$3:G$36))</f>
        <v/>
      </c>
      <c r="AM12" s="27"/>
      <c r="AN12" s="27" t="str">
        <f>IF(ISBLANK($C12),"",SUMIF(Data!$C$3:$E$36,'Vessel Performance'!$C12,Data!H$3:H$36))</f>
        <v/>
      </c>
      <c r="AO12" s="27"/>
      <c r="AP12" s="27" t="str">
        <f>IF(ISBLANK($C12),"",SUMIF(Data!$C$3:$E$36,'Vessel Performance'!$C12,Data!I$3:I$36))</f>
        <v/>
      </c>
      <c r="AQ12" s="27"/>
      <c r="AR12" s="27" t="str">
        <f>IF(ISBLANK($C12),"",SUMIF(Data!$C$3:$E$36,'Vessel Performance'!$C12,Data!J$3:J$36))</f>
        <v/>
      </c>
      <c r="AS12" s="27"/>
      <c r="AT12" s="27" t="str">
        <f>IF(ISBLANK($C12),"",SUMIF(Data!$C$3:$E$36,'Vessel Performance'!$C12,Data!K$3:K$36))</f>
        <v/>
      </c>
      <c r="AU12" s="27"/>
      <c r="AV12" s="27" t="str">
        <f>IF(ISBLANK($C12),"",SUMIF(Data!$C$3:$E$36,'Vessel Performance'!$C12,Data!L$3:L$36))</f>
        <v/>
      </c>
      <c r="AW12" s="27"/>
      <c r="AX12" s="27" t="str">
        <f>IF(ISBLANK($C12),"",SUMIF(Data!$C$3:$E$36,'Vessel Performance'!$C12,Data!M$3:M$36))</f>
        <v/>
      </c>
      <c r="AY12" s="27"/>
      <c r="AZ12" s="27" t="str">
        <f>IF(ISBLANK($C12),"",SUMIF(Data!$C$3:$E$36,'Vessel Performance'!$C12,Data!N$3:N$36))</f>
        <v/>
      </c>
      <c r="BA12" s="27"/>
      <c r="BB12" s="27" t="str">
        <f>IF(ISBLANK($C12),"",SUMIF(Data!$C$3:$E$36,'Vessel Performance'!$C12,Data!O$3:O$36))</f>
        <v/>
      </c>
      <c r="BC12" s="27"/>
      <c r="BD12" s="27" t="str">
        <f>IF(ISBLANK($C12),"",SUMIF(Data!$C$3:$E$36,'Vessel Performance'!$C12,Data!P$3:P$36))</f>
        <v/>
      </c>
      <c r="BE12" s="27"/>
      <c r="BF12" s="27" t="str">
        <f>IF(ISBLANK($C12),"",SUMIF(Data!$C$3:$E$36,'Vessel Performance'!$C12,Data!Q$3:Q$36))</f>
        <v/>
      </c>
    </row>
    <row r="13" spans="1:58" s="9" customFormat="1" hidden="1" outlineLevel="1">
      <c r="B13" s="22" t="s">
        <v>67</v>
      </c>
      <c r="C13" s="23"/>
      <c r="D13" s="73"/>
      <c r="E13" s="24"/>
      <c r="F13" s="25"/>
      <c r="G13" s="26" t="str">
        <f>IF(ISBLANK($C13),"",IF(G$2&lt;&gt;"Yes",0,IF(AH13&lt;=$D$35,$B$35,IF(AH13&lt;=$D$34,$B$34,$B$33))))</f>
        <v/>
      </c>
      <c r="H13" s="26" t="e">
        <f t="shared" si="0"/>
        <v>#VALUE!</v>
      </c>
      <c r="I13" s="26" t="str">
        <f>IF(ISBLANK($C13),"",IF(I$2&lt;&gt;"Yes",0,IF(AJ13&lt;=$D$35,$B$35,IF(AJ13&lt;=$D$34,$B$34,$B$33))))</f>
        <v/>
      </c>
      <c r="J13" s="26" t="e">
        <f t="shared" si="1"/>
        <v>#VALUE!</v>
      </c>
      <c r="K13" s="26" t="str">
        <f>IF(ISBLANK($C13),"",IF(K$2&lt;&gt;"Yes",0,IF(AL13&lt;=$D$35,$B$35,IF(AL13&lt;=$D$34,$B$34,$B$33))))</f>
        <v/>
      </c>
      <c r="L13" s="26" t="e">
        <f t="shared" si="2"/>
        <v>#VALUE!</v>
      </c>
      <c r="M13" s="26" t="str">
        <f>IF(ISBLANK($C13),"",IF(M$2&lt;&gt;"Yes",0,IF(AN13&lt;=$D$35,$B$35,IF(AN13&lt;=$D$34,$B$34,$B$33))))</f>
        <v/>
      </c>
      <c r="N13" s="26" t="e">
        <f t="shared" si="3"/>
        <v>#VALUE!</v>
      </c>
      <c r="O13" s="26" t="str">
        <f>IF(ISBLANK($C13),"",IF(O$2&lt;&gt;"Yes",0,IF(AP13&lt;=$D$35,$B$35,IF(AP13&lt;=$D$34,$B$34,$B$33))))</f>
        <v/>
      </c>
      <c r="P13" s="26" t="e">
        <f t="shared" si="4"/>
        <v>#VALUE!</v>
      </c>
      <c r="Q13" s="26" t="str">
        <f>IF(ISBLANK($C13),"",IF(Q$2&lt;&gt;"Yes",0,IF(AR13&lt;=$D$35,$B$35,IF(AR13&lt;=$D$34,$B$34,$B$33))))</f>
        <v/>
      </c>
      <c r="R13" s="26" t="e">
        <f t="shared" si="5"/>
        <v>#VALUE!</v>
      </c>
      <c r="S13" s="26" t="str">
        <f>IF(ISBLANK($C13),"",IF(S$2&lt;&gt;"Yes",0,IF(AT13&lt;=$D$35,$B$35,IF(AT13&lt;=$D$34,$B$34,$B$33))))</f>
        <v/>
      </c>
      <c r="T13" s="26" t="e">
        <f t="shared" si="6"/>
        <v>#VALUE!</v>
      </c>
      <c r="U13" s="26" t="str">
        <f>IF(ISBLANK($C13),"",IF(U$2&lt;&gt;"Yes",0,IF(AV13&lt;=$D$35,$B$35,IF(AV13&lt;=$D$34,$B$34,$B$33))))</f>
        <v/>
      </c>
      <c r="V13" s="26" t="e">
        <f t="shared" si="7"/>
        <v>#VALUE!</v>
      </c>
      <c r="W13" s="26" t="str">
        <f>IF(ISBLANK($C13),"",IF(W$2&lt;&gt;"Yes",0,IF(AX13&lt;=$D$35,$B$35,IF(AX13&lt;=$D$34,$B$34,$B$33))))</f>
        <v/>
      </c>
      <c r="X13" s="26" t="e">
        <f t="shared" si="8"/>
        <v>#VALUE!</v>
      </c>
      <c r="Y13" s="26" t="str">
        <f>IF(ISBLANK($C13),"",IF(Y$2&lt;&gt;"Yes",0,IF(AZ13&lt;=$D$35,$B$35,IF(AZ13&lt;=$D$34,$B$34,$B$33))))</f>
        <v/>
      </c>
      <c r="Z13" s="26" t="e">
        <f t="shared" si="9"/>
        <v>#VALUE!</v>
      </c>
      <c r="AA13" s="26" t="str">
        <f>IF(ISBLANK($C13),"",IF(AA$2&lt;&gt;"Yes",0,IF(BB13&lt;=$D$35,$B$35,IF(BB13&lt;=$D$34,$B$34,$B$33))))</f>
        <v/>
      </c>
      <c r="AB13" s="26" t="e">
        <f t="shared" si="10"/>
        <v>#VALUE!</v>
      </c>
      <c r="AC13" s="26" t="str">
        <f>IF(ISBLANK($C13),"",IF(AC$2&lt;&gt;"Yes",0,IF(BD13&lt;=$D$35,$B$35,IF(BD13&lt;=$D$34,$B$34,$B$33))))</f>
        <v/>
      </c>
      <c r="AD13" s="26" t="e">
        <f t="shared" si="11"/>
        <v>#VALUE!</v>
      </c>
      <c r="AE13" s="26" t="str">
        <f>IF(ISBLANK($C13),"",IF(AE$2&lt;&gt;"Yes",0,IF(BF13&lt;=$D$35,$B$35,IF(BF13&lt;=$D$34,$B$34,$B$33))))</f>
        <v/>
      </c>
      <c r="AH13" s="27" t="str">
        <f>IF(ISBLANK($C13),"",SUMIF(Data!$C$19:$E$36,'Vessel Performance'!$C13,Data!#REF!))</f>
        <v/>
      </c>
      <c r="AI13" s="27"/>
      <c r="AJ13" s="27" t="str">
        <f>IF(ISBLANK($C13),"",SUMIF(Data!$C$19:$E$36,'Vessel Performance'!$C13,Data!F$19:F$36))</f>
        <v/>
      </c>
      <c r="AK13" s="27"/>
      <c r="AL13" s="27" t="str">
        <f>IF(ISBLANK($C13),"",SUMIF(Data!$C$19:$E$36,'Vessel Performance'!$C13,Data!G$19:G$36))</f>
        <v/>
      </c>
      <c r="AM13" s="27"/>
      <c r="AN13" s="27" t="str">
        <f>IF(ISBLANK($C13),"",SUMIF(Data!$C$19:$E$36,'Vessel Performance'!$C13,Data!H$19:H$36))</f>
        <v/>
      </c>
      <c r="AO13" s="27"/>
      <c r="AP13" s="27" t="str">
        <f>IF(ISBLANK($C13),"",SUMIF(Data!$C$19:$E$36,'Vessel Performance'!$C13,Data!I$19:I$36))</f>
        <v/>
      </c>
      <c r="AQ13" s="27"/>
      <c r="AR13" s="27" t="str">
        <f>IF(ISBLANK($C13),"",SUMIF(Data!$C$19:$E$36,'Vessel Performance'!$C13,Data!J$19:J$36))</f>
        <v/>
      </c>
      <c r="AS13" s="27"/>
      <c r="AT13" s="27" t="str">
        <f>IF(ISBLANK($C13),"",SUMIF(Data!$C$19:$E$36,'Vessel Performance'!$C13,Data!K$19:K$36))</f>
        <v/>
      </c>
      <c r="AU13" s="27"/>
      <c r="AV13" s="27" t="str">
        <f>IF(ISBLANK($C13),"",SUMIF(Data!$C$19:$E$36,'Vessel Performance'!$C13,Data!L$19:L$36))</f>
        <v/>
      </c>
      <c r="AW13" s="27"/>
      <c r="AX13" s="27" t="str">
        <f>IF(ISBLANK($C13),"",SUMIF(Data!$C$19:$E$36,'Vessel Performance'!$C13,Data!M$19:M$36))</f>
        <v/>
      </c>
      <c r="AY13" s="27"/>
      <c r="AZ13" s="27" t="str">
        <f>IF(ISBLANK($C13),"",SUMIF(Data!$C$19:$E$36,'Vessel Performance'!$C13,Data!N$19:N$36))</f>
        <v/>
      </c>
      <c r="BA13" s="27"/>
      <c r="BB13" s="27" t="str">
        <f>IF(ISBLANK($C13),"",SUMIF(Data!$C$19:$E$36,'Vessel Performance'!$C13,Data!O$19:O$36))</f>
        <v/>
      </c>
      <c r="BC13" s="27"/>
      <c r="BD13" s="27" t="str">
        <f>IF(ISBLANK($C13),"",SUMIF(Data!$C$19:$E$36,'Vessel Performance'!$C13,Data!P$19:P$36))</f>
        <v/>
      </c>
      <c r="BE13" s="27"/>
      <c r="BF13" s="27" t="str">
        <f>IF(ISBLANK($C13),"",SUMIF(Data!$C$19:$E$36,'Vessel Performance'!$C13,Data!Q$19:Q$36))</f>
        <v/>
      </c>
    </row>
    <row r="14" spans="1:58" s="9" customFormat="1" hidden="1" outlineLevel="1">
      <c r="B14" s="22" t="s">
        <v>73</v>
      </c>
      <c r="C14" s="23"/>
      <c r="D14" s="73"/>
      <c r="E14" s="23"/>
      <c r="F14" s="34"/>
      <c r="G14" s="26" t="str">
        <f>IF(ISBLANK($C14),"",IF(G$2&lt;&gt;"Yes",0,IF(AH14&lt;=$D$40,$B$40,IF(AH14&lt;=$D$39,$B$39,$B$38))))</f>
        <v/>
      </c>
      <c r="H14" s="26" t="e">
        <f t="shared" si="0"/>
        <v>#VALUE!</v>
      </c>
      <c r="I14" s="26" t="str">
        <f>IF(ISBLANK($C14),"",IF(I$2&lt;&gt;"Yes",0,IF(AJ14&lt;=$D$30,$B$30,IF(AJ14&lt;=$D$29,$B$29,$B$28))))</f>
        <v/>
      </c>
      <c r="J14" s="26" t="e">
        <f t="shared" si="1"/>
        <v>#VALUE!</v>
      </c>
      <c r="K14" s="26" t="str">
        <f>IF(ISBLANK($C14),"",IF(K$2&lt;&gt;"Yes",0,IF(AL14&lt;=$D$30,$B$30,IF(AL14&lt;=$D$29,$B$29,$B$28))))</f>
        <v/>
      </c>
      <c r="L14" s="26" t="e">
        <f t="shared" si="2"/>
        <v>#VALUE!</v>
      </c>
      <c r="M14" s="26" t="str">
        <f>IF(ISBLANK($C14),"",IF(M$2&lt;&gt;"Yes",0,IF(AN14&lt;=$D$30,$B$30,IF(AN14&lt;=$D$29,$B$29,$B$28))))</f>
        <v/>
      </c>
      <c r="N14" s="26" t="e">
        <f t="shared" si="3"/>
        <v>#VALUE!</v>
      </c>
      <c r="O14" s="26" t="str">
        <f>IF(ISBLANK($C14),"",IF(O$2&lt;&gt;"Yes",0,IF(AP14&lt;=$D$30,$B$30,IF(AP14&lt;=$D$29,$B$29,$B$28))))</f>
        <v/>
      </c>
      <c r="P14" s="26" t="e">
        <f t="shared" si="4"/>
        <v>#VALUE!</v>
      </c>
      <c r="Q14" s="26" t="str">
        <f>IF(ISBLANK($C14),"",IF(Q$2&lt;&gt;"Yes",0,IF(AR14&lt;=$D$30,$B$30,IF(AR14&lt;=$D$29,$B$29,$B$28))))</f>
        <v/>
      </c>
      <c r="R14" s="26" t="e">
        <f t="shared" si="5"/>
        <v>#VALUE!</v>
      </c>
      <c r="S14" s="26" t="str">
        <f>IF(ISBLANK($C14),"",IF(S$2&lt;&gt;"Yes",0,IF(AT14&lt;=$D$30,$B$30,IF(AT14&lt;=$D$29,$B$29,$B$28))))</f>
        <v/>
      </c>
      <c r="T14" s="26" t="e">
        <f t="shared" si="6"/>
        <v>#VALUE!</v>
      </c>
      <c r="U14" s="26" t="str">
        <f>IF(ISBLANK($C14),"",IF(U$2&lt;&gt;"Yes",0,IF(AV14&lt;=$D$30,$B$30,IF(AV14&lt;=$D$29,$B$29,$B$28))))</f>
        <v/>
      </c>
      <c r="V14" s="26" t="e">
        <f t="shared" si="7"/>
        <v>#VALUE!</v>
      </c>
      <c r="W14" s="26" t="str">
        <f>IF(ISBLANK($C14),"",IF(W$2&lt;&gt;"Yes",0,IF(AX14&lt;=$D$30,$B$30,IF(AX14&lt;=$D$29,$B$29,$B$28))))</f>
        <v/>
      </c>
      <c r="X14" s="26" t="e">
        <f t="shared" si="8"/>
        <v>#VALUE!</v>
      </c>
      <c r="Y14" s="26" t="str">
        <f>IF(ISBLANK($C14),"",IF(Y$2&lt;&gt;"Yes",0,IF(AZ14&lt;=$D$30,$B$30,IF(AZ14&lt;=$D$29,$B$29,$B$28))))</f>
        <v/>
      </c>
      <c r="Z14" s="26" t="e">
        <f t="shared" si="9"/>
        <v>#VALUE!</v>
      </c>
      <c r="AA14" s="26" t="str">
        <f>IF(ISBLANK($C14),"",IF(AA$2&lt;&gt;"Yes",0,IF(BB14&lt;=$D$30,$B$30,IF(BB14&lt;=$D$29,$B$29,$B$28))))</f>
        <v/>
      </c>
      <c r="AB14" s="26" t="e">
        <f t="shared" si="10"/>
        <v>#VALUE!</v>
      </c>
      <c r="AC14" s="26" t="str">
        <f>IF(ISBLANK($C14),"",IF(AC$2&lt;&gt;"Yes",0,IF(BD14&lt;=$D$30,$B$30,IF(BD14&lt;=$D$29,$B$29,$B$28))))</f>
        <v/>
      </c>
      <c r="AD14" s="26" t="e">
        <f t="shared" si="11"/>
        <v>#VALUE!</v>
      </c>
      <c r="AE14" s="26" t="str">
        <f>IF(ISBLANK($C14),"",IF(AE$2&lt;&gt;"Yes",0,IF(BF14&lt;=$D$30,$B$30,IF(BF14&lt;=$D$29,$B$29,$B$28))))</f>
        <v/>
      </c>
      <c r="AH14" s="27" t="str">
        <f>IF(ISBLANK($C14),"",SUMIF(Data!$C$19:$E$36,'Vessel Performance'!$C14,Data!#REF!))</f>
        <v/>
      </c>
      <c r="AI14" s="27"/>
      <c r="AJ14" s="27" t="str">
        <f>IF(ISBLANK($C14),"",SUMIF(Data!$C$19:$E$36,'Vessel Performance'!$C14,Data!F$19:F$36))</f>
        <v/>
      </c>
      <c r="AK14" s="27"/>
      <c r="AL14" s="27" t="str">
        <f>IF(ISBLANK($C14),"",SUMIF(Data!$C$19:$E$36,'Vessel Performance'!$C14,Data!G$19:G$36))</f>
        <v/>
      </c>
      <c r="AM14" s="27"/>
      <c r="AN14" s="27" t="str">
        <f>IF(ISBLANK($C14),"",SUMIF(Data!$C$19:$E$36,'Vessel Performance'!$C14,Data!H$19:H$36))</f>
        <v/>
      </c>
      <c r="AO14" s="27"/>
      <c r="AP14" s="27" t="str">
        <f>IF(ISBLANK($C14),"",SUMIF(Data!$C$19:$E$36,'Vessel Performance'!$C14,Data!I$19:I$36))</f>
        <v/>
      </c>
      <c r="AQ14" s="27"/>
      <c r="AR14" s="27" t="str">
        <f>IF(ISBLANK($C14),"",SUMIF(Data!$C$19:$E$36,'Vessel Performance'!$C14,Data!J$19:J$36))</f>
        <v/>
      </c>
      <c r="AS14" s="27"/>
      <c r="AT14" s="27" t="str">
        <f>IF(ISBLANK($C14),"",SUMIF(Data!$C$19:$E$36,'Vessel Performance'!$C14,Data!K$19:K$36))</f>
        <v/>
      </c>
      <c r="AU14" s="27"/>
      <c r="AV14" s="27" t="str">
        <f>IF(ISBLANK($C14),"",SUMIF(Data!$C$19:$E$36,'Vessel Performance'!$C14,Data!L$19:L$36))</f>
        <v/>
      </c>
      <c r="AW14" s="27"/>
      <c r="AX14" s="27" t="str">
        <f>IF(ISBLANK($C14),"",SUMIF(Data!$C$19:$E$36,'Vessel Performance'!$C14,Data!M$19:M$36))</f>
        <v/>
      </c>
      <c r="AY14" s="27"/>
      <c r="AZ14" s="27" t="str">
        <f>IF(ISBLANK($C14),"",SUMIF(Data!$C$19:$E$36,'Vessel Performance'!$C14,Data!N$19:N$36))</f>
        <v/>
      </c>
      <c r="BA14" s="27"/>
      <c r="BB14" s="27" t="str">
        <f>IF(ISBLANK($C14),"",SUMIF(Data!$C$19:$E$36,'Vessel Performance'!$C14,Data!O$19:O$36))</f>
        <v/>
      </c>
      <c r="BC14" s="27"/>
      <c r="BD14" s="27" t="str">
        <f>IF(ISBLANK($C14),"",SUMIF(Data!$C$19:$E$36,'Vessel Performance'!$C14,Data!P$19:P$36))</f>
        <v/>
      </c>
      <c r="BE14" s="27"/>
      <c r="BF14" s="27" t="str">
        <f>IF(ISBLANK($C14),"",SUMIF(Data!$C$19:$E$36,'Vessel Performance'!$C14,Data!Q$19:Q$36))</f>
        <v/>
      </c>
    </row>
    <row r="15" spans="1:58" s="9" customFormat="1" hidden="1" outlineLevel="1">
      <c r="B15" s="22" t="s">
        <v>74</v>
      </c>
      <c r="C15" s="23"/>
      <c r="D15" s="73"/>
      <c r="E15" s="23"/>
      <c r="F15" s="34"/>
      <c r="G15" s="26" t="str">
        <f>IF(ISBLANK($C15),"",IF(G$2&lt;&gt;"Yes",0,IF(AH15&lt;=#REF!,#REF!,IF(AH15&lt;=#REF!,#REF!,#REF!))))</f>
        <v/>
      </c>
      <c r="H15" s="26" t="e">
        <f t="shared" si="0"/>
        <v>#VALUE!</v>
      </c>
      <c r="I15" s="26" t="str">
        <f>IF(ISBLANK($C15),"",IF(I$2&lt;&gt;"Yes",0,IF(AJ15&lt;=#REF!,#REF!,IF(AJ15&lt;=#REF!,#REF!,#REF!))))</f>
        <v/>
      </c>
      <c r="J15" s="26" t="e">
        <f t="shared" si="1"/>
        <v>#VALUE!</v>
      </c>
      <c r="K15" s="26" t="str">
        <f>IF(ISBLANK($C15),"",IF(K$2&lt;&gt;"Yes",0,IF(AL15&lt;=#REF!,#REF!,IF(AL15&lt;=#REF!,#REF!,#REF!))))</f>
        <v/>
      </c>
      <c r="L15" s="26" t="e">
        <f t="shared" si="2"/>
        <v>#VALUE!</v>
      </c>
      <c r="M15" s="26" t="str">
        <f>IF(ISBLANK($C15),"",IF(M$2&lt;&gt;"Yes",0,IF(AN15&lt;=#REF!,#REF!,IF(AN15&lt;=#REF!,#REF!,#REF!))))</f>
        <v/>
      </c>
      <c r="N15" s="26" t="e">
        <f t="shared" si="3"/>
        <v>#VALUE!</v>
      </c>
      <c r="O15" s="26" t="str">
        <f>IF(ISBLANK($C15),"",IF(O$2&lt;&gt;"Yes",0,IF(AP15&lt;=#REF!,#REF!,IF(AP15&lt;=#REF!,#REF!,#REF!))))</f>
        <v/>
      </c>
      <c r="P15" s="26" t="e">
        <f t="shared" si="4"/>
        <v>#VALUE!</v>
      </c>
      <c r="Q15" s="26" t="str">
        <f>IF(ISBLANK($C15),"",IF(Q$2&lt;&gt;"Yes",0,IF(AR15&lt;=#REF!,#REF!,IF(AR15&lt;=#REF!,#REF!,#REF!))))</f>
        <v/>
      </c>
      <c r="R15" s="26" t="e">
        <f t="shared" si="5"/>
        <v>#VALUE!</v>
      </c>
      <c r="S15" s="26" t="str">
        <f>IF(ISBLANK($C15),"",IF(S$2&lt;&gt;"Yes",0,IF(AT15&lt;=#REF!,#REF!,IF(AT15&lt;=#REF!,#REF!,#REF!))))</f>
        <v/>
      </c>
      <c r="T15" s="26" t="e">
        <f t="shared" si="6"/>
        <v>#VALUE!</v>
      </c>
      <c r="U15" s="26" t="str">
        <f>IF(ISBLANK($C15),"",IF(U$2&lt;&gt;"Yes",0,IF(AV15&lt;=#REF!,#REF!,IF(AV15&lt;=#REF!,#REF!,#REF!))))</f>
        <v/>
      </c>
      <c r="V15" s="26" t="e">
        <f t="shared" si="7"/>
        <v>#VALUE!</v>
      </c>
      <c r="W15" s="26" t="str">
        <f>IF(ISBLANK($C15),"",IF(W$2&lt;&gt;"Yes",0,IF(AX15&lt;=#REF!,#REF!,IF(AX15&lt;=#REF!,#REF!,#REF!))))</f>
        <v/>
      </c>
      <c r="X15" s="26" t="e">
        <f t="shared" si="8"/>
        <v>#VALUE!</v>
      </c>
      <c r="Y15" s="26" t="str">
        <f>IF(ISBLANK($C15),"",IF(Y$2&lt;&gt;"Yes",0,IF(AZ15&lt;=#REF!,#REF!,IF(AZ15&lt;=#REF!,#REF!,#REF!))))</f>
        <v/>
      </c>
      <c r="Z15" s="26" t="e">
        <f t="shared" si="9"/>
        <v>#VALUE!</v>
      </c>
      <c r="AA15" s="26" t="str">
        <f>IF(ISBLANK($C15),"",IF(AA$2&lt;&gt;"Yes",0,IF(BB15&lt;=#REF!,#REF!,IF(BB15&lt;=#REF!,#REF!,#REF!))))</f>
        <v/>
      </c>
      <c r="AB15" s="26" t="e">
        <f t="shared" si="10"/>
        <v>#VALUE!</v>
      </c>
      <c r="AC15" s="26" t="str">
        <f>IF(ISBLANK($C15),"",IF(AC$2&lt;&gt;"Yes",0,IF(BD15&lt;=#REF!,#REF!,IF(BD15&lt;=#REF!,#REF!,#REF!))))</f>
        <v/>
      </c>
      <c r="AD15" s="26" t="e">
        <f t="shared" si="11"/>
        <v>#VALUE!</v>
      </c>
      <c r="AE15" s="26" t="str">
        <f>IF(ISBLANK($C15),"",IF(AE$2&lt;&gt;"Yes",0,IF(BF15&lt;=#REF!,#REF!,IF(BF15&lt;=#REF!,#REF!,#REF!))))</f>
        <v/>
      </c>
      <c r="AH15" s="27" t="str">
        <f>IF(ISBLANK($C15),"",SUMIF(Data!$C$19:$E$36,'Vessel Performance'!$C15,Data!#REF!))</f>
        <v/>
      </c>
      <c r="AI15" s="27"/>
      <c r="AJ15" s="27" t="str">
        <f>IF(ISBLANK($C15),"",SUMIF(Data!$C$19:$E$36,'Vessel Performance'!$C15,Data!F$19:F$36))</f>
        <v/>
      </c>
      <c r="AK15" s="27"/>
      <c r="AL15" s="27" t="str">
        <f>IF(ISBLANK($C15),"",SUMIF(Data!$C$19:$E$36,'Vessel Performance'!$C15,Data!G$19:G$36))</f>
        <v/>
      </c>
      <c r="AM15" s="27"/>
      <c r="AN15" s="27" t="str">
        <f>IF(ISBLANK($C15),"",SUMIF(Data!$C$19:$E$36,'Vessel Performance'!$C15,Data!H$19:H$36))</f>
        <v/>
      </c>
      <c r="AO15" s="27"/>
      <c r="AP15" s="27" t="str">
        <f>IF(ISBLANK($C15),"",SUMIF(Data!$C$19:$E$36,'Vessel Performance'!$C15,Data!I$19:I$36))</f>
        <v/>
      </c>
      <c r="AQ15" s="27"/>
      <c r="AR15" s="27" t="str">
        <f>IF(ISBLANK($C15),"",SUMIF(Data!$C$19:$E$36,'Vessel Performance'!$C15,Data!J$19:J$36))</f>
        <v/>
      </c>
      <c r="AS15" s="27"/>
      <c r="AT15" s="27" t="str">
        <f>IF(ISBLANK($C15),"",SUMIF(Data!$C$19:$E$36,'Vessel Performance'!$C15,Data!K$19:K$36))</f>
        <v/>
      </c>
      <c r="AU15" s="27"/>
      <c r="AV15" s="27" t="str">
        <f>IF(ISBLANK($C15),"",SUMIF(Data!$C$19:$E$36,'Vessel Performance'!$C15,Data!L$19:L$36))</f>
        <v/>
      </c>
      <c r="AW15" s="27"/>
      <c r="AX15" s="27" t="str">
        <f>IF(ISBLANK($C15),"",SUMIF(Data!$C$19:$E$36,'Vessel Performance'!$C15,Data!M$19:M$36))</f>
        <v/>
      </c>
      <c r="AY15" s="27"/>
      <c r="AZ15" s="27" t="str">
        <f>IF(ISBLANK($C15),"",SUMIF(Data!$C$19:$E$36,'Vessel Performance'!$C15,Data!N$19:N$36))</f>
        <v/>
      </c>
      <c r="BA15" s="27"/>
      <c r="BB15" s="27" t="str">
        <f>IF(ISBLANK($C15),"",SUMIF(Data!$C$19:$E$36,'Vessel Performance'!$C15,Data!O$19:O$36))</f>
        <v/>
      </c>
      <c r="BC15" s="27"/>
      <c r="BD15" s="27" t="str">
        <f>IF(ISBLANK($C15),"",SUMIF(Data!$C$19:$E$36,'Vessel Performance'!$C15,Data!P$19:P$36))</f>
        <v/>
      </c>
      <c r="BE15" s="27"/>
      <c r="BF15" s="27" t="str">
        <f>IF(ISBLANK($C15),"",SUMIF(Data!$C$19:$E$36,'Vessel Performance'!$C15,Data!Q$19:Q$36))</f>
        <v/>
      </c>
    </row>
    <row r="16" spans="1:58" s="9" customFormat="1" hidden="1" outlineLevel="1">
      <c r="B16" s="22" t="s">
        <v>75</v>
      </c>
      <c r="C16" s="23"/>
      <c r="D16" s="73"/>
      <c r="E16" s="23"/>
      <c r="F16" s="34"/>
      <c r="G16" s="26" t="str">
        <f>IF(ISBLANK($C16),"",IF(G$2&lt;&gt;"Yes",0,IF(AH16&gt;=#REF!,#REF!,IF(AH16&gt;=#REF!,#REF!,#REF!))))</f>
        <v/>
      </c>
      <c r="H16" s="26" t="e">
        <f t="shared" si="0"/>
        <v>#VALUE!</v>
      </c>
      <c r="I16" s="26" t="str">
        <f>IF(ISBLANK($C16),"",IF(I$2&lt;&gt;"Yes",0,IF(AJ16&gt;=#REF!,#REF!,IF(AJ16&gt;=#REF!,#REF!,#REF!))))</f>
        <v/>
      </c>
      <c r="J16" s="26" t="e">
        <f t="shared" si="1"/>
        <v>#VALUE!</v>
      </c>
      <c r="K16" s="26" t="str">
        <f>IF(ISBLANK($C16),"",IF(K$2&lt;&gt;"Yes",0,IF(AL16&gt;=#REF!,#REF!,IF(AL16&gt;=#REF!,#REF!,#REF!))))</f>
        <v/>
      </c>
      <c r="L16" s="26" t="e">
        <f t="shared" si="2"/>
        <v>#VALUE!</v>
      </c>
      <c r="M16" s="26" t="str">
        <f>IF(ISBLANK($C16),"",IF(M$2&lt;&gt;"Yes",0,IF(AN16&gt;=#REF!,#REF!,IF(AN16&gt;=#REF!,#REF!,#REF!))))</f>
        <v/>
      </c>
      <c r="N16" s="26" t="e">
        <f t="shared" si="3"/>
        <v>#VALUE!</v>
      </c>
      <c r="O16" s="26" t="str">
        <f>IF(ISBLANK($C16),"",IF(O$2&lt;&gt;"Yes",0,IF(AP16&gt;=#REF!,#REF!,IF(AP16&gt;=#REF!,#REF!,#REF!))))</f>
        <v/>
      </c>
      <c r="P16" s="26" t="e">
        <f t="shared" si="4"/>
        <v>#VALUE!</v>
      </c>
      <c r="Q16" s="26" t="str">
        <f>IF(ISBLANK($C16),"",IF(Q$2&lt;&gt;"Yes",0,IF(AR16&gt;=#REF!,#REF!,IF(AR16&gt;=#REF!,#REF!,#REF!))))</f>
        <v/>
      </c>
      <c r="R16" s="26" t="e">
        <f t="shared" si="5"/>
        <v>#VALUE!</v>
      </c>
      <c r="S16" s="26" t="str">
        <f>IF(ISBLANK($C16),"",IF(S$2&lt;&gt;"Yes",0,IF(AT16&gt;=#REF!,#REF!,IF(AT16&gt;=#REF!,#REF!,#REF!))))</f>
        <v/>
      </c>
      <c r="T16" s="26" t="e">
        <f t="shared" si="6"/>
        <v>#VALUE!</v>
      </c>
      <c r="U16" s="26" t="str">
        <f>IF(ISBLANK($C16),"",IF(U$2&lt;&gt;"Yes",0,IF(AV16&gt;=#REF!,#REF!,IF(AV16&gt;=#REF!,#REF!,#REF!))))</f>
        <v/>
      </c>
      <c r="V16" s="26" t="e">
        <f t="shared" si="7"/>
        <v>#VALUE!</v>
      </c>
      <c r="W16" s="26" t="str">
        <f>IF(ISBLANK($C16),"",IF(W$2&lt;&gt;"Yes",0,IF(AX16&gt;=#REF!,#REF!,IF(AX16&gt;=#REF!,#REF!,#REF!))))</f>
        <v/>
      </c>
      <c r="X16" s="26" t="e">
        <f t="shared" si="8"/>
        <v>#VALUE!</v>
      </c>
      <c r="Y16" s="26" t="str">
        <f>IF(ISBLANK($C16),"",IF(Y$2&lt;&gt;"Yes",0,IF(AZ16&gt;=#REF!,#REF!,IF(AZ16&gt;=#REF!,#REF!,#REF!))))</f>
        <v/>
      </c>
      <c r="Z16" s="26" t="e">
        <f t="shared" si="9"/>
        <v>#VALUE!</v>
      </c>
      <c r="AA16" s="26" t="str">
        <f>IF(ISBLANK($C16),"",IF(AA$2&lt;&gt;"Yes",0,IF(BB16&gt;=#REF!,#REF!,IF(BB16&gt;=#REF!,#REF!,#REF!))))</f>
        <v/>
      </c>
      <c r="AB16" s="26" t="e">
        <f t="shared" si="10"/>
        <v>#VALUE!</v>
      </c>
      <c r="AC16" s="26" t="str">
        <f>IF(ISBLANK($C16),"",IF(AC$2&lt;&gt;"Yes",0,IF(BD16&gt;=#REF!,#REF!,IF(BD16&gt;=#REF!,#REF!,#REF!))))</f>
        <v/>
      </c>
      <c r="AD16" s="26" t="e">
        <f t="shared" si="11"/>
        <v>#VALUE!</v>
      </c>
      <c r="AE16" s="26" t="str">
        <f>IF(ISBLANK($C16),"",IF(AE$2&lt;&gt;"Yes",0,IF(BF16&gt;=#REF!,#REF!,IF(BF16&gt;=#REF!,#REF!,#REF!))))</f>
        <v/>
      </c>
      <c r="AH16" s="27" t="str">
        <f>IF(ISBLANK($C16),"",SUMIF(Data!$C$19:$E$36,'Vessel Performance'!$C16,Data!#REF!))</f>
        <v/>
      </c>
      <c r="AI16" s="27"/>
      <c r="AJ16" s="27" t="str">
        <f>IF(ISBLANK($C16),"",SUMIF(Data!$C$19:$E$36,'Vessel Performance'!$C16,Data!F$19:F$36))</f>
        <v/>
      </c>
      <c r="AK16" s="27"/>
      <c r="AL16" s="27" t="str">
        <f>IF(ISBLANK($C16),"",SUMIF(Data!$C$19:$E$36,'Vessel Performance'!$C16,Data!G$19:G$36))</f>
        <v/>
      </c>
      <c r="AM16" s="27"/>
      <c r="AN16" s="27" t="str">
        <f>IF(ISBLANK($C16),"",SUMIF(Data!$C$19:$E$36,'Vessel Performance'!$C16,Data!H$19:H$36))</f>
        <v/>
      </c>
      <c r="AO16" s="27"/>
      <c r="AP16" s="27" t="str">
        <f>IF(ISBLANK($C16),"",SUMIF(Data!$C$19:$E$36,'Vessel Performance'!$C16,Data!I$19:I$36))</f>
        <v/>
      </c>
      <c r="AQ16" s="27"/>
      <c r="AR16" s="27" t="str">
        <f>IF(ISBLANK($C16),"",SUMIF(Data!$C$19:$E$36,'Vessel Performance'!$C16,Data!J$19:J$36))</f>
        <v/>
      </c>
      <c r="AS16" s="27"/>
      <c r="AT16" s="27" t="str">
        <f>IF(ISBLANK($C16),"",SUMIF(Data!$C$19:$E$36,'Vessel Performance'!$C16,Data!K$19:K$36))</f>
        <v/>
      </c>
      <c r="AU16" s="27"/>
      <c r="AV16" s="27" t="str">
        <f>IF(ISBLANK($C16),"",SUMIF(Data!$C$19:$E$36,'Vessel Performance'!$C16,Data!L$19:L$36))</f>
        <v/>
      </c>
      <c r="AW16" s="27"/>
      <c r="AX16" s="27" t="str">
        <f>IF(ISBLANK($C16),"",SUMIF(Data!$C$19:$E$36,'Vessel Performance'!$C16,Data!M$19:M$36))</f>
        <v/>
      </c>
      <c r="AY16" s="27"/>
      <c r="AZ16" s="27" t="str">
        <f>IF(ISBLANK($C16),"",SUMIF(Data!$C$19:$E$36,'Vessel Performance'!$C16,Data!N$19:N$36))</f>
        <v/>
      </c>
      <c r="BA16" s="27"/>
      <c r="BB16" s="27" t="str">
        <f>IF(ISBLANK($C16),"",SUMIF(Data!$C$19:$E$36,'Vessel Performance'!$C16,Data!O$19:O$36))</f>
        <v/>
      </c>
      <c r="BC16" s="27"/>
      <c r="BD16" s="27" t="str">
        <f>IF(ISBLANK($C16),"",SUMIF(Data!$C$19:$E$36,'Vessel Performance'!$C16,Data!P$19:P$36))</f>
        <v/>
      </c>
      <c r="BE16" s="27"/>
      <c r="BF16" s="27" t="str">
        <f>IF(ISBLANK($C16),"",SUMIF(Data!$C$19:$E$36,'Vessel Performance'!$C16,Data!Q$19:Q$36))</f>
        <v/>
      </c>
    </row>
    <row r="17" spans="2:58" s="9" customFormat="1" hidden="1" outlineLevel="1">
      <c r="B17" s="22" t="s">
        <v>76</v>
      </c>
      <c r="C17" s="23"/>
      <c r="D17" s="73"/>
      <c r="E17" s="23"/>
      <c r="F17" s="34"/>
      <c r="G17" s="26" t="str">
        <f>IF(ISBLANK($C17),"",IF(G$2&lt;&gt;"Yes",0,IF(AH17=#REF!,#REF!,IF(AH17=#REF!,#REF!,#REF!))))</f>
        <v/>
      </c>
      <c r="H17" s="26" t="e">
        <f t="shared" si="0"/>
        <v>#VALUE!</v>
      </c>
      <c r="I17" s="26" t="str">
        <f>IF(ISBLANK($C17),"",IF(I$2&lt;&gt;"Yes",0,IF(AJ17=#REF!,#REF!,IF(AJ17=#REF!,#REF!,#REF!))))</f>
        <v/>
      </c>
      <c r="J17" s="26" t="e">
        <f t="shared" si="1"/>
        <v>#VALUE!</v>
      </c>
      <c r="K17" s="26" t="str">
        <f>IF(ISBLANK($C17),"",IF(K$2&lt;&gt;"Yes",0,IF(AL17=#REF!,#REF!,IF(AL17=#REF!,#REF!,#REF!))))</f>
        <v/>
      </c>
      <c r="L17" s="26" t="e">
        <f t="shared" si="2"/>
        <v>#VALUE!</v>
      </c>
      <c r="M17" s="26" t="str">
        <f>IF(ISBLANK($C17),"",IF(M$2&lt;&gt;"Yes",0,IF(AN17=#REF!,#REF!,IF(AN17=#REF!,#REF!,#REF!))))</f>
        <v/>
      </c>
      <c r="N17" s="26" t="e">
        <f t="shared" si="3"/>
        <v>#VALUE!</v>
      </c>
      <c r="O17" s="26" t="str">
        <f>IF(ISBLANK($C17),"",IF(O$2&lt;&gt;"Yes",0,IF(AP17=#REF!,#REF!,IF(AP17=#REF!,#REF!,#REF!))))</f>
        <v/>
      </c>
      <c r="P17" s="26" t="e">
        <f t="shared" si="4"/>
        <v>#VALUE!</v>
      </c>
      <c r="Q17" s="26" t="str">
        <f>IF(ISBLANK($C17),"",IF(Q$2&lt;&gt;"Yes",0,IF(AR17=#REF!,#REF!,IF(AR17=#REF!,#REF!,#REF!))))</f>
        <v/>
      </c>
      <c r="R17" s="26" t="e">
        <f t="shared" si="5"/>
        <v>#VALUE!</v>
      </c>
      <c r="S17" s="26" t="str">
        <f>IF(ISBLANK($C17),"",IF(S$2&lt;&gt;"Yes",0,IF(AT17=#REF!,#REF!,IF(AT17=#REF!,#REF!,#REF!))))</f>
        <v/>
      </c>
      <c r="T17" s="26" t="e">
        <f t="shared" si="6"/>
        <v>#VALUE!</v>
      </c>
      <c r="U17" s="26" t="str">
        <f>IF(ISBLANK($C17),"",IF(U$2&lt;&gt;"Yes",0,IF(AV17=#REF!,#REF!,IF(AV17=#REF!,#REF!,#REF!))))</f>
        <v/>
      </c>
      <c r="V17" s="26" t="e">
        <f t="shared" si="7"/>
        <v>#VALUE!</v>
      </c>
      <c r="W17" s="26" t="str">
        <f>IF(ISBLANK($C17),"",IF(W$2&lt;&gt;"Yes",0,IF(AX17=#REF!,#REF!,IF(AX17=#REF!,#REF!,#REF!))))</f>
        <v/>
      </c>
      <c r="X17" s="26" t="e">
        <f t="shared" si="8"/>
        <v>#VALUE!</v>
      </c>
      <c r="Y17" s="26" t="str">
        <f>IF(ISBLANK($C17),"",IF(Y$2&lt;&gt;"Yes",0,IF(AZ17=#REF!,#REF!,IF(AZ17=#REF!,#REF!,#REF!))))</f>
        <v/>
      </c>
      <c r="Z17" s="26" t="e">
        <f t="shared" si="9"/>
        <v>#VALUE!</v>
      </c>
      <c r="AA17" s="26" t="str">
        <f>IF(ISBLANK($C17),"",IF(AA$2&lt;&gt;"Yes",0,IF(BB17=#REF!,#REF!,IF(BB17=#REF!,#REF!,#REF!))))</f>
        <v/>
      </c>
      <c r="AB17" s="26" t="e">
        <f t="shared" si="10"/>
        <v>#VALUE!</v>
      </c>
      <c r="AC17" s="26" t="str">
        <f>IF(ISBLANK($C17),"",IF(AC$2&lt;&gt;"Yes",0,IF(BD17=#REF!,#REF!,IF(BD17=#REF!,#REF!,#REF!))))</f>
        <v/>
      </c>
      <c r="AD17" s="26" t="e">
        <f t="shared" si="11"/>
        <v>#VALUE!</v>
      </c>
      <c r="AE17" s="26" t="str">
        <f>IF(ISBLANK($C17),"",IF(AE$2&lt;&gt;"Yes",0,IF(BF17=#REF!,#REF!,IF(BF17=#REF!,#REF!,#REF!))))</f>
        <v/>
      </c>
      <c r="AH17" s="27" t="str">
        <f>IF(ISBLANK($C17),"",SUMIF(Data!$C$19:$E$36,'Vessel Performance'!$C17,Data!#REF!))</f>
        <v/>
      </c>
      <c r="AI17" s="27"/>
      <c r="AJ17" s="27" t="str">
        <f>IF(ISBLANK($C17),"",SUMIF(Data!$C$19:$E$36,'Vessel Performance'!$C17,Data!F$19:F$36))</f>
        <v/>
      </c>
      <c r="AK17" s="27"/>
      <c r="AL17" s="27" t="str">
        <f>IF(ISBLANK($C17),"",SUMIF(Data!$C$19:$E$36,'Vessel Performance'!$C17,Data!G$19:G$36))</f>
        <v/>
      </c>
      <c r="AM17" s="27"/>
      <c r="AN17" s="27" t="str">
        <f>IF(ISBLANK($C17),"",SUMIF(Data!$C$19:$E$36,'Vessel Performance'!$C17,Data!H$19:H$36))</f>
        <v/>
      </c>
      <c r="AO17" s="27"/>
      <c r="AP17" s="27" t="str">
        <f>IF(ISBLANK($C17),"",SUMIF(Data!$C$19:$E$36,'Vessel Performance'!$C17,Data!I$19:I$36))</f>
        <v/>
      </c>
      <c r="AQ17" s="27"/>
      <c r="AR17" s="27" t="str">
        <f>IF(ISBLANK($C17),"",SUMIF(Data!$C$19:$E$36,'Vessel Performance'!$C17,Data!J$19:J$36))</f>
        <v/>
      </c>
      <c r="AS17" s="27"/>
      <c r="AT17" s="27" t="str">
        <f>IF(ISBLANK($C17),"",SUMIF(Data!$C$19:$E$36,'Vessel Performance'!$C17,Data!K$19:K$36))</f>
        <v/>
      </c>
      <c r="AU17" s="27"/>
      <c r="AV17" s="27" t="str">
        <f>IF(ISBLANK($C17),"",SUMIF(Data!$C$19:$E$36,'Vessel Performance'!$C17,Data!L$19:L$36))</f>
        <v/>
      </c>
      <c r="AW17" s="27"/>
      <c r="AX17" s="27" t="str">
        <f>IF(ISBLANK($C17),"",SUMIF(Data!$C$19:$E$36,'Vessel Performance'!$C17,Data!M$19:M$36))</f>
        <v/>
      </c>
      <c r="AY17" s="27"/>
      <c r="AZ17" s="27" t="str">
        <f>IF(ISBLANK($C17),"",SUMIF(Data!$C$19:$E$36,'Vessel Performance'!$C17,Data!N$19:N$36))</f>
        <v/>
      </c>
      <c r="BA17" s="27"/>
      <c r="BB17" s="27" t="str">
        <f>IF(ISBLANK($C17),"",SUMIF(Data!$C$19:$E$36,'Vessel Performance'!$C17,Data!O$19:O$36))</f>
        <v/>
      </c>
      <c r="BC17" s="27"/>
      <c r="BD17" s="27" t="str">
        <f>IF(ISBLANK($C17),"",SUMIF(Data!$C$19:$E$36,'Vessel Performance'!$C17,Data!P$19:P$36))</f>
        <v/>
      </c>
      <c r="BE17" s="27"/>
      <c r="BF17" s="27" t="str">
        <f>IF(ISBLANK($C17),"",SUMIF(Data!$C$19:$E$36,'Vessel Performance'!$C17,Data!Q$19:Q$36))</f>
        <v/>
      </c>
    </row>
    <row r="18" spans="2:58" hidden="1" outlineLevel="1">
      <c r="B18" s="10">
        <v>9</v>
      </c>
      <c r="C18" s="11"/>
      <c r="D18" s="72"/>
      <c r="E18" s="11"/>
      <c r="F18" s="14"/>
      <c r="G18" s="7" t="str">
        <f>IF(ISBLANK($C18),"",IF(G$2&lt;&gt;"Yes",0,IF(AH18&lt;=$D$30,$B$30,IF(AH18&lt;=$D$29,$B$29,$B$28))))</f>
        <v/>
      </c>
      <c r="H18" s="7" t="e">
        <f t="shared" si="0"/>
        <v>#VALUE!</v>
      </c>
      <c r="I18" s="7" t="str">
        <f>IF(ISBLANK($C18),"",IF(I$2&lt;&gt;"Yes",0,IF(AJ18&lt;=$D$30,$B$30,IF(AJ18&lt;=$D$29,$B$29,$B$28))))</f>
        <v/>
      </c>
      <c r="J18" s="7" t="e">
        <f t="shared" si="1"/>
        <v>#VALUE!</v>
      </c>
      <c r="K18" s="7" t="str">
        <f>IF(ISBLANK($C18),"",IF(K$2&lt;&gt;"Yes",0,IF(AL18&lt;=$D$30,$B$30,IF(AL18&lt;=$D$29,$B$29,$B$28))))</f>
        <v/>
      </c>
      <c r="L18" s="7" t="e">
        <f t="shared" si="2"/>
        <v>#VALUE!</v>
      </c>
      <c r="M18" s="7" t="str">
        <f>IF(ISBLANK($C18),"",IF(M$2&lt;&gt;"Yes",0,IF(AN18&lt;=$D$30,$B$30,IF(AN18&lt;=$D$29,$B$29,$B$28))))</f>
        <v/>
      </c>
      <c r="N18" s="7" t="e">
        <f t="shared" si="3"/>
        <v>#VALUE!</v>
      </c>
      <c r="O18" s="7" t="str">
        <f>IF(ISBLANK($C18),"",IF(O$2&lt;&gt;"Yes",0,IF(AP18&lt;=$D$30,$B$30,IF(AP18&lt;=$D$29,$B$29,$B$28))))</f>
        <v/>
      </c>
      <c r="P18" s="7" t="e">
        <f t="shared" si="4"/>
        <v>#VALUE!</v>
      </c>
      <c r="Q18" s="7" t="str">
        <f>IF(ISBLANK($C18),"",IF(Q$2&lt;&gt;"Yes",0,IF(AR18&lt;=$D$30,$B$30,IF(AR18&lt;=$D$29,$B$29,$B$28))))</f>
        <v/>
      </c>
      <c r="R18" s="7" t="e">
        <f t="shared" si="5"/>
        <v>#VALUE!</v>
      </c>
      <c r="S18" s="7" t="str">
        <f>IF(ISBLANK($C18),"",IF(S$2&lt;&gt;"Yes",0,IF(AT18&lt;=$D$30,$B$30,IF(AT18&lt;=$D$29,$B$29,$B$28))))</f>
        <v/>
      </c>
      <c r="T18" s="7" t="e">
        <f t="shared" si="6"/>
        <v>#VALUE!</v>
      </c>
      <c r="U18" s="7" t="str">
        <f>IF(ISBLANK($C18),"",IF(U$2&lt;&gt;"Yes",0,IF(AV18&lt;=$D$30,$B$30,IF(AV18&lt;=$D$29,$B$29,$B$28))))</f>
        <v/>
      </c>
      <c r="V18" s="7" t="e">
        <f t="shared" si="7"/>
        <v>#VALUE!</v>
      </c>
      <c r="W18" s="7" t="str">
        <f>IF(ISBLANK($C18),"",IF(W$2&lt;&gt;"Yes",0,IF(AX18&lt;=$D$30,$B$30,IF(AX18&lt;=$D$29,$B$29,$B$28))))</f>
        <v/>
      </c>
      <c r="X18" s="7" t="e">
        <f t="shared" si="8"/>
        <v>#VALUE!</v>
      </c>
      <c r="Y18" s="7" t="str">
        <f>IF(ISBLANK($C18),"",IF(Y$2&lt;&gt;"Yes",0,IF(AZ18&lt;=$D$30,$B$30,IF(AZ18&lt;=$D$29,$B$29,$B$28))))</f>
        <v/>
      </c>
      <c r="Z18" s="7" t="e">
        <f t="shared" si="9"/>
        <v>#VALUE!</v>
      </c>
      <c r="AA18" s="7" t="str">
        <f>IF(ISBLANK($C18),"",IF(AA$2&lt;&gt;"Yes",0,IF(BB18&lt;=$D$30,$B$30,IF(BB18&lt;=$D$29,$B$29,$B$28))))</f>
        <v/>
      </c>
      <c r="AB18" s="7" t="e">
        <f t="shared" si="10"/>
        <v>#VALUE!</v>
      </c>
      <c r="AC18" s="7" t="str">
        <f>IF(ISBLANK($C18),"",IF(AC$2&lt;&gt;"Yes",0,IF(BD18&lt;=$D$30,$B$30,IF(BD18&lt;=$D$29,$B$29,$B$28))))</f>
        <v/>
      </c>
      <c r="AD18" s="7" t="e">
        <f t="shared" si="11"/>
        <v>#VALUE!</v>
      </c>
      <c r="AE18" s="7" t="str">
        <f>IF(ISBLANK($C18),"",IF(AE$2&lt;&gt;"Yes",0,IF(BF18&lt;=$D$30,$B$30,IF(BF18&lt;=$D$29,$B$29,$B$28))))</f>
        <v/>
      </c>
      <c r="AH18" s="6" t="str">
        <f>IF(ISBLANK($C18),"",SUMIF(Data!$C$19:$E$36,'Vessel Performance'!$C18,Data!#REF!))</f>
        <v/>
      </c>
      <c r="AI18" s="6"/>
      <c r="AJ18" s="6" t="str">
        <f>IF(ISBLANK($C18),"",SUMIF(Data!$C$19:$E$36,'Vessel Performance'!$C18,Data!F$19:F$36))</f>
        <v/>
      </c>
      <c r="AK18" s="6"/>
      <c r="AL18" s="6" t="str">
        <f>IF(ISBLANK($C18),"",SUMIF(Data!$C$19:$E$36,'Vessel Performance'!$C18,Data!G$19:G$36))</f>
        <v/>
      </c>
      <c r="AM18" s="6"/>
      <c r="AN18" s="6" t="str">
        <f>IF(ISBLANK($C18),"",SUMIF(Data!$C$19:$E$36,'Vessel Performance'!$C18,Data!H$19:H$36))</f>
        <v/>
      </c>
      <c r="AO18" s="6"/>
      <c r="AP18" s="6" t="str">
        <f>IF(ISBLANK($C18),"",SUMIF(Data!$C$19:$E$36,'Vessel Performance'!$C18,Data!I$19:I$36))</f>
        <v/>
      </c>
      <c r="AQ18" s="6"/>
      <c r="AR18" s="6" t="str">
        <f>IF(ISBLANK($C18),"",SUMIF(Data!$C$19:$E$36,'Vessel Performance'!$C18,Data!J$19:J$36))</f>
        <v/>
      </c>
      <c r="AS18" s="6"/>
      <c r="AT18" s="6" t="str">
        <f>IF(ISBLANK($C18),"",SUMIF(Data!$C$19:$E$36,'Vessel Performance'!$C18,Data!K$19:K$36))</f>
        <v/>
      </c>
      <c r="AU18" s="6"/>
      <c r="AV18" s="6" t="str">
        <f>IF(ISBLANK($C18),"",SUMIF(Data!$C$19:$E$36,'Vessel Performance'!$C18,Data!L$19:L$36))</f>
        <v/>
      </c>
      <c r="AW18" s="6"/>
      <c r="AX18" s="6" t="str">
        <f>IF(ISBLANK($C18),"",SUMIF(Data!$C$19:$E$36,'Vessel Performance'!$C18,Data!M$19:M$36))</f>
        <v/>
      </c>
      <c r="AY18" s="6"/>
      <c r="AZ18" s="6" t="str">
        <f>IF(ISBLANK($C18),"",SUMIF(Data!$C$19:$E$36,'Vessel Performance'!$C18,Data!N$19:N$36))</f>
        <v/>
      </c>
      <c r="BA18" s="6"/>
      <c r="BB18" s="6" t="str">
        <f>IF(ISBLANK($C18),"",SUMIF(Data!$C$19:$E$36,'Vessel Performance'!$C18,Data!O$19:O$36))</f>
        <v/>
      </c>
      <c r="BC18" s="6"/>
      <c r="BD18" s="6" t="str">
        <f>IF(ISBLANK($C18),"",SUMIF(Data!$C$19:$E$36,'Vessel Performance'!$C18,Data!P$19:P$36))</f>
        <v/>
      </c>
      <c r="BE18" s="6"/>
      <c r="BF18" s="6" t="str">
        <f>IF(ISBLANK($C18),"",SUMIF(Data!$C$19:$E$36,'Vessel Performance'!$C18,Data!Q$19:Q$36))</f>
        <v/>
      </c>
    </row>
    <row r="19" spans="2:58" hidden="1" outlineLevel="1">
      <c r="B19" s="10">
        <v>10</v>
      </c>
      <c r="C19" s="11"/>
      <c r="D19" s="72"/>
      <c r="E19" s="11"/>
      <c r="F19" s="14"/>
      <c r="G19" s="7" t="str">
        <f>IF(ISBLANK($C19),"",IF(G$2&lt;&gt;"Yes",0,IF(AH19&lt;=$D$30,$B$30,IF(AH19&lt;=$D$29,$B$29,$B$28))))</f>
        <v/>
      </c>
      <c r="H19" s="7" t="e">
        <f t="shared" si="0"/>
        <v>#VALUE!</v>
      </c>
      <c r="I19" s="7" t="str">
        <f>IF(ISBLANK($C19),"",IF(I$2&lt;&gt;"Yes",0,IF(AJ19&lt;=$D$30,$B$30,IF(AJ19&lt;=$D$29,$B$29,$B$28))))</f>
        <v/>
      </c>
      <c r="J19" s="7" t="e">
        <f t="shared" si="1"/>
        <v>#VALUE!</v>
      </c>
      <c r="K19" s="7" t="str">
        <f>IF(ISBLANK($C19),"",IF(K$2&lt;&gt;"Yes",0,IF(AL19&lt;=$D$30,$B$30,IF(AL19&lt;=$D$29,$B$29,$B$28))))</f>
        <v/>
      </c>
      <c r="L19" s="7" t="e">
        <f t="shared" si="2"/>
        <v>#VALUE!</v>
      </c>
      <c r="M19" s="7" t="str">
        <f>IF(ISBLANK($C19),"",IF(M$2&lt;&gt;"Yes",0,IF(AN19&lt;=$D$30,$B$30,IF(AN19&lt;=$D$29,$B$29,$B$28))))</f>
        <v/>
      </c>
      <c r="N19" s="7" t="e">
        <f t="shared" si="3"/>
        <v>#VALUE!</v>
      </c>
      <c r="O19" s="7" t="str">
        <f>IF(ISBLANK($C19),"",IF(O$2&lt;&gt;"Yes",0,IF(AP19&lt;=$D$30,$B$30,IF(AP19&lt;=$D$29,$B$29,$B$28))))</f>
        <v/>
      </c>
      <c r="P19" s="7" t="e">
        <f t="shared" si="4"/>
        <v>#VALUE!</v>
      </c>
      <c r="Q19" s="7" t="str">
        <f>IF(ISBLANK($C19),"",IF(Q$2&lt;&gt;"Yes",0,IF(AR19&lt;=$D$30,$B$30,IF(AR19&lt;=$D$29,$B$29,$B$28))))</f>
        <v/>
      </c>
      <c r="R19" s="7" t="e">
        <f t="shared" si="5"/>
        <v>#VALUE!</v>
      </c>
      <c r="S19" s="7" t="str">
        <f>IF(ISBLANK($C19),"",IF(S$2&lt;&gt;"Yes",0,IF(AT19&lt;=$D$30,$B$30,IF(AT19&lt;=$D$29,$B$29,$B$28))))</f>
        <v/>
      </c>
      <c r="T19" s="7" t="e">
        <f t="shared" si="6"/>
        <v>#VALUE!</v>
      </c>
      <c r="U19" s="7" t="str">
        <f>IF(ISBLANK($C19),"",IF(U$2&lt;&gt;"Yes",0,IF(AV19&lt;=$D$30,$B$30,IF(AV19&lt;=$D$29,$B$29,$B$28))))</f>
        <v/>
      </c>
      <c r="V19" s="7" t="e">
        <f t="shared" si="7"/>
        <v>#VALUE!</v>
      </c>
      <c r="W19" s="7" t="str">
        <f>IF(ISBLANK($C19),"",IF(W$2&lt;&gt;"Yes",0,IF(AX19&lt;=$D$30,$B$30,IF(AX19&lt;=$D$29,$B$29,$B$28))))</f>
        <v/>
      </c>
      <c r="X19" s="7" t="e">
        <f t="shared" si="8"/>
        <v>#VALUE!</v>
      </c>
      <c r="Y19" s="7" t="str">
        <f>IF(ISBLANK($C19),"",IF(Y$2&lt;&gt;"Yes",0,IF(AZ19&lt;=$D$30,$B$30,IF(AZ19&lt;=$D$29,$B$29,$B$28))))</f>
        <v/>
      </c>
      <c r="Z19" s="7" t="e">
        <f t="shared" si="9"/>
        <v>#VALUE!</v>
      </c>
      <c r="AA19" s="7" t="str">
        <f>IF(ISBLANK($C19),"",IF(AA$2&lt;&gt;"Yes",0,IF(BB19&lt;=$D$30,$B$30,IF(BB19&lt;=$D$29,$B$29,$B$28))))</f>
        <v/>
      </c>
      <c r="AB19" s="7" t="e">
        <f t="shared" si="10"/>
        <v>#VALUE!</v>
      </c>
      <c r="AC19" s="7" t="str">
        <f>IF(ISBLANK($C19),"",IF(AC$2&lt;&gt;"Yes",0,IF(BD19&lt;=$D$30,$B$30,IF(BD19&lt;=$D$29,$B$29,$B$28))))</f>
        <v/>
      </c>
      <c r="AD19" s="7" t="e">
        <f t="shared" si="11"/>
        <v>#VALUE!</v>
      </c>
      <c r="AE19" s="7" t="str">
        <f>IF(ISBLANK($C19),"",IF(AE$2&lt;&gt;"Yes",0,IF(BF19&lt;=$D$30,$B$30,IF(BF19&lt;=$D$29,$B$29,$B$28))))</f>
        <v/>
      </c>
      <c r="AH19" s="6" t="str">
        <f>IF(ISBLANK($C19),"",SUMIF(Data!$C$19:$E$36,'Vessel Performance'!$C19,Data!#REF!))</f>
        <v/>
      </c>
      <c r="AI19" s="6"/>
      <c r="AJ19" s="6" t="str">
        <f>IF(ISBLANK($C19),"",SUMIF(Data!$C$19:$E$36,'Vessel Performance'!$C19,Data!F$19:F$36))</f>
        <v/>
      </c>
      <c r="AK19" s="6"/>
      <c r="AL19" s="6" t="str">
        <f>IF(ISBLANK($C19),"",SUMIF(Data!$C$19:$E$36,'Vessel Performance'!$C19,Data!G$19:G$36))</f>
        <v/>
      </c>
      <c r="AM19" s="6"/>
      <c r="AN19" s="6" t="str">
        <f>IF(ISBLANK($C19),"",SUMIF(Data!$C$19:$E$36,'Vessel Performance'!$C19,Data!H$19:H$36))</f>
        <v/>
      </c>
      <c r="AO19" s="6"/>
      <c r="AP19" s="6" t="str">
        <f>IF(ISBLANK($C19),"",SUMIF(Data!$C$19:$E$36,'Vessel Performance'!$C19,Data!I$19:I$36))</f>
        <v/>
      </c>
      <c r="AQ19" s="6"/>
      <c r="AR19" s="6" t="str">
        <f>IF(ISBLANK($C19),"",SUMIF(Data!$C$19:$E$36,'Vessel Performance'!$C19,Data!J$19:J$36))</f>
        <v/>
      </c>
      <c r="AS19" s="6"/>
      <c r="AT19" s="6" t="str">
        <f>IF(ISBLANK($C19),"",SUMIF(Data!$C$19:$E$36,'Vessel Performance'!$C19,Data!K$19:K$36))</f>
        <v/>
      </c>
      <c r="AU19" s="6"/>
      <c r="AV19" s="6" t="str">
        <f>IF(ISBLANK($C19),"",SUMIF(Data!$C$19:$E$36,'Vessel Performance'!$C19,Data!L$19:L$36))</f>
        <v/>
      </c>
      <c r="AW19" s="6"/>
      <c r="AX19" s="6" t="str">
        <f>IF(ISBLANK($C19),"",SUMIF(Data!$C$19:$E$36,'Vessel Performance'!$C19,Data!M$19:M$36))</f>
        <v/>
      </c>
      <c r="AY19" s="6"/>
      <c r="AZ19" s="6" t="str">
        <f>IF(ISBLANK($C19),"",SUMIF(Data!$C$19:$E$36,'Vessel Performance'!$C19,Data!N$19:N$36))</f>
        <v/>
      </c>
      <c r="BA19" s="6"/>
      <c r="BB19" s="6" t="str">
        <f>IF(ISBLANK($C19),"",SUMIF(Data!$C$19:$E$36,'Vessel Performance'!$C19,Data!O$19:O$36))</f>
        <v/>
      </c>
      <c r="BC19" s="6"/>
      <c r="BD19" s="6" t="str">
        <f>IF(ISBLANK($C19),"",SUMIF(Data!$C$19:$E$36,'Vessel Performance'!$C19,Data!P$19:P$36))</f>
        <v/>
      </c>
      <c r="BE19" s="6"/>
      <c r="BF19" s="6" t="str">
        <f>IF(ISBLANK($C19),"",SUMIF(Data!$C$19:$E$36,'Vessel Performance'!$C19,Data!Q$19:Q$36))</f>
        <v/>
      </c>
    </row>
    <row r="20" spans="2:58" collapsed="1">
      <c r="D20" s="3"/>
    </row>
    <row r="21" spans="2:58">
      <c r="B21" s="10" t="s">
        <v>14</v>
      </c>
      <c r="C21" s="11"/>
      <c r="D21" s="72">
        <f>SUM(D11:D19)</f>
        <v>1</v>
      </c>
      <c r="E21" s="12"/>
      <c r="F21" s="13"/>
      <c r="G21" s="7">
        <f>SUMPRODUCT($D11:$D19,G11:G19)</f>
        <v>0</v>
      </c>
      <c r="H21" s="7" t="str">
        <f>IF(OR(ISBLANK(I21),ISERROR(I21)),"",I21-G21)</f>
        <v/>
      </c>
      <c r="I21" s="7" t="e">
        <f>IF(SUMPRODUCT($D11:$D19,I11:I19)=0,NA(),SUMPRODUCT($D11:$D19,I11:I19))</f>
        <v>#N/A</v>
      </c>
      <c r="J21" s="7" t="str">
        <f>IF(OR(ISBLANK(K21),ISERROR(K21)),"",K21-I21)</f>
        <v/>
      </c>
      <c r="K21" s="7" t="e">
        <f>IF(SUMPRODUCT($D11:$D19,K11:K19)=0,NA(),SUMPRODUCT($D11:$D19,K11:K19))</f>
        <v>#N/A</v>
      </c>
      <c r="L21" s="7" t="str">
        <f>IF(OR(ISBLANK(M21),ISERROR(M21)),"",M21-K21)</f>
        <v/>
      </c>
      <c r="M21" s="7" t="e">
        <f>IF(SUMPRODUCT($D11:$D19,M11:M19)=0,NA(),SUMPRODUCT($D11:$D19,M11:M19))</f>
        <v>#N/A</v>
      </c>
      <c r="N21" s="7" t="str">
        <f>IF(OR(ISBLANK(O21),ISERROR(O21)),"",O21-M21)</f>
        <v/>
      </c>
      <c r="O21" s="7" t="e">
        <f>IF(SUMPRODUCT($D11:$D19,O11:O19)=0,NA(),SUMPRODUCT($D11:$D19,O11:O19))</f>
        <v>#N/A</v>
      </c>
      <c r="P21" s="7" t="str">
        <f>IF(OR(ISBLANK(Q21),ISERROR(Q21)),"",Q21-O21)</f>
        <v/>
      </c>
      <c r="Q21" s="7" t="e">
        <f>IF(SUMPRODUCT($D11:$D19,Q11:Q19)=0,NA(),SUMPRODUCT($D11:$D19,Q11:Q19))</f>
        <v>#N/A</v>
      </c>
      <c r="R21" s="7" t="str">
        <f>IF(OR(ISBLANK(S21),ISERROR(S21)),"",S21-Q21)</f>
        <v/>
      </c>
      <c r="S21" s="7" t="e">
        <f>IF(SUMPRODUCT($D11:$D19,S11:S19)=0,NA(),SUMPRODUCT($D11:$D19,S11:S19))</f>
        <v>#N/A</v>
      </c>
      <c r="T21" s="7" t="str">
        <f>IF(OR(ISBLANK(U21),ISERROR(U21)),"",U21-S21)</f>
        <v/>
      </c>
      <c r="U21" s="7" t="e">
        <f>IF(SUMPRODUCT($D11:$D19,U11:U19)=0,NA(),SUMPRODUCT($D11:$D19,U11:U19))</f>
        <v>#N/A</v>
      </c>
      <c r="V21" s="7" t="str">
        <f>IF(OR(ISBLANK(W21),ISERROR(W21)),"",W21-U21)</f>
        <v/>
      </c>
      <c r="W21" s="7" t="e">
        <f>IF(SUMPRODUCT($D11:$D19,W11:W19)=0,NA(),SUMPRODUCT($D11:$D19,W11:W19))</f>
        <v>#N/A</v>
      </c>
      <c r="X21" s="7" t="e">
        <f ca="1">IF(OR(ISBLANK(Y21),ISERROR(Y21)),"",Y21-W21)</f>
        <v>#N/A</v>
      </c>
      <c r="Y21" s="7">
        <f ca="1">IF(SUMPRODUCT($D11:$D19,Y11:Y19)=0,NA(),SUMPRODUCT($D11:$D19,Y11:Y19))</f>
        <v>1</v>
      </c>
      <c r="Z21" s="7" t="str">
        <f>IF(OR(ISBLANK(AA21),ISERROR(AA21)),"",AA21-Y21)</f>
        <v/>
      </c>
      <c r="AA21" s="7" t="e">
        <f>IF(SUMPRODUCT($D11:$D19,AA11:AA19)=0,NA(),SUMPRODUCT($D11:$D19,AA11:AA19))</f>
        <v>#N/A</v>
      </c>
      <c r="AB21" s="7" t="str">
        <f>IF(OR(ISBLANK(AC21),ISERROR(AC21)),"",AC21-AA21)</f>
        <v/>
      </c>
      <c r="AC21" s="7" t="e">
        <f>IF(SUMPRODUCT($D11:$D19,AC11:AC19)=0,NA(),SUMPRODUCT($D11:$D19,AC11:AC19))</f>
        <v>#N/A</v>
      </c>
      <c r="AD21" s="7" t="str">
        <f>IF(OR(ISBLANK(AE21),ISERROR(AE21)),"",AE21-AC21)</f>
        <v/>
      </c>
      <c r="AE21" s="7" t="e">
        <f>IF(SUMPRODUCT($D11:$D19,AE11:AE19)=0,NA(),SUMPRODUCT($D11:$D19,AE11:AE19))</f>
        <v>#N/A</v>
      </c>
    </row>
    <row r="26" spans="2:58">
      <c r="B26" s="2" t="s">
        <v>52</v>
      </c>
    </row>
    <row r="27" spans="2:58">
      <c r="B27" s="2" t="s">
        <v>64</v>
      </c>
      <c r="D27" s="9"/>
    </row>
    <row r="28" spans="2:58">
      <c r="B28" s="15">
        <v>1</v>
      </c>
      <c r="C28" s="5" t="s">
        <v>150</v>
      </c>
      <c r="D28" s="68">
        <v>1</v>
      </c>
    </row>
    <row r="29" spans="2:58">
      <c r="B29" s="15">
        <v>2</v>
      </c>
      <c r="C29" s="5" t="s">
        <v>151</v>
      </c>
      <c r="D29" s="68">
        <v>0.1</v>
      </c>
    </row>
    <row r="30" spans="2:58">
      <c r="B30" s="15">
        <v>3</v>
      </c>
      <c r="C30" s="5" t="s">
        <v>152</v>
      </c>
      <c r="D30" s="68">
        <v>0</v>
      </c>
    </row>
    <row r="31" spans="2:58">
      <c r="B31" s="15"/>
      <c r="C31" s="5"/>
      <c r="D31" s="30"/>
    </row>
    <row r="32" spans="2:58">
      <c r="B32" s="15"/>
      <c r="C32" s="5"/>
      <c r="D32" s="30"/>
    </row>
    <row r="33" spans="2:5">
      <c r="B33" s="15"/>
      <c r="C33" s="5"/>
      <c r="D33" s="176"/>
    </row>
    <row r="34" spans="2:5">
      <c r="B34" s="15"/>
      <c r="C34" s="5"/>
      <c r="D34" s="176"/>
    </row>
    <row r="35" spans="2:5">
      <c r="B35" s="15"/>
      <c r="C35" s="5"/>
      <c r="D35" s="176"/>
    </row>
    <row r="36" spans="2:5">
      <c r="B36" s="15"/>
      <c r="C36" s="5"/>
      <c r="D36" s="30"/>
    </row>
    <row r="37" spans="2:5" hidden="1">
      <c r="B37" s="15" t="s">
        <v>66</v>
      </c>
      <c r="C37" s="5"/>
      <c r="D37" s="30"/>
    </row>
    <row r="38" spans="2:5" hidden="1">
      <c r="B38" s="15">
        <v>1</v>
      </c>
      <c r="C38" s="5"/>
      <c r="D38" s="69"/>
    </row>
    <row r="39" spans="2:5" hidden="1">
      <c r="B39" s="15">
        <v>2</v>
      </c>
      <c r="C39" s="5"/>
      <c r="D39" s="69"/>
    </row>
    <row r="40" spans="2:5" hidden="1">
      <c r="B40" s="15">
        <v>3</v>
      </c>
      <c r="C40" s="5"/>
      <c r="D40" s="69"/>
    </row>
    <row r="41" spans="2:5" hidden="1"/>
    <row r="42" spans="2:5">
      <c r="B42" s="2" t="s">
        <v>53</v>
      </c>
    </row>
    <row r="43" spans="2:5">
      <c r="B43" s="2">
        <v>1</v>
      </c>
      <c r="C43" s="2" t="s">
        <v>55</v>
      </c>
      <c r="D43" s="8" t="s">
        <v>57</v>
      </c>
      <c r="E43" s="70">
        <f>'Management Performance'!$E$29</f>
        <v>1.58</v>
      </c>
    </row>
    <row r="44" spans="2:5">
      <c r="B44" s="2">
        <v>2</v>
      </c>
      <c r="C44" s="2" t="s">
        <v>56</v>
      </c>
      <c r="D44" s="8" t="s">
        <v>58</v>
      </c>
      <c r="E44" s="70">
        <f>'Management Performance'!$E$30</f>
        <v>1.58</v>
      </c>
    </row>
    <row r="45" spans="2:5">
      <c r="B45" s="2">
        <v>3</v>
      </c>
      <c r="C45" s="2" t="s">
        <v>54</v>
      </c>
      <c r="D45" s="8" t="s">
        <v>58</v>
      </c>
      <c r="E45" s="70">
        <f>'Management Performance'!$E$31</f>
        <v>2.42</v>
      </c>
    </row>
  </sheetData>
  <sheetProtection formatColumns="0"/>
  <mergeCells count="1">
    <mergeCell ref="B4:AE4"/>
  </mergeCells>
  <conditionalFormatting sqref="G21 I21 K21 M21 O21 Q21 S21 U21 W21 Y21 AA21 AC21 AE21">
    <cfRule type="iconSet" priority="15">
      <iconSet>
        <cfvo type="percent" val="0"/>
        <cfvo type="formula" val="$E$43"/>
        <cfvo type="formula" val="$E$45"/>
      </iconSet>
    </cfRule>
  </conditionalFormatting>
  <conditionalFormatting sqref="G11:G19 I11:I19 K11:K19 M11:M19 O11:O19 Q11:Q19 S11:S19 U11:U19 W11:W19 Y11:Y19 AA11:AA19 AC11:AC19 AE11:AE19">
    <cfRule type="iconSet" priority="240">
      <iconSet showValue="0">
        <cfvo type="percent" val="0"/>
        <cfvo type="num" val="2"/>
        <cfvo type="num" val="2" gte="0"/>
      </iconSet>
    </cfRule>
  </conditionalFormatting>
  <printOptions horizontalCentered="1"/>
  <pageMargins left="0.7" right="0.7" top="0.75" bottom="0.75" header="0.3" footer="0.3"/>
  <pageSetup paperSize="9" scale="85" orientation="portrait"/>
  <drawing r:id="rId1"/>
  <extLst>
    <ext xmlns:x14="http://schemas.microsoft.com/office/spreadsheetml/2009/9/main" uri="{78C0D931-6437-407d-A8EE-F0AAD7539E65}">
      <x14:conditionalFormattings>
        <x14:conditionalFormatting xmlns:xm="http://schemas.microsoft.com/office/excel/2006/main">
          <x14:cfRule type="iconSet" priority="14" id="{6FAC0C8A-EFB2-4BB6-B64A-86123FCDD44A}">
            <x14:iconSet iconSet="3Triangles" showValue="0">
              <x14:cfvo type="percent">
                <xm:f>0</xm:f>
              </x14:cfvo>
              <x14:cfvo type="num">
                <xm:f>0</xm:f>
              </x14:cfvo>
              <x14:cfvo type="num" gte="0">
                <xm:f>0</xm:f>
              </x14:cfvo>
            </x14:iconSet>
          </x14:cfRule>
          <xm:sqref>H21 H11:H19 J21 L21 N21 P21 R21 J11:J19 L11:L19 N11:N19 P11:P19 R11:R19</xm:sqref>
        </x14:conditionalFormatting>
        <x14:conditionalFormatting xmlns:xm="http://schemas.microsoft.com/office/excel/2006/main">
          <x14:cfRule type="iconSet" priority="13" id="{0B89FC3D-9E66-4270-B77D-26CA42D6999C}">
            <x14:iconSet iconSet="3Triangles" showValue="0">
              <x14:cfvo type="percent">
                <xm:f>0</xm:f>
              </x14:cfvo>
              <x14:cfvo type="num">
                <xm:f>0</xm:f>
              </x14:cfvo>
              <x14:cfvo type="num" gte="0">
                <xm:f>0</xm:f>
              </x14:cfvo>
            </x14:iconSet>
          </x14:cfRule>
          <xm:sqref>T21</xm:sqref>
        </x14:conditionalFormatting>
        <x14:conditionalFormatting xmlns:xm="http://schemas.microsoft.com/office/excel/2006/main">
          <x14:cfRule type="iconSet" priority="12" id="{DB79F9C3-3E2B-432D-8F54-9C0F41121509}">
            <x14:iconSet iconSet="3Triangles" showValue="0">
              <x14:cfvo type="percent">
                <xm:f>0</xm:f>
              </x14:cfvo>
              <x14:cfvo type="num">
                <xm:f>0</xm:f>
              </x14:cfvo>
              <x14:cfvo type="num" gte="0">
                <xm:f>0</xm:f>
              </x14:cfvo>
            </x14:iconSet>
          </x14:cfRule>
          <xm:sqref>V21</xm:sqref>
        </x14:conditionalFormatting>
        <x14:conditionalFormatting xmlns:xm="http://schemas.microsoft.com/office/excel/2006/main">
          <x14:cfRule type="iconSet" priority="11" id="{0335E515-9214-4585-9AC3-ABFFFE54D5C7}">
            <x14:iconSet iconSet="3Triangles" showValue="0">
              <x14:cfvo type="percent">
                <xm:f>0</xm:f>
              </x14:cfvo>
              <x14:cfvo type="num">
                <xm:f>0</xm:f>
              </x14:cfvo>
              <x14:cfvo type="num" gte="0">
                <xm:f>0</xm:f>
              </x14:cfvo>
            </x14:iconSet>
          </x14:cfRule>
          <xm:sqref>X21</xm:sqref>
        </x14:conditionalFormatting>
        <x14:conditionalFormatting xmlns:xm="http://schemas.microsoft.com/office/excel/2006/main">
          <x14:cfRule type="iconSet" priority="10" id="{EEEDA23D-02B2-4B32-8038-00F547BAD3E9}">
            <x14:iconSet iconSet="3Triangles" showValue="0">
              <x14:cfvo type="percent">
                <xm:f>0</xm:f>
              </x14:cfvo>
              <x14:cfvo type="num">
                <xm:f>0</xm:f>
              </x14:cfvo>
              <x14:cfvo type="num" gte="0">
                <xm:f>0</xm:f>
              </x14:cfvo>
            </x14:iconSet>
          </x14:cfRule>
          <xm:sqref>Z21</xm:sqref>
        </x14:conditionalFormatting>
        <x14:conditionalFormatting xmlns:xm="http://schemas.microsoft.com/office/excel/2006/main">
          <x14:cfRule type="iconSet" priority="9" id="{3FBAB977-4D6E-40AC-9825-ED6993F6FCF2}">
            <x14:iconSet iconSet="3Triangles" showValue="0">
              <x14:cfvo type="percent">
                <xm:f>0</xm:f>
              </x14:cfvo>
              <x14:cfvo type="num">
                <xm:f>0</xm:f>
              </x14:cfvo>
              <x14:cfvo type="num" gte="0">
                <xm:f>0</xm:f>
              </x14:cfvo>
            </x14:iconSet>
          </x14:cfRule>
          <xm:sqref>AB21</xm:sqref>
        </x14:conditionalFormatting>
        <x14:conditionalFormatting xmlns:xm="http://schemas.microsoft.com/office/excel/2006/main">
          <x14:cfRule type="iconSet" priority="8" id="{33C5E446-6709-41BE-87DA-FF9B422D090F}">
            <x14:iconSet iconSet="3Triangles" showValue="0">
              <x14:cfvo type="percent">
                <xm:f>0</xm:f>
              </x14:cfvo>
              <x14:cfvo type="num">
                <xm:f>0</xm:f>
              </x14:cfvo>
              <x14:cfvo type="num" gte="0">
                <xm:f>0</xm:f>
              </x14:cfvo>
            </x14:iconSet>
          </x14:cfRule>
          <xm:sqref>AD21</xm:sqref>
        </x14:conditionalFormatting>
        <x14:conditionalFormatting xmlns:xm="http://schemas.microsoft.com/office/excel/2006/main">
          <x14:cfRule type="iconSet" priority="295" id="{BAD9108D-A836-4520-BE49-C07A25AA2BCB}">
            <x14:iconSet iconSet="3Triangles" showValue="0">
              <x14:cfvo type="percent">
                <xm:f>0</xm:f>
              </x14:cfvo>
              <x14:cfvo type="num">
                <xm:f>0</xm:f>
              </x14:cfvo>
              <x14:cfvo type="num" gte="0">
                <xm:f>0</xm:f>
              </x14:cfvo>
            </x14:iconSet>
          </x14:cfRule>
          <xm:sqref>T11:T19</xm:sqref>
        </x14:conditionalFormatting>
        <x14:conditionalFormatting xmlns:xm="http://schemas.microsoft.com/office/excel/2006/main">
          <x14:cfRule type="iconSet" priority="297" id="{C4395C58-E798-4134-B222-5F5D5818AA28}">
            <x14:iconSet iconSet="3Triangles" showValue="0">
              <x14:cfvo type="percent">
                <xm:f>0</xm:f>
              </x14:cfvo>
              <x14:cfvo type="num">
                <xm:f>0</xm:f>
              </x14:cfvo>
              <x14:cfvo type="num" gte="0">
                <xm:f>0</xm:f>
              </x14:cfvo>
            </x14:iconSet>
          </x14:cfRule>
          <xm:sqref>V11:V19</xm:sqref>
        </x14:conditionalFormatting>
        <x14:conditionalFormatting xmlns:xm="http://schemas.microsoft.com/office/excel/2006/main">
          <x14:cfRule type="iconSet" priority="299" id="{C275CDAC-E52D-48F1-9AE2-F8533E5E1A10}">
            <x14:iconSet iconSet="3Triangles" showValue="0">
              <x14:cfvo type="percent">
                <xm:f>0</xm:f>
              </x14:cfvo>
              <x14:cfvo type="num">
                <xm:f>0</xm:f>
              </x14:cfvo>
              <x14:cfvo type="num" gte="0">
                <xm:f>0</xm:f>
              </x14:cfvo>
            </x14:iconSet>
          </x14:cfRule>
          <xm:sqref>X11:X19</xm:sqref>
        </x14:conditionalFormatting>
        <x14:conditionalFormatting xmlns:xm="http://schemas.microsoft.com/office/excel/2006/main">
          <x14:cfRule type="iconSet" priority="301" id="{F39DC4CF-AAC0-49CF-B56C-C7E25C0C01A6}">
            <x14:iconSet iconSet="3Triangles" showValue="0">
              <x14:cfvo type="percent">
                <xm:f>0</xm:f>
              </x14:cfvo>
              <x14:cfvo type="num">
                <xm:f>0</xm:f>
              </x14:cfvo>
              <x14:cfvo type="num" gte="0">
                <xm:f>0</xm:f>
              </x14:cfvo>
            </x14:iconSet>
          </x14:cfRule>
          <xm:sqref>Z11:Z19</xm:sqref>
        </x14:conditionalFormatting>
        <x14:conditionalFormatting xmlns:xm="http://schemas.microsoft.com/office/excel/2006/main">
          <x14:cfRule type="iconSet" priority="303" id="{A3628979-3709-41EB-9364-221A4CB0A788}">
            <x14:iconSet iconSet="3Triangles" showValue="0">
              <x14:cfvo type="percent">
                <xm:f>0</xm:f>
              </x14:cfvo>
              <x14:cfvo type="num">
                <xm:f>0</xm:f>
              </x14:cfvo>
              <x14:cfvo type="num" gte="0">
                <xm:f>0</xm:f>
              </x14:cfvo>
            </x14:iconSet>
          </x14:cfRule>
          <xm:sqref>AB11:AB19</xm:sqref>
        </x14:conditionalFormatting>
        <x14:conditionalFormatting xmlns:xm="http://schemas.microsoft.com/office/excel/2006/main">
          <x14:cfRule type="iconSet" priority="305" id="{FB6A84C0-7780-4363-AD41-A60B45EBE21B}">
            <x14:iconSet iconSet="3Triangles" showValue="0">
              <x14:cfvo type="percent">
                <xm:f>0</xm:f>
              </x14:cfvo>
              <x14:cfvo type="num">
                <xm:f>0</xm:f>
              </x14:cfvo>
              <x14:cfvo type="num" gte="0">
                <xm:f>0</xm:f>
              </x14:cfvo>
            </x14:iconSet>
          </x14:cfRule>
          <xm:sqref>AD11:AD19</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BF45"/>
  <sheetViews>
    <sheetView showGridLines="0" topLeftCell="B1" zoomScale="85" zoomScaleNormal="85" zoomScaleSheetLayoutView="100" zoomScalePageLayoutView="85" workbookViewId="0">
      <selection activeCell="V30" sqref="V30"/>
    </sheetView>
  </sheetViews>
  <sheetFormatPr baseColWidth="10" defaultColWidth="8.83203125" defaultRowHeight="13" outlineLevelRow="1" outlineLevelCol="1" x14ac:dyDescent="0"/>
  <cols>
    <col min="1" max="1" width="8.6640625" style="2" customWidth="1"/>
    <col min="2" max="2" width="4.1640625" style="2" customWidth="1"/>
    <col min="3" max="3" width="59.5" style="2" customWidth="1"/>
    <col min="4" max="4" width="10.83203125" style="2" customWidth="1"/>
    <col min="5" max="6" width="7" style="2" customWidth="1"/>
    <col min="7" max="7" width="9.33203125" style="2" customWidth="1" outlineLevel="1"/>
    <col min="8" max="8" width="6.83203125" style="2" customWidth="1"/>
    <col min="9" max="9" width="9.1640625" style="2" customWidth="1"/>
    <col min="10" max="10" width="6.83203125" style="2" customWidth="1"/>
    <col min="11" max="11" width="9" style="2" customWidth="1"/>
    <col min="12" max="12" width="6.83203125" style="2" customWidth="1"/>
    <col min="13" max="13" width="9.1640625" style="2" customWidth="1"/>
    <col min="14" max="31" width="6.83203125" style="2" customWidth="1"/>
    <col min="32" max="32" width="9.1640625" style="2" customWidth="1"/>
    <col min="33" max="33" width="8.83203125" style="2"/>
    <col min="34" max="34" width="9.83203125" style="2" bestFit="1" customWidth="1"/>
    <col min="35" max="35" width="9.83203125" style="2" customWidth="1"/>
    <col min="36" max="16384" width="8.83203125" style="2"/>
  </cols>
  <sheetData>
    <row r="1" spans="1:58">
      <c r="A1" s="3" t="s">
        <v>47</v>
      </c>
      <c r="B1" s="3"/>
      <c r="C1" s="2" t="s">
        <v>48</v>
      </c>
    </row>
    <row r="2" spans="1:58">
      <c r="C2" s="2" t="s">
        <v>62</v>
      </c>
      <c r="G2" s="3"/>
      <c r="H2" s="3"/>
      <c r="Y2" s="2" t="str">
        <f>Data!N1</f>
        <v>Yes</v>
      </c>
    </row>
    <row r="3" spans="1:58">
      <c r="G3" s="3" t="s">
        <v>46</v>
      </c>
      <c r="H3" s="3" t="s">
        <v>0</v>
      </c>
      <c r="I3" s="2" t="s">
        <v>0</v>
      </c>
      <c r="J3" s="2" t="s">
        <v>1</v>
      </c>
      <c r="K3" s="2" t="s">
        <v>1</v>
      </c>
      <c r="L3" s="2" t="s">
        <v>2</v>
      </c>
      <c r="M3" s="2" t="s">
        <v>2</v>
      </c>
      <c r="N3" s="2" t="s">
        <v>3</v>
      </c>
      <c r="O3" s="2" t="s">
        <v>3</v>
      </c>
      <c r="P3" s="2" t="s">
        <v>63</v>
      </c>
      <c r="Q3" s="2" t="s">
        <v>4</v>
      </c>
      <c r="R3" s="2" t="s">
        <v>5</v>
      </c>
      <c r="S3" s="2" t="s">
        <v>5</v>
      </c>
      <c r="T3" s="2" t="s">
        <v>6</v>
      </c>
      <c r="U3" s="2" t="s">
        <v>6</v>
      </c>
      <c r="V3" s="2" t="s">
        <v>7</v>
      </c>
      <c r="W3" s="2" t="s">
        <v>7</v>
      </c>
      <c r="X3" s="2" t="s">
        <v>8</v>
      </c>
      <c r="Y3" s="2" t="s">
        <v>8</v>
      </c>
      <c r="Z3" s="2" t="s">
        <v>9</v>
      </c>
      <c r="AA3" s="2" t="s">
        <v>9</v>
      </c>
      <c r="AB3" s="2" t="s">
        <v>10</v>
      </c>
      <c r="AC3" s="2" t="s">
        <v>10</v>
      </c>
      <c r="AD3" s="2" t="s">
        <v>11</v>
      </c>
      <c r="AE3" s="2" t="s">
        <v>11</v>
      </c>
    </row>
    <row r="4" spans="1:58" ht="18" thickBot="1">
      <c r="B4" s="251" t="s">
        <v>141</v>
      </c>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row>
    <row r="5" spans="1:58" ht="14" thickTop="1">
      <c r="C5" s="54"/>
      <c r="W5" s="9"/>
      <c r="X5" s="9"/>
    </row>
    <row r="8" spans="1:58">
      <c r="AH8" s="2" t="s">
        <v>12</v>
      </c>
    </row>
    <row r="9" spans="1:58">
      <c r="C9" s="2" t="s">
        <v>15</v>
      </c>
      <c r="D9" s="3" t="s">
        <v>13</v>
      </c>
      <c r="G9" s="3" t="s">
        <v>46</v>
      </c>
      <c r="H9" s="3"/>
      <c r="I9" s="3" t="s">
        <v>0</v>
      </c>
      <c r="J9" s="3"/>
      <c r="K9" s="3" t="s">
        <v>1</v>
      </c>
      <c r="L9" s="3"/>
      <c r="M9" s="3" t="s">
        <v>2</v>
      </c>
      <c r="N9" s="3"/>
      <c r="O9" s="3" t="s">
        <v>3</v>
      </c>
      <c r="P9" s="3"/>
      <c r="Q9" s="3" t="s">
        <v>4</v>
      </c>
      <c r="R9" s="3"/>
      <c r="S9" s="3" t="s">
        <v>5</v>
      </c>
      <c r="T9" s="3"/>
      <c r="U9" s="3" t="s">
        <v>6</v>
      </c>
      <c r="V9" s="3"/>
      <c r="W9" s="3" t="s">
        <v>7</v>
      </c>
      <c r="X9" s="3"/>
      <c r="Y9" s="3" t="s">
        <v>8</v>
      </c>
      <c r="Z9" s="3"/>
      <c r="AA9" s="3" t="s">
        <v>9</v>
      </c>
      <c r="AB9" s="3"/>
      <c r="AC9" s="3" t="s">
        <v>10</v>
      </c>
      <c r="AD9" s="3"/>
      <c r="AE9" s="3" t="s">
        <v>11</v>
      </c>
      <c r="AH9" s="3" t="s">
        <v>46</v>
      </c>
      <c r="AI9" s="3"/>
      <c r="AJ9" s="3" t="s">
        <v>0</v>
      </c>
      <c r="AK9" s="3"/>
      <c r="AL9" s="3" t="s">
        <v>1</v>
      </c>
      <c r="AM9" s="3"/>
      <c r="AN9" s="3" t="s">
        <v>2</v>
      </c>
      <c r="AO9" s="3"/>
      <c r="AP9" s="3" t="s">
        <v>3</v>
      </c>
      <c r="AQ9" s="3"/>
      <c r="AR9" s="3" t="s">
        <v>4</v>
      </c>
      <c r="AS9" s="3"/>
      <c r="AT9" s="3" t="s">
        <v>5</v>
      </c>
      <c r="AU9" s="3"/>
      <c r="AV9" s="3" t="s">
        <v>6</v>
      </c>
      <c r="AW9" s="3"/>
      <c r="AX9" s="3" t="s">
        <v>7</v>
      </c>
      <c r="AY9" s="3"/>
      <c r="AZ9" s="3" t="s">
        <v>8</v>
      </c>
      <c r="BA9" s="3"/>
      <c r="BB9" s="3" t="s">
        <v>9</v>
      </c>
      <c r="BC9" s="3"/>
      <c r="BD9" s="3" t="s">
        <v>10</v>
      </c>
      <c r="BE9" s="3"/>
      <c r="BF9" s="3" t="s">
        <v>11</v>
      </c>
    </row>
    <row r="10" spans="1:58">
      <c r="D10" s="3"/>
    </row>
    <row r="11" spans="1:58" s="9" customFormat="1" ht="15">
      <c r="B11" s="22" t="s">
        <v>64</v>
      </c>
      <c r="C11" s="106" t="s">
        <v>154</v>
      </c>
      <c r="D11" s="73">
        <v>0.4</v>
      </c>
      <c r="E11" s="24"/>
      <c r="F11" s="25"/>
      <c r="G11" s="26">
        <f>IF(ISBLANK($C11),"",IF(G$2&lt;&gt;"Yes",0,IF(AH11=$D$30,$B$30,IF(AH11=$D$29,$B$29,$B$28))))</f>
        <v>0</v>
      </c>
      <c r="H11" s="26">
        <f t="shared" ref="H11:H20" si="0">IF(ISBLANK(I11),"",I11-G11)</f>
        <v>0</v>
      </c>
      <c r="I11" s="26">
        <f>IF(ISBLANK($C11),"",IF(I$2&lt;&gt;"Yes",0,IF(AJ11=0,$B$30,$B$28)))</f>
        <v>0</v>
      </c>
      <c r="J11" s="26">
        <f t="shared" ref="J11:J20" si="1">IF(ISBLANK(K11),"",K11-I11)</f>
        <v>0</v>
      </c>
      <c r="K11" s="26">
        <f>IF(ISBLANK($C11),"",IF(K$2&lt;&gt;"Yes",0,IF(AL11=0,$B$30,$B$28)))</f>
        <v>0</v>
      </c>
      <c r="L11" s="26">
        <f t="shared" ref="L11:L20" si="2">IF(ISBLANK(M11),"",M11-K11)</f>
        <v>0</v>
      </c>
      <c r="M11" s="26">
        <f>IF(ISBLANK($C11),"",IF(M$2&lt;&gt;"Yes",0,IF(AN11=1,$B$30,$B$28)))</f>
        <v>0</v>
      </c>
      <c r="N11" s="26">
        <f t="shared" ref="N11:N20" si="3">IF(ISBLANK(O11),"",O11-M11)</f>
        <v>0</v>
      </c>
      <c r="O11" s="26">
        <f>IF(ISBLANK($C11),"",IF(O$2&lt;&gt;"Yes",0,IF(AP11=$D$30,$B$30,IF(AP11=$D$29,$B$29,$B$28))))</f>
        <v>0</v>
      </c>
      <c r="P11" s="26">
        <f t="shared" ref="P11:P20" si="4">IF(ISBLANK(Q11),"",Q11-O11)</f>
        <v>0</v>
      </c>
      <c r="Q11" s="26">
        <f>IF(ISBLANK($C11),"",IF(Q$2&lt;&gt;"Yes",0,IF(AR11=$D$30,$B$30,IF(AR11=$D$29,$B$29,$B$28))))</f>
        <v>0</v>
      </c>
      <c r="R11" s="26">
        <f t="shared" ref="R11:R20" si="5">IF(ISBLANK(S11),"",S11-Q11)</f>
        <v>0</v>
      </c>
      <c r="S11" s="26">
        <f>IF(ISBLANK($C11),"",IF(S$2&lt;&gt;"Yes",0,IF(AT11=$D$30,$B$30,IF(AT11=$D$29,$B$29,$B$28))))</f>
        <v>0</v>
      </c>
      <c r="T11" s="26">
        <f t="shared" ref="T11:T20" si="6">IF(ISBLANK(U11),"",U11-S11)</f>
        <v>0</v>
      </c>
      <c r="U11" s="26">
        <f>IF(ISBLANK($C11),"",IF(U$2&lt;&gt;"Yes",0,IF(AV11=$D$30,$B$30,IF(AV11=$D$29,$B$29,$B$28))))</f>
        <v>0</v>
      </c>
      <c r="V11" s="26">
        <f t="shared" ref="V11:V20" si="7">IF(ISBLANK(W11),"",W11-U11)</f>
        <v>0</v>
      </c>
      <c r="W11" s="26">
        <f>IF(ISBLANK($C11),"",IF(W$2&lt;&gt;"Yes",0,IF(AX11=$D$30,$B$30,IF(AX11=$D$29,$B$29,$B$28))))</f>
        <v>0</v>
      </c>
      <c r="X11" s="26">
        <f t="shared" ref="X11:X20" ca="1" si="8">IF(ISBLANK(Y11),"",Y11-W11)</f>
        <v>3</v>
      </c>
      <c r="Y11" s="26">
        <f ca="1">IF(ISBLANK($C11),"",IF(Y$2&lt;&gt;"Yes",0,IF(AZ11=$D$30,$B$30,IF(AZ11=$D$29,$B$29,$B$28))))</f>
        <v>3</v>
      </c>
      <c r="Z11" s="26">
        <f t="shared" ref="Z11:Z20" ca="1" si="9">IF(ISBLANK(AA11),"",AA11-Y11)</f>
        <v>-3</v>
      </c>
      <c r="AA11" s="26">
        <f>IF(ISBLANK($C11),"",IF(AA$2&lt;&gt;"Yes",0,IF(BB11=$D$30,$B$30,IF(BB11=$D$29,$B$29,$B$28))))</f>
        <v>0</v>
      </c>
      <c r="AB11" s="26">
        <f t="shared" ref="AB11:AB20" si="10">IF(ISBLANK(AC11),"",AC11-AA11)</f>
        <v>0</v>
      </c>
      <c r="AC11" s="26">
        <f>IF(ISBLANK($C11),"",IF(AC$2&lt;&gt;"Yes",0,IF(BD11=$D$30,$B$30,IF(BD11=$D$29,$B$29,$B$28))))</f>
        <v>0</v>
      </c>
      <c r="AD11" s="26">
        <f t="shared" ref="AD11:AD20" si="11">IF(ISBLANK(AE11),"",AE11-AC11)</f>
        <v>0</v>
      </c>
      <c r="AE11" s="26">
        <f>IF(ISBLANK($C11),"",IF(AE$2&lt;&gt;"Yes",0,IF(BF11=$D$30,$B$30,IF(BF11=$D$29,$B$29,$B$28))))</f>
        <v>0</v>
      </c>
      <c r="AH11" s="27" t="e">
        <f>IF(ISBLANK($C11),"",SUMIF(Data!$C$19:$E$36,'Vessel Turn Around in Port'!$C11,Data!#REF!))</f>
        <v>#REF!</v>
      </c>
      <c r="AI11" s="27"/>
      <c r="AJ11" s="27" t="e">
        <f ca="1">IF(ISBLANK($C11),"",SUMIF(Data!$C$3:$E$36,'Vessel Turn Around in Port'!$C11,Data!F$3:F$36))</f>
        <v>#DIV/0!</v>
      </c>
      <c r="AK11" s="27"/>
      <c r="AL11" s="27" t="e">
        <f ca="1">IF(ISBLANK($C11),"",SUMIF(Data!$C$3:$E$36,'Vessel Turn Around in Port'!$C11,Data!G$3:G$36))</f>
        <v>#DIV/0!</v>
      </c>
      <c r="AM11" s="27"/>
      <c r="AN11" s="27" t="e">
        <f ca="1">IF(ISBLANK($C11),"",SUMIF(Data!$C$3:$E$36,'Vessel Turn Around in Port'!$C11,Data!H$3:H$36))</f>
        <v>#DIV/0!</v>
      </c>
      <c r="AO11" s="27"/>
      <c r="AP11" s="27" t="e">
        <f ca="1">IF(ISBLANK($C11),"",SUMIF(Data!$C$3:$E$36,'Vessel Turn Around in Port'!$C11,Data!I$3:I$36))</f>
        <v>#DIV/0!</v>
      </c>
      <c r="AQ11" s="27"/>
      <c r="AR11" s="27" t="e">
        <f ca="1">IF(ISBLANK($C11),"",SUMIF(Data!$C$3:$E$36,'Vessel Turn Around in Port'!$C11,Data!J$3:J$36))</f>
        <v>#DIV/0!</v>
      </c>
      <c r="AS11" s="27"/>
      <c r="AT11" s="27" t="e">
        <f ca="1">IF(ISBLANK($C11),"",SUMIF(Data!$C$3:$E$36,'Vessel Turn Around in Port'!$C11,Data!K$3:K$36))</f>
        <v>#DIV/0!</v>
      </c>
      <c r="AU11" s="27"/>
      <c r="AV11" s="27">
        <f ca="1">IF(ISBLANK($C11),"",SUMIF(Data!$C$19:$E$36,'Vessel Turn Around in Port'!$C11,Data!L$19:L$36))</f>
        <v>0</v>
      </c>
      <c r="AW11" s="27"/>
      <c r="AX11" s="27">
        <f ca="1">IF(ISBLANK($C11),"",SUMIF(Data!$C$19:$E$36,'Vessel Turn Around in Port'!$C11,Data!M$19:M$36))</f>
        <v>0</v>
      </c>
      <c r="AY11" s="27"/>
      <c r="AZ11" s="27">
        <f ca="1">IF(ISBLANK($C11),"",SUMIF(Data!$C$19:$E$36,'Vessel Turn Around in Port'!$C11,Data!N$19:N$36))</f>
        <v>0</v>
      </c>
      <c r="BA11" s="27"/>
      <c r="BB11" s="27">
        <f ca="1">IF(ISBLANK($C11),"",SUMIF(Data!$C$19:$E$36,'Vessel Turn Around in Port'!$C11,Data!O$19:O$36))</f>
        <v>0</v>
      </c>
      <c r="BC11" s="27"/>
      <c r="BD11" s="27">
        <f ca="1">IF(ISBLANK($C11),"",SUMIF(Data!$C$19:$E$36,'Vessel Turn Around in Port'!$C11,Data!P$19:P$36))</f>
        <v>0</v>
      </c>
      <c r="BE11" s="27"/>
      <c r="BF11" s="27">
        <f ca="1">IF(ISBLANK($C11),"",SUMIF(Data!$C$19:$E$36,'Vessel Turn Around in Port'!$C11,Data!Q$19:Q$36))</f>
        <v>0</v>
      </c>
    </row>
    <row r="12" spans="1:58" s="9" customFormat="1" ht="15">
      <c r="B12" s="22" t="s">
        <v>65</v>
      </c>
      <c r="C12" s="106" t="s">
        <v>155</v>
      </c>
      <c r="D12" s="73">
        <v>0.2</v>
      </c>
      <c r="E12" s="24"/>
      <c r="F12" s="25"/>
      <c r="G12" s="26">
        <f>IF(ISBLANK($C12),"",IF(G$2&lt;&gt;"Yes",0,IF(AH12&lt;=$D$35,$B$35,IF(AH12&lt;=$D$34,$B$34,$B$33))))</f>
        <v>0</v>
      </c>
      <c r="H12" s="26">
        <f t="shared" si="0"/>
        <v>0</v>
      </c>
      <c r="I12" s="26">
        <f>IF(ISBLANK($C12),"",IF(I$2&lt;&gt;"Yes",0,IF(AJ12=0,$B$30,$B$28)))</f>
        <v>0</v>
      </c>
      <c r="J12" s="26">
        <f t="shared" si="1"/>
        <v>0</v>
      </c>
      <c r="K12" s="26">
        <f>IF(ISBLANK($C12),"",IF(K$2&lt;&gt;"Yes",0,IF(AL12=0,$B$30,$B$28)))</f>
        <v>0</v>
      </c>
      <c r="L12" s="26">
        <f t="shared" si="2"/>
        <v>0</v>
      </c>
      <c r="M12" s="26">
        <f>IF(ISBLANK($C12),"",IF(M$2&lt;&gt;"Yes",0,IF(AN12=0,$B$30,$B$28)))</f>
        <v>0</v>
      </c>
      <c r="N12" s="26">
        <f t="shared" si="3"/>
        <v>0</v>
      </c>
      <c r="O12" s="26">
        <f>IF(ISBLANK($C12),"",IF(O$2&lt;&gt;"Yes",0,IF(AP12&lt;=$D$35,$B$35,IF(AP12&lt;=$D$34,$B$34,$B$33))))</f>
        <v>0</v>
      </c>
      <c r="P12" s="26">
        <f t="shared" si="4"/>
        <v>0</v>
      </c>
      <c r="Q12" s="26">
        <f>IF(ISBLANK($C12),"",IF(Q$2&lt;&gt;"Yes",0,IF(AR12&lt;=$D$35,$B$35,IF(AR12&lt;=$D$34,$B$34,$B$33))))</f>
        <v>0</v>
      </c>
      <c r="R12" s="26">
        <f t="shared" si="5"/>
        <v>0</v>
      </c>
      <c r="S12" s="26">
        <f>IF(ISBLANK($C12),"",IF(S$2&lt;&gt;"Yes",0,IF(AT12&lt;=$D$35,$B$35,IF(AT12&lt;=$D$34,$B$34,$B$33))))</f>
        <v>0</v>
      </c>
      <c r="T12" s="26">
        <f t="shared" si="6"/>
        <v>0</v>
      </c>
      <c r="U12" s="26">
        <f>IF(ISBLANK($C12),"",IF(U$2&lt;&gt;"Yes",0,IF(AV12&lt;=$D$35,$B$35,IF(AV12&lt;=$D$34,$B$34,$B$33))))</f>
        <v>0</v>
      </c>
      <c r="V12" s="26">
        <f t="shared" si="7"/>
        <v>0</v>
      </c>
      <c r="W12" s="26">
        <f>IF(ISBLANK($C12),"",IF(W$2&lt;&gt;"Yes",0,IF(AX12&lt;=$D$35,$B$35,IF(AX12&lt;=$D$34,$B$34,$B$33))))</f>
        <v>0</v>
      </c>
      <c r="X12" s="26">
        <f t="shared" ca="1" si="8"/>
        <v>3</v>
      </c>
      <c r="Y12" s="26">
        <f ca="1">IF(ISBLANK($C12),"",IF(Y$2&lt;&gt;"Yes",0,IF(AZ12&lt;=$D$35,$B$35,IF(AZ12&lt;=$D$34,$B$34,$B$33))))</f>
        <v>3</v>
      </c>
      <c r="Z12" s="26">
        <f t="shared" ca="1" si="9"/>
        <v>-3</v>
      </c>
      <c r="AA12" s="26">
        <f>IF(ISBLANK($C12),"",IF(AA$2&lt;&gt;"Yes",0,IF(BB12&lt;=$D$35,$B$35,IF(BB12&lt;=$D$34,$B$34,$B$33))))</f>
        <v>0</v>
      </c>
      <c r="AB12" s="26">
        <f t="shared" si="10"/>
        <v>0</v>
      </c>
      <c r="AC12" s="26">
        <f>IF(ISBLANK($C12),"",IF(AC$2&lt;&gt;"Yes",0,IF(BD12&lt;=$D$35,$B$35,IF(BD12&lt;=$D$34,$B$34,$B$33))))</f>
        <v>0</v>
      </c>
      <c r="AD12" s="26">
        <f t="shared" si="11"/>
        <v>0</v>
      </c>
      <c r="AE12" s="26">
        <f>IF(ISBLANK($C12),"",IF(AE$2&lt;&gt;"Yes",0,IF(BF12&lt;=$D$35,$B$35,IF(BF12&lt;=$D$34,$B$34,$B$33))))</f>
        <v>0</v>
      </c>
      <c r="AH12" s="27" t="e">
        <f>IF(ISBLANK($C12),"",SUMIF(Data!$C$19:$E$36,'Vessel Turn Around in Port'!$C12,Data!#REF!))</f>
        <v>#REF!</v>
      </c>
      <c r="AI12" s="27"/>
      <c r="AJ12" s="27" t="e">
        <f ca="1">IF(ISBLANK($C12),"",SUMIF(Data!$C$3:$E$36,'Vessel Turn Around in Port'!$C12,Data!F$3:F$36))</f>
        <v>#DIV/0!</v>
      </c>
      <c r="AK12" s="27"/>
      <c r="AL12" s="27" t="e">
        <f ca="1">IF(ISBLANK($C12),"",SUMIF(Data!$C$3:$E$36,'Vessel Turn Around in Port'!$C12,Data!G$3:G$36))</f>
        <v>#DIV/0!</v>
      </c>
      <c r="AM12" s="27"/>
      <c r="AN12" s="27" t="e">
        <f ca="1">IF(ISBLANK($C12),"",SUMIF(Data!$C$3:$E$36,'Vessel Turn Around in Port'!$C12,Data!H$3:H$36))</f>
        <v>#DIV/0!</v>
      </c>
      <c r="AO12" s="27"/>
      <c r="AP12" s="27" t="e">
        <f ca="1">IF(ISBLANK($C12),"",SUMIF(Data!$C$3:$E$36,'Vessel Turn Around in Port'!$C12,Data!I$3:I$36))</f>
        <v>#DIV/0!</v>
      </c>
      <c r="AQ12" s="27"/>
      <c r="AR12" s="27" t="e">
        <f ca="1">IF(ISBLANK($C12),"",SUMIF(Data!$C$3:$E$36,'Vessel Turn Around in Port'!$C12,Data!J$3:J$36))</f>
        <v>#DIV/0!</v>
      </c>
      <c r="AS12" s="27"/>
      <c r="AT12" s="27" t="e">
        <f ca="1">IF(ISBLANK($C12),"",SUMIF(Data!$C$3:$E$36,'Vessel Turn Around in Port'!$C12,Data!K$3:K$36))</f>
        <v>#DIV/0!</v>
      </c>
      <c r="AU12" s="27"/>
      <c r="AV12" s="27">
        <f ca="1">IF(ISBLANK($C12),"",SUMIF(Data!$C$19:$E$36,'Vessel Turn Around in Port'!$C12,Data!L$19:L$36))</f>
        <v>0</v>
      </c>
      <c r="AW12" s="27"/>
      <c r="AX12" s="27">
        <f ca="1">IF(ISBLANK($C12),"",SUMIF(Data!$C$19:$E$36,'Vessel Turn Around in Port'!$C12,Data!M$19:M$36))</f>
        <v>0</v>
      </c>
      <c r="AY12" s="27"/>
      <c r="AZ12" s="27">
        <f ca="1">IF(ISBLANK($C12),"",SUMIF(Data!$C$19:$E$36,'Vessel Turn Around in Port'!$C12,Data!N$19:N$36))</f>
        <v>0</v>
      </c>
      <c r="BA12" s="27"/>
      <c r="BB12" s="27">
        <f ca="1">IF(ISBLANK($C12),"",SUMIF(Data!$C$19:$E$36,'Vessel Turn Around in Port'!$C12,Data!O$19:O$36))</f>
        <v>0</v>
      </c>
      <c r="BC12" s="27"/>
      <c r="BD12" s="27">
        <f ca="1">IF(ISBLANK($C12),"",SUMIF(Data!$C$19:$E$36,'Vessel Turn Around in Port'!$C12,Data!P$19:P$36))</f>
        <v>0</v>
      </c>
      <c r="BE12" s="27"/>
      <c r="BF12" s="27">
        <f ca="1">IF(ISBLANK($C12),"",SUMIF(Data!$C$19:$E$36,'Vessel Turn Around in Port'!$C12,Data!Q$19:Q$36))</f>
        <v>0</v>
      </c>
    </row>
    <row r="13" spans="1:58" s="9" customFormat="1" ht="15">
      <c r="B13" s="22" t="s">
        <v>66</v>
      </c>
      <c r="C13" s="106" t="s">
        <v>156</v>
      </c>
      <c r="D13" s="73">
        <v>0.4</v>
      </c>
      <c r="E13" s="24"/>
      <c r="F13" s="25"/>
      <c r="G13" s="26">
        <f>IF(ISBLANK($C13),"",IF(G$2&lt;&gt;"Yes",0,IF(AH13&lt;=$D$40,$B$40,IF(AH13&lt;=$D$39,$B$39,$B$38))))</f>
        <v>0</v>
      </c>
      <c r="H13" s="26">
        <f t="shared" si="0"/>
        <v>0</v>
      </c>
      <c r="I13" s="26">
        <f>IF(ISBLANK($C13),"",IF(I$2&lt;&gt;"Yes",0,IF(AJ13=0,$B$30,$B$28)))</f>
        <v>0</v>
      </c>
      <c r="J13" s="26">
        <f t="shared" si="1"/>
        <v>0</v>
      </c>
      <c r="K13" s="26">
        <f>IF(ISBLANK($C13),"",IF(K$2&lt;&gt;"Yes",0,IF(AL13=0,$B$30,$B$28)))</f>
        <v>0</v>
      </c>
      <c r="L13" s="26">
        <f t="shared" si="2"/>
        <v>0</v>
      </c>
      <c r="M13" s="26">
        <f>IF(ISBLANK($C13),"",IF(M$2&lt;&gt;"Yes",0,IF(AN13=0,$B$30,$B$28)))</f>
        <v>0</v>
      </c>
      <c r="N13" s="26">
        <f t="shared" si="3"/>
        <v>0</v>
      </c>
      <c r="O13" s="26">
        <f>IF(ISBLANK($C13),"",IF(O$2&lt;&gt;"Yes",0,IF(AP13&lt;=$D$40,$B$40,IF(AP13&lt;=$D$39,$B$39,$B$38))))</f>
        <v>0</v>
      </c>
      <c r="P13" s="26">
        <f t="shared" si="4"/>
        <v>0</v>
      </c>
      <c r="Q13" s="26">
        <f>IF(ISBLANK($C13),"",IF(Q$2&lt;&gt;"Yes",0,IF(AR13&lt;=$D$40,$B$40,IF(AR13&lt;=$D$39,$B$39,$B$38))))</f>
        <v>0</v>
      </c>
      <c r="R13" s="26">
        <f t="shared" si="5"/>
        <v>0</v>
      </c>
      <c r="S13" s="26">
        <f>IF(ISBLANK($C13),"",IF(S$2&lt;&gt;"Yes",0,IF(AT13&lt;=$D$40,$B$40,IF(AT13&lt;=$D$39,$B$39,$B$38))))</f>
        <v>0</v>
      </c>
      <c r="T13" s="26">
        <f t="shared" si="6"/>
        <v>0</v>
      </c>
      <c r="U13" s="26">
        <f>IF(ISBLANK($C13),"",IF(U$2&lt;&gt;"Yes",0,IF(AV13&lt;=$D$40,$B$40,IF(AV13&lt;=$D$39,$B$39,$B$38))))</f>
        <v>0</v>
      </c>
      <c r="V13" s="26">
        <f t="shared" si="7"/>
        <v>0</v>
      </c>
      <c r="W13" s="26">
        <f>IF(ISBLANK($C13),"",IF(W$2&lt;&gt;"Yes",0,IF(AX13&lt;=$D$40,$B$40,IF(AX13&lt;=$D$39,$B$39,$B$38))))</f>
        <v>0</v>
      </c>
      <c r="X13" s="26">
        <f t="shared" ca="1" si="8"/>
        <v>3</v>
      </c>
      <c r="Y13" s="26">
        <f ca="1">IF(ISBLANK($C13),"",IF(Y$2&lt;&gt;"Yes",0,IF(AZ13&lt;=$D$40,$B$40,IF(AZ13&lt;=$D$39,$B$39,$B$38))))</f>
        <v>3</v>
      </c>
      <c r="Z13" s="26">
        <f t="shared" ca="1" si="9"/>
        <v>-3</v>
      </c>
      <c r="AA13" s="26">
        <f>IF(ISBLANK($C13),"",IF(AA$2&lt;&gt;"Yes",0,IF(BB13&lt;=$D$40,$B$40,IF(BB13&lt;=$D$39,$B$39,$B$38))))</f>
        <v>0</v>
      </c>
      <c r="AB13" s="26">
        <f t="shared" si="10"/>
        <v>0</v>
      </c>
      <c r="AC13" s="26">
        <f>IF(ISBLANK($C13),"",IF(AC$2&lt;&gt;"Yes",0,IF(BD13&lt;=$D$40,$B$40,IF(BD13&lt;=$D$39,$B$39,$B$38))))</f>
        <v>0</v>
      </c>
      <c r="AD13" s="26">
        <f t="shared" si="11"/>
        <v>0</v>
      </c>
      <c r="AE13" s="26">
        <f>IF(ISBLANK($C13),"",IF(AE$2&lt;&gt;"Yes",0,IF(BF13&lt;=$D$40,$B$40,IF(BF13&lt;=$D$39,$B$39,$B$38))))</f>
        <v>0</v>
      </c>
      <c r="AH13" s="27" t="e">
        <f>IF(ISBLANK($C13),"",SUMIF(Data!$C$19:$E$36,'Vessel Turn Around in Port'!$C13,Data!#REF!))</f>
        <v>#REF!</v>
      </c>
      <c r="AI13" s="27"/>
      <c r="AJ13" s="27" t="e">
        <f ca="1">IF(ISBLANK($C13),"",SUMIF(Data!$C$3:$E$36,'Vessel Turn Around in Port'!$C13,Data!F$3:F$36))</f>
        <v>#DIV/0!</v>
      </c>
      <c r="AK13" s="27"/>
      <c r="AL13" s="27" t="e">
        <f ca="1">IF(ISBLANK($C13),"",SUMIF(Data!$C$3:$E$36,'Vessel Turn Around in Port'!$C13,Data!G$3:G$36))</f>
        <v>#DIV/0!</v>
      </c>
      <c r="AM13" s="27"/>
      <c r="AN13" s="27" t="e">
        <f ca="1">IF(ISBLANK($C13),"",SUMIF(Data!$C$3:$E$36,'Vessel Turn Around in Port'!$C13,Data!H$3:H$36))</f>
        <v>#DIV/0!</v>
      </c>
      <c r="AO13" s="27"/>
      <c r="AP13" s="27" t="e">
        <f ca="1">IF(ISBLANK($C13),"",SUMIF(Data!$C$3:$E$36,'Vessel Turn Around in Port'!$C13,Data!I$3:I$36))</f>
        <v>#DIV/0!</v>
      </c>
      <c r="AQ13" s="27"/>
      <c r="AR13" s="27" t="e">
        <f ca="1">IF(ISBLANK($C13),"",SUMIF(Data!$C$3:$E$36,'Vessel Turn Around in Port'!$C13,Data!J$3:J$36))</f>
        <v>#DIV/0!</v>
      </c>
      <c r="AS13" s="27"/>
      <c r="AT13" s="27" t="e">
        <f ca="1">IF(ISBLANK($C13),"",SUMIF(Data!$C$3:$E$36,'Vessel Turn Around in Port'!$C13,Data!K$3:K$36))</f>
        <v>#DIV/0!</v>
      </c>
      <c r="AU13" s="27"/>
      <c r="AV13" s="27">
        <f ca="1">IF(ISBLANK($C13),"",SUMIF(Data!$C$19:$E$36,'Vessel Turn Around in Port'!$C13,Data!L$19:L$36))</f>
        <v>0</v>
      </c>
      <c r="AW13" s="27"/>
      <c r="AX13" s="27">
        <f ca="1">IF(ISBLANK($C13),"",SUMIF(Data!$C$19:$E$36,'Vessel Turn Around in Port'!$C13,Data!M$19:M$36))</f>
        <v>0</v>
      </c>
      <c r="AY13" s="27"/>
      <c r="AZ13" s="27">
        <f ca="1">IF(ISBLANK($C13),"",SUMIF(Data!$C$19:$E$36,'Vessel Turn Around in Port'!$C13,Data!N$19:N$36))</f>
        <v>0</v>
      </c>
      <c r="BA13" s="27"/>
      <c r="BB13" s="27">
        <f ca="1">IF(ISBLANK($C13),"",SUMIF(Data!$C$19:$E$36,'Vessel Turn Around in Port'!$C13,Data!O$19:O$36))</f>
        <v>0</v>
      </c>
      <c r="BC13" s="27"/>
      <c r="BD13" s="27">
        <f ca="1">IF(ISBLANK($C13),"",SUMIF(Data!$C$19:$E$36,'Vessel Turn Around in Port'!$C13,Data!P$19:P$36))</f>
        <v>0</v>
      </c>
      <c r="BE13" s="27"/>
      <c r="BF13" s="27">
        <f ca="1">IF(ISBLANK($C13),"",SUMIF(Data!$C$19:$E$36,'Vessel Turn Around in Port'!$C13,Data!Q$19:Q$36))</f>
        <v>0</v>
      </c>
    </row>
    <row r="14" spans="1:58" s="9" customFormat="1" hidden="1" outlineLevel="1">
      <c r="B14" s="22" t="s">
        <v>67</v>
      </c>
      <c r="C14" s="23"/>
      <c r="D14" s="73"/>
      <c r="E14" s="24"/>
      <c r="F14" s="25"/>
      <c r="G14" s="26" t="str">
        <f>IF(ISBLANK($C14),"",IF(G$2&lt;&gt;"Yes",0,IF(AH14&lt;=$D$35,$B$35,IF(AH14&lt;=$D$34,$B$34,$B$33))))</f>
        <v/>
      </c>
      <c r="H14" s="26" t="e">
        <f t="shared" si="0"/>
        <v>#VALUE!</v>
      </c>
      <c r="I14" s="26" t="str">
        <f>IF(ISBLANK($C14),"",IF(I$2&lt;&gt;"Yes",0,IF(AJ14&lt;=$D$35,$B$35,IF(AJ14&lt;=$D$34,$B$34,$B$33))))</f>
        <v/>
      </c>
      <c r="J14" s="26" t="e">
        <f t="shared" si="1"/>
        <v>#VALUE!</v>
      </c>
      <c r="K14" s="26" t="str">
        <f>IF(ISBLANK($C14),"",IF(K$2&lt;&gt;"Yes",0,IF(AL14&lt;=$D$35,$B$35,IF(AL14&lt;=$D$34,$B$34,$B$33))))</f>
        <v/>
      </c>
      <c r="L14" s="26" t="e">
        <f t="shared" si="2"/>
        <v>#VALUE!</v>
      </c>
      <c r="M14" s="26" t="str">
        <f>IF(ISBLANK($C14),"",IF(M$2&lt;&gt;"Yes",0,IF(AN14&lt;=$D$35,$B$35,IF(AN14&lt;=$D$34,$B$34,$B$33))))</f>
        <v/>
      </c>
      <c r="N14" s="26" t="e">
        <f t="shared" si="3"/>
        <v>#VALUE!</v>
      </c>
      <c r="O14" s="26" t="str">
        <f>IF(ISBLANK($C14),"",IF(O$2&lt;&gt;"Yes",0,IF(AP14&lt;=$D$35,$B$35,IF(AP14&lt;=$D$34,$B$34,$B$33))))</f>
        <v/>
      </c>
      <c r="P14" s="26" t="e">
        <f t="shared" si="4"/>
        <v>#VALUE!</v>
      </c>
      <c r="Q14" s="26" t="str">
        <f>IF(ISBLANK($C14),"",IF(Q$2&lt;&gt;"Yes",0,IF(AR14&lt;=$D$35,$B$35,IF(AR14&lt;=$D$34,$B$34,$B$33))))</f>
        <v/>
      </c>
      <c r="R14" s="26" t="e">
        <f t="shared" si="5"/>
        <v>#VALUE!</v>
      </c>
      <c r="S14" s="26" t="str">
        <f>IF(ISBLANK($C14),"",IF(S$2&lt;&gt;"Yes",0,IF(AT14&lt;=$D$35,$B$35,IF(AT14&lt;=$D$34,$B$34,$B$33))))</f>
        <v/>
      </c>
      <c r="T14" s="26" t="e">
        <f t="shared" si="6"/>
        <v>#VALUE!</v>
      </c>
      <c r="U14" s="26" t="str">
        <f>IF(ISBLANK($C14),"",IF(U$2&lt;&gt;"Yes",0,IF(AV14&lt;=$D$35,$B$35,IF(AV14&lt;=$D$34,$B$34,$B$33))))</f>
        <v/>
      </c>
      <c r="V14" s="26" t="e">
        <f t="shared" si="7"/>
        <v>#VALUE!</v>
      </c>
      <c r="W14" s="26" t="str">
        <f>IF(ISBLANK($C14),"",IF(W$2&lt;&gt;"Yes",0,IF(AX14&lt;=$D$35,$B$35,IF(AX14&lt;=$D$34,$B$34,$B$33))))</f>
        <v/>
      </c>
      <c r="X14" s="26" t="e">
        <f t="shared" si="8"/>
        <v>#VALUE!</v>
      </c>
      <c r="Y14" s="26" t="str">
        <f>IF(ISBLANK($C14),"",IF(Y$2&lt;&gt;"Yes",0,IF(AZ14&lt;=$D$35,$B$35,IF(AZ14&lt;=$D$34,$B$34,$B$33))))</f>
        <v/>
      </c>
      <c r="Z14" s="26" t="e">
        <f t="shared" si="9"/>
        <v>#VALUE!</v>
      </c>
      <c r="AA14" s="26" t="str">
        <f>IF(ISBLANK($C14),"",IF(AA$2&lt;&gt;"Yes",0,IF(BB14&lt;=$D$35,$B$35,IF(BB14&lt;=$D$34,$B$34,$B$33))))</f>
        <v/>
      </c>
      <c r="AB14" s="26" t="e">
        <f t="shared" si="10"/>
        <v>#VALUE!</v>
      </c>
      <c r="AC14" s="26" t="str">
        <f>IF(ISBLANK($C14),"",IF(AC$2&lt;&gt;"Yes",0,IF(BD14&lt;=$D$35,$B$35,IF(BD14&lt;=$D$34,$B$34,$B$33))))</f>
        <v/>
      </c>
      <c r="AD14" s="26" t="e">
        <f t="shared" si="11"/>
        <v>#VALUE!</v>
      </c>
      <c r="AE14" s="26" t="str">
        <f>IF(ISBLANK($C14),"",IF(AE$2&lt;&gt;"Yes",0,IF(BF14&lt;=$D$35,$B$35,IF(BF14&lt;=$D$34,$B$34,$B$33))))</f>
        <v/>
      </c>
      <c r="AH14" s="27" t="str">
        <f>IF(ISBLANK($C14),"",SUMIF(Data!$C$19:$E$36,'Vessel Turn Around in Port'!$C14,Data!#REF!))</f>
        <v/>
      </c>
      <c r="AI14" s="27"/>
      <c r="AJ14" s="27" t="str">
        <f>IF(ISBLANK($C14),"",SUMIF(Data!$C$19:$E$36,'Vessel Turn Around in Port'!$C14,Data!F$19:F$36))</f>
        <v/>
      </c>
      <c r="AK14" s="27"/>
      <c r="AL14" s="27" t="str">
        <f>IF(ISBLANK($C14),"",SUMIF(Data!$C$19:$E$36,'Vessel Turn Around in Port'!$C14,Data!G$19:G$36))</f>
        <v/>
      </c>
      <c r="AM14" s="27"/>
      <c r="AN14" s="27" t="str">
        <f>IF(ISBLANK($C14),"",SUMIF(Data!$C$19:$E$36,'Vessel Turn Around in Port'!$C14,Data!H$19:H$36))</f>
        <v/>
      </c>
      <c r="AO14" s="27"/>
      <c r="AP14" s="27" t="str">
        <f>IF(ISBLANK($C14),"",SUMIF(Data!$C$19:$E$36,'Vessel Turn Around in Port'!$C14,Data!I$19:I$36))</f>
        <v/>
      </c>
      <c r="AQ14" s="27"/>
      <c r="AR14" s="27" t="str">
        <f>IF(ISBLANK($C14),"",SUMIF(Data!$C$19:$E$36,'Vessel Turn Around in Port'!$C14,Data!J$19:J$36))</f>
        <v/>
      </c>
      <c r="AS14" s="27"/>
      <c r="AT14" s="27" t="str">
        <f>IF(ISBLANK($C14),"",SUMIF(Data!$C$19:$E$36,'Vessel Turn Around in Port'!$C14,Data!K$19:K$36))</f>
        <v/>
      </c>
      <c r="AU14" s="27"/>
      <c r="AV14" s="27" t="str">
        <f>IF(ISBLANK($C14),"",SUMIF(Data!$C$19:$E$36,'Vessel Turn Around in Port'!$C14,Data!L$19:L$36))</f>
        <v/>
      </c>
      <c r="AW14" s="27"/>
      <c r="AX14" s="27" t="str">
        <f>IF(ISBLANK($C14),"",SUMIF(Data!$C$19:$E$36,'Vessel Turn Around in Port'!$C14,Data!M$19:M$36))</f>
        <v/>
      </c>
      <c r="AY14" s="27"/>
      <c r="AZ14" s="27" t="str">
        <f>IF(ISBLANK($C14),"",SUMIF(Data!$C$19:$E$36,'Vessel Turn Around in Port'!$C14,Data!N$19:N$36))</f>
        <v/>
      </c>
      <c r="BA14" s="27"/>
      <c r="BB14" s="27" t="str">
        <f>IF(ISBLANK($C14),"",SUMIF(Data!$C$19:$E$36,'Vessel Turn Around in Port'!$C14,Data!O$19:O$36))</f>
        <v/>
      </c>
      <c r="BC14" s="27"/>
      <c r="BD14" s="27" t="str">
        <f>IF(ISBLANK($C14),"",SUMIF(Data!$C$19:$E$36,'Vessel Turn Around in Port'!$C14,Data!P$19:P$36))</f>
        <v/>
      </c>
      <c r="BE14" s="27"/>
      <c r="BF14" s="27" t="str">
        <f>IF(ISBLANK($C14),"",SUMIF(Data!$C$19:$E$36,'Vessel Turn Around in Port'!$C14,Data!Q$19:Q$36))</f>
        <v/>
      </c>
    </row>
    <row r="15" spans="1:58" s="9" customFormat="1" hidden="1" outlineLevel="1">
      <c r="B15" s="22" t="s">
        <v>73</v>
      </c>
      <c r="C15" s="23"/>
      <c r="D15" s="73"/>
      <c r="E15" s="23"/>
      <c r="F15" s="34"/>
      <c r="G15" s="26" t="str">
        <f>IF(ISBLANK($C15),"",IF(G$2&lt;&gt;"Yes",0,IF(AH15&lt;=$D$40,$B$40,IF(AH15&lt;=$D$39,$B$39,$B$38))))</f>
        <v/>
      </c>
      <c r="H15" s="26" t="e">
        <f t="shared" si="0"/>
        <v>#VALUE!</v>
      </c>
      <c r="I15" s="26" t="str">
        <f>IF(ISBLANK($C15),"",IF(I$2&lt;&gt;"Yes",0,IF(AJ15&lt;=$D$30,$B$30,IF(AJ15&lt;=$D$29,$B$29,$B$28))))</f>
        <v/>
      </c>
      <c r="J15" s="26" t="e">
        <f t="shared" si="1"/>
        <v>#VALUE!</v>
      </c>
      <c r="K15" s="26" t="str">
        <f t="shared" ref="K15:K20" si="12">IF(ISBLANK($C15),"",IF(K$2&lt;&gt;"Yes",0,IF(AL15&lt;=$D$30,$B$30,IF(AL15&lt;=$D$29,$B$29,$B$28))))</f>
        <v/>
      </c>
      <c r="L15" s="26" t="e">
        <f t="shared" si="2"/>
        <v>#VALUE!</v>
      </c>
      <c r="M15" s="26" t="str">
        <f t="shared" ref="M15:M20" si="13">IF(ISBLANK($C15),"",IF(M$2&lt;&gt;"Yes",0,IF(AN15&lt;=$D$30,$B$30,IF(AN15&lt;=$D$29,$B$29,$B$28))))</f>
        <v/>
      </c>
      <c r="N15" s="26" t="e">
        <f t="shared" si="3"/>
        <v>#VALUE!</v>
      </c>
      <c r="O15" s="26" t="str">
        <f t="shared" ref="O15:O20" si="14">IF(ISBLANK($C15),"",IF(O$2&lt;&gt;"Yes",0,IF(AP15&lt;=$D$30,$B$30,IF(AP15&lt;=$D$29,$B$29,$B$28))))</f>
        <v/>
      </c>
      <c r="P15" s="26" t="e">
        <f t="shared" si="4"/>
        <v>#VALUE!</v>
      </c>
      <c r="Q15" s="26" t="str">
        <f t="shared" ref="Q15:Q20" si="15">IF(ISBLANK($C15),"",IF(Q$2&lt;&gt;"Yes",0,IF(AR15&lt;=$D$30,$B$30,IF(AR15&lt;=$D$29,$B$29,$B$28))))</f>
        <v/>
      </c>
      <c r="R15" s="26" t="e">
        <f t="shared" si="5"/>
        <v>#VALUE!</v>
      </c>
      <c r="S15" s="26" t="str">
        <f t="shared" ref="S15:S20" si="16">IF(ISBLANK($C15),"",IF(S$2&lt;&gt;"Yes",0,IF(AT15&lt;=$D$30,$B$30,IF(AT15&lt;=$D$29,$B$29,$B$28))))</f>
        <v/>
      </c>
      <c r="T15" s="26" t="e">
        <f t="shared" si="6"/>
        <v>#VALUE!</v>
      </c>
      <c r="U15" s="26" t="str">
        <f t="shared" ref="U15:U20" si="17">IF(ISBLANK($C15),"",IF(U$2&lt;&gt;"Yes",0,IF(AV15&lt;=$D$30,$B$30,IF(AV15&lt;=$D$29,$B$29,$B$28))))</f>
        <v/>
      </c>
      <c r="V15" s="26" t="e">
        <f t="shared" si="7"/>
        <v>#VALUE!</v>
      </c>
      <c r="W15" s="26" t="str">
        <f t="shared" ref="W15:W20" si="18">IF(ISBLANK($C15),"",IF(W$2&lt;&gt;"Yes",0,IF(AX15&lt;=$D$30,$B$30,IF(AX15&lt;=$D$29,$B$29,$B$28))))</f>
        <v/>
      </c>
      <c r="X15" s="26" t="e">
        <f t="shared" si="8"/>
        <v>#VALUE!</v>
      </c>
      <c r="Y15" s="26" t="str">
        <f>IF(ISBLANK($C15),"",IF(Y$2&lt;&gt;"Yes",0,IF(AZ15&lt;=$D$30,$B$30,IF(AZ15&lt;=$D$29,$B$29,$B$28))))</f>
        <v/>
      </c>
      <c r="Z15" s="26" t="e">
        <f t="shared" si="9"/>
        <v>#VALUE!</v>
      </c>
      <c r="AA15" s="26" t="str">
        <f t="shared" ref="AA15:AA20" si="19">IF(ISBLANK($C15),"",IF(AA$2&lt;&gt;"Yes",0,IF(BB15&lt;=$D$30,$B$30,IF(BB15&lt;=$D$29,$B$29,$B$28))))</f>
        <v/>
      </c>
      <c r="AB15" s="26" t="e">
        <f t="shared" si="10"/>
        <v>#VALUE!</v>
      </c>
      <c r="AC15" s="26" t="str">
        <f t="shared" ref="AC15:AC20" si="20">IF(ISBLANK($C15),"",IF(AC$2&lt;&gt;"Yes",0,IF(BD15&lt;=$D$30,$B$30,IF(BD15&lt;=$D$29,$B$29,$B$28))))</f>
        <v/>
      </c>
      <c r="AD15" s="26" t="e">
        <f t="shared" si="11"/>
        <v>#VALUE!</v>
      </c>
      <c r="AE15" s="26" t="str">
        <f>IF(ISBLANK($C15),"",IF(AE$2&lt;&gt;"Yes",0,IF(BF15&lt;=$D$30,$B$30,IF(BF15&lt;=$D$29,$B$29,$B$28))))</f>
        <v/>
      </c>
      <c r="AH15" s="27" t="str">
        <f>IF(ISBLANK($C15),"",SUMIF(Data!$C$19:$E$36,'Vessel Turn Around in Port'!$C15,Data!#REF!))</f>
        <v/>
      </c>
      <c r="AI15" s="27"/>
      <c r="AJ15" s="27" t="str">
        <f>IF(ISBLANK($C15),"",SUMIF(Data!$C$19:$E$36,'Vessel Turn Around in Port'!$C15,Data!F$19:F$36))</f>
        <v/>
      </c>
      <c r="AK15" s="27"/>
      <c r="AL15" s="27" t="str">
        <f>IF(ISBLANK($C15),"",SUMIF(Data!$C$19:$E$36,'Vessel Turn Around in Port'!$C15,Data!G$19:G$36))</f>
        <v/>
      </c>
      <c r="AM15" s="27"/>
      <c r="AN15" s="27" t="str">
        <f>IF(ISBLANK($C15),"",SUMIF(Data!$C$19:$E$36,'Vessel Turn Around in Port'!$C15,Data!H$19:H$36))</f>
        <v/>
      </c>
      <c r="AO15" s="27"/>
      <c r="AP15" s="27" t="str">
        <f>IF(ISBLANK($C15),"",SUMIF(Data!$C$19:$E$36,'Vessel Turn Around in Port'!$C15,Data!I$19:I$36))</f>
        <v/>
      </c>
      <c r="AQ15" s="27"/>
      <c r="AR15" s="27" t="str">
        <f>IF(ISBLANK($C15),"",SUMIF(Data!$C$19:$E$36,'Vessel Turn Around in Port'!$C15,Data!J$19:J$36))</f>
        <v/>
      </c>
      <c r="AS15" s="27"/>
      <c r="AT15" s="27" t="str">
        <f>IF(ISBLANK($C15),"",SUMIF(Data!$C$19:$E$36,'Vessel Turn Around in Port'!$C15,Data!K$19:K$36))</f>
        <v/>
      </c>
      <c r="AU15" s="27"/>
      <c r="AV15" s="27" t="str">
        <f>IF(ISBLANK($C15),"",SUMIF(Data!$C$19:$E$36,'Vessel Turn Around in Port'!$C15,Data!L$19:L$36))</f>
        <v/>
      </c>
      <c r="AW15" s="27"/>
      <c r="AX15" s="27" t="str">
        <f>IF(ISBLANK($C15),"",SUMIF(Data!$C$19:$E$36,'Vessel Turn Around in Port'!$C15,Data!M$19:M$36))</f>
        <v/>
      </c>
      <c r="AY15" s="27"/>
      <c r="AZ15" s="27" t="str">
        <f>IF(ISBLANK($C15),"",SUMIF(Data!$C$19:$E$36,'Vessel Turn Around in Port'!$C15,Data!N$19:N$36))</f>
        <v/>
      </c>
      <c r="BA15" s="27"/>
      <c r="BB15" s="27" t="str">
        <f>IF(ISBLANK($C15),"",SUMIF(Data!$C$19:$E$36,'Vessel Turn Around in Port'!$C15,Data!O$19:O$36))</f>
        <v/>
      </c>
      <c r="BC15" s="27"/>
      <c r="BD15" s="27" t="str">
        <f>IF(ISBLANK($C15),"",SUMIF(Data!$C$19:$E$36,'Vessel Turn Around in Port'!$C15,Data!P$19:P$36))</f>
        <v/>
      </c>
      <c r="BE15" s="27"/>
      <c r="BF15" s="27" t="str">
        <f>IF(ISBLANK($C15),"",SUMIF(Data!$C$19:$E$36,'Vessel Turn Around in Port'!$C15,Data!Q$19:Q$36))</f>
        <v/>
      </c>
    </row>
    <row r="16" spans="1:58" s="9" customFormat="1" hidden="1" outlineLevel="1">
      <c r="B16" s="22" t="s">
        <v>74</v>
      </c>
      <c r="C16" s="23"/>
      <c r="D16" s="73"/>
      <c r="E16" s="23"/>
      <c r="F16" s="34"/>
      <c r="G16" s="26" t="str">
        <f>IF(ISBLANK($C16),"",IF(G$2&lt;&gt;"Yes",0,IF(AH16&lt;=#REF!,#REF!,IF(AH16&lt;=#REF!,#REF!,#REF!))))</f>
        <v/>
      </c>
      <c r="H16" s="26" t="e">
        <f t="shared" si="0"/>
        <v>#VALUE!</v>
      </c>
      <c r="I16" s="26" t="str">
        <f>IF(ISBLANK($C16),"",IF(I$2&lt;&gt;"Yes",0,IF(AJ16&lt;=#REF!,#REF!,IF(AJ16&lt;=#REF!,#REF!,#REF!))))</f>
        <v/>
      </c>
      <c r="J16" s="26" t="e">
        <f t="shared" si="1"/>
        <v>#VALUE!</v>
      </c>
      <c r="K16" s="26" t="str">
        <f>IF(ISBLANK($C16),"",IF(K$2&lt;&gt;"Yes",0,IF(AL16&lt;=#REF!,#REF!,IF(AL16&lt;=#REF!,#REF!,#REF!))))</f>
        <v/>
      </c>
      <c r="L16" s="26" t="e">
        <f t="shared" si="2"/>
        <v>#VALUE!</v>
      </c>
      <c r="M16" s="26" t="str">
        <f>IF(ISBLANK($C16),"",IF(M$2&lt;&gt;"Yes",0,IF(AN16&lt;=#REF!,#REF!,IF(AN16&lt;=#REF!,#REF!,#REF!))))</f>
        <v/>
      </c>
      <c r="N16" s="26" t="e">
        <f t="shared" si="3"/>
        <v>#VALUE!</v>
      </c>
      <c r="O16" s="26" t="str">
        <f>IF(ISBLANK($C16),"",IF(O$2&lt;&gt;"Yes",0,IF(AP16&lt;=#REF!,#REF!,IF(AP16&lt;=#REF!,#REF!,#REF!))))</f>
        <v/>
      </c>
      <c r="P16" s="26" t="e">
        <f t="shared" si="4"/>
        <v>#VALUE!</v>
      </c>
      <c r="Q16" s="26" t="str">
        <f>IF(ISBLANK($C16),"",IF(Q$2&lt;&gt;"Yes",0,IF(AR16&lt;=#REF!,#REF!,IF(AR16&lt;=#REF!,#REF!,#REF!))))</f>
        <v/>
      </c>
      <c r="R16" s="26" t="e">
        <f t="shared" si="5"/>
        <v>#VALUE!</v>
      </c>
      <c r="S16" s="26" t="str">
        <f>IF(ISBLANK($C16),"",IF(S$2&lt;&gt;"Yes",0,IF(AT16&lt;=#REF!,#REF!,IF(AT16&lt;=#REF!,#REF!,#REF!))))</f>
        <v/>
      </c>
      <c r="T16" s="26" t="e">
        <f t="shared" si="6"/>
        <v>#VALUE!</v>
      </c>
      <c r="U16" s="26" t="str">
        <f>IF(ISBLANK($C16),"",IF(U$2&lt;&gt;"Yes",0,IF(AV16&lt;=#REF!,#REF!,IF(AV16&lt;=#REF!,#REF!,#REF!))))</f>
        <v/>
      </c>
      <c r="V16" s="26" t="e">
        <f t="shared" si="7"/>
        <v>#VALUE!</v>
      </c>
      <c r="W16" s="26" t="str">
        <f>IF(ISBLANK($C16),"",IF(W$2&lt;&gt;"Yes",0,IF(AX16&lt;=#REF!,#REF!,IF(AX16&lt;=#REF!,#REF!,#REF!))))</f>
        <v/>
      </c>
      <c r="X16" s="26" t="e">
        <f t="shared" si="8"/>
        <v>#VALUE!</v>
      </c>
      <c r="Y16" s="26" t="str">
        <f>IF(ISBLANK($C16),"",IF(Y$2&lt;&gt;"Yes",0,IF(AZ16&lt;=#REF!,#REF!,IF(AZ16&lt;=#REF!,#REF!,#REF!))))</f>
        <v/>
      </c>
      <c r="Z16" s="26" t="e">
        <f t="shared" si="9"/>
        <v>#VALUE!</v>
      </c>
      <c r="AA16" s="26" t="str">
        <f>IF(ISBLANK($C16),"",IF(AA$2&lt;&gt;"Yes",0,IF(BB16&lt;=#REF!,#REF!,IF(BB16&lt;=#REF!,#REF!,#REF!))))</f>
        <v/>
      </c>
      <c r="AB16" s="26" t="e">
        <f t="shared" si="10"/>
        <v>#VALUE!</v>
      </c>
      <c r="AC16" s="26" t="str">
        <f>IF(ISBLANK($C16),"",IF(AC$2&lt;&gt;"Yes",0,IF(BD16&lt;=#REF!,#REF!,IF(BD16&lt;=#REF!,#REF!,#REF!))))</f>
        <v/>
      </c>
      <c r="AD16" s="26" t="e">
        <f t="shared" si="11"/>
        <v>#VALUE!</v>
      </c>
      <c r="AE16" s="26" t="str">
        <f>IF(ISBLANK($C16),"",IF(AE$2&lt;&gt;"Yes",0,IF(BF16&lt;=#REF!,#REF!,IF(BF16&lt;=#REF!,#REF!,#REF!))))</f>
        <v/>
      </c>
      <c r="AH16" s="27" t="str">
        <f>IF(ISBLANK($C16),"",SUMIF(Data!$C$19:$E$36,'Vessel Turn Around in Port'!$C16,Data!#REF!))</f>
        <v/>
      </c>
      <c r="AI16" s="27"/>
      <c r="AJ16" s="27" t="str">
        <f>IF(ISBLANK($C16),"",SUMIF(Data!$C$19:$E$36,'Vessel Turn Around in Port'!$C16,Data!F$19:F$36))</f>
        <v/>
      </c>
      <c r="AK16" s="27"/>
      <c r="AL16" s="27" t="str">
        <f>IF(ISBLANK($C16),"",SUMIF(Data!$C$19:$E$36,'Vessel Turn Around in Port'!$C16,Data!G$19:G$36))</f>
        <v/>
      </c>
      <c r="AM16" s="27"/>
      <c r="AN16" s="27" t="str">
        <f>IF(ISBLANK($C16),"",SUMIF(Data!$C$19:$E$36,'Vessel Turn Around in Port'!$C16,Data!H$19:H$36))</f>
        <v/>
      </c>
      <c r="AO16" s="27"/>
      <c r="AP16" s="27" t="str">
        <f>IF(ISBLANK($C16),"",SUMIF(Data!$C$19:$E$36,'Vessel Turn Around in Port'!$C16,Data!I$19:I$36))</f>
        <v/>
      </c>
      <c r="AQ16" s="27"/>
      <c r="AR16" s="27" t="str">
        <f>IF(ISBLANK($C16),"",SUMIF(Data!$C$19:$E$36,'Vessel Turn Around in Port'!$C16,Data!J$19:J$36))</f>
        <v/>
      </c>
      <c r="AS16" s="27"/>
      <c r="AT16" s="27" t="str">
        <f>IF(ISBLANK($C16),"",SUMIF(Data!$C$19:$E$36,'Vessel Turn Around in Port'!$C16,Data!K$19:K$36))</f>
        <v/>
      </c>
      <c r="AU16" s="27"/>
      <c r="AV16" s="27" t="str">
        <f>IF(ISBLANK($C16),"",SUMIF(Data!$C$19:$E$36,'Vessel Turn Around in Port'!$C16,Data!L$19:L$36))</f>
        <v/>
      </c>
      <c r="AW16" s="27"/>
      <c r="AX16" s="27" t="str">
        <f>IF(ISBLANK($C16),"",SUMIF(Data!$C$19:$E$36,'Vessel Turn Around in Port'!$C16,Data!M$19:M$36))</f>
        <v/>
      </c>
      <c r="AY16" s="27"/>
      <c r="AZ16" s="27" t="str">
        <f>IF(ISBLANK($C16),"",SUMIF(Data!$C$19:$E$36,'Vessel Turn Around in Port'!$C16,Data!N$19:N$36))</f>
        <v/>
      </c>
      <c r="BA16" s="27"/>
      <c r="BB16" s="27" t="str">
        <f>IF(ISBLANK($C16),"",SUMIF(Data!$C$19:$E$36,'Vessel Turn Around in Port'!$C16,Data!O$19:O$36))</f>
        <v/>
      </c>
      <c r="BC16" s="27"/>
      <c r="BD16" s="27" t="str">
        <f>IF(ISBLANK($C16),"",SUMIF(Data!$C$19:$E$36,'Vessel Turn Around in Port'!$C16,Data!P$19:P$36))</f>
        <v/>
      </c>
      <c r="BE16" s="27"/>
      <c r="BF16" s="27" t="str">
        <f>IF(ISBLANK($C16),"",SUMIF(Data!$C$19:$E$36,'Vessel Turn Around in Port'!$C16,Data!Q$19:Q$36))</f>
        <v/>
      </c>
    </row>
    <row r="17" spans="2:58" s="9" customFormat="1" hidden="1" outlineLevel="1">
      <c r="B17" s="22" t="s">
        <v>75</v>
      </c>
      <c r="C17" s="23"/>
      <c r="D17" s="73"/>
      <c r="E17" s="23"/>
      <c r="F17" s="34"/>
      <c r="G17" s="26" t="str">
        <f>IF(ISBLANK($C17),"",IF(G$2&lt;&gt;"Yes",0,IF(AH17&gt;=#REF!,#REF!,IF(AH17&gt;=#REF!,#REF!,#REF!))))</f>
        <v/>
      </c>
      <c r="H17" s="26" t="e">
        <f t="shared" si="0"/>
        <v>#VALUE!</v>
      </c>
      <c r="I17" s="26" t="str">
        <f>IF(ISBLANK($C17),"",IF(I$2&lt;&gt;"Yes",0,IF(AJ17&gt;=#REF!,#REF!,IF(AJ17&gt;=#REF!,#REF!,#REF!))))</f>
        <v/>
      </c>
      <c r="J17" s="26" t="e">
        <f t="shared" si="1"/>
        <v>#VALUE!</v>
      </c>
      <c r="K17" s="26" t="str">
        <f>IF(ISBLANK($C17),"",IF(K$2&lt;&gt;"Yes",0,IF(AL17&gt;=#REF!,#REF!,IF(AL17&gt;=#REF!,#REF!,#REF!))))</f>
        <v/>
      </c>
      <c r="L17" s="26" t="e">
        <f t="shared" si="2"/>
        <v>#VALUE!</v>
      </c>
      <c r="M17" s="26" t="str">
        <f>IF(ISBLANK($C17),"",IF(M$2&lt;&gt;"Yes",0,IF(AN17&gt;=#REF!,#REF!,IF(AN17&gt;=#REF!,#REF!,#REF!))))</f>
        <v/>
      </c>
      <c r="N17" s="26" t="e">
        <f t="shared" si="3"/>
        <v>#VALUE!</v>
      </c>
      <c r="O17" s="26" t="str">
        <f>IF(ISBLANK($C17),"",IF(O$2&lt;&gt;"Yes",0,IF(AP17&gt;=#REF!,#REF!,IF(AP17&gt;=#REF!,#REF!,#REF!))))</f>
        <v/>
      </c>
      <c r="P17" s="26" t="e">
        <f t="shared" si="4"/>
        <v>#VALUE!</v>
      </c>
      <c r="Q17" s="26" t="str">
        <f>IF(ISBLANK($C17),"",IF(Q$2&lt;&gt;"Yes",0,IF(AR17&gt;=#REF!,#REF!,IF(AR17&gt;=#REF!,#REF!,#REF!))))</f>
        <v/>
      </c>
      <c r="R17" s="26" t="e">
        <f t="shared" si="5"/>
        <v>#VALUE!</v>
      </c>
      <c r="S17" s="26" t="str">
        <f>IF(ISBLANK($C17),"",IF(S$2&lt;&gt;"Yes",0,IF(AT17&gt;=#REF!,#REF!,IF(AT17&gt;=#REF!,#REF!,#REF!))))</f>
        <v/>
      </c>
      <c r="T17" s="26" t="e">
        <f t="shared" si="6"/>
        <v>#VALUE!</v>
      </c>
      <c r="U17" s="26" t="str">
        <f>IF(ISBLANK($C17),"",IF(U$2&lt;&gt;"Yes",0,IF(AV17&gt;=#REF!,#REF!,IF(AV17&gt;=#REF!,#REF!,#REF!))))</f>
        <v/>
      </c>
      <c r="V17" s="26" t="e">
        <f t="shared" si="7"/>
        <v>#VALUE!</v>
      </c>
      <c r="W17" s="26" t="str">
        <f>IF(ISBLANK($C17),"",IF(W$2&lt;&gt;"Yes",0,IF(AX17&gt;=#REF!,#REF!,IF(AX17&gt;=#REF!,#REF!,#REF!))))</f>
        <v/>
      </c>
      <c r="X17" s="26" t="e">
        <f t="shared" si="8"/>
        <v>#VALUE!</v>
      </c>
      <c r="Y17" s="26" t="str">
        <f>IF(ISBLANK($C17),"",IF(Y$2&lt;&gt;"Yes",0,IF(AZ17&gt;=#REF!,#REF!,IF(AZ17&gt;=#REF!,#REF!,#REF!))))</f>
        <v/>
      </c>
      <c r="Z17" s="26" t="e">
        <f t="shared" si="9"/>
        <v>#VALUE!</v>
      </c>
      <c r="AA17" s="26" t="str">
        <f>IF(ISBLANK($C17),"",IF(AA$2&lt;&gt;"Yes",0,IF(BB17&gt;=#REF!,#REF!,IF(BB17&gt;=#REF!,#REF!,#REF!))))</f>
        <v/>
      </c>
      <c r="AB17" s="26" t="e">
        <f t="shared" si="10"/>
        <v>#VALUE!</v>
      </c>
      <c r="AC17" s="26" t="str">
        <f>IF(ISBLANK($C17),"",IF(AC$2&lt;&gt;"Yes",0,IF(BD17&gt;=#REF!,#REF!,IF(BD17&gt;=#REF!,#REF!,#REF!))))</f>
        <v/>
      </c>
      <c r="AD17" s="26" t="e">
        <f t="shared" si="11"/>
        <v>#VALUE!</v>
      </c>
      <c r="AE17" s="26" t="str">
        <f>IF(ISBLANK($C17),"",IF(AE$2&lt;&gt;"Yes",0,IF(BF17&gt;=#REF!,#REF!,IF(BF17&gt;=#REF!,#REF!,#REF!))))</f>
        <v/>
      </c>
      <c r="AH17" s="27" t="str">
        <f>IF(ISBLANK($C17),"",SUMIF(Data!$C$19:$E$36,'Vessel Turn Around in Port'!$C17,Data!#REF!))</f>
        <v/>
      </c>
      <c r="AI17" s="27"/>
      <c r="AJ17" s="27" t="str">
        <f>IF(ISBLANK($C17),"",SUMIF(Data!$C$19:$E$36,'Vessel Turn Around in Port'!$C17,Data!F$19:F$36))</f>
        <v/>
      </c>
      <c r="AK17" s="27"/>
      <c r="AL17" s="27" t="str">
        <f>IF(ISBLANK($C17),"",SUMIF(Data!$C$19:$E$36,'Vessel Turn Around in Port'!$C17,Data!G$19:G$36))</f>
        <v/>
      </c>
      <c r="AM17" s="27"/>
      <c r="AN17" s="27" t="str">
        <f>IF(ISBLANK($C17),"",SUMIF(Data!$C$19:$E$36,'Vessel Turn Around in Port'!$C17,Data!H$19:H$36))</f>
        <v/>
      </c>
      <c r="AO17" s="27"/>
      <c r="AP17" s="27" t="str">
        <f>IF(ISBLANK($C17),"",SUMIF(Data!$C$19:$E$36,'Vessel Turn Around in Port'!$C17,Data!I$19:I$36))</f>
        <v/>
      </c>
      <c r="AQ17" s="27"/>
      <c r="AR17" s="27" t="str">
        <f>IF(ISBLANK($C17),"",SUMIF(Data!$C$19:$E$36,'Vessel Turn Around in Port'!$C17,Data!J$19:J$36))</f>
        <v/>
      </c>
      <c r="AS17" s="27"/>
      <c r="AT17" s="27" t="str">
        <f>IF(ISBLANK($C17),"",SUMIF(Data!$C$19:$E$36,'Vessel Turn Around in Port'!$C17,Data!K$19:K$36))</f>
        <v/>
      </c>
      <c r="AU17" s="27"/>
      <c r="AV17" s="27" t="str">
        <f>IF(ISBLANK($C17),"",SUMIF(Data!$C$19:$E$36,'Vessel Turn Around in Port'!$C17,Data!L$19:L$36))</f>
        <v/>
      </c>
      <c r="AW17" s="27"/>
      <c r="AX17" s="27" t="str">
        <f>IF(ISBLANK($C17),"",SUMIF(Data!$C$19:$E$36,'Vessel Turn Around in Port'!$C17,Data!M$19:M$36))</f>
        <v/>
      </c>
      <c r="AY17" s="27"/>
      <c r="AZ17" s="27" t="str">
        <f>IF(ISBLANK($C17),"",SUMIF(Data!$C$19:$E$36,'Vessel Turn Around in Port'!$C17,Data!N$19:N$36))</f>
        <v/>
      </c>
      <c r="BA17" s="27"/>
      <c r="BB17" s="27" t="str">
        <f>IF(ISBLANK($C17),"",SUMIF(Data!$C$19:$E$36,'Vessel Turn Around in Port'!$C17,Data!O$19:O$36))</f>
        <v/>
      </c>
      <c r="BC17" s="27"/>
      <c r="BD17" s="27" t="str">
        <f>IF(ISBLANK($C17),"",SUMIF(Data!$C$19:$E$36,'Vessel Turn Around in Port'!$C17,Data!P$19:P$36))</f>
        <v/>
      </c>
      <c r="BE17" s="27"/>
      <c r="BF17" s="27" t="str">
        <f>IF(ISBLANK($C17),"",SUMIF(Data!$C$19:$E$36,'Vessel Turn Around in Port'!$C17,Data!Q$19:Q$36))</f>
        <v/>
      </c>
    </row>
    <row r="18" spans="2:58" s="9" customFormat="1" hidden="1" outlineLevel="1">
      <c r="B18" s="22" t="s">
        <v>76</v>
      </c>
      <c r="C18" s="23"/>
      <c r="D18" s="73"/>
      <c r="E18" s="23"/>
      <c r="F18" s="34"/>
      <c r="G18" s="26" t="str">
        <f>IF(ISBLANK($C18),"",IF(G$2&lt;&gt;"Yes",0,IF(AH18=#REF!,#REF!,IF(AH18=#REF!,#REF!,#REF!))))</f>
        <v/>
      </c>
      <c r="H18" s="26" t="e">
        <f t="shared" si="0"/>
        <v>#VALUE!</v>
      </c>
      <c r="I18" s="26" t="str">
        <f>IF(ISBLANK($C18),"",IF(I$2&lt;&gt;"Yes",0,IF(AJ18=#REF!,#REF!,IF(AJ18=#REF!,#REF!,#REF!))))</f>
        <v/>
      </c>
      <c r="J18" s="26" t="e">
        <f t="shared" si="1"/>
        <v>#VALUE!</v>
      </c>
      <c r="K18" s="26" t="str">
        <f>IF(ISBLANK($C18),"",IF(K$2&lt;&gt;"Yes",0,IF(AL18=#REF!,#REF!,IF(AL18=#REF!,#REF!,#REF!))))</f>
        <v/>
      </c>
      <c r="L18" s="26" t="e">
        <f t="shared" si="2"/>
        <v>#VALUE!</v>
      </c>
      <c r="M18" s="26" t="str">
        <f>IF(ISBLANK($C18),"",IF(M$2&lt;&gt;"Yes",0,IF(AN18=#REF!,#REF!,IF(AN18=#REF!,#REF!,#REF!))))</f>
        <v/>
      </c>
      <c r="N18" s="26" t="e">
        <f t="shared" si="3"/>
        <v>#VALUE!</v>
      </c>
      <c r="O18" s="26" t="str">
        <f>IF(ISBLANK($C18),"",IF(O$2&lt;&gt;"Yes",0,IF(AP18=#REF!,#REF!,IF(AP18=#REF!,#REF!,#REF!))))</f>
        <v/>
      </c>
      <c r="P18" s="26" t="e">
        <f t="shared" si="4"/>
        <v>#VALUE!</v>
      </c>
      <c r="Q18" s="26" t="str">
        <f>IF(ISBLANK($C18),"",IF(Q$2&lt;&gt;"Yes",0,IF(AR18=#REF!,#REF!,IF(AR18=#REF!,#REF!,#REF!))))</f>
        <v/>
      </c>
      <c r="R18" s="26" t="e">
        <f t="shared" si="5"/>
        <v>#VALUE!</v>
      </c>
      <c r="S18" s="26" t="str">
        <f>IF(ISBLANK($C18),"",IF(S$2&lt;&gt;"Yes",0,IF(AT18=#REF!,#REF!,IF(AT18=#REF!,#REF!,#REF!))))</f>
        <v/>
      </c>
      <c r="T18" s="26" t="e">
        <f t="shared" si="6"/>
        <v>#VALUE!</v>
      </c>
      <c r="U18" s="26" t="str">
        <f>IF(ISBLANK($C18),"",IF(U$2&lt;&gt;"Yes",0,IF(AV18=#REF!,#REF!,IF(AV18=#REF!,#REF!,#REF!))))</f>
        <v/>
      </c>
      <c r="V18" s="26" t="e">
        <f t="shared" si="7"/>
        <v>#VALUE!</v>
      </c>
      <c r="W18" s="26" t="str">
        <f>IF(ISBLANK($C18),"",IF(W$2&lt;&gt;"Yes",0,IF(AX18=#REF!,#REF!,IF(AX18=#REF!,#REF!,#REF!))))</f>
        <v/>
      </c>
      <c r="X18" s="26" t="e">
        <f t="shared" si="8"/>
        <v>#VALUE!</v>
      </c>
      <c r="Y18" s="26" t="str">
        <f>IF(ISBLANK($C18),"",IF(Y$2&lt;&gt;"Yes",0,IF(AZ18=#REF!,#REF!,IF(AZ18=#REF!,#REF!,#REF!))))</f>
        <v/>
      </c>
      <c r="Z18" s="26" t="e">
        <f t="shared" si="9"/>
        <v>#VALUE!</v>
      </c>
      <c r="AA18" s="26" t="str">
        <f>IF(ISBLANK($C18),"",IF(AA$2&lt;&gt;"Yes",0,IF(BB18=#REF!,#REF!,IF(BB18=#REF!,#REF!,#REF!))))</f>
        <v/>
      </c>
      <c r="AB18" s="26" t="e">
        <f t="shared" si="10"/>
        <v>#VALUE!</v>
      </c>
      <c r="AC18" s="26" t="str">
        <f>IF(ISBLANK($C18),"",IF(AC$2&lt;&gt;"Yes",0,IF(BD18=#REF!,#REF!,IF(BD18=#REF!,#REF!,#REF!))))</f>
        <v/>
      </c>
      <c r="AD18" s="26" t="e">
        <f t="shared" si="11"/>
        <v>#VALUE!</v>
      </c>
      <c r="AE18" s="26" t="str">
        <f>IF(ISBLANK($C18),"",IF(AE$2&lt;&gt;"Yes",0,IF(BF18=#REF!,#REF!,IF(BF18=#REF!,#REF!,#REF!))))</f>
        <v/>
      </c>
      <c r="AH18" s="27" t="str">
        <f>IF(ISBLANK($C18),"",SUMIF(Data!$C$19:$E$36,'Vessel Turn Around in Port'!$C18,Data!#REF!))</f>
        <v/>
      </c>
      <c r="AI18" s="27"/>
      <c r="AJ18" s="27" t="str">
        <f>IF(ISBLANK($C18),"",SUMIF(Data!$C$19:$E$36,'Vessel Turn Around in Port'!$C18,Data!F$19:F$36))</f>
        <v/>
      </c>
      <c r="AK18" s="27"/>
      <c r="AL18" s="27" t="str">
        <f>IF(ISBLANK($C18),"",SUMIF(Data!$C$19:$E$36,'Vessel Turn Around in Port'!$C18,Data!G$19:G$36))</f>
        <v/>
      </c>
      <c r="AM18" s="27"/>
      <c r="AN18" s="27" t="str">
        <f>IF(ISBLANK($C18),"",SUMIF(Data!$C$19:$E$36,'Vessel Turn Around in Port'!$C18,Data!H$19:H$36))</f>
        <v/>
      </c>
      <c r="AO18" s="27"/>
      <c r="AP18" s="27" t="str">
        <f>IF(ISBLANK($C18),"",SUMIF(Data!$C$19:$E$36,'Vessel Turn Around in Port'!$C18,Data!I$19:I$36))</f>
        <v/>
      </c>
      <c r="AQ18" s="27"/>
      <c r="AR18" s="27" t="str">
        <f>IF(ISBLANK($C18),"",SUMIF(Data!$C$19:$E$36,'Vessel Turn Around in Port'!$C18,Data!J$19:J$36))</f>
        <v/>
      </c>
      <c r="AS18" s="27"/>
      <c r="AT18" s="27" t="str">
        <f>IF(ISBLANK($C18),"",SUMIF(Data!$C$19:$E$36,'Vessel Turn Around in Port'!$C18,Data!K$19:K$36))</f>
        <v/>
      </c>
      <c r="AU18" s="27"/>
      <c r="AV18" s="27" t="str">
        <f>IF(ISBLANK($C18),"",SUMIF(Data!$C$19:$E$36,'Vessel Turn Around in Port'!$C18,Data!L$19:L$36))</f>
        <v/>
      </c>
      <c r="AW18" s="27"/>
      <c r="AX18" s="27" t="str">
        <f>IF(ISBLANK($C18),"",SUMIF(Data!$C$19:$E$36,'Vessel Turn Around in Port'!$C18,Data!M$19:M$36))</f>
        <v/>
      </c>
      <c r="AY18" s="27"/>
      <c r="AZ18" s="27" t="str">
        <f>IF(ISBLANK($C18),"",SUMIF(Data!$C$19:$E$36,'Vessel Turn Around in Port'!$C18,Data!N$19:N$36))</f>
        <v/>
      </c>
      <c r="BA18" s="27"/>
      <c r="BB18" s="27" t="str">
        <f>IF(ISBLANK($C18),"",SUMIF(Data!$C$19:$E$36,'Vessel Turn Around in Port'!$C18,Data!O$19:O$36))</f>
        <v/>
      </c>
      <c r="BC18" s="27"/>
      <c r="BD18" s="27" t="str">
        <f>IF(ISBLANK($C18),"",SUMIF(Data!$C$19:$E$36,'Vessel Turn Around in Port'!$C18,Data!P$19:P$36))</f>
        <v/>
      </c>
      <c r="BE18" s="27"/>
      <c r="BF18" s="27" t="str">
        <f>IF(ISBLANK($C18),"",SUMIF(Data!$C$19:$E$36,'Vessel Turn Around in Port'!$C18,Data!Q$19:Q$36))</f>
        <v/>
      </c>
    </row>
    <row r="19" spans="2:58" hidden="1" outlineLevel="1">
      <c r="B19" s="10">
        <v>9</v>
      </c>
      <c r="C19" s="11"/>
      <c r="D19" s="72"/>
      <c r="E19" s="11"/>
      <c r="F19" s="14"/>
      <c r="G19" s="7" t="str">
        <f t="shared" ref="G19:G20" si="21">IF(ISBLANK($C19),"",IF(G$2&lt;&gt;"Yes",0,IF(AH19&lt;=$D$30,$B$30,IF(AH19&lt;=$D$29,$B$29,$B$28))))</f>
        <v/>
      </c>
      <c r="H19" s="7" t="e">
        <f t="shared" si="0"/>
        <v>#VALUE!</v>
      </c>
      <c r="I19" s="7" t="str">
        <f>IF(ISBLANK($C19),"",IF(I$2&lt;&gt;"Yes",0,IF(AJ19&lt;=$D$30,$B$30,IF(AJ19&lt;=$D$29,$B$29,$B$28))))</f>
        <v/>
      </c>
      <c r="J19" s="7" t="e">
        <f t="shared" si="1"/>
        <v>#VALUE!</v>
      </c>
      <c r="K19" s="7" t="str">
        <f t="shared" si="12"/>
        <v/>
      </c>
      <c r="L19" s="7" t="e">
        <f t="shared" si="2"/>
        <v>#VALUE!</v>
      </c>
      <c r="M19" s="7" t="str">
        <f t="shared" si="13"/>
        <v/>
      </c>
      <c r="N19" s="7" t="e">
        <f t="shared" si="3"/>
        <v>#VALUE!</v>
      </c>
      <c r="O19" s="7" t="str">
        <f t="shared" si="14"/>
        <v/>
      </c>
      <c r="P19" s="7" t="e">
        <f t="shared" si="4"/>
        <v>#VALUE!</v>
      </c>
      <c r="Q19" s="7" t="str">
        <f t="shared" si="15"/>
        <v/>
      </c>
      <c r="R19" s="7" t="e">
        <f t="shared" si="5"/>
        <v>#VALUE!</v>
      </c>
      <c r="S19" s="7" t="str">
        <f t="shared" si="16"/>
        <v/>
      </c>
      <c r="T19" s="7" t="e">
        <f t="shared" si="6"/>
        <v>#VALUE!</v>
      </c>
      <c r="U19" s="7" t="str">
        <f t="shared" si="17"/>
        <v/>
      </c>
      <c r="V19" s="7" t="e">
        <f t="shared" si="7"/>
        <v>#VALUE!</v>
      </c>
      <c r="W19" s="7" t="str">
        <f t="shared" si="18"/>
        <v/>
      </c>
      <c r="X19" s="7" t="e">
        <f t="shared" si="8"/>
        <v>#VALUE!</v>
      </c>
      <c r="Y19" s="7" t="str">
        <f>IF(ISBLANK($C19),"",IF(Y$2&lt;&gt;"Yes",0,IF(AZ19&lt;=$D$30,$B$30,IF(AZ19&lt;=$D$29,$B$29,$B$28))))</f>
        <v/>
      </c>
      <c r="Z19" s="7" t="e">
        <f t="shared" si="9"/>
        <v>#VALUE!</v>
      </c>
      <c r="AA19" s="7" t="str">
        <f t="shared" si="19"/>
        <v/>
      </c>
      <c r="AB19" s="7" t="e">
        <f t="shared" si="10"/>
        <v>#VALUE!</v>
      </c>
      <c r="AC19" s="7" t="str">
        <f t="shared" si="20"/>
        <v/>
      </c>
      <c r="AD19" s="7" t="e">
        <f t="shared" si="11"/>
        <v>#VALUE!</v>
      </c>
      <c r="AE19" s="7" t="str">
        <f>IF(ISBLANK($C19),"",IF(AE$2&lt;&gt;"Yes",0,IF(BF19&lt;=$D$30,$B$30,IF(BF19&lt;=$D$29,$B$29,$B$28))))</f>
        <v/>
      </c>
      <c r="AH19" s="6" t="str">
        <f>IF(ISBLANK($C19),"",SUMIF(Data!$C$19:$E$36,'Vessel Turn Around in Port'!$C19,Data!#REF!))</f>
        <v/>
      </c>
      <c r="AI19" s="6"/>
      <c r="AJ19" s="6" t="str">
        <f>IF(ISBLANK($C19),"",SUMIF(Data!$C$19:$E$36,'Vessel Turn Around in Port'!$C19,Data!F$19:F$36))</f>
        <v/>
      </c>
      <c r="AK19" s="6"/>
      <c r="AL19" s="6" t="str">
        <f>IF(ISBLANK($C19),"",SUMIF(Data!$C$19:$E$36,'Vessel Turn Around in Port'!$C19,Data!G$19:G$36))</f>
        <v/>
      </c>
      <c r="AM19" s="6"/>
      <c r="AN19" s="6" t="str">
        <f>IF(ISBLANK($C19),"",SUMIF(Data!$C$19:$E$36,'Vessel Turn Around in Port'!$C19,Data!H$19:H$36))</f>
        <v/>
      </c>
      <c r="AO19" s="6"/>
      <c r="AP19" s="6" t="str">
        <f>IF(ISBLANK($C19),"",SUMIF(Data!$C$19:$E$36,'Vessel Turn Around in Port'!$C19,Data!I$19:I$36))</f>
        <v/>
      </c>
      <c r="AQ19" s="6"/>
      <c r="AR19" s="6" t="str">
        <f>IF(ISBLANK($C19),"",SUMIF(Data!$C$19:$E$36,'Vessel Turn Around in Port'!$C19,Data!J$19:J$36))</f>
        <v/>
      </c>
      <c r="AS19" s="6"/>
      <c r="AT19" s="6" t="str">
        <f>IF(ISBLANK($C19),"",SUMIF(Data!$C$19:$E$36,'Vessel Turn Around in Port'!$C19,Data!K$19:K$36))</f>
        <v/>
      </c>
      <c r="AU19" s="6"/>
      <c r="AV19" s="6" t="str">
        <f>IF(ISBLANK($C19),"",SUMIF(Data!$C$19:$E$36,'Vessel Turn Around in Port'!$C19,Data!L$19:L$36))</f>
        <v/>
      </c>
      <c r="AW19" s="6"/>
      <c r="AX19" s="6" t="str">
        <f>IF(ISBLANK($C19),"",SUMIF(Data!$C$19:$E$36,'Vessel Turn Around in Port'!$C19,Data!M$19:M$36))</f>
        <v/>
      </c>
      <c r="AY19" s="6"/>
      <c r="AZ19" s="6" t="str">
        <f>IF(ISBLANK($C19),"",SUMIF(Data!$C$19:$E$36,'Vessel Turn Around in Port'!$C19,Data!N$19:N$36))</f>
        <v/>
      </c>
      <c r="BA19" s="6"/>
      <c r="BB19" s="6" t="str">
        <f>IF(ISBLANK($C19),"",SUMIF(Data!$C$19:$E$36,'Vessel Turn Around in Port'!$C19,Data!O$19:O$36))</f>
        <v/>
      </c>
      <c r="BC19" s="6"/>
      <c r="BD19" s="6" t="str">
        <f>IF(ISBLANK($C19),"",SUMIF(Data!$C$19:$E$36,'Vessel Turn Around in Port'!$C19,Data!P$19:P$36))</f>
        <v/>
      </c>
      <c r="BE19" s="6"/>
      <c r="BF19" s="6" t="str">
        <f>IF(ISBLANK($C19),"",SUMIF(Data!$C$19:$E$36,'Vessel Turn Around in Port'!$C19,Data!Q$19:Q$36))</f>
        <v/>
      </c>
    </row>
    <row r="20" spans="2:58" hidden="1" outlineLevel="1">
      <c r="B20" s="10">
        <v>10</v>
      </c>
      <c r="C20" s="11"/>
      <c r="D20" s="72"/>
      <c r="E20" s="11"/>
      <c r="F20" s="14"/>
      <c r="G20" s="7" t="str">
        <f t="shared" si="21"/>
        <v/>
      </c>
      <c r="H20" s="7" t="e">
        <f t="shared" si="0"/>
        <v>#VALUE!</v>
      </c>
      <c r="I20" s="7" t="str">
        <f t="shared" ref="I20" si="22">IF(ISBLANK($C20),"",IF(I$2&lt;&gt;"Yes",0,IF(AJ20&lt;=$D$30,$B$30,IF(AJ20&lt;=$D$29,$B$29,$B$28))))</f>
        <v/>
      </c>
      <c r="J20" s="7" t="e">
        <f t="shared" si="1"/>
        <v>#VALUE!</v>
      </c>
      <c r="K20" s="7" t="str">
        <f t="shared" si="12"/>
        <v/>
      </c>
      <c r="L20" s="7" t="e">
        <f t="shared" si="2"/>
        <v>#VALUE!</v>
      </c>
      <c r="M20" s="7" t="str">
        <f t="shared" si="13"/>
        <v/>
      </c>
      <c r="N20" s="7" t="e">
        <f t="shared" si="3"/>
        <v>#VALUE!</v>
      </c>
      <c r="O20" s="7" t="str">
        <f t="shared" si="14"/>
        <v/>
      </c>
      <c r="P20" s="7" t="e">
        <f t="shared" si="4"/>
        <v>#VALUE!</v>
      </c>
      <c r="Q20" s="7" t="str">
        <f t="shared" si="15"/>
        <v/>
      </c>
      <c r="R20" s="7" t="e">
        <f t="shared" si="5"/>
        <v>#VALUE!</v>
      </c>
      <c r="S20" s="7" t="str">
        <f t="shared" si="16"/>
        <v/>
      </c>
      <c r="T20" s="7" t="e">
        <f t="shared" si="6"/>
        <v>#VALUE!</v>
      </c>
      <c r="U20" s="7" t="str">
        <f t="shared" si="17"/>
        <v/>
      </c>
      <c r="V20" s="7" t="e">
        <f t="shared" si="7"/>
        <v>#VALUE!</v>
      </c>
      <c r="W20" s="7" t="str">
        <f t="shared" si="18"/>
        <v/>
      </c>
      <c r="X20" s="7" t="e">
        <f t="shared" si="8"/>
        <v>#VALUE!</v>
      </c>
      <c r="Y20" s="7" t="str">
        <f>IF(ISBLANK($C20),"",IF(Y$2&lt;&gt;"Yes",0,IF(AZ20&lt;=$D$30,$B$30,IF(AZ20&lt;=$D$29,$B$29,$B$28))))</f>
        <v/>
      </c>
      <c r="Z20" s="7" t="e">
        <f t="shared" si="9"/>
        <v>#VALUE!</v>
      </c>
      <c r="AA20" s="7" t="str">
        <f t="shared" si="19"/>
        <v/>
      </c>
      <c r="AB20" s="7" t="e">
        <f t="shared" si="10"/>
        <v>#VALUE!</v>
      </c>
      <c r="AC20" s="7" t="str">
        <f t="shared" si="20"/>
        <v/>
      </c>
      <c r="AD20" s="7" t="e">
        <f t="shared" si="11"/>
        <v>#VALUE!</v>
      </c>
      <c r="AE20" s="7" t="str">
        <f>IF(ISBLANK($C20),"",IF(AE$2&lt;&gt;"Yes",0,IF(BF20&lt;=$D$30,$B$30,IF(BF20&lt;=$D$29,$B$29,$B$28))))</f>
        <v/>
      </c>
      <c r="AH20" s="6" t="str">
        <f>IF(ISBLANK($C20),"",SUMIF(Data!$C$19:$E$36,'Vessel Turn Around in Port'!$C20,Data!#REF!))</f>
        <v/>
      </c>
      <c r="AI20" s="6"/>
      <c r="AJ20" s="6" t="str">
        <f>IF(ISBLANK($C20),"",SUMIF(Data!$C$19:$E$36,'Vessel Turn Around in Port'!$C20,Data!F$19:F$36))</f>
        <v/>
      </c>
      <c r="AK20" s="6"/>
      <c r="AL20" s="6" t="str">
        <f>IF(ISBLANK($C20),"",SUMIF(Data!$C$19:$E$36,'Vessel Turn Around in Port'!$C20,Data!G$19:G$36))</f>
        <v/>
      </c>
      <c r="AM20" s="6"/>
      <c r="AN20" s="6" t="str">
        <f>IF(ISBLANK($C20),"",SUMIF(Data!$C$19:$E$36,'Vessel Turn Around in Port'!$C20,Data!H$19:H$36))</f>
        <v/>
      </c>
      <c r="AO20" s="6"/>
      <c r="AP20" s="6" t="str">
        <f>IF(ISBLANK($C20),"",SUMIF(Data!$C$19:$E$36,'Vessel Turn Around in Port'!$C20,Data!I$19:I$36))</f>
        <v/>
      </c>
      <c r="AQ20" s="6"/>
      <c r="AR20" s="6" t="str">
        <f>IF(ISBLANK($C20),"",SUMIF(Data!$C$19:$E$36,'Vessel Turn Around in Port'!$C20,Data!J$19:J$36))</f>
        <v/>
      </c>
      <c r="AS20" s="6"/>
      <c r="AT20" s="6" t="str">
        <f>IF(ISBLANK($C20),"",SUMIF(Data!$C$19:$E$36,'Vessel Turn Around in Port'!$C20,Data!K$19:K$36))</f>
        <v/>
      </c>
      <c r="AU20" s="6"/>
      <c r="AV20" s="6" t="str">
        <f>IF(ISBLANK($C20),"",SUMIF(Data!$C$19:$E$36,'Vessel Turn Around in Port'!$C20,Data!L$19:L$36))</f>
        <v/>
      </c>
      <c r="AW20" s="6"/>
      <c r="AX20" s="6" t="str">
        <f>IF(ISBLANK($C20),"",SUMIF(Data!$C$19:$E$36,'Vessel Turn Around in Port'!$C20,Data!M$19:M$36))</f>
        <v/>
      </c>
      <c r="AY20" s="6"/>
      <c r="AZ20" s="6" t="str">
        <f>IF(ISBLANK($C20),"",SUMIF(Data!$C$19:$E$36,'Vessel Turn Around in Port'!$C20,Data!N$19:N$36))</f>
        <v/>
      </c>
      <c r="BA20" s="6"/>
      <c r="BB20" s="6" t="str">
        <f>IF(ISBLANK($C20),"",SUMIF(Data!$C$19:$E$36,'Vessel Turn Around in Port'!$C20,Data!O$19:O$36))</f>
        <v/>
      </c>
      <c r="BC20" s="6"/>
      <c r="BD20" s="6" t="str">
        <f>IF(ISBLANK($C20),"",SUMIF(Data!$C$19:$E$36,'Vessel Turn Around in Port'!$C20,Data!P$19:P$36))</f>
        <v/>
      </c>
      <c r="BE20" s="6"/>
      <c r="BF20" s="6" t="str">
        <f>IF(ISBLANK($C20),"",SUMIF(Data!$C$19:$E$36,'Vessel Turn Around in Port'!$C20,Data!Q$19:Q$36))</f>
        <v/>
      </c>
    </row>
    <row r="21" spans="2:58" collapsed="1">
      <c r="D21" s="3"/>
    </row>
    <row r="22" spans="2:58">
      <c r="B22" s="10" t="s">
        <v>14</v>
      </c>
      <c r="C22" s="11"/>
      <c r="D22" s="72">
        <f>SUM(D11:D20)</f>
        <v>1</v>
      </c>
      <c r="E22" s="12"/>
      <c r="F22" s="13"/>
      <c r="G22" s="7">
        <f>SUMPRODUCT($D11:$D20,G11:G20)</f>
        <v>0</v>
      </c>
      <c r="H22" s="7" t="str">
        <f>IF(OR(ISBLANK(I22),ISERROR(I22)),"",I22-G22)</f>
        <v/>
      </c>
      <c r="I22" s="7" t="e">
        <f>IF(SUMPRODUCT($D11:$D20,I11:I20)=0,NA(),SUMPRODUCT($D11:$D20,I11:I20))</f>
        <v>#N/A</v>
      </c>
      <c r="J22" s="7" t="str">
        <f>IF(OR(ISBLANK(K22),ISERROR(K22)),"",K22-I22)</f>
        <v/>
      </c>
      <c r="K22" s="7" t="e">
        <f>IF(SUMPRODUCT($D11:$D20,K11:K20)=0,NA(),SUMPRODUCT($D11:$D20,K11:K20))</f>
        <v>#N/A</v>
      </c>
      <c r="L22" s="7" t="str">
        <f>IF(OR(ISBLANK(M22),ISERROR(M22)),"",M22-K22)</f>
        <v/>
      </c>
      <c r="M22" s="7" t="e">
        <f>IF(SUMPRODUCT($D11:$D20,M11:M20)=0,NA(),SUMPRODUCT($D11:$D20,M11:M20))</f>
        <v>#N/A</v>
      </c>
      <c r="N22" s="7" t="str">
        <f>IF(OR(ISBLANK(O22),ISERROR(O22)),"",O22-M22)</f>
        <v/>
      </c>
      <c r="O22" s="7" t="e">
        <f>IF(SUMPRODUCT($D11:$D20,O11:O20)=0,NA(),SUMPRODUCT($D11:$D20,O11:O20))</f>
        <v>#N/A</v>
      </c>
      <c r="P22" s="7" t="str">
        <f>IF(OR(ISBLANK(Q22),ISERROR(Q22)),"",Q22-O22)</f>
        <v/>
      </c>
      <c r="Q22" s="7" t="e">
        <f>IF(SUMPRODUCT($D11:$D20,Q11:Q20)=0,NA(),SUMPRODUCT($D11:$D20,Q11:Q20))</f>
        <v>#N/A</v>
      </c>
      <c r="R22" s="7" t="str">
        <f>IF(OR(ISBLANK(S22),ISERROR(S22)),"",S22-Q22)</f>
        <v/>
      </c>
      <c r="S22" s="7" t="e">
        <f>IF(SUMPRODUCT($D11:$D20,S11:S20)=0,NA(),SUMPRODUCT($D11:$D20,S11:S20))</f>
        <v>#N/A</v>
      </c>
      <c r="T22" s="7" t="str">
        <f>IF(OR(ISBLANK(U22),ISERROR(U22)),"",U22-S22)</f>
        <v/>
      </c>
      <c r="U22" s="7" t="e">
        <f>IF(SUMPRODUCT($D11:$D20,U11:U20)=0,NA(),SUMPRODUCT($D11:$D20,U11:U20))</f>
        <v>#N/A</v>
      </c>
      <c r="V22" s="7" t="str">
        <f>IF(OR(ISBLANK(W22),ISERROR(W22)),"",W22-U22)</f>
        <v/>
      </c>
      <c r="W22" s="7" t="e">
        <f>IF(SUMPRODUCT($D11:$D20,W11:W20)=0,NA(),SUMPRODUCT($D11:$D20,W11:W20))</f>
        <v>#N/A</v>
      </c>
      <c r="X22" s="7" t="e">
        <f ca="1">IF(OR(ISBLANK(Y22),ISERROR(Y22)),"",Y22-W22)</f>
        <v>#N/A</v>
      </c>
      <c r="Y22" s="7">
        <f ca="1">IF(SUMPRODUCT($D11:$D20,Y11:Y20)=0,NA(),SUMPRODUCT($D11:$D20,Y11:Y20))</f>
        <v>3.0000000000000004</v>
      </c>
      <c r="Z22" s="7" t="str">
        <f>IF(OR(ISBLANK(AA22),ISERROR(AA22)),"",AA22-Y22)</f>
        <v/>
      </c>
      <c r="AA22" s="7" t="e">
        <f>IF(SUMPRODUCT($D11:$D20,AA11:AA20)=0,NA(),SUMPRODUCT($D11:$D20,AA11:AA20))</f>
        <v>#N/A</v>
      </c>
      <c r="AB22" s="7" t="str">
        <f>IF(OR(ISBLANK(AC22),ISERROR(AC22)),"",AC22-AA22)</f>
        <v/>
      </c>
      <c r="AC22" s="7" t="e">
        <f>IF(SUMPRODUCT($D11:$D20,AC11:AC20)=0,NA(),SUMPRODUCT($D11:$D20,AC11:AC20))</f>
        <v>#N/A</v>
      </c>
      <c r="AD22" s="7" t="str">
        <f>IF(OR(ISBLANK(AE22),ISERROR(AE22)),"",AE22-AC22)</f>
        <v/>
      </c>
      <c r="AE22" s="7" t="e">
        <f>IF(SUMPRODUCT($D11:$D20,AE11:AE20)=0,NA(),SUMPRODUCT($D11:$D20,AE11:AE20))</f>
        <v>#N/A</v>
      </c>
    </row>
    <row r="26" spans="2:58">
      <c r="B26" s="2" t="s">
        <v>52</v>
      </c>
    </row>
    <row r="27" spans="2:58">
      <c r="B27" s="2" t="s">
        <v>64</v>
      </c>
      <c r="D27" s="9"/>
    </row>
    <row r="28" spans="2:58" ht="26">
      <c r="B28" s="15">
        <v>1</v>
      </c>
      <c r="C28" s="5" t="s">
        <v>175</v>
      </c>
      <c r="D28" s="68">
        <v>1</v>
      </c>
    </row>
    <row r="29" spans="2:58">
      <c r="B29" s="15">
        <v>2</v>
      </c>
      <c r="C29" s="5" t="s">
        <v>168</v>
      </c>
      <c r="D29" s="68">
        <v>0</v>
      </c>
    </row>
    <row r="30" spans="2:58">
      <c r="B30" s="15">
        <v>3</v>
      </c>
      <c r="C30" s="5" t="s">
        <v>167</v>
      </c>
      <c r="D30" s="68">
        <v>0</v>
      </c>
    </row>
    <row r="31" spans="2:58">
      <c r="B31" s="15"/>
      <c r="C31" s="5"/>
      <c r="D31" s="30"/>
    </row>
    <row r="32" spans="2:58">
      <c r="B32" s="15" t="s">
        <v>65</v>
      </c>
      <c r="C32" s="5"/>
      <c r="D32" s="30"/>
    </row>
    <row r="33" spans="2:5">
      <c r="B33" s="15">
        <v>1</v>
      </c>
      <c r="C33" s="5" t="s">
        <v>169</v>
      </c>
      <c r="D33" s="68">
        <v>1.02</v>
      </c>
    </row>
    <row r="34" spans="2:5">
      <c r="B34" s="15">
        <v>2</v>
      </c>
      <c r="C34" s="5" t="s">
        <v>170</v>
      </c>
      <c r="D34" s="68">
        <v>0</v>
      </c>
    </row>
    <row r="35" spans="2:5">
      <c r="B35" s="15">
        <v>3</v>
      </c>
      <c r="C35" s="5" t="s">
        <v>171</v>
      </c>
      <c r="D35" s="133">
        <v>0</v>
      </c>
    </row>
    <row r="36" spans="2:5">
      <c r="B36" s="15"/>
      <c r="C36" s="5"/>
      <c r="D36" s="30"/>
    </row>
    <row r="37" spans="2:5">
      <c r="B37" s="15" t="s">
        <v>66</v>
      </c>
      <c r="C37" s="5"/>
      <c r="D37" s="30"/>
    </row>
    <row r="38" spans="2:5">
      <c r="B38" s="15">
        <v>1</v>
      </c>
      <c r="C38" s="5" t="s">
        <v>172</v>
      </c>
      <c r="D38" s="133">
        <v>1.05</v>
      </c>
    </row>
    <row r="39" spans="2:5">
      <c r="B39" s="15">
        <v>2</v>
      </c>
      <c r="C39" s="5" t="s">
        <v>173</v>
      </c>
      <c r="D39" s="133">
        <v>0</v>
      </c>
    </row>
    <row r="40" spans="2:5">
      <c r="B40" s="15">
        <v>3</v>
      </c>
      <c r="C40" s="5" t="s">
        <v>174</v>
      </c>
      <c r="D40" s="133">
        <v>0</v>
      </c>
    </row>
    <row r="42" spans="2:5">
      <c r="B42" s="2" t="s">
        <v>53</v>
      </c>
    </row>
    <row r="43" spans="2:5">
      <c r="B43" s="2">
        <v>1</v>
      </c>
      <c r="C43" s="2" t="s">
        <v>55</v>
      </c>
      <c r="D43" s="8" t="s">
        <v>57</v>
      </c>
      <c r="E43" s="70">
        <f>'Management Performance'!$E$29</f>
        <v>1.58</v>
      </c>
    </row>
    <row r="44" spans="2:5">
      <c r="B44" s="2">
        <v>2</v>
      </c>
      <c r="C44" s="2" t="s">
        <v>56</v>
      </c>
      <c r="D44" s="8" t="s">
        <v>58</v>
      </c>
      <c r="E44" s="70">
        <f>'Management Performance'!$E$30</f>
        <v>1.58</v>
      </c>
    </row>
    <row r="45" spans="2:5">
      <c r="B45" s="2">
        <v>3</v>
      </c>
      <c r="C45" s="2" t="s">
        <v>54</v>
      </c>
      <c r="D45" s="8" t="s">
        <v>58</v>
      </c>
      <c r="E45" s="70">
        <f>'Management Performance'!$E$31</f>
        <v>2.42</v>
      </c>
    </row>
  </sheetData>
  <sheetProtection formatColumns="0"/>
  <mergeCells count="1">
    <mergeCell ref="B4:AE4"/>
  </mergeCells>
  <conditionalFormatting sqref="G11:G20 I11:I20 K11:K20 M11:M20 O11:O20 Q11:Q20 S11:S20 U11:U20 W11:W20 Y11:Y20 AA11:AA20 AC11:AC20 AE11:AE20">
    <cfRule type="iconSet" priority="1">
      <iconSet showValue="0">
        <cfvo type="percent" val="0"/>
        <cfvo type="num" val="2"/>
        <cfvo type="num" val="2" gte="0"/>
      </iconSet>
    </cfRule>
  </conditionalFormatting>
  <conditionalFormatting sqref="G22 I22 K22 M22 O22 Q22 S22 U22 W22 Y22 AA22 AC22 AE22">
    <cfRule type="iconSet" priority="15">
      <iconSet showValue="0">
        <cfvo type="percent" val="0"/>
        <cfvo type="formula" val="$E$43"/>
        <cfvo type="formula" val="$E$45"/>
      </iconSet>
    </cfRule>
  </conditionalFormatting>
  <printOptions horizontalCentered="1"/>
  <pageMargins left="0.7" right="0.7" top="0.75" bottom="0.75" header="0.3" footer="0.3"/>
  <pageSetup paperSize="9" scale="85" orientation="portrait"/>
  <drawing r:id="rId1"/>
  <extLst>
    <ext xmlns:x14="http://schemas.microsoft.com/office/spreadsheetml/2009/9/main" uri="{78C0D931-6437-407d-A8EE-F0AAD7539E65}">
      <x14:conditionalFormattings>
        <x14:conditionalFormatting xmlns:xm="http://schemas.microsoft.com/office/excel/2006/main">
          <x14:cfRule type="iconSet" priority="14" id="{EBB255F8-1014-4015-8C17-2EB6081A5CA0}">
            <x14:iconSet iconSet="3Triangles" showValue="0">
              <x14:cfvo type="percent">
                <xm:f>0</xm:f>
              </x14:cfvo>
              <x14:cfvo type="num">
                <xm:f>0</xm:f>
              </x14:cfvo>
              <x14:cfvo type="num" gte="0">
                <xm:f>0</xm:f>
              </x14:cfvo>
            </x14:iconSet>
          </x14:cfRule>
          <xm:sqref>H11:H20 H22 J22 L22 N22 P22 R22 J11:J20 L11:L20 N11:N20 P11:P20 R11:R20</xm:sqref>
        </x14:conditionalFormatting>
        <x14:conditionalFormatting xmlns:xm="http://schemas.microsoft.com/office/excel/2006/main">
          <x14:cfRule type="iconSet" priority="13" id="{4E675757-4AF9-4540-A73E-E4C1C2EED9DD}">
            <x14:iconSet iconSet="3Triangles" showValue="0">
              <x14:cfvo type="percent">
                <xm:f>0</xm:f>
              </x14:cfvo>
              <x14:cfvo type="num">
                <xm:f>0</xm:f>
              </x14:cfvo>
              <x14:cfvo type="num" gte="0">
                <xm:f>0</xm:f>
              </x14:cfvo>
            </x14:iconSet>
          </x14:cfRule>
          <xm:sqref>T22</xm:sqref>
        </x14:conditionalFormatting>
        <x14:conditionalFormatting xmlns:xm="http://schemas.microsoft.com/office/excel/2006/main">
          <x14:cfRule type="iconSet" priority="12" id="{047B6DDF-F0FE-47A4-A4A1-45CA8DD0DBCF}">
            <x14:iconSet iconSet="3Triangles" showValue="0">
              <x14:cfvo type="percent">
                <xm:f>0</xm:f>
              </x14:cfvo>
              <x14:cfvo type="num">
                <xm:f>0</xm:f>
              </x14:cfvo>
              <x14:cfvo type="num" gte="0">
                <xm:f>0</xm:f>
              </x14:cfvo>
            </x14:iconSet>
          </x14:cfRule>
          <xm:sqref>V22</xm:sqref>
        </x14:conditionalFormatting>
        <x14:conditionalFormatting xmlns:xm="http://schemas.microsoft.com/office/excel/2006/main">
          <x14:cfRule type="iconSet" priority="11" id="{B7E73D4D-0E8F-4332-996B-DA9E6FE2812B}">
            <x14:iconSet iconSet="3Triangles" showValue="0">
              <x14:cfvo type="percent">
                <xm:f>0</xm:f>
              </x14:cfvo>
              <x14:cfvo type="num">
                <xm:f>0</xm:f>
              </x14:cfvo>
              <x14:cfvo type="num" gte="0">
                <xm:f>0</xm:f>
              </x14:cfvo>
            </x14:iconSet>
          </x14:cfRule>
          <xm:sqref>X22</xm:sqref>
        </x14:conditionalFormatting>
        <x14:conditionalFormatting xmlns:xm="http://schemas.microsoft.com/office/excel/2006/main">
          <x14:cfRule type="iconSet" priority="10" id="{B66294DD-3E35-46FE-B84F-B4E752863E80}">
            <x14:iconSet iconSet="3Triangles" showValue="0">
              <x14:cfvo type="percent">
                <xm:f>0</xm:f>
              </x14:cfvo>
              <x14:cfvo type="num">
                <xm:f>0</xm:f>
              </x14:cfvo>
              <x14:cfvo type="num" gte="0">
                <xm:f>0</xm:f>
              </x14:cfvo>
            </x14:iconSet>
          </x14:cfRule>
          <xm:sqref>Z22</xm:sqref>
        </x14:conditionalFormatting>
        <x14:conditionalFormatting xmlns:xm="http://schemas.microsoft.com/office/excel/2006/main">
          <x14:cfRule type="iconSet" priority="9" id="{66D1ABC7-4A79-4208-80AE-92536ADDE492}">
            <x14:iconSet iconSet="3Triangles" showValue="0">
              <x14:cfvo type="percent">
                <xm:f>0</xm:f>
              </x14:cfvo>
              <x14:cfvo type="num">
                <xm:f>0</xm:f>
              </x14:cfvo>
              <x14:cfvo type="num" gte="0">
                <xm:f>0</xm:f>
              </x14:cfvo>
            </x14:iconSet>
          </x14:cfRule>
          <xm:sqref>AB22</xm:sqref>
        </x14:conditionalFormatting>
        <x14:conditionalFormatting xmlns:xm="http://schemas.microsoft.com/office/excel/2006/main">
          <x14:cfRule type="iconSet" priority="8" id="{189A7E19-A21D-4170-80F6-39EA17E5C654}">
            <x14:iconSet iconSet="3Triangles" showValue="0">
              <x14:cfvo type="percent">
                <xm:f>0</xm:f>
              </x14:cfvo>
              <x14:cfvo type="num">
                <xm:f>0</xm:f>
              </x14:cfvo>
              <x14:cfvo type="num" gte="0">
                <xm:f>0</xm:f>
              </x14:cfvo>
            </x14:iconSet>
          </x14:cfRule>
          <xm:sqref>AD22</xm:sqref>
        </x14:conditionalFormatting>
        <x14:conditionalFormatting xmlns:xm="http://schemas.microsoft.com/office/excel/2006/main">
          <x14:cfRule type="iconSet" priority="7" id="{BB354444-6D3F-41EB-9BEC-E82824E1BC8A}">
            <x14:iconSet iconSet="3Triangles" showValue="0">
              <x14:cfvo type="percent">
                <xm:f>0</xm:f>
              </x14:cfvo>
              <x14:cfvo type="num">
                <xm:f>0</xm:f>
              </x14:cfvo>
              <x14:cfvo type="num" gte="0">
                <xm:f>0</xm:f>
              </x14:cfvo>
            </x14:iconSet>
          </x14:cfRule>
          <xm:sqref>T11:T20</xm:sqref>
        </x14:conditionalFormatting>
        <x14:conditionalFormatting xmlns:xm="http://schemas.microsoft.com/office/excel/2006/main">
          <x14:cfRule type="iconSet" priority="6" id="{EDC8C72B-EF7D-4F01-955C-ECF3C91D2D52}">
            <x14:iconSet iconSet="3Triangles" showValue="0">
              <x14:cfvo type="percent">
                <xm:f>0</xm:f>
              </x14:cfvo>
              <x14:cfvo type="num">
                <xm:f>0</xm:f>
              </x14:cfvo>
              <x14:cfvo type="num" gte="0">
                <xm:f>0</xm:f>
              </x14:cfvo>
            </x14:iconSet>
          </x14:cfRule>
          <xm:sqref>V11:V20</xm:sqref>
        </x14:conditionalFormatting>
        <x14:conditionalFormatting xmlns:xm="http://schemas.microsoft.com/office/excel/2006/main">
          <x14:cfRule type="iconSet" priority="5" id="{982FACBD-78D4-4F85-AAB7-88F11AA44915}">
            <x14:iconSet iconSet="3Triangles" showValue="0">
              <x14:cfvo type="percent">
                <xm:f>0</xm:f>
              </x14:cfvo>
              <x14:cfvo type="num">
                <xm:f>0</xm:f>
              </x14:cfvo>
              <x14:cfvo type="num" gte="0">
                <xm:f>0</xm:f>
              </x14:cfvo>
            </x14:iconSet>
          </x14:cfRule>
          <xm:sqref>X11:X20</xm:sqref>
        </x14:conditionalFormatting>
        <x14:conditionalFormatting xmlns:xm="http://schemas.microsoft.com/office/excel/2006/main">
          <x14:cfRule type="iconSet" priority="4" id="{79599F51-F97E-4705-96C1-F10985E1F20B}">
            <x14:iconSet iconSet="3Triangles" showValue="0">
              <x14:cfvo type="percent">
                <xm:f>0</xm:f>
              </x14:cfvo>
              <x14:cfvo type="num">
                <xm:f>0</xm:f>
              </x14:cfvo>
              <x14:cfvo type="num" gte="0">
                <xm:f>0</xm:f>
              </x14:cfvo>
            </x14:iconSet>
          </x14:cfRule>
          <xm:sqref>Z11:Z20</xm:sqref>
        </x14:conditionalFormatting>
        <x14:conditionalFormatting xmlns:xm="http://schemas.microsoft.com/office/excel/2006/main">
          <x14:cfRule type="iconSet" priority="3" id="{31CE3C26-A873-4BA3-A291-944B311F5D7B}">
            <x14:iconSet iconSet="3Triangles" showValue="0">
              <x14:cfvo type="percent">
                <xm:f>0</xm:f>
              </x14:cfvo>
              <x14:cfvo type="num">
                <xm:f>0</xm:f>
              </x14:cfvo>
              <x14:cfvo type="num" gte="0">
                <xm:f>0</xm:f>
              </x14:cfvo>
            </x14:iconSet>
          </x14:cfRule>
          <xm:sqref>AB11:AB20</xm:sqref>
        </x14:conditionalFormatting>
        <x14:conditionalFormatting xmlns:xm="http://schemas.microsoft.com/office/excel/2006/main">
          <x14:cfRule type="iconSet" priority="2" id="{9B44B1DA-44AB-45A0-9A2E-2879D99A7749}">
            <x14:iconSet iconSet="3Triangles" showValue="0">
              <x14:cfvo type="percent">
                <xm:f>0</xm:f>
              </x14:cfvo>
              <x14:cfvo type="num">
                <xm:f>0</xm:f>
              </x14:cfvo>
              <x14:cfvo type="num" gte="0">
                <xm:f>0</xm:f>
              </x14:cfvo>
            </x14:iconSet>
          </x14:cfRule>
          <xm:sqref>AD11:AD20</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pageSetUpPr fitToPage="1"/>
  </sheetPr>
  <dimension ref="A1:BF45"/>
  <sheetViews>
    <sheetView showGridLines="0" zoomScale="85" zoomScaleNormal="85" zoomScaleSheetLayoutView="100" zoomScalePageLayoutView="85" workbookViewId="0">
      <selection activeCell="N12" sqref="N12"/>
    </sheetView>
  </sheetViews>
  <sheetFormatPr baseColWidth="10" defaultColWidth="8.83203125" defaultRowHeight="13" outlineLevelRow="1" outlineLevelCol="1" x14ac:dyDescent="0"/>
  <cols>
    <col min="1" max="1" width="8.6640625" style="2" customWidth="1"/>
    <col min="2" max="2" width="4.1640625" style="2" customWidth="1"/>
    <col min="3" max="3" width="59.5" style="2" customWidth="1"/>
    <col min="4" max="4" width="10.83203125" style="2" customWidth="1"/>
    <col min="5" max="6" width="7" style="2" customWidth="1"/>
    <col min="7" max="7" width="9.33203125" style="2" customWidth="1" outlineLevel="1"/>
    <col min="8" max="8" width="6.83203125" style="2" customWidth="1"/>
    <col min="9" max="9" width="8.5" style="2" customWidth="1"/>
    <col min="10" max="10" width="6.83203125" style="2" customWidth="1"/>
    <col min="11" max="11" width="8.5" style="2" customWidth="1"/>
    <col min="12" max="12" width="6.83203125" style="2" customWidth="1"/>
    <col min="13" max="13" width="8" style="2" customWidth="1"/>
    <col min="14" max="14" width="7.1640625" style="2" customWidth="1"/>
    <col min="15" max="30" width="6.83203125" style="2" customWidth="1"/>
    <col min="31" max="31" width="3" style="2" customWidth="1"/>
    <col min="32" max="32" width="9.1640625" style="2" customWidth="1"/>
    <col min="33" max="33" width="8.83203125" style="2"/>
    <col min="34" max="34" width="9.83203125" style="2" bestFit="1" customWidth="1"/>
    <col min="35" max="35" width="9.83203125" style="2" customWidth="1"/>
    <col min="36" max="16384" width="8.83203125" style="2"/>
  </cols>
  <sheetData>
    <row r="1" spans="1:58">
      <c r="A1" s="3" t="s">
        <v>47</v>
      </c>
      <c r="B1" s="3"/>
      <c r="C1" s="2" t="s">
        <v>48</v>
      </c>
    </row>
    <row r="2" spans="1:58">
      <c r="C2" s="2" t="s">
        <v>62</v>
      </c>
      <c r="G2" s="3"/>
      <c r="H2" s="3"/>
      <c r="Y2" s="2" t="str">
        <f>Data!N1</f>
        <v>Yes</v>
      </c>
    </row>
    <row r="3" spans="1:58">
      <c r="G3" s="3" t="s">
        <v>46</v>
      </c>
      <c r="H3" s="3" t="s">
        <v>0</v>
      </c>
      <c r="I3" s="2" t="s">
        <v>0</v>
      </c>
      <c r="J3" s="2" t="s">
        <v>1</v>
      </c>
      <c r="K3" s="2" t="s">
        <v>1</v>
      </c>
      <c r="L3" s="2" t="s">
        <v>2</v>
      </c>
      <c r="M3" s="2" t="s">
        <v>2</v>
      </c>
      <c r="N3" s="2" t="s">
        <v>3</v>
      </c>
      <c r="O3" s="2" t="s">
        <v>3</v>
      </c>
      <c r="P3" s="2" t="s">
        <v>63</v>
      </c>
      <c r="Q3" s="2" t="s">
        <v>4</v>
      </c>
      <c r="R3" s="2" t="s">
        <v>5</v>
      </c>
      <c r="S3" s="2" t="s">
        <v>5</v>
      </c>
      <c r="T3" s="2" t="s">
        <v>6</v>
      </c>
      <c r="U3" s="2" t="s">
        <v>6</v>
      </c>
      <c r="V3" s="2" t="s">
        <v>7</v>
      </c>
      <c r="W3" s="2" t="s">
        <v>7</v>
      </c>
      <c r="X3" s="2" t="s">
        <v>8</v>
      </c>
      <c r="Y3" s="2" t="s">
        <v>8</v>
      </c>
      <c r="Z3" s="2" t="s">
        <v>9</v>
      </c>
      <c r="AA3" s="2" t="s">
        <v>9</v>
      </c>
      <c r="AB3" s="2" t="s">
        <v>10</v>
      </c>
      <c r="AC3" s="2" t="s">
        <v>10</v>
      </c>
      <c r="AD3" s="2" t="s">
        <v>11</v>
      </c>
      <c r="AE3" s="2" t="s">
        <v>11</v>
      </c>
    </row>
    <row r="4" spans="1:58" ht="18" thickBot="1">
      <c r="B4" s="251" t="s">
        <v>142</v>
      </c>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row>
    <row r="5" spans="1:58" ht="14" thickTop="1">
      <c r="C5" s="54"/>
      <c r="W5" s="9"/>
      <c r="X5" s="9"/>
    </row>
    <row r="8" spans="1:58">
      <c r="AH8" s="2" t="s">
        <v>12</v>
      </c>
    </row>
    <row r="9" spans="1:58">
      <c r="C9" s="2" t="s">
        <v>15</v>
      </c>
      <c r="D9" s="3" t="s">
        <v>13</v>
      </c>
      <c r="G9" s="3" t="s">
        <v>46</v>
      </c>
      <c r="H9" s="3"/>
      <c r="I9" s="3" t="s">
        <v>0</v>
      </c>
      <c r="J9" s="3"/>
      <c r="K9" s="3" t="s">
        <v>1</v>
      </c>
      <c r="L9" s="3"/>
      <c r="M9" s="3" t="s">
        <v>2</v>
      </c>
      <c r="N9" s="3"/>
      <c r="O9" s="3" t="s">
        <v>3</v>
      </c>
      <c r="P9" s="3"/>
      <c r="Q9" s="3" t="s">
        <v>4</v>
      </c>
      <c r="R9" s="3"/>
      <c r="S9" s="3" t="s">
        <v>5</v>
      </c>
      <c r="T9" s="3"/>
      <c r="U9" s="3" t="s">
        <v>6</v>
      </c>
      <c r="V9" s="3"/>
      <c r="W9" s="3" t="s">
        <v>7</v>
      </c>
      <c r="X9" s="3"/>
      <c r="Y9" s="3" t="s">
        <v>8</v>
      </c>
      <c r="Z9" s="3"/>
      <c r="AA9" s="3" t="s">
        <v>9</v>
      </c>
      <c r="AB9" s="3"/>
      <c r="AC9" s="3" t="s">
        <v>10</v>
      </c>
      <c r="AD9" s="3"/>
      <c r="AE9" s="3" t="s">
        <v>11</v>
      </c>
      <c r="AH9" s="3" t="s">
        <v>46</v>
      </c>
      <c r="AI9" s="3"/>
      <c r="AJ9" s="3" t="s">
        <v>0</v>
      </c>
      <c r="AK9" s="3"/>
      <c r="AL9" s="3" t="s">
        <v>1</v>
      </c>
      <c r="AM9" s="3"/>
      <c r="AN9" s="3" t="s">
        <v>2</v>
      </c>
      <c r="AO9" s="3"/>
      <c r="AP9" s="3" t="s">
        <v>3</v>
      </c>
      <c r="AQ9" s="3"/>
      <c r="AR9" s="3" t="s">
        <v>4</v>
      </c>
      <c r="AS9" s="3"/>
      <c r="AT9" s="3" t="s">
        <v>5</v>
      </c>
      <c r="AU9" s="3"/>
      <c r="AV9" s="3" t="s">
        <v>6</v>
      </c>
      <c r="AW9" s="3"/>
      <c r="AX9" s="3" t="s">
        <v>7</v>
      </c>
      <c r="AY9" s="3"/>
      <c r="AZ9" s="3" t="s">
        <v>8</v>
      </c>
      <c r="BA9" s="3"/>
      <c r="BB9" s="3" t="s">
        <v>9</v>
      </c>
      <c r="BC9" s="3"/>
      <c r="BD9" s="3" t="s">
        <v>10</v>
      </c>
      <c r="BE9" s="3"/>
      <c r="BF9" s="3" t="s">
        <v>11</v>
      </c>
    </row>
    <row r="10" spans="1:58">
      <c r="D10" s="3"/>
    </row>
    <row r="11" spans="1:58" s="9" customFormat="1" ht="15">
      <c r="B11" s="22" t="s">
        <v>64</v>
      </c>
      <c r="C11" s="104" t="s">
        <v>157</v>
      </c>
      <c r="D11" s="73">
        <v>1</v>
      </c>
      <c r="E11" s="24"/>
      <c r="F11" s="25"/>
      <c r="G11" s="26">
        <f>IF(ISBLANK($C11),"",IF(G$2&lt;&gt;"Yes",0,IF(AH11=$D$30,$B$30,IF(AH11=$D$29,$B$29,$B$28))))</f>
        <v>0</v>
      </c>
      <c r="H11" s="26">
        <f t="shared" ref="H11:H20" si="0">IF(ISBLANK(I11),"",I11-G11)</f>
        <v>0</v>
      </c>
      <c r="I11" s="26">
        <f>IF(ISBLANK($C11),"",IF(I$2&lt;&gt;"Yes",0,IF(AJ11=1,$D30,IF(AJ11=2,$D29,$D28))))</f>
        <v>0</v>
      </c>
      <c r="J11" s="26">
        <f t="shared" ref="J11:J20" si="1">IF(ISBLANK(K11),"",K11-I11)</f>
        <v>0</v>
      </c>
      <c r="K11" s="26">
        <f>IF(ISBLANK($C11),"",IF(I$2&lt;&gt;"Yes",0,IF(AL11=1,$D30,IF(AL11=2,$D29,$D28))))</f>
        <v>0</v>
      </c>
      <c r="L11" s="26">
        <f t="shared" ref="L11:L20" si="2">IF(ISBLANK(M11),"",M11-K11)</f>
        <v>0</v>
      </c>
      <c r="M11" s="26">
        <f>IF(ISBLANK($C11),"",IF(I$2&lt;&gt;"Yes",0,IF(AN11=1,$D30,IF(AN11=2,$D29,$D28))))</f>
        <v>0</v>
      </c>
      <c r="N11" s="26">
        <f t="shared" ref="N11:N20" si="3">IF(ISBLANK(O11),"",O11-M11)</f>
        <v>0</v>
      </c>
      <c r="O11" s="26">
        <f>IF(ISBLANK($C11),"",IF(O$2&lt;&gt;"Yes",0,IF(AP11=$D$30,$B$30,IF(AP11=$D$29,$B$29,$B$28))))</f>
        <v>0</v>
      </c>
      <c r="P11" s="26">
        <f t="shared" ref="P11:P20" si="4">IF(ISBLANK(Q11),"",Q11-O11)</f>
        <v>0</v>
      </c>
      <c r="Q11" s="26">
        <f>IF(ISBLANK($C11),"",IF(Q$2&lt;&gt;"Yes",0,IF(AR11=$D$30,$B$30,IF(AR11=$D$29,$B$29,$B$28))))</f>
        <v>0</v>
      </c>
      <c r="R11" s="26">
        <f t="shared" ref="R11:R20" si="5">IF(ISBLANK(S11),"",S11-Q11)</f>
        <v>0</v>
      </c>
      <c r="S11" s="26">
        <f>IF(ISBLANK($C11),"",IF(S$2&lt;&gt;"Yes",0,IF(AT11=$D$30,$B$30,IF(AT11=$D$29,$B$29,$B$28))))</f>
        <v>0</v>
      </c>
      <c r="T11" s="26">
        <f t="shared" ref="T11:T20" si="6">IF(ISBLANK(U11),"",U11-S11)</f>
        <v>0</v>
      </c>
      <c r="U11" s="26">
        <f>IF(ISBLANK($C11),"",IF(U$2&lt;&gt;"Yes",0,IF(AV11=$D$30,$B$30,IF(AV11=$D$29,$B$29,$B$28))))</f>
        <v>0</v>
      </c>
      <c r="V11" s="26">
        <f t="shared" ref="V11:V20" si="7">IF(ISBLANK(W11),"",W11-U11)</f>
        <v>0</v>
      </c>
      <c r="W11" s="26">
        <f>IF(ISBLANK($C11),"",IF(W$2&lt;&gt;"Yes",0,IF(AX11=$D$30,$B$30,IF(AX11=$D$29,$B$29,$B$28))))</f>
        <v>0</v>
      </c>
      <c r="X11" s="26">
        <f t="shared" ref="X11:X20" ca="1" si="8">IF(ISBLANK(Y11),"",Y11-W11)</f>
        <v>1</v>
      </c>
      <c r="Y11" s="26">
        <f ca="1">IF(ISBLANK($C11),"",IF(Y$2&lt;&gt;"Yes",0,IF(AZ11=$D$30,$B$30,IF(AZ11=$D$29,$B$29,$B$28))))</f>
        <v>1</v>
      </c>
      <c r="Z11" s="26">
        <f t="shared" ref="Z11:Z20" ca="1" si="9">IF(ISBLANK(AA11),"",AA11-Y11)</f>
        <v>-1</v>
      </c>
      <c r="AA11" s="26">
        <f>IF(ISBLANK($C11),"",IF(AA$2&lt;&gt;"Yes",0,IF(BB11=$D$30,$B$30,IF(BB11=$D$29,$B$29,$B$28))))</f>
        <v>0</v>
      </c>
      <c r="AB11" s="26">
        <f t="shared" ref="AB11:AB20" si="10">IF(ISBLANK(AC11),"",AC11-AA11)</f>
        <v>0</v>
      </c>
      <c r="AC11" s="26">
        <f>IF(ISBLANK($C11),"",IF(AC$2&lt;&gt;"Yes",0,IF(BD11=$D$30,$B$30,IF(BD11=$D$29,$B$29,$B$28))))</f>
        <v>0</v>
      </c>
      <c r="AD11" s="26">
        <f t="shared" ref="AD11:AD20" si="11">IF(ISBLANK(AE11),"",AE11-AC11)</f>
        <v>0</v>
      </c>
      <c r="AE11" s="26">
        <f>IF(ISBLANK($C11),"",IF(AE$2&lt;&gt;"Yes",0,IF(BF11=$D$30,$B$30,IF(BF11=$D$29,$B$29,$B$28))))</f>
        <v>0</v>
      </c>
      <c r="AH11" s="27" t="e">
        <f>IF(ISBLANK($C11),"",SUMIF(Data!$C$19:$E$36,'Bunker Management'!$C11,Data!#REF!))</f>
        <v>#REF!</v>
      </c>
      <c r="AI11" s="27"/>
      <c r="AJ11" s="27">
        <f ca="1">IF(ISBLANK($C11),"",SUMIF(Data!$C$3:$E$36,'Bunker Management'!$C11,Data!F$3:F$36))</f>
        <v>1</v>
      </c>
      <c r="AK11" s="27"/>
      <c r="AL11" s="27">
        <f ca="1">IF(ISBLANK($C11),"",SUMIF(Data!$C$3:$E$36,'Bunker Management'!$C11,Data!G$3:G$36))</f>
        <v>2</v>
      </c>
      <c r="AM11" s="27"/>
      <c r="AN11" s="27">
        <f ca="1">IF(ISBLANK($C11),"",SUMIF(Data!$C$3:$E$36,'Bunker Management'!$C11,Data!H$3:H$36))</f>
        <v>3</v>
      </c>
      <c r="AO11" s="27"/>
      <c r="AP11" s="27" t="e">
        <f ca="1">IF(ISBLANK($C11),"",SUMIF(Data!$C$3:$E$36,'Bunker Management'!$C11,Data!I$3:I$36))</f>
        <v>#DIV/0!</v>
      </c>
      <c r="AQ11" s="27"/>
      <c r="AR11" s="27" t="e">
        <f ca="1">IF(ISBLANK($C11),"",SUMIF(Data!$C$3:$E$36,'Bunker Management'!$C11,Data!J$3:J$36))</f>
        <v>#DIV/0!</v>
      </c>
      <c r="AS11" s="27"/>
      <c r="AT11" s="27" t="e">
        <f ca="1">IF(ISBLANK($C11),"",SUMIF(Data!$C$3:$E$36,'Bunker Management'!$C11,Data!K$3:K$36))</f>
        <v>#DIV/0!</v>
      </c>
      <c r="AU11" s="27"/>
      <c r="AV11" s="27">
        <f ca="1">IF(ISBLANK($C11),"",SUMIF(Data!$C$19:$E$36,'Bunker Management'!$C11,Data!L$19:L$36))</f>
        <v>0</v>
      </c>
      <c r="AW11" s="27"/>
      <c r="AX11" s="27">
        <f ca="1">IF(ISBLANK($C11),"",SUMIF(Data!$C$19:$E$36,'Bunker Management'!$C11,Data!M$19:M$36))</f>
        <v>0</v>
      </c>
      <c r="AY11" s="27"/>
      <c r="AZ11" s="27">
        <f ca="1">IF(ISBLANK($C11),"",SUMIF(Data!$C$19:$E$36,'Bunker Management'!$C11,Data!N$19:N$36))</f>
        <v>0</v>
      </c>
      <c r="BA11" s="27"/>
      <c r="BB11" s="27">
        <f ca="1">IF(ISBLANK($C11),"",SUMIF(Data!$C$19:$E$36,'Bunker Management'!$C11,Data!O$19:O$36))</f>
        <v>0</v>
      </c>
      <c r="BC11" s="27"/>
      <c r="BD11" s="27">
        <f ca="1">IF(ISBLANK($C11),"",SUMIF(Data!$C$19:$E$36,'Bunker Management'!$C11,Data!P$19:P$36))</f>
        <v>0</v>
      </c>
      <c r="BE11" s="27"/>
      <c r="BF11" s="27">
        <f ca="1">IF(ISBLANK($C11),"",SUMIF(Data!$C$19:$E$36,'Bunker Management'!$C11,Data!Q$19:Q$36))</f>
        <v>0</v>
      </c>
    </row>
    <row r="12" spans="1:58" s="9" customFormat="1">
      <c r="B12" s="99"/>
      <c r="C12" s="100"/>
      <c r="D12" s="101"/>
      <c r="E12" s="102"/>
      <c r="F12" s="103"/>
      <c r="G12" s="26"/>
      <c r="H12" s="26"/>
      <c r="I12" s="26"/>
      <c r="J12" s="26"/>
      <c r="K12" s="26"/>
      <c r="L12" s="26"/>
      <c r="M12" s="26"/>
      <c r="N12" s="26" t="e">
        <f t="shared" si="3"/>
        <v>#VALUE!</v>
      </c>
      <c r="O12" s="26" t="str">
        <f>IF(ISBLANK($C12),"",IF(O$2&lt;&gt;"Yes",0,IF(AP12&lt;=$D$35,$B$35,IF(AP12&lt;=$D$34,$B$34,$B$33))))</f>
        <v/>
      </c>
      <c r="P12" s="26" t="e">
        <f t="shared" si="4"/>
        <v>#VALUE!</v>
      </c>
      <c r="Q12" s="26" t="str">
        <f>IF(ISBLANK($C12),"",IF(Q$2&lt;&gt;"Yes",0,IF(AR12&lt;=$D$35,$B$35,IF(AR12&lt;=$D$34,$B$34,$B$33))))</f>
        <v/>
      </c>
      <c r="R12" s="26" t="e">
        <f t="shared" si="5"/>
        <v>#VALUE!</v>
      </c>
      <c r="S12" s="26" t="str">
        <f>IF(ISBLANK($C12),"",IF(S$2&lt;&gt;"Yes",0,IF(AT12&lt;=$D$35,$B$35,IF(AT12&lt;=$D$34,$B$34,$B$33))))</f>
        <v/>
      </c>
      <c r="T12" s="26" t="e">
        <f t="shared" si="6"/>
        <v>#VALUE!</v>
      </c>
      <c r="U12" s="26" t="str">
        <f>IF(ISBLANK($C12),"",IF(U$2&lt;&gt;"Yes",0,IF(AV12&lt;=$D$35,$B$35,IF(AV12&lt;=$D$34,$B$34,$B$33))))</f>
        <v/>
      </c>
      <c r="V12" s="26" t="e">
        <f t="shared" si="7"/>
        <v>#VALUE!</v>
      </c>
      <c r="W12" s="26" t="str">
        <f>IF(ISBLANK($C12),"",IF(W$2&lt;&gt;"Yes",0,IF(AX12&lt;=$D$35,$B$35,IF(AX12&lt;=$D$34,$B$34,$B$33))))</f>
        <v/>
      </c>
      <c r="X12" s="26" t="e">
        <f t="shared" si="8"/>
        <v>#VALUE!</v>
      </c>
      <c r="Y12" s="26" t="str">
        <f>IF(ISBLANK($C12),"",IF(Y$2&lt;&gt;"Yes",0,IF(AZ12&lt;=$D$35,$B$35,IF(AZ12&lt;=$D$34,$B$34,$B$33))))</f>
        <v/>
      </c>
      <c r="Z12" s="26" t="e">
        <f t="shared" si="9"/>
        <v>#VALUE!</v>
      </c>
      <c r="AA12" s="26" t="str">
        <f>IF(ISBLANK($C12),"",IF(AA$2&lt;&gt;"Yes",0,IF(BB12&lt;=$D$35,$B$35,IF(BB12&lt;=$D$34,$B$34,$B$33))))</f>
        <v/>
      </c>
      <c r="AB12" s="26" t="e">
        <f t="shared" si="10"/>
        <v>#VALUE!</v>
      </c>
      <c r="AC12" s="26" t="str">
        <f>IF(ISBLANK($C12),"",IF(AC$2&lt;&gt;"Yes",0,IF(BD12&lt;=$D$35,$B$35,IF(BD12&lt;=$D$34,$B$34,$B$33))))</f>
        <v/>
      </c>
      <c r="AD12" s="26" t="e">
        <f t="shared" si="11"/>
        <v>#VALUE!</v>
      </c>
      <c r="AE12" s="26" t="str">
        <f>IF(ISBLANK($C12),"",IF(AE$2&lt;&gt;"Yes",0,IF(BF12&lt;=$D$35,$B$35,IF(BF12&lt;=$D$34,$B$34,$B$33))))</f>
        <v/>
      </c>
      <c r="AH12" s="27" t="str">
        <f>IF(ISBLANK($C12),"",SUMIF(Data!$C$19:$E$36,'Bunker Management'!$C12,Data!#REF!))</f>
        <v/>
      </c>
      <c r="AI12" s="27"/>
      <c r="AJ12" s="27" t="str">
        <f>IF(ISBLANK($C12),"",SUMIF(Data!$C$3:$E$36,'Bunker Management'!$C12,Data!F$3:F$36))</f>
        <v/>
      </c>
      <c r="AK12" s="27"/>
      <c r="AL12" s="27" t="str">
        <f>IF(ISBLANK($C12),"",SUMIF(Data!$C$3:$E$36,'Bunker Management'!$C12,Data!G$3:G$36))</f>
        <v/>
      </c>
      <c r="AM12" s="27"/>
      <c r="AN12" s="27" t="str">
        <f>IF(ISBLANK($C12),"",SUMIF(Data!$C$3:$E$36,'Bunker Management'!$C12,Data!H$3:H$36))</f>
        <v/>
      </c>
      <c r="AO12" s="27"/>
      <c r="AP12" s="27" t="str">
        <f>IF(ISBLANK($C12),"",SUMIF(Data!$C$3:$E$36,'Bunker Management'!$C12,Data!I$3:I$36))</f>
        <v/>
      </c>
      <c r="AQ12" s="27"/>
      <c r="AR12" s="27" t="str">
        <f>IF(ISBLANK($C12),"",SUMIF(Data!$C$3:$E$36,'Bunker Management'!$C12,Data!J$3:J$36))</f>
        <v/>
      </c>
      <c r="AS12" s="27"/>
      <c r="AT12" s="27" t="str">
        <f>IF(ISBLANK($C12),"",SUMIF(Data!$C$3:$E$36,'Bunker Management'!$C12,Data!K$3:K$36))</f>
        <v/>
      </c>
      <c r="AU12" s="27"/>
      <c r="AV12" s="27" t="str">
        <f>IF(ISBLANK($C12),"",SUMIF(Data!$C$19:$E$36,'Bunker Management'!$C12,Data!L$19:L$36))</f>
        <v/>
      </c>
      <c r="AW12" s="27"/>
      <c r="AX12" s="27" t="str">
        <f>IF(ISBLANK($C12),"",SUMIF(Data!$C$19:$E$36,'Bunker Management'!$C12,Data!M$19:M$36))</f>
        <v/>
      </c>
      <c r="AY12" s="27"/>
      <c r="AZ12" s="27" t="str">
        <f>IF(ISBLANK($C12),"",SUMIF(Data!$C$19:$E$36,'Bunker Management'!$C12,Data!N$19:N$36))</f>
        <v/>
      </c>
      <c r="BA12" s="27"/>
      <c r="BB12" s="27" t="str">
        <f>IF(ISBLANK($C12),"",SUMIF(Data!$C$19:$E$36,'Bunker Management'!$C12,Data!O$19:O$36))</f>
        <v/>
      </c>
      <c r="BC12" s="27"/>
      <c r="BD12" s="27" t="str">
        <f>IF(ISBLANK($C12),"",SUMIF(Data!$C$19:$E$36,'Bunker Management'!$C12,Data!P$19:P$36))</f>
        <v/>
      </c>
      <c r="BE12" s="27"/>
      <c r="BF12" s="27" t="str">
        <f>IF(ISBLANK($C12),"",SUMIF(Data!$C$19:$E$36,'Bunker Management'!$C12,Data!Q$19:Q$36))</f>
        <v/>
      </c>
    </row>
    <row r="13" spans="1:58" s="9" customFormat="1">
      <c r="B13" s="22"/>
      <c r="C13" s="82"/>
      <c r="D13" s="73"/>
      <c r="E13" s="24"/>
      <c r="F13" s="25"/>
      <c r="G13" s="26"/>
      <c r="H13" s="26"/>
      <c r="I13" s="26"/>
      <c r="J13" s="26"/>
      <c r="K13" s="26"/>
      <c r="L13" s="26"/>
      <c r="M13" s="26"/>
      <c r="N13" s="26" t="e">
        <f t="shared" si="3"/>
        <v>#VALUE!</v>
      </c>
      <c r="O13" s="26" t="str">
        <f>IF(ISBLANK($C13),"",IF(O$2&lt;&gt;"Yes",0,IF(AP13&lt;=$D$40,$B$40,IF(AP13&lt;=$D$39,$B$39,$B$38))))</f>
        <v/>
      </c>
      <c r="P13" s="26" t="e">
        <f t="shared" si="4"/>
        <v>#VALUE!</v>
      </c>
      <c r="Q13" s="26" t="str">
        <f>IF(ISBLANK($C13),"",IF(Q$2&lt;&gt;"Yes",0,IF(AR13&lt;=$D$40,$B$40,IF(AR13&lt;=$D$39,$B$39,$B$38))))</f>
        <v/>
      </c>
      <c r="R13" s="26" t="e">
        <f t="shared" si="5"/>
        <v>#VALUE!</v>
      </c>
      <c r="S13" s="26" t="str">
        <f>IF(ISBLANK($C13),"",IF(S$2&lt;&gt;"Yes",0,IF(AT13&lt;=$D$40,$B$40,IF(AT13&lt;=$D$39,$B$39,$B$38))))</f>
        <v/>
      </c>
      <c r="T13" s="26" t="e">
        <f t="shared" si="6"/>
        <v>#VALUE!</v>
      </c>
      <c r="U13" s="26" t="str">
        <f>IF(ISBLANK($C13),"",IF(U$2&lt;&gt;"Yes",0,IF(AV13&lt;=$D$40,$B$40,IF(AV13&lt;=$D$39,$B$39,$B$38))))</f>
        <v/>
      </c>
      <c r="V13" s="26" t="e">
        <f t="shared" si="7"/>
        <v>#VALUE!</v>
      </c>
      <c r="W13" s="26" t="str">
        <f>IF(ISBLANK($C13),"",IF(W$2&lt;&gt;"Yes",0,IF(AX13&lt;=$D$40,$B$40,IF(AX13&lt;=$D$39,$B$39,$B$38))))</f>
        <v/>
      </c>
      <c r="X13" s="26" t="e">
        <f t="shared" si="8"/>
        <v>#VALUE!</v>
      </c>
      <c r="Y13" s="26" t="str">
        <f>IF(ISBLANK($C13),"",IF(Y$2&lt;&gt;"Yes",0,IF(AZ13&lt;=$D$40,$B$40,IF(AZ13&lt;=$D$39,$B$39,$B$38))))</f>
        <v/>
      </c>
      <c r="Z13" s="26" t="e">
        <f t="shared" si="9"/>
        <v>#VALUE!</v>
      </c>
      <c r="AA13" s="26" t="str">
        <f>IF(ISBLANK($C13),"",IF(AA$2&lt;&gt;"Yes",0,IF(BB13&lt;=$D$40,$B$40,IF(BB13&lt;=$D$39,$B$39,$B$38))))</f>
        <v/>
      </c>
      <c r="AB13" s="26" t="e">
        <f t="shared" si="10"/>
        <v>#VALUE!</v>
      </c>
      <c r="AC13" s="26" t="str">
        <f>IF(ISBLANK($C13),"",IF(AC$2&lt;&gt;"Yes",0,IF(BD13&lt;=$D$40,$B$40,IF(BD13&lt;=$D$39,$B$39,$B$38))))</f>
        <v/>
      </c>
      <c r="AD13" s="26" t="e">
        <f t="shared" si="11"/>
        <v>#VALUE!</v>
      </c>
      <c r="AE13" s="26" t="str">
        <f>IF(ISBLANK($C13),"",IF(AE$2&lt;&gt;"Yes",0,IF(BF13&lt;=$D$40,$B$40,IF(BF13&lt;=$D$39,$B$39,$B$38))))</f>
        <v/>
      </c>
      <c r="AH13" s="27" t="str">
        <f>IF(ISBLANK($C13),"",SUMIF(Data!$C$19:$E$36,'Bunker Management'!$C13,Data!#REF!))</f>
        <v/>
      </c>
      <c r="AI13" s="27"/>
      <c r="AJ13" s="27" t="str">
        <f>IF(ISBLANK($C13),"",SUMIF(Data!$C$3:$E$36,'Bunker Management'!$C13,Data!F$3:F$36))</f>
        <v/>
      </c>
      <c r="AK13" s="27"/>
      <c r="AL13" s="27" t="str">
        <f>IF(ISBLANK($C13),"",SUMIF(Data!$C$3:$E$36,'Bunker Management'!$C13,Data!G$3:G$36))</f>
        <v/>
      </c>
      <c r="AM13" s="27"/>
      <c r="AN13" s="27" t="str">
        <f>IF(ISBLANK($C13),"",SUMIF(Data!$C$3:$E$36,'Bunker Management'!$C13,Data!H$3:H$36))</f>
        <v/>
      </c>
      <c r="AO13" s="27"/>
      <c r="AP13" s="27" t="str">
        <f>IF(ISBLANK($C13),"",SUMIF(Data!$C$3:$E$36,'Bunker Management'!$C13,Data!I$3:I$36))</f>
        <v/>
      </c>
      <c r="AQ13" s="27"/>
      <c r="AR13" s="27" t="str">
        <f>IF(ISBLANK($C13),"",SUMIF(Data!$C$3:$E$36,'Bunker Management'!$C13,Data!J$3:J$36))</f>
        <v/>
      </c>
      <c r="AS13" s="27"/>
      <c r="AT13" s="27" t="str">
        <f>IF(ISBLANK($C13),"",SUMIF(Data!$C$3:$E$36,'Bunker Management'!$C13,Data!K$3:K$36))</f>
        <v/>
      </c>
      <c r="AU13" s="27"/>
      <c r="AV13" s="27" t="str">
        <f>IF(ISBLANK($C13),"",SUMIF(Data!$C$19:$E$36,'Bunker Management'!$C13,Data!L$19:L$36))</f>
        <v/>
      </c>
      <c r="AW13" s="27"/>
      <c r="AX13" s="27" t="str">
        <f>IF(ISBLANK($C13),"",SUMIF(Data!$C$19:$E$36,'Bunker Management'!$C13,Data!M$19:M$36))</f>
        <v/>
      </c>
      <c r="AY13" s="27"/>
      <c r="AZ13" s="27" t="str">
        <f>IF(ISBLANK($C13),"",SUMIF(Data!$C$19:$E$36,'Bunker Management'!$C13,Data!N$19:N$36))</f>
        <v/>
      </c>
      <c r="BA13" s="27"/>
      <c r="BB13" s="27" t="str">
        <f>IF(ISBLANK($C13),"",SUMIF(Data!$C$19:$E$36,'Bunker Management'!$C13,Data!O$19:O$36))</f>
        <v/>
      </c>
      <c r="BC13" s="27"/>
      <c r="BD13" s="27" t="str">
        <f>IF(ISBLANK($C13),"",SUMIF(Data!$C$19:$E$36,'Bunker Management'!$C13,Data!P$19:P$36))</f>
        <v/>
      </c>
      <c r="BE13" s="27"/>
      <c r="BF13" s="27" t="str">
        <f>IF(ISBLANK($C13),"",SUMIF(Data!$C$19:$E$36,'Bunker Management'!$C13,Data!Q$19:Q$36))</f>
        <v/>
      </c>
    </row>
    <row r="14" spans="1:58" s="9" customFormat="1" hidden="1" outlineLevel="1">
      <c r="B14" s="22" t="s">
        <v>67</v>
      </c>
      <c r="C14" s="23"/>
      <c r="D14" s="73"/>
      <c r="E14" s="24"/>
      <c r="F14" s="25"/>
      <c r="G14" s="26" t="str">
        <f>IF(ISBLANK($C14),"",IF(G$2&lt;&gt;"Yes",0,IF(AH14&lt;=$D$35,$B$35,IF(AH14&lt;=$D$34,$B$34,$B$33))))</f>
        <v/>
      </c>
      <c r="H14" s="26" t="e">
        <f t="shared" si="0"/>
        <v>#VALUE!</v>
      </c>
      <c r="I14" s="26" t="str">
        <f>IF(ISBLANK($C14),"",IF(I$2&lt;&gt;"Yes",0,IF(AJ14&lt;=$D$35,$B$35,IF(AJ14&lt;=$D$34,$B$34,$B$33))))</f>
        <v/>
      </c>
      <c r="J14" s="26" t="e">
        <f t="shared" si="1"/>
        <v>#VALUE!</v>
      </c>
      <c r="K14" s="26" t="str">
        <f>IF(ISBLANK($C14),"",IF(K$2&lt;&gt;"Yes",0,IF(AL14&lt;=$D$35,$B$35,IF(AL14&lt;=$D$34,$B$34,$B$33))))</f>
        <v/>
      </c>
      <c r="L14" s="26" t="e">
        <f t="shared" si="2"/>
        <v>#VALUE!</v>
      </c>
      <c r="M14" s="26" t="str">
        <f>IF(ISBLANK($C14),"",IF(M$2&lt;&gt;"Yes",0,IF(AN14&lt;=$D$35,$B$35,IF(AN14&lt;=$D$34,$B$34,$B$33))))</f>
        <v/>
      </c>
      <c r="N14" s="26" t="e">
        <f t="shared" si="3"/>
        <v>#VALUE!</v>
      </c>
      <c r="O14" s="26" t="str">
        <f>IF(ISBLANK($C14),"",IF(O$2&lt;&gt;"Yes",0,IF(AP14&lt;=$D$35,$B$35,IF(AP14&lt;=$D$34,$B$34,$B$33))))</f>
        <v/>
      </c>
      <c r="P14" s="26" t="e">
        <f t="shared" si="4"/>
        <v>#VALUE!</v>
      </c>
      <c r="Q14" s="26" t="str">
        <f>IF(ISBLANK($C14),"",IF(Q$2&lt;&gt;"Yes",0,IF(AR14&lt;=$D$35,$B$35,IF(AR14&lt;=$D$34,$B$34,$B$33))))</f>
        <v/>
      </c>
      <c r="R14" s="26" t="e">
        <f t="shared" si="5"/>
        <v>#VALUE!</v>
      </c>
      <c r="S14" s="26" t="str">
        <f>IF(ISBLANK($C14),"",IF(S$2&lt;&gt;"Yes",0,IF(AT14&lt;=$D$35,$B$35,IF(AT14&lt;=$D$34,$B$34,$B$33))))</f>
        <v/>
      </c>
      <c r="T14" s="26" t="e">
        <f t="shared" si="6"/>
        <v>#VALUE!</v>
      </c>
      <c r="U14" s="26" t="str">
        <f>IF(ISBLANK($C14),"",IF(U$2&lt;&gt;"Yes",0,IF(AV14&lt;=$D$35,$B$35,IF(AV14&lt;=$D$34,$B$34,$B$33))))</f>
        <v/>
      </c>
      <c r="V14" s="26" t="e">
        <f t="shared" si="7"/>
        <v>#VALUE!</v>
      </c>
      <c r="W14" s="26" t="str">
        <f>IF(ISBLANK($C14),"",IF(W$2&lt;&gt;"Yes",0,IF(AX14&lt;=$D$35,$B$35,IF(AX14&lt;=$D$34,$B$34,$B$33))))</f>
        <v/>
      </c>
      <c r="X14" s="26" t="e">
        <f t="shared" si="8"/>
        <v>#VALUE!</v>
      </c>
      <c r="Y14" s="26" t="str">
        <f>IF(ISBLANK($C14),"",IF(Y$2&lt;&gt;"Yes",0,IF(AZ14&lt;=$D$35,$B$35,IF(AZ14&lt;=$D$34,$B$34,$B$33))))</f>
        <v/>
      </c>
      <c r="Z14" s="26" t="e">
        <f t="shared" si="9"/>
        <v>#VALUE!</v>
      </c>
      <c r="AA14" s="26" t="str">
        <f>IF(ISBLANK($C14),"",IF(AA$2&lt;&gt;"Yes",0,IF(BB14&lt;=$D$35,$B$35,IF(BB14&lt;=$D$34,$B$34,$B$33))))</f>
        <v/>
      </c>
      <c r="AB14" s="26" t="e">
        <f t="shared" si="10"/>
        <v>#VALUE!</v>
      </c>
      <c r="AC14" s="26" t="str">
        <f>IF(ISBLANK($C14),"",IF(AC$2&lt;&gt;"Yes",0,IF(BD14&lt;=$D$35,$B$35,IF(BD14&lt;=$D$34,$B$34,$B$33))))</f>
        <v/>
      </c>
      <c r="AD14" s="26" t="e">
        <f t="shared" si="11"/>
        <v>#VALUE!</v>
      </c>
      <c r="AE14" s="26" t="str">
        <f>IF(ISBLANK($C14),"",IF(AE$2&lt;&gt;"Yes",0,IF(BF14&lt;=$D$35,$B$35,IF(BF14&lt;=$D$34,$B$34,$B$33))))</f>
        <v/>
      </c>
      <c r="AH14" s="27" t="str">
        <f>IF(ISBLANK($C14),"",SUMIF(Data!$C$19:$E$36,'Bunker Management'!$C14,Data!#REF!))</f>
        <v/>
      </c>
      <c r="AI14" s="27"/>
      <c r="AJ14" s="27" t="str">
        <f>IF(ISBLANK($C14),"",SUMIF(Data!$C$19:$E$36,'Bunker Management'!$C14,Data!F$19:F$36))</f>
        <v/>
      </c>
      <c r="AK14" s="27"/>
      <c r="AL14" s="27" t="str">
        <f>IF(ISBLANK($C14),"",SUMIF(Data!$C$19:$E$36,'Bunker Management'!$C14,Data!G$19:G$36))</f>
        <v/>
      </c>
      <c r="AM14" s="27"/>
      <c r="AN14" s="27" t="str">
        <f>IF(ISBLANK($C14),"",SUMIF(Data!$C$19:$E$36,'Bunker Management'!$C14,Data!H$19:H$36))</f>
        <v/>
      </c>
      <c r="AO14" s="27"/>
      <c r="AP14" s="27" t="str">
        <f>IF(ISBLANK($C14),"",SUMIF(Data!$C$19:$E$36,'Bunker Management'!$C14,Data!I$19:I$36))</f>
        <v/>
      </c>
      <c r="AQ14" s="27"/>
      <c r="AR14" s="27" t="str">
        <f>IF(ISBLANK($C14),"",SUMIF(Data!$C$19:$E$36,'Bunker Management'!$C14,Data!J$19:J$36))</f>
        <v/>
      </c>
      <c r="AS14" s="27"/>
      <c r="AT14" s="27" t="str">
        <f>IF(ISBLANK($C14),"",SUMIF(Data!$C$19:$E$36,'Bunker Management'!$C14,Data!K$19:K$36))</f>
        <v/>
      </c>
      <c r="AU14" s="27"/>
      <c r="AV14" s="27" t="str">
        <f>IF(ISBLANK($C14),"",SUMIF(Data!$C$19:$E$36,'Bunker Management'!$C14,Data!L$19:L$36))</f>
        <v/>
      </c>
      <c r="AW14" s="27"/>
      <c r="AX14" s="27" t="str">
        <f>IF(ISBLANK($C14),"",SUMIF(Data!$C$19:$E$36,'Bunker Management'!$C14,Data!M$19:M$36))</f>
        <v/>
      </c>
      <c r="AY14" s="27"/>
      <c r="AZ14" s="27" t="str">
        <f>IF(ISBLANK($C14),"",SUMIF(Data!$C$19:$E$36,'Bunker Management'!$C14,Data!N$19:N$36))</f>
        <v/>
      </c>
      <c r="BA14" s="27"/>
      <c r="BB14" s="27" t="str">
        <f>IF(ISBLANK($C14),"",SUMIF(Data!$C$19:$E$36,'Bunker Management'!$C14,Data!O$19:O$36))</f>
        <v/>
      </c>
      <c r="BC14" s="27"/>
      <c r="BD14" s="27" t="str">
        <f>IF(ISBLANK($C14),"",SUMIF(Data!$C$19:$E$36,'Bunker Management'!$C14,Data!P$19:P$36))</f>
        <v/>
      </c>
      <c r="BE14" s="27"/>
      <c r="BF14" s="27" t="str">
        <f>IF(ISBLANK($C14),"",SUMIF(Data!$C$19:$E$36,'Bunker Management'!$C14,Data!Q$19:Q$36))</f>
        <v/>
      </c>
    </row>
    <row r="15" spans="1:58" s="9" customFormat="1" hidden="1" outlineLevel="1">
      <c r="B15" s="22" t="s">
        <v>73</v>
      </c>
      <c r="C15" s="23"/>
      <c r="D15" s="73"/>
      <c r="E15" s="23"/>
      <c r="F15" s="34"/>
      <c r="G15" s="26" t="str">
        <f>IF(ISBLANK($C15),"",IF(G$2&lt;&gt;"Yes",0,IF(AH15&lt;=$D$40,$B$40,IF(AH15&lt;=$D$39,$B$39,$B$38))))</f>
        <v/>
      </c>
      <c r="H15" s="26" t="e">
        <f t="shared" si="0"/>
        <v>#VALUE!</v>
      </c>
      <c r="I15" s="26" t="str">
        <f>IF(ISBLANK($C15),"",IF(I$2&lt;&gt;"Yes",0,IF(AJ15&lt;=$D$30,$B$30,IF(AJ15&lt;=$D$29,$B$29,$B$28))))</f>
        <v/>
      </c>
      <c r="J15" s="26" t="e">
        <f t="shared" si="1"/>
        <v>#VALUE!</v>
      </c>
      <c r="K15" s="26" t="str">
        <f t="shared" ref="K15:K20" si="12">IF(ISBLANK($C15),"",IF(K$2&lt;&gt;"Yes",0,IF(AL15&lt;=$D$30,$B$30,IF(AL15&lt;=$D$29,$B$29,$B$28))))</f>
        <v/>
      </c>
      <c r="L15" s="26" t="e">
        <f t="shared" si="2"/>
        <v>#VALUE!</v>
      </c>
      <c r="M15" s="26" t="str">
        <f t="shared" ref="M15:M20" si="13">IF(ISBLANK($C15),"",IF(M$2&lt;&gt;"Yes",0,IF(AN15&lt;=$D$30,$B$30,IF(AN15&lt;=$D$29,$B$29,$B$28))))</f>
        <v/>
      </c>
      <c r="N15" s="26" t="e">
        <f t="shared" si="3"/>
        <v>#VALUE!</v>
      </c>
      <c r="O15" s="26" t="str">
        <f t="shared" ref="O15:O20" si="14">IF(ISBLANK($C15),"",IF(O$2&lt;&gt;"Yes",0,IF(AP15&lt;=$D$30,$B$30,IF(AP15&lt;=$D$29,$B$29,$B$28))))</f>
        <v/>
      </c>
      <c r="P15" s="26" t="e">
        <f t="shared" si="4"/>
        <v>#VALUE!</v>
      </c>
      <c r="Q15" s="26" t="str">
        <f t="shared" ref="Q15:Q20" si="15">IF(ISBLANK($C15),"",IF(Q$2&lt;&gt;"Yes",0,IF(AR15&lt;=$D$30,$B$30,IF(AR15&lt;=$D$29,$B$29,$B$28))))</f>
        <v/>
      </c>
      <c r="R15" s="26" t="e">
        <f t="shared" si="5"/>
        <v>#VALUE!</v>
      </c>
      <c r="S15" s="26" t="str">
        <f t="shared" ref="S15:S20" si="16">IF(ISBLANK($C15),"",IF(S$2&lt;&gt;"Yes",0,IF(AT15&lt;=$D$30,$B$30,IF(AT15&lt;=$D$29,$B$29,$B$28))))</f>
        <v/>
      </c>
      <c r="T15" s="26" t="e">
        <f t="shared" si="6"/>
        <v>#VALUE!</v>
      </c>
      <c r="U15" s="26" t="str">
        <f t="shared" ref="U15:U20" si="17">IF(ISBLANK($C15),"",IF(U$2&lt;&gt;"Yes",0,IF(AV15&lt;=$D$30,$B$30,IF(AV15&lt;=$D$29,$B$29,$B$28))))</f>
        <v/>
      </c>
      <c r="V15" s="26" t="e">
        <f t="shared" si="7"/>
        <v>#VALUE!</v>
      </c>
      <c r="W15" s="26" t="str">
        <f t="shared" ref="W15:W20" si="18">IF(ISBLANK($C15),"",IF(W$2&lt;&gt;"Yes",0,IF(AX15&lt;=$D$30,$B$30,IF(AX15&lt;=$D$29,$B$29,$B$28))))</f>
        <v/>
      </c>
      <c r="X15" s="26" t="e">
        <f t="shared" si="8"/>
        <v>#VALUE!</v>
      </c>
      <c r="Y15" s="26" t="str">
        <f>IF(ISBLANK($C15),"",IF(Y$2&lt;&gt;"Yes",0,IF(AZ15&lt;=$D$30,$B$30,IF(AZ15&lt;=$D$29,$B$29,$B$28))))</f>
        <v/>
      </c>
      <c r="Z15" s="26" t="e">
        <f t="shared" si="9"/>
        <v>#VALUE!</v>
      </c>
      <c r="AA15" s="26" t="str">
        <f t="shared" ref="AA15:AA20" si="19">IF(ISBLANK($C15),"",IF(AA$2&lt;&gt;"Yes",0,IF(BB15&lt;=$D$30,$B$30,IF(BB15&lt;=$D$29,$B$29,$B$28))))</f>
        <v/>
      </c>
      <c r="AB15" s="26" t="e">
        <f t="shared" si="10"/>
        <v>#VALUE!</v>
      </c>
      <c r="AC15" s="26" t="str">
        <f t="shared" ref="AC15:AC20" si="20">IF(ISBLANK($C15),"",IF(AC$2&lt;&gt;"Yes",0,IF(BD15&lt;=$D$30,$B$30,IF(BD15&lt;=$D$29,$B$29,$B$28))))</f>
        <v/>
      </c>
      <c r="AD15" s="26" t="e">
        <f t="shared" si="11"/>
        <v>#VALUE!</v>
      </c>
      <c r="AE15" s="26" t="str">
        <f>IF(ISBLANK($C15),"",IF(AE$2&lt;&gt;"Yes",0,IF(BF15&lt;=$D$30,$B$30,IF(BF15&lt;=$D$29,$B$29,$B$28))))</f>
        <v/>
      </c>
      <c r="AH15" s="27" t="str">
        <f>IF(ISBLANK($C15),"",SUMIF(Data!$C$19:$E$36,'Bunker Management'!$C15,Data!#REF!))</f>
        <v/>
      </c>
      <c r="AI15" s="27"/>
      <c r="AJ15" s="27" t="str">
        <f>IF(ISBLANK($C15),"",SUMIF(Data!$C$19:$E$36,'Bunker Management'!$C15,Data!F$19:F$36))</f>
        <v/>
      </c>
      <c r="AK15" s="27"/>
      <c r="AL15" s="27" t="str">
        <f>IF(ISBLANK($C15),"",SUMIF(Data!$C$19:$E$36,'Bunker Management'!$C15,Data!G$19:G$36))</f>
        <v/>
      </c>
      <c r="AM15" s="27"/>
      <c r="AN15" s="27" t="str">
        <f>IF(ISBLANK($C15),"",SUMIF(Data!$C$19:$E$36,'Bunker Management'!$C15,Data!H$19:H$36))</f>
        <v/>
      </c>
      <c r="AO15" s="27"/>
      <c r="AP15" s="27" t="str">
        <f>IF(ISBLANK($C15),"",SUMIF(Data!$C$19:$E$36,'Bunker Management'!$C15,Data!I$19:I$36))</f>
        <v/>
      </c>
      <c r="AQ15" s="27"/>
      <c r="AR15" s="27" t="str">
        <f>IF(ISBLANK($C15),"",SUMIF(Data!$C$19:$E$36,'Bunker Management'!$C15,Data!J$19:J$36))</f>
        <v/>
      </c>
      <c r="AS15" s="27"/>
      <c r="AT15" s="27" t="str">
        <f>IF(ISBLANK($C15),"",SUMIF(Data!$C$19:$E$36,'Bunker Management'!$C15,Data!K$19:K$36))</f>
        <v/>
      </c>
      <c r="AU15" s="27"/>
      <c r="AV15" s="27" t="str">
        <f>IF(ISBLANK($C15),"",SUMIF(Data!$C$19:$E$36,'Bunker Management'!$C15,Data!L$19:L$36))</f>
        <v/>
      </c>
      <c r="AW15" s="27"/>
      <c r="AX15" s="27" t="str">
        <f>IF(ISBLANK($C15),"",SUMIF(Data!$C$19:$E$36,'Bunker Management'!$C15,Data!M$19:M$36))</f>
        <v/>
      </c>
      <c r="AY15" s="27"/>
      <c r="AZ15" s="27" t="str">
        <f>IF(ISBLANK($C15),"",SUMIF(Data!$C$19:$E$36,'Bunker Management'!$C15,Data!N$19:N$36))</f>
        <v/>
      </c>
      <c r="BA15" s="27"/>
      <c r="BB15" s="27" t="str">
        <f>IF(ISBLANK($C15),"",SUMIF(Data!$C$19:$E$36,'Bunker Management'!$C15,Data!O$19:O$36))</f>
        <v/>
      </c>
      <c r="BC15" s="27"/>
      <c r="BD15" s="27" t="str">
        <f>IF(ISBLANK($C15),"",SUMIF(Data!$C$19:$E$36,'Bunker Management'!$C15,Data!P$19:P$36))</f>
        <v/>
      </c>
      <c r="BE15" s="27"/>
      <c r="BF15" s="27" t="str">
        <f>IF(ISBLANK($C15),"",SUMIF(Data!$C$19:$E$36,'Bunker Management'!$C15,Data!Q$19:Q$36))</f>
        <v/>
      </c>
    </row>
    <row r="16" spans="1:58" s="9" customFormat="1" hidden="1" outlineLevel="1">
      <c r="B16" s="22" t="s">
        <v>74</v>
      </c>
      <c r="C16" s="23"/>
      <c r="D16" s="73"/>
      <c r="E16" s="23"/>
      <c r="F16" s="34"/>
      <c r="G16" s="26" t="str">
        <f>IF(ISBLANK($C16),"",IF(G$2&lt;&gt;"Yes",0,IF(AH16&lt;=#REF!,#REF!,IF(AH16&lt;=#REF!,#REF!,#REF!))))</f>
        <v/>
      </c>
      <c r="H16" s="26" t="e">
        <f t="shared" si="0"/>
        <v>#VALUE!</v>
      </c>
      <c r="I16" s="26" t="str">
        <f>IF(ISBLANK($C16),"",IF(I$2&lt;&gt;"Yes",0,IF(AJ16&lt;=#REF!,#REF!,IF(AJ16&lt;=#REF!,#REF!,#REF!))))</f>
        <v/>
      </c>
      <c r="J16" s="26" t="e">
        <f t="shared" si="1"/>
        <v>#VALUE!</v>
      </c>
      <c r="K16" s="26" t="str">
        <f>IF(ISBLANK($C16),"",IF(K$2&lt;&gt;"Yes",0,IF(AL16&lt;=#REF!,#REF!,IF(AL16&lt;=#REF!,#REF!,#REF!))))</f>
        <v/>
      </c>
      <c r="L16" s="26" t="e">
        <f t="shared" si="2"/>
        <v>#VALUE!</v>
      </c>
      <c r="M16" s="26" t="str">
        <f>IF(ISBLANK($C16),"",IF(M$2&lt;&gt;"Yes",0,IF(AN16&lt;=#REF!,#REF!,IF(AN16&lt;=#REF!,#REF!,#REF!))))</f>
        <v/>
      </c>
      <c r="N16" s="26" t="e">
        <f t="shared" si="3"/>
        <v>#VALUE!</v>
      </c>
      <c r="O16" s="26" t="str">
        <f>IF(ISBLANK($C16),"",IF(O$2&lt;&gt;"Yes",0,IF(AP16&lt;=#REF!,#REF!,IF(AP16&lt;=#REF!,#REF!,#REF!))))</f>
        <v/>
      </c>
      <c r="P16" s="26" t="e">
        <f t="shared" si="4"/>
        <v>#VALUE!</v>
      </c>
      <c r="Q16" s="26" t="str">
        <f>IF(ISBLANK($C16),"",IF(Q$2&lt;&gt;"Yes",0,IF(AR16&lt;=#REF!,#REF!,IF(AR16&lt;=#REF!,#REF!,#REF!))))</f>
        <v/>
      </c>
      <c r="R16" s="26" t="e">
        <f t="shared" si="5"/>
        <v>#VALUE!</v>
      </c>
      <c r="S16" s="26" t="str">
        <f>IF(ISBLANK($C16),"",IF(S$2&lt;&gt;"Yes",0,IF(AT16&lt;=#REF!,#REF!,IF(AT16&lt;=#REF!,#REF!,#REF!))))</f>
        <v/>
      </c>
      <c r="T16" s="26" t="e">
        <f t="shared" si="6"/>
        <v>#VALUE!</v>
      </c>
      <c r="U16" s="26" t="str">
        <f>IF(ISBLANK($C16),"",IF(U$2&lt;&gt;"Yes",0,IF(AV16&lt;=#REF!,#REF!,IF(AV16&lt;=#REF!,#REF!,#REF!))))</f>
        <v/>
      </c>
      <c r="V16" s="26" t="e">
        <f t="shared" si="7"/>
        <v>#VALUE!</v>
      </c>
      <c r="W16" s="26" t="str">
        <f>IF(ISBLANK($C16),"",IF(W$2&lt;&gt;"Yes",0,IF(AX16&lt;=#REF!,#REF!,IF(AX16&lt;=#REF!,#REF!,#REF!))))</f>
        <v/>
      </c>
      <c r="X16" s="26" t="e">
        <f t="shared" si="8"/>
        <v>#VALUE!</v>
      </c>
      <c r="Y16" s="26" t="str">
        <f>IF(ISBLANK($C16),"",IF(Y$2&lt;&gt;"Yes",0,IF(AZ16&lt;=#REF!,#REF!,IF(AZ16&lt;=#REF!,#REF!,#REF!))))</f>
        <v/>
      </c>
      <c r="Z16" s="26" t="e">
        <f t="shared" si="9"/>
        <v>#VALUE!</v>
      </c>
      <c r="AA16" s="26" t="str">
        <f>IF(ISBLANK($C16),"",IF(AA$2&lt;&gt;"Yes",0,IF(BB16&lt;=#REF!,#REF!,IF(BB16&lt;=#REF!,#REF!,#REF!))))</f>
        <v/>
      </c>
      <c r="AB16" s="26" t="e">
        <f t="shared" si="10"/>
        <v>#VALUE!</v>
      </c>
      <c r="AC16" s="26" t="str">
        <f>IF(ISBLANK($C16),"",IF(AC$2&lt;&gt;"Yes",0,IF(BD16&lt;=#REF!,#REF!,IF(BD16&lt;=#REF!,#REF!,#REF!))))</f>
        <v/>
      </c>
      <c r="AD16" s="26" t="e">
        <f t="shared" si="11"/>
        <v>#VALUE!</v>
      </c>
      <c r="AE16" s="26" t="str">
        <f>IF(ISBLANK($C16),"",IF(AE$2&lt;&gt;"Yes",0,IF(BF16&lt;=#REF!,#REF!,IF(BF16&lt;=#REF!,#REF!,#REF!))))</f>
        <v/>
      </c>
      <c r="AH16" s="27" t="str">
        <f>IF(ISBLANK($C16),"",SUMIF(Data!$C$19:$E$36,'Bunker Management'!$C16,Data!#REF!))</f>
        <v/>
      </c>
      <c r="AI16" s="27"/>
      <c r="AJ16" s="27" t="str">
        <f>IF(ISBLANK($C16),"",SUMIF(Data!$C$19:$E$36,'Bunker Management'!$C16,Data!F$19:F$36))</f>
        <v/>
      </c>
      <c r="AK16" s="27"/>
      <c r="AL16" s="27" t="str">
        <f>IF(ISBLANK($C16),"",SUMIF(Data!$C$19:$E$36,'Bunker Management'!$C16,Data!G$19:G$36))</f>
        <v/>
      </c>
      <c r="AM16" s="27"/>
      <c r="AN16" s="27" t="str">
        <f>IF(ISBLANK($C16),"",SUMIF(Data!$C$19:$E$36,'Bunker Management'!$C16,Data!H$19:H$36))</f>
        <v/>
      </c>
      <c r="AO16" s="27"/>
      <c r="AP16" s="27" t="str">
        <f>IF(ISBLANK($C16),"",SUMIF(Data!$C$19:$E$36,'Bunker Management'!$C16,Data!I$19:I$36))</f>
        <v/>
      </c>
      <c r="AQ16" s="27"/>
      <c r="AR16" s="27" t="str">
        <f>IF(ISBLANK($C16),"",SUMIF(Data!$C$19:$E$36,'Bunker Management'!$C16,Data!J$19:J$36))</f>
        <v/>
      </c>
      <c r="AS16" s="27"/>
      <c r="AT16" s="27" t="str">
        <f>IF(ISBLANK($C16),"",SUMIF(Data!$C$19:$E$36,'Bunker Management'!$C16,Data!K$19:K$36))</f>
        <v/>
      </c>
      <c r="AU16" s="27"/>
      <c r="AV16" s="27" t="str">
        <f>IF(ISBLANK($C16),"",SUMIF(Data!$C$19:$E$36,'Bunker Management'!$C16,Data!L$19:L$36))</f>
        <v/>
      </c>
      <c r="AW16" s="27"/>
      <c r="AX16" s="27" t="str">
        <f>IF(ISBLANK($C16),"",SUMIF(Data!$C$19:$E$36,'Bunker Management'!$C16,Data!M$19:M$36))</f>
        <v/>
      </c>
      <c r="AY16" s="27"/>
      <c r="AZ16" s="27" t="str">
        <f>IF(ISBLANK($C16),"",SUMIF(Data!$C$19:$E$36,'Bunker Management'!$C16,Data!N$19:N$36))</f>
        <v/>
      </c>
      <c r="BA16" s="27"/>
      <c r="BB16" s="27" t="str">
        <f>IF(ISBLANK($C16),"",SUMIF(Data!$C$19:$E$36,'Bunker Management'!$C16,Data!O$19:O$36))</f>
        <v/>
      </c>
      <c r="BC16" s="27"/>
      <c r="BD16" s="27" t="str">
        <f>IF(ISBLANK($C16),"",SUMIF(Data!$C$19:$E$36,'Bunker Management'!$C16,Data!P$19:P$36))</f>
        <v/>
      </c>
      <c r="BE16" s="27"/>
      <c r="BF16" s="27" t="str">
        <f>IF(ISBLANK($C16),"",SUMIF(Data!$C$19:$E$36,'Bunker Management'!$C16,Data!Q$19:Q$36))</f>
        <v/>
      </c>
    </row>
    <row r="17" spans="2:58" s="9" customFormat="1" hidden="1" outlineLevel="1">
      <c r="B17" s="22" t="s">
        <v>75</v>
      </c>
      <c r="C17" s="23"/>
      <c r="D17" s="73"/>
      <c r="E17" s="23"/>
      <c r="F17" s="34"/>
      <c r="G17" s="26" t="str">
        <f>IF(ISBLANK($C17),"",IF(G$2&lt;&gt;"Yes",0,IF(AH17&gt;=#REF!,#REF!,IF(AH17&gt;=#REF!,#REF!,#REF!))))</f>
        <v/>
      </c>
      <c r="H17" s="26" t="e">
        <f t="shared" si="0"/>
        <v>#VALUE!</v>
      </c>
      <c r="I17" s="26" t="str">
        <f>IF(ISBLANK($C17),"",IF(I$2&lt;&gt;"Yes",0,IF(AJ17&gt;=#REF!,#REF!,IF(AJ17&gt;=#REF!,#REF!,#REF!))))</f>
        <v/>
      </c>
      <c r="J17" s="26" t="e">
        <f t="shared" si="1"/>
        <v>#VALUE!</v>
      </c>
      <c r="K17" s="26" t="str">
        <f>IF(ISBLANK($C17),"",IF(K$2&lt;&gt;"Yes",0,IF(AL17&gt;=#REF!,#REF!,IF(AL17&gt;=#REF!,#REF!,#REF!))))</f>
        <v/>
      </c>
      <c r="L17" s="26" t="e">
        <f t="shared" si="2"/>
        <v>#VALUE!</v>
      </c>
      <c r="M17" s="26" t="str">
        <f>IF(ISBLANK($C17),"",IF(M$2&lt;&gt;"Yes",0,IF(AN17&gt;=#REF!,#REF!,IF(AN17&gt;=#REF!,#REF!,#REF!))))</f>
        <v/>
      </c>
      <c r="N17" s="26" t="e">
        <f t="shared" si="3"/>
        <v>#VALUE!</v>
      </c>
      <c r="O17" s="26" t="str">
        <f>IF(ISBLANK($C17),"",IF(O$2&lt;&gt;"Yes",0,IF(AP17&gt;=#REF!,#REF!,IF(AP17&gt;=#REF!,#REF!,#REF!))))</f>
        <v/>
      </c>
      <c r="P17" s="26" t="e">
        <f t="shared" si="4"/>
        <v>#VALUE!</v>
      </c>
      <c r="Q17" s="26" t="str">
        <f>IF(ISBLANK($C17),"",IF(Q$2&lt;&gt;"Yes",0,IF(AR17&gt;=#REF!,#REF!,IF(AR17&gt;=#REF!,#REF!,#REF!))))</f>
        <v/>
      </c>
      <c r="R17" s="26" t="e">
        <f t="shared" si="5"/>
        <v>#VALUE!</v>
      </c>
      <c r="S17" s="26" t="str">
        <f>IF(ISBLANK($C17),"",IF(S$2&lt;&gt;"Yes",0,IF(AT17&gt;=#REF!,#REF!,IF(AT17&gt;=#REF!,#REF!,#REF!))))</f>
        <v/>
      </c>
      <c r="T17" s="26" t="e">
        <f t="shared" si="6"/>
        <v>#VALUE!</v>
      </c>
      <c r="U17" s="26" t="str">
        <f>IF(ISBLANK($C17),"",IF(U$2&lt;&gt;"Yes",0,IF(AV17&gt;=#REF!,#REF!,IF(AV17&gt;=#REF!,#REF!,#REF!))))</f>
        <v/>
      </c>
      <c r="V17" s="26" t="e">
        <f t="shared" si="7"/>
        <v>#VALUE!</v>
      </c>
      <c r="W17" s="26" t="str">
        <f>IF(ISBLANK($C17),"",IF(W$2&lt;&gt;"Yes",0,IF(AX17&gt;=#REF!,#REF!,IF(AX17&gt;=#REF!,#REF!,#REF!))))</f>
        <v/>
      </c>
      <c r="X17" s="26" t="e">
        <f t="shared" si="8"/>
        <v>#VALUE!</v>
      </c>
      <c r="Y17" s="26" t="str">
        <f>IF(ISBLANK($C17),"",IF(Y$2&lt;&gt;"Yes",0,IF(AZ17&gt;=#REF!,#REF!,IF(AZ17&gt;=#REF!,#REF!,#REF!))))</f>
        <v/>
      </c>
      <c r="Z17" s="26" t="e">
        <f t="shared" si="9"/>
        <v>#VALUE!</v>
      </c>
      <c r="AA17" s="26" t="str">
        <f>IF(ISBLANK($C17),"",IF(AA$2&lt;&gt;"Yes",0,IF(BB17&gt;=#REF!,#REF!,IF(BB17&gt;=#REF!,#REF!,#REF!))))</f>
        <v/>
      </c>
      <c r="AB17" s="26" t="e">
        <f t="shared" si="10"/>
        <v>#VALUE!</v>
      </c>
      <c r="AC17" s="26" t="str">
        <f>IF(ISBLANK($C17),"",IF(AC$2&lt;&gt;"Yes",0,IF(BD17&gt;=#REF!,#REF!,IF(BD17&gt;=#REF!,#REF!,#REF!))))</f>
        <v/>
      </c>
      <c r="AD17" s="26" t="e">
        <f t="shared" si="11"/>
        <v>#VALUE!</v>
      </c>
      <c r="AE17" s="26" t="str">
        <f>IF(ISBLANK($C17),"",IF(AE$2&lt;&gt;"Yes",0,IF(BF17&gt;=#REF!,#REF!,IF(BF17&gt;=#REF!,#REF!,#REF!))))</f>
        <v/>
      </c>
      <c r="AH17" s="27" t="str">
        <f>IF(ISBLANK($C17),"",SUMIF(Data!$C$19:$E$36,'Bunker Management'!$C17,Data!#REF!))</f>
        <v/>
      </c>
      <c r="AI17" s="27"/>
      <c r="AJ17" s="27" t="str">
        <f>IF(ISBLANK($C17),"",SUMIF(Data!$C$19:$E$36,'Bunker Management'!$C17,Data!F$19:F$36))</f>
        <v/>
      </c>
      <c r="AK17" s="27"/>
      <c r="AL17" s="27" t="str">
        <f>IF(ISBLANK($C17),"",SUMIF(Data!$C$19:$E$36,'Bunker Management'!$C17,Data!G$19:G$36))</f>
        <v/>
      </c>
      <c r="AM17" s="27"/>
      <c r="AN17" s="27" t="str">
        <f>IF(ISBLANK($C17),"",SUMIF(Data!$C$19:$E$36,'Bunker Management'!$C17,Data!H$19:H$36))</f>
        <v/>
      </c>
      <c r="AO17" s="27"/>
      <c r="AP17" s="27" t="str">
        <f>IF(ISBLANK($C17),"",SUMIF(Data!$C$19:$E$36,'Bunker Management'!$C17,Data!I$19:I$36))</f>
        <v/>
      </c>
      <c r="AQ17" s="27"/>
      <c r="AR17" s="27" t="str">
        <f>IF(ISBLANK($C17),"",SUMIF(Data!$C$19:$E$36,'Bunker Management'!$C17,Data!J$19:J$36))</f>
        <v/>
      </c>
      <c r="AS17" s="27"/>
      <c r="AT17" s="27" t="str">
        <f>IF(ISBLANK($C17),"",SUMIF(Data!$C$19:$E$36,'Bunker Management'!$C17,Data!K$19:K$36))</f>
        <v/>
      </c>
      <c r="AU17" s="27"/>
      <c r="AV17" s="27" t="str">
        <f>IF(ISBLANK($C17),"",SUMIF(Data!$C$19:$E$36,'Bunker Management'!$C17,Data!L$19:L$36))</f>
        <v/>
      </c>
      <c r="AW17" s="27"/>
      <c r="AX17" s="27" t="str">
        <f>IF(ISBLANK($C17),"",SUMIF(Data!$C$19:$E$36,'Bunker Management'!$C17,Data!M$19:M$36))</f>
        <v/>
      </c>
      <c r="AY17" s="27"/>
      <c r="AZ17" s="27" t="str">
        <f>IF(ISBLANK($C17),"",SUMIF(Data!$C$19:$E$36,'Bunker Management'!$C17,Data!N$19:N$36))</f>
        <v/>
      </c>
      <c r="BA17" s="27"/>
      <c r="BB17" s="27" t="str">
        <f>IF(ISBLANK($C17),"",SUMIF(Data!$C$19:$E$36,'Bunker Management'!$C17,Data!O$19:O$36))</f>
        <v/>
      </c>
      <c r="BC17" s="27"/>
      <c r="BD17" s="27" t="str">
        <f>IF(ISBLANK($C17),"",SUMIF(Data!$C$19:$E$36,'Bunker Management'!$C17,Data!P$19:P$36))</f>
        <v/>
      </c>
      <c r="BE17" s="27"/>
      <c r="BF17" s="27" t="str">
        <f>IF(ISBLANK($C17),"",SUMIF(Data!$C$19:$E$36,'Bunker Management'!$C17,Data!Q$19:Q$36))</f>
        <v/>
      </c>
    </row>
    <row r="18" spans="2:58" s="9" customFormat="1" hidden="1" outlineLevel="1">
      <c r="B18" s="22" t="s">
        <v>76</v>
      </c>
      <c r="C18" s="23"/>
      <c r="D18" s="73"/>
      <c r="E18" s="23"/>
      <c r="F18" s="34"/>
      <c r="G18" s="26" t="str">
        <f>IF(ISBLANK($C18),"",IF(G$2&lt;&gt;"Yes",0,IF(AH18=#REF!,#REF!,IF(AH18=#REF!,#REF!,#REF!))))</f>
        <v/>
      </c>
      <c r="H18" s="26" t="e">
        <f t="shared" si="0"/>
        <v>#VALUE!</v>
      </c>
      <c r="I18" s="26" t="str">
        <f>IF(ISBLANK($C18),"",IF(I$2&lt;&gt;"Yes",0,IF(AJ18=#REF!,#REF!,IF(AJ18=#REF!,#REF!,#REF!))))</f>
        <v/>
      </c>
      <c r="J18" s="26" t="e">
        <f t="shared" si="1"/>
        <v>#VALUE!</v>
      </c>
      <c r="K18" s="26" t="str">
        <f>IF(ISBLANK($C18),"",IF(K$2&lt;&gt;"Yes",0,IF(AL18=#REF!,#REF!,IF(AL18=#REF!,#REF!,#REF!))))</f>
        <v/>
      </c>
      <c r="L18" s="26" t="e">
        <f t="shared" si="2"/>
        <v>#VALUE!</v>
      </c>
      <c r="M18" s="26" t="str">
        <f>IF(ISBLANK($C18),"",IF(M$2&lt;&gt;"Yes",0,IF(AN18=#REF!,#REF!,IF(AN18=#REF!,#REF!,#REF!))))</f>
        <v/>
      </c>
      <c r="N18" s="26" t="e">
        <f t="shared" si="3"/>
        <v>#VALUE!</v>
      </c>
      <c r="O18" s="26" t="str">
        <f>IF(ISBLANK($C18),"",IF(O$2&lt;&gt;"Yes",0,IF(AP18=#REF!,#REF!,IF(AP18=#REF!,#REF!,#REF!))))</f>
        <v/>
      </c>
      <c r="P18" s="26" t="e">
        <f t="shared" si="4"/>
        <v>#VALUE!</v>
      </c>
      <c r="Q18" s="26" t="str">
        <f>IF(ISBLANK($C18),"",IF(Q$2&lt;&gt;"Yes",0,IF(AR18=#REF!,#REF!,IF(AR18=#REF!,#REF!,#REF!))))</f>
        <v/>
      </c>
      <c r="R18" s="26" t="e">
        <f t="shared" si="5"/>
        <v>#VALUE!</v>
      </c>
      <c r="S18" s="26" t="str">
        <f>IF(ISBLANK($C18),"",IF(S$2&lt;&gt;"Yes",0,IF(AT18=#REF!,#REF!,IF(AT18=#REF!,#REF!,#REF!))))</f>
        <v/>
      </c>
      <c r="T18" s="26" t="e">
        <f t="shared" si="6"/>
        <v>#VALUE!</v>
      </c>
      <c r="U18" s="26" t="str">
        <f>IF(ISBLANK($C18),"",IF(U$2&lt;&gt;"Yes",0,IF(AV18=#REF!,#REF!,IF(AV18=#REF!,#REF!,#REF!))))</f>
        <v/>
      </c>
      <c r="V18" s="26" t="e">
        <f t="shared" si="7"/>
        <v>#VALUE!</v>
      </c>
      <c r="W18" s="26" t="str">
        <f>IF(ISBLANK($C18),"",IF(W$2&lt;&gt;"Yes",0,IF(AX18=#REF!,#REF!,IF(AX18=#REF!,#REF!,#REF!))))</f>
        <v/>
      </c>
      <c r="X18" s="26" t="e">
        <f t="shared" si="8"/>
        <v>#VALUE!</v>
      </c>
      <c r="Y18" s="26" t="str">
        <f>IF(ISBLANK($C18),"",IF(Y$2&lt;&gt;"Yes",0,IF(AZ18=#REF!,#REF!,IF(AZ18=#REF!,#REF!,#REF!))))</f>
        <v/>
      </c>
      <c r="Z18" s="26" t="e">
        <f t="shared" si="9"/>
        <v>#VALUE!</v>
      </c>
      <c r="AA18" s="26" t="str">
        <f>IF(ISBLANK($C18),"",IF(AA$2&lt;&gt;"Yes",0,IF(BB18=#REF!,#REF!,IF(BB18=#REF!,#REF!,#REF!))))</f>
        <v/>
      </c>
      <c r="AB18" s="26" t="e">
        <f t="shared" si="10"/>
        <v>#VALUE!</v>
      </c>
      <c r="AC18" s="26" t="str">
        <f>IF(ISBLANK($C18),"",IF(AC$2&lt;&gt;"Yes",0,IF(BD18=#REF!,#REF!,IF(BD18=#REF!,#REF!,#REF!))))</f>
        <v/>
      </c>
      <c r="AD18" s="26" t="e">
        <f t="shared" si="11"/>
        <v>#VALUE!</v>
      </c>
      <c r="AE18" s="26" t="str">
        <f>IF(ISBLANK($C18),"",IF(AE$2&lt;&gt;"Yes",0,IF(BF18=#REF!,#REF!,IF(BF18=#REF!,#REF!,#REF!))))</f>
        <v/>
      </c>
      <c r="AH18" s="27" t="str">
        <f>IF(ISBLANK($C18),"",SUMIF(Data!$C$19:$E$36,'Bunker Management'!$C18,Data!#REF!))</f>
        <v/>
      </c>
      <c r="AI18" s="27"/>
      <c r="AJ18" s="27" t="str">
        <f>IF(ISBLANK($C18),"",SUMIF(Data!$C$19:$E$36,'Bunker Management'!$C18,Data!F$19:F$36))</f>
        <v/>
      </c>
      <c r="AK18" s="27"/>
      <c r="AL18" s="27" t="str">
        <f>IF(ISBLANK($C18),"",SUMIF(Data!$C$19:$E$36,'Bunker Management'!$C18,Data!G$19:G$36))</f>
        <v/>
      </c>
      <c r="AM18" s="27"/>
      <c r="AN18" s="27" t="str">
        <f>IF(ISBLANK($C18),"",SUMIF(Data!$C$19:$E$36,'Bunker Management'!$C18,Data!H$19:H$36))</f>
        <v/>
      </c>
      <c r="AO18" s="27"/>
      <c r="AP18" s="27" t="str">
        <f>IF(ISBLANK($C18),"",SUMIF(Data!$C$19:$E$36,'Bunker Management'!$C18,Data!I$19:I$36))</f>
        <v/>
      </c>
      <c r="AQ18" s="27"/>
      <c r="AR18" s="27" t="str">
        <f>IF(ISBLANK($C18),"",SUMIF(Data!$C$19:$E$36,'Bunker Management'!$C18,Data!J$19:J$36))</f>
        <v/>
      </c>
      <c r="AS18" s="27"/>
      <c r="AT18" s="27" t="str">
        <f>IF(ISBLANK($C18),"",SUMIF(Data!$C$19:$E$36,'Bunker Management'!$C18,Data!K$19:K$36))</f>
        <v/>
      </c>
      <c r="AU18" s="27"/>
      <c r="AV18" s="27" t="str">
        <f>IF(ISBLANK($C18),"",SUMIF(Data!$C$19:$E$36,'Bunker Management'!$C18,Data!L$19:L$36))</f>
        <v/>
      </c>
      <c r="AW18" s="27"/>
      <c r="AX18" s="27" t="str">
        <f>IF(ISBLANK($C18),"",SUMIF(Data!$C$19:$E$36,'Bunker Management'!$C18,Data!M$19:M$36))</f>
        <v/>
      </c>
      <c r="AY18" s="27"/>
      <c r="AZ18" s="27" t="str">
        <f>IF(ISBLANK($C18),"",SUMIF(Data!$C$19:$E$36,'Bunker Management'!$C18,Data!N$19:N$36))</f>
        <v/>
      </c>
      <c r="BA18" s="27"/>
      <c r="BB18" s="27" t="str">
        <f>IF(ISBLANK($C18),"",SUMIF(Data!$C$19:$E$36,'Bunker Management'!$C18,Data!O$19:O$36))</f>
        <v/>
      </c>
      <c r="BC18" s="27"/>
      <c r="BD18" s="27" t="str">
        <f>IF(ISBLANK($C18),"",SUMIF(Data!$C$19:$E$36,'Bunker Management'!$C18,Data!P$19:P$36))</f>
        <v/>
      </c>
      <c r="BE18" s="27"/>
      <c r="BF18" s="27" t="str">
        <f>IF(ISBLANK($C18),"",SUMIF(Data!$C$19:$E$36,'Bunker Management'!$C18,Data!Q$19:Q$36))</f>
        <v/>
      </c>
    </row>
    <row r="19" spans="2:58" hidden="1" outlineLevel="1">
      <c r="B19" s="10">
        <v>9</v>
      </c>
      <c r="C19" s="11"/>
      <c r="D19" s="72"/>
      <c r="E19" s="11"/>
      <c r="F19" s="14"/>
      <c r="G19" s="7" t="str">
        <f t="shared" ref="G19:G20" si="21">IF(ISBLANK($C19),"",IF(G$2&lt;&gt;"Yes",0,IF(AH19&lt;=$D$30,$B$30,IF(AH19&lt;=$D$29,$B$29,$B$28))))</f>
        <v/>
      </c>
      <c r="H19" s="7" t="e">
        <f t="shared" si="0"/>
        <v>#VALUE!</v>
      </c>
      <c r="I19" s="7" t="str">
        <f>IF(ISBLANK($C19),"",IF(I$2&lt;&gt;"Yes",0,IF(AJ19&lt;=$D$30,$B$30,IF(AJ19&lt;=$D$29,$B$29,$B$28))))</f>
        <v/>
      </c>
      <c r="J19" s="7" t="e">
        <f t="shared" si="1"/>
        <v>#VALUE!</v>
      </c>
      <c r="K19" s="7" t="str">
        <f t="shared" si="12"/>
        <v/>
      </c>
      <c r="L19" s="7" t="e">
        <f t="shared" si="2"/>
        <v>#VALUE!</v>
      </c>
      <c r="M19" s="7" t="str">
        <f t="shared" si="13"/>
        <v/>
      </c>
      <c r="N19" s="7" t="e">
        <f t="shared" si="3"/>
        <v>#VALUE!</v>
      </c>
      <c r="O19" s="7" t="str">
        <f t="shared" si="14"/>
        <v/>
      </c>
      <c r="P19" s="7" t="e">
        <f t="shared" si="4"/>
        <v>#VALUE!</v>
      </c>
      <c r="Q19" s="7" t="str">
        <f t="shared" si="15"/>
        <v/>
      </c>
      <c r="R19" s="7" t="e">
        <f t="shared" si="5"/>
        <v>#VALUE!</v>
      </c>
      <c r="S19" s="7" t="str">
        <f t="shared" si="16"/>
        <v/>
      </c>
      <c r="T19" s="7" t="e">
        <f t="shared" si="6"/>
        <v>#VALUE!</v>
      </c>
      <c r="U19" s="7" t="str">
        <f t="shared" si="17"/>
        <v/>
      </c>
      <c r="V19" s="7" t="e">
        <f t="shared" si="7"/>
        <v>#VALUE!</v>
      </c>
      <c r="W19" s="7" t="str">
        <f t="shared" si="18"/>
        <v/>
      </c>
      <c r="X19" s="7" t="e">
        <f t="shared" si="8"/>
        <v>#VALUE!</v>
      </c>
      <c r="Y19" s="7" t="str">
        <f>IF(ISBLANK($C19),"",IF(Y$2&lt;&gt;"Yes",0,IF(AZ19&lt;=$D$30,$B$30,IF(AZ19&lt;=$D$29,$B$29,$B$28))))</f>
        <v/>
      </c>
      <c r="Z19" s="7" t="e">
        <f t="shared" si="9"/>
        <v>#VALUE!</v>
      </c>
      <c r="AA19" s="7" t="str">
        <f t="shared" si="19"/>
        <v/>
      </c>
      <c r="AB19" s="7" t="e">
        <f t="shared" si="10"/>
        <v>#VALUE!</v>
      </c>
      <c r="AC19" s="7" t="str">
        <f t="shared" si="20"/>
        <v/>
      </c>
      <c r="AD19" s="7" t="e">
        <f t="shared" si="11"/>
        <v>#VALUE!</v>
      </c>
      <c r="AE19" s="7" t="str">
        <f>IF(ISBLANK($C19),"",IF(AE$2&lt;&gt;"Yes",0,IF(BF19&lt;=$D$30,$B$30,IF(BF19&lt;=$D$29,$B$29,$B$28))))</f>
        <v/>
      </c>
      <c r="AH19" s="6" t="str">
        <f>IF(ISBLANK($C19),"",SUMIF(Data!$C$19:$E$36,'Bunker Management'!$C19,Data!#REF!))</f>
        <v/>
      </c>
      <c r="AI19" s="6"/>
      <c r="AJ19" s="6" t="str">
        <f>IF(ISBLANK($C19),"",SUMIF(Data!$C$19:$E$36,'Bunker Management'!$C19,Data!F$19:F$36))</f>
        <v/>
      </c>
      <c r="AK19" s="6"/>
      <c r="AL19" s="6" t="str">
        <f>IF(ISBLANK($C19),"",SUMIF(Data!$C$19:$E$36,'Bunker Management'!$C19,Data!G$19:G$36))</f>
        <v/>
      </c>
      <c r="AM19" s="6"/>
      <c r="AN19" s="6" t="str">
        <f>IF(ISBLANK($C19),"",SUMIF(Data!$C$19:$E$36,'Bunker Management'!$C19,Data!H$19:H$36))</f>
        <v/>
      </c>
      <c r="AO19" s="6"/>
      <c r="AP19" s="6" t="str">
        <f>IF(ISBLANK($C19),"",SUMIF(Data!$C$19:$E$36,'Bunker Management'!$C19,Data!I$19:I$36))</f>
        <v/>
      </c>
      <c r="AQ19" s="6"/>
      <c r="AR19" s="6" t="str">
        <f>IF(ISBLANK($C19),"",SUMIF(Data!$C$19:$E$36,'Bunker Management'!$C19,Data!J$19:J$36))</f>
        <v/>
      </c>
      <c r="AS19" s="6"/>
      <c r="AT19" s="6" t="str">
        <f>IF(ISBLANK($C19),"",SUMIF(Data!$C$19:$E$36,'Bunker Management'!$C19,Data!K$19:K$36))</f>
        <v/>
      </c>
      <c r="AU19" s="6"/>
      <c r="AV19" s="6" t="str">
        <f>IF(ISBLANK($C19),"",SUMIF(Data!$C$19:$E$36,'Bunker Management'!$C19,Data!L$19:L$36))</f>
        <v/>
      </c>
      <c r="AW19" s="6"/>
      <c r="AX19" s="6" t="str">
        <f>IF(ISBLANK($C19),"",SUMIF(Data!$C$19:$E$36,'Bunker Management'!$C19,Data!M$19:M$36))</f>
        <v/>
      </c>
      <c r="AY19" s="6"/>
      <c r="AZ19" s="6" t="str">
        <f>IF(ISBLANK($C19),"",SUMIF(Data!$C$19:$E$36,'Bunker Management'!$C19,Data!N$19:N$36))</f>
        <v/>
      </c>
      <c r="BA19" s="6"/>
      <c r="BB19" s="6" t="str">
        <f>IF(ISBLANK($C19),"",SUMIF(Data!$C$19:$E$36,'Bunker Management'!$C19,Data!O$19:O$36))</f>
        <v/>
      </c>
      <c r="BC19" s="6"/>
      <c r="BD19" s="6" t="str">
        <f>IF(ISBLANK($C19),"",SUMIF(Data!$C$19:$E$36,'Bunker Management'!$C19,Data!P$19:P$36))</f>
        <v/>
      </c>
      <c r="BE19" s="6"/>
      <c r="BF19" s="6" t="str">
        <f>IF(ISBLANK($C19),"",SUMIF(Data!$C$19:$E$36,'Bunker Management'!$C19,Data!Q$19:Q$36))</f>
        <v/>
      </c>
    </row>
    <row r="20" spans="2:58" hidden="1" outlineLevel="1">
      <c r="B20" s="10">
        <v>10</v>
      </c>
      <c r="C20" s="11"/>
      <c r="D20" s="72"/>
      <c r="E20" s="11"/>
      <c r="F20" s="14"/>
      <c r="G20" s="7" t="str">
        <f t="shared" si="21"/>
        <v/>
      </c>
      <c r="H20" s="7" t="e">
        <f t="shared" si="0"/>
        <v>#VALUE!</v>
      </c>
      <c r="I20" s="7" t="str">
        <f t="shared" ref="I20" si="22">IF(ISBLANK($C20),"",IF(I$2&lt;&gt;"Yes",0,IF(AJ20&lt;=$D$30,$B$30,IF(AJ20&lt;=$D$29,$B$29,$B$28))))</f>
        <v/>
      </c>
      <c r="J20" s="7" t="e">
        <f t="shared" si="1"/>
        <v>#VALUE!</v>
      </c>
      <c r="K20" s="7" t="str">
        <f t="shared" si="12"/>
        <v/>
      </c>
      <c r="L20" s="7" t="e">
        <f t="shared" si="2"/>
        <v>#VALUE!</v>
      </c>
      <c r="M20" s="7" t="str">
        <f t="shared" si="13"/>
        <v/>
      </c>
      <c r="N20" s="7" t="e">
        <f t="shared" si="3"/>
        <v>#VALUE!</v>
      </c>
      <c r="O20" s="7" t="str">
        <f t="shared" si="14"/>
        <v/>
      </c>
      <c r="P20" s="7" t="e">
        <f t="shared" si="4"/>
        <v>#VALUE!</v>
      </c>
      <c r="Q20" s="7" t="str">
        <f t="shared" si="15"/>
        <v/>
      </c>
      <c r="R20" s="7" t="e">
        <f t="shared" si="5"/>
        <v>#VALUE!</v>
      </c>
      <c r="S20" s="7" t="str">
        <f t="shared" si="16"/>
        <v/>
      </c>
      <c r="T20" s="7" t="e">
        <f t="shared" si="6"/>
        <v>#VALUE!</v>
      </c>
      <c r="U20" s="7" t="str">
        <f t="shared" si="17"/>
        <v/>
      </c>
      <c r="V20" s="7" t="e">
        <f t="shared" si="7"/>
        <v>#VALUE!</v>
      </c>
      <c r="W20" s="7" t="str">
        <f t="shared" si="18"/>
        <v/>
      </c>
      <c r="X20" s="7" t="e">
        <f t="shared" si="8"/>
        <v>#VALUE!</v>
      </c>
      <c r="Y20" s="7" t="str">
        <f>IF(ISBLANK($C20),"",IF(Y$2&lt;&gt;"Yes",0,IF(AZ20&lt;=$D$30,$B$30,IF(AZ20&lt;=$D$29,$B$29,$B$28))))</f>
        <v/>
      </c>
      <c r="Z20" s="7" t="e">
        <f t="shared" si="9"/>
        <v>#VALUE!</v>
      </c>
      <c r="AA20" s="7" t="str">
        <f t="shared" si="19"/>
        <v/>
      </c>
      <c r="AB20" s="7" t="e">
        <f t="shared" si="10"/>
        <v>#VALUE!</v>
      </c>
      <c r="AC20" s="7" t="str">
        <f t="shared" si="20"/>
        <v/>
      </c>
      <c r="AD20" s="7" t="e">
        <f t="shared" si="11"/>
        <v>#VALUE!</v>
      </c>
      <c r="AE20" s="7" t="str">
        <f>IF(ISBLANK($C20),"",IF(AE$2&lt;&gt;"Yes",0,IF(BF20&lt;=$D$30,$B$30,IF(BF20&lt;=$D$29,$B$29,$B$28))))</f>
        <v/>
      </c>
      <c r="AH20" s="6" t="str">
        <f>IF(ISBLANK($C20),"",SUMIF(Data!$C$19:$E$36,'Bunker Management'!$C20,Data!#REF!))</f>
        <v/>
      </c>
      <c r="AI20" s="6"/>
      <c r="AJ20" s="6" t="str">
        <f>IF(ISBLANK($C20),"",SUMIF(Data!$C$19:$E$36,'Bunker Management'!$C20,Data!F$19:F$36))</f>
        <v/>
      </c>
      <c r="AK20" s="6"/>
      <c r="AL20" s="6" t="str">
        <f>IF(ISBLANK($C20),"",SUMIF(Data!$C$19:$E$36,'Bunker Management'!$C20,Data!G$19:G$36))</f>
        <v/>
      </c>
      <c r="AM20" s="6"/>
      <c r="AN20" s="6" t="str">
        <f>IF(ISBLANK($C20),"",SUMIF(Data!$C$19:$E$36,'Bunker Management'!$C20,Data!H$19:H$36))</f>
        <v/>
      </c>
      <c r="AO20" s="6"/>
      <c r="AP20" s="6" t="str">
        <f>IF(ISBLANK($C20),"",SUMIF(Data!$C$19:$E$36,'Bunker Management'!$C20,Data!I$19:I$36))</f>
        <v/>
      </c>
      <c r="AQ20" s="6"/>
      <c r="AR20" s="6" t="str">
        <f>IF(ISBLANK($C20),"",SUMIF(Data!$C$19:$E$36,'Bunker Management'!$C20,Data!J$19:J$36))</f>
        <v/>
      </c>
      <c r="AS20" s="6"/>
      <c r="AT20" s="6" t="str">
        <f>IF(ISBLANK($C20),"",SUMIF(Data!$C$19:$E$36,'Bunker Management'!$C20,Data!K$19:K$36))</f>
        <v/>
      </c>
      <c r="AU20" s="6"/>
      <c r="AV20" s="6" t="str">
        <f>IF(ISBLANK($C20),"",SUMIF(Data!$C$19:$E$36,'Bunker Management'!$C20,Data!L$19:L$36))</f>
        <v/>
      </c>
      <c r="AW20" s="6"/>
      <c r="AX20" s="6" t="str">
        <f>IF(ISBLANK($C20),"",SUMIF(Data!$C$19:$E$36,'Bunker Management'!$C20,Data!M$19:M$36))</f>
        <v/>
      </c>
      <c r="AY20" s="6"/>
      <c r="AZ20" s="6" t="str">
        <f>IF(ISBLANK($C20),"",SUMIF(Data!$C$19:$E$36,'Bunker Management'!$C20,Data!N$19:N$36))</f>
        <v/>
      </c>
      <c r="BA20" s="6"/>
      <c r="BB20" s="6" t="str">
        <f>IF(ISBLANK($C20),"",SUMIF(Data!$C$19:$E$36,'Bunker Management'!$C20,Data!O$19:O$36))</f>
        <v/>
      </c>
      <c r="BC20" s="6"/>
      <c r="BD20" s="6" t="str">
        <f>IF(ISBLANK($C20),"",SUMIF(Data!$C$19:$E$36,'Bunker Management'!$C20,Data!P$19:P$36))</f>
        <v/>
      </c>
      <c r="BE20" s="6"/>
      <c r="BF20" s="6" t="str">
        <f>IF(ISBLANK($C20),"",SUMIF(Data!$C$19:$E$36,'Bunker Management'!$C20,Data!Q$19:Q$36))</f>
        <v/>
      </c>
    </row>
    <row r="21" spans="2:58" collapsed="1">
      <c r="D21" s="3"/>
    </row>
    <row r="22" spans="2:58">
      <c r="B22" s="10" t="s">
        <v>14</v>
      </c>
      <c r="C22" s="11"/>
      <c r="D22" s="72">
        <f>SUM(D11:D20)</f>
        <v>1</v>
      </c>
      <c r="E22" s="12"/>
      <c r="F22" s="13"/>
      <c r="G22" s="7">
        <f>SUMPRODUCT($D11:$D20,G11:G20)</f>
        <v>0</v>
      </c>
      <c r="H22" s="7" t="str">
        <f>IF(OR(ISBLANK(I22),ISERROR(I22)),"",I22-G22)</f>
        <v/>
      </c>
      <c r="I22" s="7" t="e">
        <f>IF(SUMPRODUCT($D11:$D20,I11:I20)=0,NA(),SUMPRODUCT($D11:$D20,I11:I20))</f>
        <v>#N/A</v>
      </c>
      <c r="J22" s="7" t="str">
        <f>IF(OR(ISBLANK(K22),ISERROR(K22)),"",K22-I22)</f>
        <v/>
      </c>
      <c r="K22" s="7" t="e">
        <f>IF(SUMPRODUCT($D11:$D20,K11:K20)=0,NA(),SUMPRODUCT($D11:$D20,K11:K20))</f>
        <v>#N/A</v>
      </c>
      <c r="L22" s="7" t="str">
        <f>IF(OR(ISBLANK(M22),ISERROR(M22)),"",M22-K22)</f>
        <v/>
      </c>
      <c r="M22" s="7" t="e">
        <f>IF(SUMPRODUCT($D11:$D20,M11:M20)=0,NA(),SUMPRODUCT($D11:$D20,M11:M20))</f>
        <v>#N/A</v>
      </c>
      <c r="N22" s="7" t="str">
        <f>IF(OR(ISBLANK(O22),ISERROR(O22)),"",O22-M22)</f>
        <v/>
      </c>
      <c r="O22" s="7" t="e">
        <f>IF(SUMPRODUCT($D11:$D20,O11:O20)=0,NA(),SUMPRODUCT($D11:$D20,O11:O20))</f>
        <v>#N/A</v>
      </c>
      <c r="P22" s="7" t="str">
        <f>IF(OR(ISBLANK(Q22),ISERROR(Q22)),"",Q22-O22)</f>
        <v/>
      </c>
      <c r="Q22" s="7" t="e">
        <f>IF(SUMPRODUCT($D11:$D20,Q11:Q20)=0,NA(),SUMPRODUCT($D11:$D20,Q11:Q20))</f>
        <v>#N/A</v>
      </c>
      <c r="R22" s="7" t="str">
        <f>IF(OR(ISBLANK(S22),ISERROR(S22)),"",S22-Q22)</f>
        <v/>
      </c>
      <c r="S22" s="7" t="e">
        <f>IF(SUMPRODUCT($D11:$D20,S11:S20)=0,NA(),SUMPRODUCT($D11:$D20,S11:S20))</f>
        <v>#N/A</v>
      </c>
      <c r="T22" s="7" t="str">
        <f>IF(OR(ISBLANK(U22),ISERROR(U22)),"",U22-S22)</f>
        <v/>
      </c>
      <c r="U22" s="7" t="e">
        <f>IF(SUMPRODUCT($D11:$D20,U11:U20)=0,NA(),SUMPRODUCT($D11:$D20,U11:U20))</f>
        <v>#N/A</v>
      </c>
      <c r="V22" s="7" t="str">
        <f>IF(OR(ISBLANK(W22),ISERROR(W22)),"",W22-U22)</f>
        <v/>
      </c>
      <c r="W22" s="7" t="e">
        <f>IF(SUMPRODUCT($D11:$D20,W11:W20)=0,NA(),SUMPRODUCT($D11:$D20,W11:W20))</f>
        <v>#N/A</v>
      </c>
      <c r="X22" s="7" t="e">
        <f ca="1">IF(OR(ISBLANK(Y22),ISERROR(Y22)),"",Y22-W22)</f>
        <v>#N/A</v>
      </c>
      <c r="Y22" s="7">
        <f ca="1">IF(SUMPRODUCT($D11:$D20,Y11:Y20)=0,NA(),SUMPRODUCT($D11:$D20,Y11:Y20))</f>
        <v>1</v>
      </c>
      <c r="Z22" s="7" t="str">
        <f>IF(OR(ISBLANK(AA22),ISERROR(AA22)),"",AA22-Y22)</f>
        <v/>
      </c>
      <c r="AA22" s="7" t="e">
        <f>IF(SUMPRODUCT($D11:$D20,AA11:AA20)=0,NA(),SUMPRODUCT($D11:$D20,AA11:AA20))</f>
        <v>#N/A</v>
      </c>
      <c r="AB22" s="7" t="str">
        <f>IF(OR(ISBLANK(AC22),ISERROR(AC22)),"",AC22-AA22)</f>
        <v/>
      </c>
      <c r="AC22" s="7" t="e">
        <f>IF(SUMPRODUCT($D11:$D20,AC11:AC20)=0,NA(),SUMPRODUCT($D11:$D20,AC11:AC20))</f>
        <v>#N/A</v>
      </c>
      <c r="AD22" s="7" t="str">
        <f>IF(OR(ISBLANK(AE22),ISERROR(AE22)),"",AE22-AC22)</f>
        <v/>
      </c>
      <c r="AE22" s="7" t="e">
        <f>IF(SUMPRODUCT($D11:$D20,AE11:AE20)=0,NA(),SUMPRODUCT($D11:$D20,AE11:AE20))</f>
        <v>#N/A</v>
      </c>
    </row>
    <row r="26" spans="2:58">
      <c r="B26" s="2" t="s">
        <v>52</v>
      </c>
    </row>
    <row r="27" spans="2:58">
      <c r="B27" s="2" t="s">
        <v>64</v>
      </c>
      <c r="D27" s="9"/>
    </row>
    <row r="28" spans="2:58">
      <c r="B28" s="15">
        <v>1</v>
      </c>
      <c r="C28" s="5" t="s">
        <v>176</v>
      </c>
      <c r="D28" s="68">
        <v>1</v>
      </c>
    </row>
    <row r="29" spans="2:58">
      <c r="B29" s="15">
        <v>2</v>
      </c>
      <c r="C29" s="5" t="s">
        <v>177</v>
      </c>
      <c r="D29" s="68">
        <v>2</v>
      </c>
    </row>
    <row r="30" spans="2:58">
      <c r="B30" s="15">
        <v>3</v>
      </c>
      <c r="C30" s="5" t="s">
        <v>178</v>
      </c>
      <c r="D30" s="133">
        <v>3</v>
      </c>
    </row>
    <row r="31" spans="2:58">
      <c r="B31" s="15"/>
      <c r="C31" s="5"/>
      <c r="D31" s="30"/>
    </row>
    <row r="32" spans="2:58" hidden="1">
      <c r="B32" s="15" t="s">
        <v>65</v>
      </c>
      <c r="C32" s="5"/>
      <c r="D32" s="30"/>
    </row>
    <row r="33" spans="2:5" hidden="1">
      <c r="B33" s="15">
        <v>1</v>
      </c>
      <c r="C33" s="5"/>
      <c r="D33" s="71">
        <v>1.02</v>
      </c>
    </row>
    <row r="34" spans="2:5" hidden="1">
      <c r="B34" s="15">
        <v>2</v>
      </c>
      <c r="C34" s="5"/>
      <c r="D34" s="71">
        <v>1.02</v>
      </c>
    </row>
    <row r="35" spans="2:5" hidden="1">
      <c r="B35" s="15">
        <v>3</v>
      </c>
      <c r="C35" s="5"/>
      <c r="D35" s="69">
        <v>1.0149999999999999</v>
      </c>
    </row>
    <row r="36" spans="2:5" hidden="1">
      <c r="B36" s="15"/>
      <c r="C36" s="5"/>
      <c r="D36" s="30"/>
    </row>
    <row r="37" spans="2:5" hidden="1">
      <c r="B37" s="15" t="s">
        <v>66</v>
      </c>
      <c r="C37" s="5"/>
      <c r="D37" s="30"/>
    </row>
    <row r="38" spans="2:5" hidden="1">
      <c r="B38" s="15">
        <v>1</v>
      </c>
      <c r="C38" s="5"/>
      <c r="D38" s="69">
        <v>1.05</v>
      </c>
    </row>
    <row r="39" spans="2:5" hidden="1">
      <c r="B39" s="15">
        <v>2</v>
      </c>
      <c r="C39" s="5"/>
      <c r="D39" s="69">
        <v>1.05</v>
      </c>
    </row>
    <row r="40" spans="2:5" hidden="1">
      <c r="B40" s="15">
        <v>3</v>
      </c>
      <c r="C40" s="5"/>
      <c r="D40" s="69">
        <v>1</v>
      </c>
    </row>
    <row r="42" spans="2:5">
      <c r="B42" s="2" t="s">
        <v>53</v>
      </c>
    </row>
    <row r="43" spans="2:5">
      <c r="B43" s="2">
        <v>1</v>
      </c>
      <c r="C43" s="2" t="s">
        <v>55</v>
      </c>
      <c r="D43" s="8" t="s">
        <v>57</v>
      </c>
      <c r="E43" s="70">
        <f>'Management Performance'!$E$29</f>
        <v>1.58</v>
      </c>
    </row>
    <row r="44" spans="2:5">
      <c r="B44" s="2">
        <v>2</v>
      </c>
      <c r="C44" s="2" t="s">
        <v>56</v>
      </c>
      <c r="D44" s="8" t="s">
        <v>58</v>
      </c>
      <c r="E44" s="70">
        <f>'Management Performance'!$E$30</f>
        <v>1.58</v>
      </c>
    </row>
    <row r="45" spans="2:5">
      <c r="B45" s="2">
        <v>3</v>
      </c>
      <c r="C45" s="2" t="s">
        <v>54</v>
      </c>
      <c r="D45" s="8" t="s">
        <v>58</v>
      </c>
      <c r="E45" s="70">
        <f>'Management Performance'!$E$31</f>
        <v>2.42</v>
      </c>
    </row>
  </sheetData>
  <sheetProtection formatColumns="0"/>
  <mergeCells count="1">
    <mergeCell ref="B4:AE4"/>
  </mergeCells>
  <conditionalFormatting sqref="G11:G20 I11:I20 K11:K20 O11:O20 Q11:Q20 S11:S20 U11:U20 W11:W20 Y11:Y20 AA11:AA20 AC11:AC20 AE11:AE20 M11:M20">
    <cfRule type="iconSet" priority="1">
      <iconSet showValue="0">
        <cfvo type="percent" val="0"/>
        <cfvo type="num" val="2"/>
        <cfvo type="num" val="2" gte="0"/>
      </iconSet>
    </cfRule>
  </conditionalFormatting>
  <conditionalFormatting sqref="G22 I22 K22 M22 O22 Q22 S22 U22 W22 Y22 AA22 AC22 AE22">
    <cfRule type="iconSet" priority="15">
      <iconSet showValue="0">
        <cfvo type="percent" val="0"/>
        <cfvo type="formula" val="$E$43"/>
        <cfvo type="formula" val="$E$45"/>
      </iconSet>
    </cfRule>
  </conditionalFormatting>
  <printOptions horizontalCentered="1"/>
  <pageMargins left="0.7" right="0.7" top="0.75" bottom="0.75" header="0.3" footer="0.3"/>
  <pageSetup paperSize="9" scale="85" orientation="portrait"/>
  <drawing r:id="rId1"/>
  <extLst>
    <ext xmlns:x14="http://schemas.microsoft.com/office/spreadsheetml/2009/9/main" uri="{78C0D931-6437-407d-A8EE-F0AAD7539E65}">
      <x14:conditionalFormattings>
        <x14:conditionalFormatting xmlns:xm="http://schemas.microsoft.com/office/excel/2006/main">
          <x14:cfRule type="iconSet" priority="14" id="{D03EB3CC-68B7-472E-9BAB-0FF09158CA5C}">
            <x14:iconSet iconSet="3Triangles" showValue="0">
              <x14:cfvo type="percent">
                <xm:f>0</xm:f>
              </x14:cfvo>
              <x14:cfvo type="num">
                <xm:f>0</xm:f>
              </x14:cfvo>
              <x14:cfvo type="num" gte="0">
                <xm:f>0</xm:f>
              </x14:cfvo>
            </x14:iconSet>
          </x14:cfRule>
          <xm:sqref>H11:H20 H22 J22 L22 N22 P22 R22 J11:J20 L11:L20 N11:N20 P11:P20 R11:R20</xm:sqref>
        </x14:conditionalFormatting>
        <x14:conditionalFormatting xmlns:xm="http://schemas.microsoft.com/office/excel/2006/main">
          <x14:cfRule type="iconSet" priority="13" id="{0D641C93-8090-41BF-BD22-C28C19B08BBB}">
            <x14:iconSet iconSet="3Triangles" showValue="0">
              <x14:cfvo type="percent">
                <xm:f>0</xm:f>
              </x14:cfvo>
              <x14:cfvo type="num">
                <xm:f>0</xm:f>
              </x14:cfvo>
              <x14:cfvo type="num" gte="0">
                <xm:f>0</xm:f>
              </x14:cfvo>
            </x14:iconSet>
          </x14:cfRule>
          <xm:sqref>T22</xm:sqref>
        </x14:conditionalFormatting>
        <x14:conditionalFormatting xmlns:xm="http://schemas.microsoft.com/office/excel/2006/main">
          <x14:cfRule type="iconSet" priority="12" id="{C693FFDF-1A3D-4797-9FDE-C9D3FB6994E9}">
            <x14:iconSet iconSet="3Triangles" showValue="0">
              <x14:cfvo type="percent">
                <xm:f>0</xm:f>
              </x14:cfvo>
              <x14:cfvo type="num">
                <xm:f>0</xm:f>
              </x14:cfvo>
              <x14:cfvo type="num" gte="0">
                <xm:f>0</xm:f>
              </x14:cfvo>
            </x14:iconSet>
          </x14:cfRule>
          <xm:sqref>V22</xm:sqref>
        </x14:conditionalFormatting>
        <x14:conditionalFormatting xmlns:xm="http://schemas.microsoft.com/office/excel/2006/main">
          <x14:cfRule type="iconSet" priority="11" id="{37C4C5DB-971B-487F-9365-B11F4754E137}">
            <x14:iconSet iconSet="3Triangles" showValue="0">
              <x14:cfvo type="percent">
                <xm:f>0</xm:f>
              </x14:cfvo>
              <x14:cfvo type="num">
                <xm:f>0</xm:f>
              </x14:cfvo>
              <x14:cfvo type="num" gte="0">
                <xm:f>0</xm:f>
              </x14:cfvo>
            </x14:iconSet>
          </x14:cfRule>
          <xm:sqref>X22</xm:sqref>
        </x14:conditionalFormatting>
        <x14:conditionalFormatting xmlns:xm="http://schemas.microsoft.com/office/excel/2006/main">
          <x14:cfRule type="iconSet" priority="10" id="{61EEE870-EDEB-456E-B13A-12C9E7E6BD73}">
            <x14:iconSet iconSet="3Triangles" showValue="0">
              <x14:cfvo type="percent">
                <xm:f>0</xm:f>
              </x14:cfvo>
              <x14:cfvo type="num">
                <xm:f>0</xm:f>
              </x14:cfvo>
              <x14:cfvo type="num" gte="0">
                <xm:f>0</xm:f>
              </x14:cfvo>
            </x14:iconSet>
          </x14:cfRule>
          <xm:sqref>Z22</xm:sqref>
        </x14:conditionalFormatting>
        <x14:conditionalFormatting xmlns:xm="http://schemas.microsoft.com/office/excel/2006/main">
          <x14:cfRule type="iconSet" priority="9" id="{4C753202-D1EF-41D3-BD65-28A630C67662}">
            <x14:iconSet iconSet="3Triangles" showValue="0">
              <x14:cfvo type="percent">
                <xm:f>0</xm:f>
              </x14:cfvo>
              <x14:cfvo type="num">
                <xm:f>0</xm:f>
              </x14:cfvo>
              <x14:cfvo type="num" gte="0">
                <xm:f>0</xm:f>
              </x14:cfvo>
            </x14:iconSet>
          </x14:cfRule>
          <xm:sqref>AB22</xm:sqref>
        </x14:conditionalFormatting>
        <x14:conditionalFormatting xmlns:xm="http://schemas.microsoft.com/office/excel/2006/main">
          <x14:cfRule type="iconSet" priority="8" id="{2CED50B9-4B3F-4811-9013-4C07146E5C55}">
            <x14:iconSet iconSet="3Triangles" showValue="0">
              <x14:cfvo type="percent">
                <xm:f>0</xm:f>
              </x14:cfvo>
              <x14:cfvo type="num">
                <xm:f>0</xm:f>
              </x14:cfvo>
              <x14:cfvo type="num" gte="0">
                <xm:f>0</xm:f>
              </x14:cfvo>
            </x14:iconSet>
          </x14:cfRule>
          <xm:sqref>AD22</xm:sqref>
        </x14:conditionalFormatting>
        <x14:conditionalFormatting xmlns:xm="http://schemas.microsoft.com/office/excel/2006/main">
          <x14:cfRule type="iconSet" priority="7" id="{646A3D40-A9B1-4962-9090-3CD0C9A8FED2}">
            <x14:iconSet iconSet="3Triangles" showValue="0">
              <x14:cfvo type="percent">
                <xm:f>0</xm:f>
              </x14:cfvo>
              <x14:cfvo type="num">
                <xm:f>0</xm:f>
              </x14:cfvo>
              <x14:cfvo type="num" gte="0">
                <xm:f>0</xm:f>
              </x14:cfvo>
            </x14:iconSet>
          </x14:cfRule>
          <xm:sqref>T11:T20</xm:sqref>
        </x14:conditionalFormatting>
        <x14:conditionalFormatting xmlns:xm="http://schemas.microsoft.com/office/excel/2006/main">
          <x14:cfRule type="iconSet" priority="6" id="{E25F0AF4-00A0-4968-BC5B-B939290D0C72}">
            <x14:iconSet iconSet="3Triangles" showValue="0">
              <x14:cfvo type="percent">
                <xm:f>0</xm:f>
              </x14:cfvo>
              <x14:cfvo type="num">
                <xm:f>0</xm:f>
              </x14:cfvo>
              <x14:cfvo type="num" gte="0">
                <xm:f>0</xm:f>
              </x14:cfvo>
            </x14:iconSet>
          </x14:cfRule>
          <xm:sqref>V11:V20</xm:sqref>
        </x14:conditionalFormatting>
        <x14:conditionalFormatting xmlns:xm="http://schemas.microsoft.com/office/excel/2006/main">
          <x14:cfRule type="iconSet" priority="5" id="{ABCB9258-FB58-437D-81D9-B04006F360D0}">
            <x14:iconSet iconSet="3Triangles" showValue="0">
              <x14:cfvo type="percent">
                <xm:f>0</xm:f>
              </x14:cfvo>
              <x14:cfvo type="num">
                <xm:f>0</xm:f>
              </x14:cfvo>
              <x14:cfvo type="num" gte="0">
                <xm:f>0</xm:f>
              </x14:cfvo>
            </x14:iconSet>
          </x14:cfRule>
          <xm:sqref>X11:X20</xm:sqref>
        </x14:conditionalFormatting>
        <x14:conditionalFormatting xmlns:xm="http://schemas.microsoft.com/office/excel/2006/main">
          <x14:cfRule type="iconSet" priority="4" id="{6E54E92F-8EEB-441C-9289-5C9BF60E2964}">
            <x14:iconSet iconSet="3Triangles" showValue="0">
              <x14:cfvo type="percent">
                <xm:f>0</xm:f>
              </x14:cfvo>
              <x14:cfvo type="num">
                <xm:f>0</xm:f>
              </x14:cfvo>
              <x14:cfvo type="num" gte="0">
                <xm:f>0</xm:f>
              </x14:cfvo>
            </x14:iconSet>
          </x14:cfRule>
          <xm:sqref>Z11:Z20</xm:sqref>
        </x14:conditionalFormatting>
        <x14:conditionalFormatting xmlns:xm="http://schemas.microsoft.com/office/excel/2006/main">
          <x14:cfRule type="iconSet" priority="3" id="{0DF20A4A-4488-434A-85C6-5683AEE2AC9C}">
            <x14:iconSet iconSet="3Triangles" showValue="0">
              <x14:cfvo type="percent">
                <xm:f>0</xm:f>
              </x14:cfvo>
              <x14:cfvo type="num">
                <xm:f>0</xm:f>
              </x14:cfvo>
              <x14:cfvo type="num" gte="0">
                <xm:f>0</xm:f>
              </x14:cfvo>
            </x14:iconSet>
          </x14:cfRule>
          <xm:sqref>AB11:AB20</xm:sqref>
        </x14:conditionalFormatting>
        <x14:conditionalFormatting xmlns:xm="http://schemas.microsoft.com/office/excel/2006/main">
          <x14:cfRule type="iconSet" priority="2" id="{206CA194-FF3F-42DC-9F6E-DEAA6716F1CC}">
            <x14:iconSet iconSet="3Triangles" showValue="0">
              <x14:cfvo type="percent">
                <xm:f>0</xm:f>
              </x14:cfvo>
              <x14:cfvo type="num">
                <xm:f>0</xm:f>
              </x14:cfvo>
              <x14:cfvo type="num" gte="0">
                <xm:f>0</xm:f>
              </x14:cfvo>
            </x14:iconSet>
          </x14:cfRule>
          <xm:sqref>AD11:AD20</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pageSetUpPr fitToPage="1"/>
  </sheetPr>
  <dimension ref="A1:BF45"/>
  <sheetViews>
    <sheetView showGridLines="0" topLeftCell="A4" zoomScale="85" zoomScaleNormal="85" zoomScaleSheetLayoutView="100" zoomScalePageLayoutView="85" workbookViewId="0">
      <selection activeCell="Y22" sqref="Y22"/>
    </sheetView>
  </sheetViews>
  <sheetFormatPr baseColWidth="10" defaultColWidth="8.83203125" defaultRowHeight="13" outlineLevelRow="1" outlineLevelCol="1" x14ac:dyDescent="0"/>
  <cols>
    <col min="1" max="1" width="8.6640625" style="2" customWidth="1"/>
    <col min="2" max="2" width="4.1640625" style="2" customWidth="1"/>
    <col min="3" max="3" width="59.5" style="2" customWidth="1"/>
    <col min="4" max="4" width="10.83203125" style="2" customWidth="1"/>
    <col min="5" max="6" width="7" style="2" customWidth="1"/>
    <col min="7" max="7" width="9.33203125" style="2" customWidth="1" outlineLevel="1"/>
    <col min="8" max="8" width="6.83203125" style="2" customWidth="1"/>
    <col min="9" max="9" width="8.6640625" style="2" customWidth="1"/>
    <col min="10" max="10" width="6.83203125" style="2" customWidth="1"/>
    <col min="11" max="11" width="8.33203125" style="2" customWidth="1"/>
    <col min="12" max="12" width="6.83203125" style="2" customWidth="1"/>
    <col min="13" max="13" width="7.83203125" style="2" customWidth="1"/>
    <col min="14" max="31" width="6.83203125" style="2" customWidth="1"/>
    <col min="32" max="32" width="9.1640625" style="2" customWidth="1"/>
    <col min="33" max="33" width="8.83203125" style="2"/>
    <col min="34" max="34" width="9.83203125" style="2" bestFit="1" customWidth="1"/>
    <col min="35" max="35" width="9.83203125" style="2" customWidth="1"/>
    <col min="36" max="16384" width="8.83203125" style="2"/>
  </cols>
  <sheetData>
    <row r="1" spans="1:58">
      <c r="A1" s="3" t="s">
        <v>47</v>
      </c>
      <c r="B1" s="3"/>
      <c r="C1" s="2" t="s">
        <v>48</v>
      </c>
    </row>
    <row r="2" spans="1:58">
      <c r="C2" s="2" t="s">
        <v>62</v>
      </c>
      <c r="G2" s="3"/>
      <c r="H2" s="3"/>
      <c r="Y2" s="2" t="str">
        <f>Data!N1</f>
        <v>Yes</v>
      </c>
    </row>
    <row r="3" spans="1:58">
      <c r="G3" s="3" t="s">
        <v>46</v>
      </c>
      <c r="H3" s="3" t="s">
        <v>0</v>
      </c>
      <c r="I3" s="2" t="s">
        <v>0</v>
      </c>
      <c r="J3" s="2" t="s">
        <v>1</v>
      </c>
      <c r="K3" s="2" t="s">
        <v>1</v>
      </c>
      <c r="L3" s="2" t="s">
        <v>2</v>
      </c>
      <c r="M3" s="2" t="s">
        <v>2</v>
      </c>
      <c r="N3" s="2" t="s">
        <v>3</v>
      </c>
      <c r="O3" s="2" t="s">
        <v>3</v>
      </c>
      <c r="P3" s="2" t="s">
        <v>63</v>
      </c>
      <c r="Q3" s="2" t="s">
        <v>4</v>
      </c>
      <c r="R3" s="2" t="s">
        <v>5</v>
      </c>
      <c r="S3" s="2" t="s">
        <v>5</v>
      </c>
      <c r="T3" s="2" t="s">
        <v>6</v>
      </c>
      <c r="U3" s="2" t="s">
        <v>6</v>
      </c>
      <c r="V3" s="2" t="s">
        <v>7</v>
      </c>
      <c r="W3" s="2" t="s">
        <v>7</v>
      </c>
      <c r="X3" s="2" t="s">
        <v>8</v>
      </c>
      <c r="Y3" s="2" t="s">
        <v>8</v>
      </c>
      <c r="Z3" s="2" t="s">
        <v>9</v>
      </c>
      <c r="AA3" s="2" t="s">
        <v>9</v>
      </c>
      <c r="AB3" s="2" t="s">
        <v>10</v>
      </c>
      <c r="AC3" s="2" t="s">
        <v>10</v>
      </c>
      <c r="AD3" s="2" t="s">
        <v>11</v>
      </c>
      <c r="AE3" s="2" t="s">
        <v>11</v>
      </c>
    </row>
    <row r="4" spans="1:58" ht="18" thickBot="1">
      <c r="B4" s="251" t="s">
        <v>265</v>
      </c>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row>
    <row r="5" spans="1:58" ht="14" thickTop="1">
      <c r="C5" s="54"/>
      <c r="W5" s="9"/>
      <c r="X5" s="9"/>
    </row>
    <row r="8" spans="1:58">
      <c r="AH8" s="2" t="s">
        <v>12</v>
      </c>
    </row>
    <row r="9" spans="1:58">
      <c r="C9" s="2" t="s">
        <v>15</v>
      </c>
      <c r="D9" s="3" t="s">
        <v>13</v>
      </c>
      <c r="G9" s="3" t="s">
        <v>46</v>
      </c>
      <c r="H9" s="3"/>
      <c r="I9" s="3" t="s">
        <v>0</v>
      </c>
      <c r="J9" s="3"/>
      <c r="K9" s="3" t="s">
        <v>1</v>
      </c>
      <c r="L9" s="3"/>
      <c r="M9" s="3" t="s">
        <v>2</v>
      </c>
      <c r="N9" s="3"/>
      <c r="O9" s="3" t="s">
        <v>3</v>
      </c>
      <c r="P9" s="3"/>
      <c r="Q9" s="3" t="s">
        <v>4</v>
      </c>
      <c r="R9" s="3"/>
      <c r="S9" s="3" t="s">
        <v>5</v>
      </c>
      <c r="T9" s="3"/>
      <c r="U9" s="3" t="s">
        <v>6</v>
      </c>
      <c r="V9" s="3"/>
      <c r="W9" s="3" t="s">
        <v>7</v>
      </c>
      <c r="X9" s="3"/>
      <c r="Y9" s="3" t="s">
        <v>8</v>
      </c>
      <c r="Z9" s="3"/>
      <c r="AA9" s="3" t="s">
        <v>9</v>
      </c>
      <c r="AB9" s="3"/>
      <c r="AC9" s="3" t="s">
        <v>10</v>
      </c>
      <c r="AD9" s="3"/>
      <c r="AE9" s="3" t="s">
        <v>11</v>
      </c>
      <c r="AH9" s="3" t="s">
        <v>46</v>
      </c>
      <c r="AI9" s="3"/>
      <c r="AJ9" s="3" t="s">
        <v>0</v>
      </c>
      <c r="AK9" s="3"/>
      <c r="AL9" s="3" t="s">
        <v>1</v>
      </c>
      <c r="AM9" s="3"/>
      <c r="AN9" s="3" t="s">
        <v>2</v>
      </c>
      <c r="AO9" s="3"/>
      <c r="AP9" s="3" t="s">
        <v>3</v>
      </c>
      <c r="AQ9" s="3"/>
      <c r="AR9" s="3" t="s">
        <v>4</v>
      </c>
      <c r="AS9" s="3"/>
      <c r="AT9" s="3" t="s">
        <v>5</v>
      </c>
      <c r="AU9" s="3"/>
      <c r="AV9" s="3" t="s">
        <v>6</v>
      </c>
      <c r="AW9" s="3"/>
      <c r="AX9" s="3" t="s">
        <v>7</v>
      </c>
      <c r="AY9" s="3"/>
      <c r="AZ9" s="3" t="s">
        <v>8</v>
      </c>
      <c r="BA9" s="3"/>
      <c r="BB9" s="3" t="s">
        <v>9</v>
      </c>
      <c r="BC9" s="3"/>
      <c r="BD9" s="3" t="s">
        <v>10</v>
      </c>
      <c r="BE9" s="3"/>
      <c r="BF9" s="3" t="s">
        <v>11</v>
      </c>
    </row>
    <row r="10" spans="1:58">
      <c r="D10" s="3"/>
    </row>
    <row r="11" spans="1:58" s="9" customFormat="1" ht="15">
      <c r="B11" s="22" t="s">
        <v>64</v>
      </c>
      <c r="C11" s="120" t="s">
        <v>158</v>
      </c>
      <c r="D11" s="73">
        <v>0.5</v>
      </c>
      <c r="E11" s="24"/>
      <c r="F11" s="25"/>
      <c r="G11" s="26">
        <f>IF(ISBLANK($C11),"",IF(G$2&lt;&gt;"Yes",0,IF(AH11=$D$30,$B$30,IF(AH11=$D$29,$B$29,$B$28))))</f>
        <v>0</v>
      </c>
      <c r="H11" s="26">
        <f t="shared" ref="H11:H20" si="0">IF(ISBLANK(I11),"",I11-G11)</f>
        <v>0</v>
      </c>
      <c r="I11" s="26">
        <f>IF(ISBLANK($C11),"",IF(I$2&lt;&gt;"Yes",0,IF(AJ11=1,$D$30,IF(AJ11=2,$D$29,$D$28))))</f>
        <v>0</v>
      </c>
      <c r="J11" s="26">
        <f t="shared" ref="J11:J20" si="1">IF(ISBLANK(K11),"",K11-I11)</f>
        <v>0</v>
      </c>
      <c r="K11" s="26">
        <f>IF(ISBLANK($C11),"",IF(K$2&lt;&gt;"Yes",0,IF(AL11=1,$D$30,IF(AL11=2,$D$29,$D$28))))</f>
        <v>0</v>
      </c>
      <c r="L11" s="26">
        <f t="shared" ref="L11:L20" si="2">IF(ISBLANK(M11),"",M11-K11)</f>
        <v>0</v>
      </c>
      <c r="M11" s="26">
        <f>IF(ISBLANK($C11),"",IF(M$2&lt;&gt;"Yes",0,IF(AN11=1,$D$30,IF(AN11=2,$D$29,$D$28))))</f>
        <v>0</v>
      </c>
      <c r="N11" s="26">
        <f t="shared" ref="N11:N20" si="3">IF(ISBLANK(O11),"",O11-M11)</f>
        <v>0</v>
      </c>
      <c r="O11" s="26">
        <f>IF(ISBLANK($C11),"",IF(O$2&lt;&gt;"Yes",0,IF(AP11=$D$30,$B$30,IF(AP11=$D$29,$B$29,$B$28))))</f>
        <v>0</v>
      </c>
      <c r="P11" s="26">
        <f t="shared" ref="P11:P20" si="4">IF(ISBLANK(Q11),"",Q11-O11)</f>
        <v>0</v>
      </c>
      <c r="Q11" s="26">
        <f>IF(ISBLANK($C11),"",IF(Q$2&lt;&gt;"Yes",0,IF(AR11=$D$30,$B$30,IF(AR11=$D$29,$B$29,$B$28))))</f>
        <v>0</v>
      </c>
      <c r="R11" s="26">
        <f t="shared" ref="R11:R20" si="5">IF(ISBLANK(S11),"",S11-Q11)</f>
        <v>0</v>
      </c>
      <c r="S11" s="26">
        <f>IF(ISBLANK($C11),"",IF(S$2&lt;&gt;"Yes",0,IF(AT11=$D$30,$B$30,IF(AT11=$D$29,$B$29,$B$28))))</f>
        <v>0</v>
      </c>
      <c r="T11" s="26">
        <f t="shared" ref="T11:T20" si="6">IF(ISBLANK(U11),"",U11-S11)</f>
        <v>0</v>
      </c>
      <c r="U11" s="26">
        <f>IF(ISBLANK($C11),"",IF(U$2&lt;&gt;"Yes",0,IF(AV11=$D$30,$B$30,IF(AV11=$D$29,$B$29,$B$28))))</f>
        <v>0</v>
      </c>
      <c r="V11" s="26">
        <f t="shared" ref="V11:V20" si="7">IF(ISBLANK(W11),"",W11-U11)</f>
        <v>0</v>
      </c>
      <c r="W11" s="26">
        <f>IF(ISBLANK($C11),"",IF(W$2&lt;&gt;"Yes",0,IF(AX11=$D$30,$B$30,IF(AX11=$D$29,$B$29,$B$28))))</f>
        <v>0</v>
      </c>
      <c r="X11" s="26">
        <f t="shared" ref="X11:X20" ca="1" si="8">IF(ISBLANK(Y11),"",Y11-W11)</f>
        <v>1</v>
      </c>
      <c r="Y11" s="26">
        <f ca="1">IF(ISBLANK($C11),"",IF(Y$2&lt;&gt;"Yes",0,IF(AZ11=$D$30,$B$30,IF(AZ11=$D$29,$B$29,$B$28))))</f>
        <v>1</v>
      </c>
      <c r="Z11" s="26">
        <f t="shared" ref="Z11:Z20" ca="1" si="9">IF(ISBLANK(AA11),"",AA11-Y11)</f>
        <v>-1</v>
      </c>
      <c r="AA11" s="26">
        <f>IF(ISBLANK($C11),"",IF(AA$2&lt;&gt;"Yes",0,IF(BB11=$D$30,$B$30,IF(BB11=$D$29,$B$29,$B$28))))</f>
        <v>0</v>
      </c>
      <c r="AB11" s="26">
        <f t="shared" ref="AB11:AB20" si="10">IF(ISBLANK(AC11),"",AC11-AA11)</f>
        <v>0</v>
      </c>
      <c r="AC11" s="26">
        <f>IF(ISBLANK($C11),"",IF(AC$2&lt;&gt;"Yes",0,IF(BD11=$D$30,$B$30,IF(BD11=$D$29,$B$29,$B$28))))</f>
        <v>0</v>
      </c>
      <c r="AD11" s="26">
        <f t="shared" ref="AD11:AD20" si="11">IF(ISBLANK(AE11),"",AE11-AC11)</f>
        <v>0</v>
      </c>
      <c r="AE11" s="26">
        <f>IF(ISBLANK($C11),"",IF(AE$2&lt;&gt;"Yes",0,IF(BF11=$D$30,$B$30,IF(BF11=$D$29,$B$29,$B$28))))</f>
        <v>0</v>
      </c>
      <c r="AH11" s="27" t="e">
        <f>IF(ISBLANK($C11),"",SUMIF(Data!$C$19:$E$36,'On Time Delivery'!$C11,Data!#REF!))</f>
        <v>#REF!</v>
      </c>
      <c r="AI11" s="27"/>
      <c r="AJ11" s="27" t="e">
        <f ca="1">IF(ISBLANK($C11),"",SUMIF(Data!$C$3:$E$36,'On Time Delivery'!$C11,Data!F$3:F$36))</f>
        <v>#DIV/0!</v>
      </c>
      <c r="AK11" s="27"/>
      <c r="AL11" s="27" t="e">
        <f ca="1">IF(ISBLANK($C11),"",SUMIF(Data!$C$3:$E$36,'On Time Delivery'!$C11,Data!G$3:G$36))</f>
        <v>#DIV/0!</v>
      </c>
      <c r="AM11" s="27"/>
      <c r="AN11" s="27" t="e">
        <f ca="1">IF(ISBLANK($C11),"",SUMIF(Data!$C$3:$E$36,'On Time Delivery'!$C11,Data!H$3:H$36))</f>
        <v>#DIV/0!</v>
      </c>
      <c r="AO11" s="27"/>
      <c r="AP11" s="27" t="e">
        <f ca="1">IF(ISBLANK($C11),"",SUMIF(Data!$C$3:$E$36,'On Time Delivery'!$C11,Data!I$3:I$36))</f>
        <v>#DIV/0!</v>
      </c>
      <c r="AQ11" s="27"/>
      <c r="AR11" s="27" t="e">
        <f ca="1">IF(ISBLANK($C11),"",SUMIF(Data!$C$3:$E$36,'On Time Delivery'!$C11,Data!J$3:J$36))</f>
        <v>#DIV/0!</v>
      </c>
      <c r="AS11" s="27"/>
      <c r="AT11" s="27" t="e">
        <f ca="1">IF(ISBLANK($C11),"",SUMIF(Data!$C$3:$E$36,'On Time Delivery'!$C11,Data!K$3:K$36))</f>
        <v>#DIV/0!</v>
      </c>
      <c r="AU11" s="27"/>
      <c r="AV11" s="27">
        <f ca="1">IF(ISBLANK($C11),"",SUMIF(Data!$C$19:$E$36,'On Time Delivery'!$C11,Data!L$19:L$36))</f>
        <v>0</v>
      </c>
      <c r="AW11" s="27"/>
      <c r="AX11" s="27">
        <f ca="1">IF(ISBLANK($C11),"",SUMIF(Data!$C$19:$E$36,'On Time Delivery'!$C11,Data!M$19:M$36))</f>
        <v>0</v>
      </c>
      <c r="AY11" s="27"/>
      <c r="AZ11" s="27">
        <f ca="1">IF(ISBLANK($C11),"",SUMIF(Data!$C$19:$E$36,'On Time Delivery'!$C11,Data!N$19:N$36))</f>
        <v>0</v>
      </c>
      <c r="BA11" s="27"/>
      <c r="BB11" s="27">
        <f ca="1">IF(ISBLANK($C11),"",SUMIF(Data!$C$19:$E$36,'On Time Delivery'!$C11,Data!O$19:O$36))</f>
        <v>0</v>
      </c>
      <c r="BC11" s="27"/>
      <c r="BD11" s="27">
        <f ca="1">IF(ISBLANK($C11),"",SUMIF(Data!$C$19:$E$36,'On Time Delivery'!$C11,Data!P$19:P$36))</f>
        <v>0</v>
      </c>
      <c r="BE11" s="27"/>
      <c r="BF11" s="27">
        <f ca="1">IF(ISBLANK($C11),"",SUMIF(Data!$C$19:$E$36,'On Time Delivery'!$C11,Data!Q$19:Q$36))</f>
        <v>0</v>
      </c>
    </row>
    <row r="12" spans="1:58" s="9" customFormat="1" ht="15">
      <c r="B12" s="99" t="s">
        <v>65</v>
      </c>
      <c r="C12" s="105" t="s">
        <v>159</v>
      </c>
      <c r="D12" s="101">
        <v>0.5</v>
      </c>
      <c r="E12" s="102"/>
      <c r="F12" s="103"/>
      <c r="G12" s="26">
        <f>IF(ISBLANK($C12),"",IF(G$2&lt;&gt;"Yes",0,IF(AH12&lt;=$D$35,$B$35,IF(AH12&lt;=$D$34,$B$34,$B$33))))</f>
        <v>0</v>
      </c>
      <c r="H12" s="26">
        <f t="shared" si="0"/>
        <v>0</v>
      </c>
      <c r="I12" s="26">
        <f>IF(ISBLANK($C12),"",IF(I$2&lt;&gt;"Yes",0,IF(AJ12=1,$D$30,IF(AJ12=2,$D$29,$D$28))))</f>
        <v>0</v>
      </c>
      <c r="J12" s="26">
        <f t="shared" si="1"/>
        <v>0</v>
      </c>
      <c r="K12" s="26">
        <f>IF(ISBLANK($C12),"",IF(K$2&lt;&gt;"Yes",0,IF(AL12=1,$D$30,IF(AL12=2,$D$29,$D$28))))</f>
        <v>0</v>
      </c>
      <c r="L12" s="26">
        <f t="shared" si="2"/>
        <v>0</v>
      </c>
      <c r="M12" s="26">
        <f>IF(ISBLANK($C12),"",IF(M$2&lt;&gt;"Yes",0,IF(AN12=1,$D$30,IF(AN12=2,$D$29,$D$28))))</f>
        <v>0</v>
      </c>
      <c r="N12" s="26">
        <f t="shared" si="3"/>
        <v>0</v>
      </c>
      <c r="O12" s="26">
        <f>IF(ISBLANK($C12),"",IF(O$2&lt;&gt;"Yes",0,IF(AP12&lt;=$D$35,$B$35,IF(AP12&lt;=$D$34,$B$34,$B$33))))</f>
        <v>0</v>
      </c>
      <c r="P12" s="26">
        <f t="shared" si="4"/>
        <v>0</v>
      </c>
      <c r="Q12" s="26">
        <f>IF(ISBLANK($C12),"",IF(Q$2&lt;&gt;"Yes",0,IF(AR12&lt;=$D$35,$B$35,IF(AR12&lt;=$D$34,$B$34,$B$33))))</f>
        <v>0</v>
      </c>
      <c r="R12" s="26">
        <f t="shared" si="5"/>
        <v>0</v>
      </c>
      <c r="S12" s="26">
        <f>IF(ISBLANK($C12),"",IF(S$2&lt;&gt;"Yes",0,IF(AT12&lt;=$D$35,$B$35,IF(AT12&lt;=$D$34,$B$34,$B$33))))</f>
        <v>0</v>
      </c>
      <c r="T12" s="26">
        <f t="shared" si="6"/>
        <v>0</v>
      </c>
      <c r="U12" s="26">
        <f>IF(ISBLANK($C12),"",IF(U$2&lt;&gt;"Yes",0,IF(AV12&lt;=$D$35,$B$35,IF(AV12&lt;=$D$34,$B$34,$B$33))))</f>
        <v>0</v>
      </c>
      <c r="V12" s="26">
        <f t="shared" si="7"/>
        <v>0</v>
      </c>
      <c r="W12" s="26">
        <f>IF(ISBLANK($C12),"",IF(W$2&lt;&gt;"Yes",0,IF(AX12&lt;=$D$35,$B$35,IF(AX12&lt;=$D$34,$B$34,$B$33))))</f>
        <v>0</v>
      </c>
      <c r="X12" s="26">
        <f t="shared" ca="1" si="8"/>
        <v>3</v>
      </c>
      <c r="Y12" s="26">
        <f ca="1">IF(ISBLANK($C12),"",IF(Y$2&lt;&gt;"Yes",0,IF(AZ12&lt;=$D$35,$B$35,IF(AZ12&lt;=$D$34,$B$34,$B$33))))</f>
        <v>3</v>
      </c>
      <c r="Z12" s="26">
        <f t="shared" ca="1" si="9"/>
        <v>-3</v>
      </c>
      <c r="AA12" s="26">
        <f>IF(ISBLANK($C12),"",IF(AA$2&lt;&gt;"Yes",0,IF(BB12&lt;=$D$35,$B$35,IF(BB12&lt;=$D$34,$B$34,$B$33))))</f>
        <v>0</v>
      </c>
      <c r="AB12" s="26">
        <f t="shared" si="10"/>
        <v>0</v>
      </c>
      <c r="AC12" s="26">
        <f>IF(ISBLANK($C12),"",IF(AC$2&lt;&gt;"Yes",0,IF(BD12&lt;=$D$35,$B$35,IF(BD12&lt;=$D$34,$B$34,$B$33))))</f>
        <v>0</v>
      </c>
      <c r="AD12" s="26">
        <f t="shared" si="11"/>
        <v>0</v>
      </c>
      <c r="AE12" s="26">
        <f>IF(ISBLANK($C12),"",IF(AE$2&lt;&gt;"Yes",0,IF(BF12&lt;=$D$35,$B$35,IF(BF12&lt;=$D$34,$B$34,$B$33))))</f>
        <v>0</v>
      </c>
      <c r="AH12" s="27" t="e">
        <f>IF(ISBLANK($C12),"",SUMIF(Data!$C$19:$E$36,'On Time Delivery'!$C12,Data!#REF!))</f>
        <v>#REF!</v>
      </c>
      <c r="AI12" s="27"/>
      <c r="AJ12" s="27" t="e">
        <f ca="1">IF(ISBLANK($C12),"",SUMIF(Data!$C$3:$E$36,'On Time Delivery'!$C12,Data!F$3:F$36))</f>
        <v>#DIV/0!</v>
      </c>
      <c r="AK12" s="27"/>
      <c r="AL12" s="27" t="e">
        <f ca="1">IF(ISBLANK($C12),"",SUMIF(Data!$C$3:$E$36,'On Time Delivery'!$C12,Data!G$3:G$36))</f>
        <v>#DIV/0!</v>
      </c>
      <c r="AM12" s="27"/>
      <c r="AN12" s="27" t="e">
        <f ca="1">IF(ISBLANK($C12),"",SUMIF(Data!$C$3:$E$36,'On Time Delivery'!$C12,Data!H$3:H$36))</f>
        <v>#DIV/0!</v>
      </c>
      <c r="AO12" s="27"/>
      <c r="AP12" s="27" t="e">
        <f ca="1">IF(ISBLANK($C12),"",SUMIF(Data!$C$3:$E$36,'On Time Delivery'!$C12,Data!I$3:I$36))</f>
        <v>#DIV/0!</v>
      </c>
      <c r="AQ12" s="27"/>
      <c r="AR12" s="27" t="e">
        <f ca="1">IF(ISBLANK($C12),"",SUMIF(Data!$C$3:$E$36,'On Time Delivery'!$C12,Data!J$3:J$36))</f>
        <v>#DIV/0!</v>
      </c>
      <c r="AS12" s="27"/>
      <c r="AT12" s="27" t="e">
        <f ca="1">IF(ISBLANK($C12),"",SUMIF(Data!$C$3:$E$36,'On Time Delivery'!$C12,Data!K$3:K$36))</f>
        <v>#DIV/0!</v>
      </c>
      <c r="AU12" s="27"/>
      <c r="AV12" s="27">
        <f ca="1">IF(ISBLANK($C12),"",SUMIF(Data!$C$19:$E$36,'On Time Delivery'!$C12,Data!L$19:L$36))</f>
        <v>0</v>
      </c>
      <c r="AW12" s="27"/>
      <c r="AX12" s="27">
        <f ca="1">IF(ISBLANK($C12),"",SUMIF(Data!$C$19:$E$36,'On Time Delivery'!$C12,Data!M$19:M$36))</f>
        <v>0</v>
      </c>
      <c r="AY12" s="27"/>
      <c r="AZ12" s="27">
        <f ca="1">IF(ISBLANK($C12),"",SUMIF(Data!$C$19:$E$36,'On Time Delivery'!$C12,Data!N$19:N$36))</f>
        <v>0</v>
      </c>
      <c r="BA12" s="27"/>
      <c r="BB12" s="27">
        <f ca="1">IF(ISBLANK($C12),"",SUMIF(Data!$C$19:$E$36,'On Time Delivery'!$C12,Data!O$19:O$36))</f>
        <v>0</v>
      </c>
      <c r="BC12" s="27"/>
      <c r="BD12" s="27">
        <f ca="1">IF(ISBLANK($C12),"",SUMIF(Data!$C$19:$E$36,'On Time Delivery'!$C12,Data!P$19:P$36))</f>
        <v>0</v>
      </c>
      <c r="BE12" s="27"/>
      <c r="BF12" s="27">
        <f ca="1">IF(ISBLANK($C12),"",SUMIF(Data!$C$19:$E$36,'On Time Delivery'!$C12,Data!Q$19:Q$36))</f>
        <v>0</v>
      </c>
    </row>
    <row r="13" spans="1:58" s="9" customFormat="1">
      <c r="B13" s="22"/>
      <c r="C13" s="82"/>
      <c r="D13" s="73"/>
      <c r="E13" s="24"/>
      <c r="F13" s="25"/>
      <c r="G13" s="26"/>
      <c r="H13" s="26"/>
      <c r="I13" s="26"/>
      <c r="J13" s="26"/>
      <c r="K13" s="26"/>
      <c r="L13" s="26"/>
      <c r="M13" s="26"/>
      <c r="N13" s="26" t="e">
        <f t="shared" si="3"/>
        <v>#VALUE!</v>
      </c>
      <c r="O13" s="26" t="str">
        <f>IF(ISBLANK($C13),"",IF(O$2&lt;&gt;"Yes",0,IF(AP13&lt;=$D$40,$B$40,IF(AP13&lt;=$D$39,$B$39,$B$38))))</f>
        <v/>
      </c>
      <c r="P13" s="26" t="e">
        <f t="shared" si="4"/>
        <v>#VALUE!</v>
      </c>
      <c r="Q13" s="26" t="str">
        <f>IF(ISBLANK($C13),"",IF(Q$2&lt;&gt;"Yes",0,IF(AR13&lt;=$D$40,$B$40,IF(AR13&lt;=$D$39,$B$39,$B$38))))</f>
        <v/>
      </c>
      <c r="R13" s="26" t="e">
        <f t="shared" si="5"/>
        <v>#VALUE!</v>
      </c>
      <c r="S13" s="26" t="str">
        <f>IF(ISBLANK($C13),"",IF(S$2&lt;&gt;"Yes",0,IF(AT13&lt;=$D$40,$B$40,IF(AT13&lt;=$D$39,$B$39,$B$38))))</f>
        <v/>
      </c>
      <c r="T13" s="26" t="e">
        <f t="shared" si="6"/>
        <v>#VALUE!</v>
      </c>
      <c r="U13" s="26" t="str">
        <f>IF(ISBLANK($C13),"",IF(U$2&lt;&gt;"Yes",0,IF(AV13&lt;=$D$40,$B$40,IF(AV13&lt;=$D$39,$B$39,$B$38))))</f>
        <v/>
      </c>
      <c r="V13" s="26" t="e">
        <f t="shared" si="7"/>
        <v>#VALUE!</v>
      </c>
      <c r="W13" s="26" t="str">
        <f>IF(ISBLANK($C13),"",IF(W$2&lt;&gt;"Yes",0,IF(AX13&lt;=$D$40,$B$40,IF(AX13&lt;=$D$39,$B$39,$B$38))))</f>
        <v/>
      </c>
      <c r="X13" s="26" t="e">
        <f t="shared" si="8"/>
        <v>#VALUE!</v>
      </c>
      <c r="Y13" s="26" t="str">
        <f>IF(ISBLANK($C13),"",IF(Y$2&lt;&gt;"Yes",0,IF(AZ13&lt;=$D$40,$B$40,IF(AZ13&lt;=$D$39,$B$39,$B$38))))</f>
        <v/>
      </c>
      <c r="Z13" s="26" t="e">
        <f t="shared" si="9"/>
        <v>#VALUE!</v>
      </c>
      <c r="AA13" s="26" t="str">
        <f>IF(ISBLANK($C13),"",IF(AA$2&lt;&gt;"Yes",0,IF(BB13&lt;=$D$40,$B$40,IF(BB13&lt;=$D$39,$B$39,$B$38))))</f>
        <v/>
      </c>
      <c r="AB13" s="26" t="e">
        <f t="shared" si="10"/>
        <v>#VALUE!</v>
      </c>
      <c r="AC13" s="26" t="str">
        <f>IF(ISBLANK($C13),"",IF(AC$2&lt;&gt;"Yes",0,IF(BD13&lt;=$D$40,$B$40,IF(BD13&lt;=$D$39,$B$39,$B$38))))</f>
        <v/>
      </c>
      <c r="AD13" s="26" t="e">
        <f t="shared" si="11"/>
        <v>#VALUE!</v>
      </c>
      <c r="AE13" s="26" t="str">
        <f>IF(ISBLANK($C13),"",IF(AE$2&lt;&gt;"Yes",0,IF(BF13&lt;=$D$40,$B$40,IF(BF13&lt;=$D$39,$B$39,$B$38))))</f>
        <v/>
      </c>
      <c r="AH13" s="27" t="str">
        <f>IF(ISBLANK($C13),"",SUMIF(Data!$C$19:$E$36,'On Time Delivery'!$C13,Data!#REF!))</f>
        <v/>
      </c>
      <c r="AI13" s="27"/>
      <c r="AJ13" s="27" t="str">
        <f>IF(ISBLANK($C13),"",SUMIF(Data!$C$3:$E$36,'On Time Delivery'!$C13,Data!F$3:F$36))</f>
        <v/>
      </c>
      <c r="AK13" s="27"/>
      <c r="AL13" s="27" t="str">
        <f>IF(ISBLANK($C13),"",SUMIF(Data!$C$3:$E$36,'On Time Delivery'!$C13,Data!G$3:G$36))</f>
        <v/>
      </c>
      <c r="AM13" s="27"/>
      <c r="AN13" s="27" t="str">
        <f>IF(ISBLANK($C13),"",SUMIF(Data!$C$3:$E$36,'On Time Delivery'!$C13,Data!H$3:H$36))</f>
        <v/>
      </c>
      <c r="AO13" s="27"/>
      <c r="AP13" s="27" t="str">
        <f>IF(ISBLANK($C13),"",SUMIF(Data!$C$3:$E$36,'On Time Delivery'!$C13,Data!I$3:I$36))</f>
        <v/>
      </c>
      <c r="AQ13" s="27"/>
      <c r="AR13" s="27" t="str">
        <f>IF(ISBLANK($C13),"",SUMIF(Data!$C$3:$E$36,'On Time Delivery'!$C13,Data!J$3:J$36))</f>
        <v/>
      </c>
      <c r="AS13" s="27"/>
      <c r="AT13" s="27" t="str">
        <f>IF(ISBLANK($C13),"",SUMIF(Data!$C$3:$E$36,'On Time Delivery'!$C13,Data!K$3:K$36))</f>
        <v/>
      </c>
      <c r="AU13" s="27"/>
      <c r="AV13" s="27" t="str">
        <f>IF(ISBLANK($C13),"",SUMIF(Data!$C$19:$E$36,'On Time Delivery'!$C13,Data!L$19:L$36))</f>
        <v/>
      </c>
      <c r="AW13" s="27"/>
      <c r="AX13" s="27" t="str">
        <f>IF(ISBLANK($C13),"",SUMIF(Data!$C$19:$E$36,'On Time Delivery'!$C13,Data!M$19:M$36))</f>
        <v/>
      </c>
      <c r="AY13" s="27"/>
      <c r="AZ13" s="27" t="str">
        <f>IF(ISBLANK($C13),"",SUMIF(Data!$C$19:$E$36,'On Time Delivery'!$C13,Data!N$19:N$36))</f>
        <v/>
      </c>
      <c r="BA13" s="27"/>
      <c r="BB13" s="27" t="str">
        <f>IF(ISBLANK($C13),"",SUMIF(Data!$C$19:$E$36,'On Time Delivery'!$C13,Data!O$19:O$36))</f>
        <v/>
      </c>
      <c r="BC13" s="27"/>
      <c r="BD13" s="27" t="str">
        <f>IF(ISBLANK($C13),"",SUMIF(Data!$C$19:$E$36,'On Time Delivery'!$C13,Data!P$19:P$36))</f>
        <v/>
      </c>
      <c r="BE13" s="27"/>
      <c r="BF13" s="27" t="str">
        <f>IF(ISBLANK($C13),"",SUMIF(Data!$C$19:$E$36,'On Time Delivery'!$C13,Data!Q$19:Q$36))</f>
        <v/>
      </c>
    </row>
    <row r="14" spans="1:58" s="9" customFormat="1" hidden="1" outlineLevel="1">
      <c r="B14" s="22" t="s">
        <v>67</v>
      </c>
      <c r="C14" s="23"/>
      <c r="D14" s="73"/>
      <c r="E14" s="24"/>
      <c r="F14" s="25"/>
      <c r="G14" s="26" t="str">
        <f>IF(ISBLANK($C14),"",IF(G$2&lt;&gt;"Yes",0,IF(AH14&lt;=$D$35,$B$35,IF(AH14&lt;=$D$34,$B$34,$B$33))))</f>
        <v/>
      </c>
      <c r="H14" s="26" t="e">
        <f t="shared" si="0"/>
        <v>#VALUE!</v>
      </c>
      <c r="I14" s="26" t="str">
        <f>IF(ISBLANK($C14),"",IF(I$2&lt;&gt;"Yes",0,IF(AJ14&lt;=$D$35,$B$35,IF(AJ14&lt;=$D$34,$B$34,$B$33))))</f>
        <v/>
      </c>
      <c r="J14" s="26" t="e">
        <f t="shared" si="1"/>
        <v>#VALUE!</v>
      </c>
      <c r="K14" s="26" t="str">
        <f>IF(ISBLANK($C14),"",IF(K$2&lt;&gt;"Yes",0,IF(AL14&lt;=$D$35,$B$35,IF(AL14&lt;=$D$34,$B$34,$B$33))))</f>
        <v/>
      </c>
      <c r="L14" s="26" t="e">
        <f t="shared" si="2"/>
        <v>#VALUE!</v>
      </c>
      <c r="M14" s="26" t="str">
        <f>IF(ISBLANK($C14),"",IF(M$2&lt;&gt;"Yes",0,IF(AN14&lt;=$D$35,$B$35,IF(AN14&lt;=$D$34,$B$34,$B$33))))</f>
        <v/>
      </c>
      <c r="N14" s="26" t="e">
        <f t="shared" si="3"/>
        <v>#VALUE!</v>
      </c>
      <c r="O14" s="26" t="str">
        <f>IF(ISBLANK($C14),"",IF(O$2&lt;&gt;"Yes",0,IF(AP14&lt;=$D$35,$B$35,IF(AP14&lt;=$D$34,$B$34,$B$33))))</f>
        <v/>
      </c>
      <c r="P14" s="26" t="e">
        <f t="shared" si="4"/>
        <v>#VALUE!</v>
      </c>
      <c r="Q14" s="26" t="str">
        <f>IF(ISBLANK($C14),"",IF(Q$2&lt;&gt;"Yes",0,IF(AR14&lt;=$D$35,$B$35,IF(AR14&lt;=$D$34,$B$34,$B$33))))</f>
        <v/>
      </c>
      <c r="R14" s="26" t="e">
        <f t="shared" si="5"/>
        <v>#VALUE!</v>
      </c>
      <c r="S14" s="26" t="str">
        <f>IF(ISBLANK($C14),"",IF(S$2&lt;&gt;"Yes",0,IF(AT14&lt;=$D$35,$B$35,IF(AT14&lt;=$D$34,$B$34,$B$33))))</f>
        <v/>
      </c>
      <c r="T14" s="26" t="e">
        <f t="shared" si="6"/>
        <v>#VALUE!</v>
      </c>
      <c r="U14" s="26" t="str">
        <f>IF(ISBLANK($C14),"",IF(U$2&lt;&gt;"Yes",0,IF(AV14&lt;=$D$35,$B$35,IF(AV14&lt;=$D$34,$B$34,$B$33))))</f>
        <v/>
      </c>
      <c r="V14" s="26" t="e">
        <f t="shared" si="7"/>
        <v>#VALUE!</v>
      </c>
      <c r="W14" s="26" t="str">
        <f>IF(ISBLANK($C14),"",IF(W$2&lt;&gt;"Yes",0,IF(AX14&lt;=$D$35,$B$35,IF(AX14&lt;=$D$34,$B$34,$B$33))))</f>
        <v/>
      </c>
      <c r="X14" s="26" t="e">
        <f t="shared" si="8"/>
        <v>#VALUE!</v>
      </c>
      <c r="Y14" s="26" t="str">
        <f>IF(ISBLANK($C14),"",IF(Y$2&lt;&gt;"Yes",0,IF(AZ14&lt;=$D$35,$B$35,IF(AZ14&lt;=$D$34,$B$34,$B$33))))</f>
        <v/>
      </c>
      <c r="Z14" s="26" t="e">
        <f t="shared" si="9"/>
        <v>#VALUE!</v>
      </c>
      <c r="AA14" s="26" t="str">
        <f>IF(ISBLANK($C14),"",IF(AA$2&lt;&gt;"Yes",0,IF(BB14&lt;=$D$35,$B$35,IF(BB14&lt;=$D$34,$B$34,$B$33))))</f>
        <v/>
      </c>
      <c r="AB14" s="26" t="e">
        <f t="shared" si="10"/>
        <v>#VALUE!</v>
      </c>
      <c r="AC14" s="26" t="str">
        <f>IF(ISBLANK($C14),"",IF(AC$2&lt;&gt;"Yes",0,IF(BD14&lt;=$D$35,$B$35,IF(BD14&lt;=$D$34,$B$34,$B$33))))</f>
        <v/>
      </c>
      <c r="AD14" s="26" t="e">
        <f t="shared" si="11"/>
        <v>#VALUE!</v>
      </c>
      <c r="AE14" s="26" t="str">
        <f>IF(ISBLANK($C14),"",IF(AE$2&lt;&gt;"Yes",0,IF(BF14&lt;=$D$35,$B$35,IF(BF14&lt;=$D$34,$B$34,$B$33))))</f>
        <v/>
      </c>
      <c r="AH14" s="27" t="str">
        <f>IF(ISBLANK($C14),"",SUMIF(Data!$C$19:$E$36,'On Time Delivery'!$C14,Data!#REF!))</f>
        <v/>
      </c>
      <c r="AI14" s="27"/>
      <c r="AJ14" s="27" t="str">
        <f>IF(ISBLANK($C14),"",SUMIF(Data!$C$19:$E$36,'On Time Delivery'!$C14,Data!F$19:F$36))</f>
        <v/>
      </c>
      <c r="AK14" s="27"/>
      <c r="AL14" s="27" t="str">
        <f>IF(ISBLANK($C14),"",SUMIF(Data!$C$19:$E$36,'On Time Delivery'!$C14,Data!G$19:G$36))</f>
        <v/>
      </c>
      <c r="AM14" s="27"/>
      <c r="AN14" s="27" t="str">
        <f>IF(ISBLANK($C14),"",SUMIF(Data!$C$19:$E$36,'On Time Delivery'!$C14,Data!H$19:H$36))</f>
        <v/>
      </c>
      <c r="AO14" s="27"/>
      <c r="AP14" s="27" t="str">
        <f>IF(ISBLANK($C14),"",SUMIF(Data!$C$19:$E$36,'On Time Delivery'!$C14,Data!I$19:I$36))</f>
        <v/>
      </c>
      <c r="AQ14" s="27"/>
      <c r="AR14" s="27" t="str">
        <f>IF(ISBLANK($C14),"",SUMIF(Data!$C$19:$E$36,'On Time Delivery'!$C14,Data!J$19:J$36))</f>
        <v/>
      </c>
      <c r="AS14" s="27"/>
      <c r="AT14" s="27" t="str">
        <f>IF(ISBLANK($C14),"",SUMIF(Data!$C$19:$E$36,'On Time Delivery'!$C14,Data!K$19:K$36))</f>
        <v/>
      </c>
      <c r="AU14" s="27"/>
      <c r="AV14" s="27" t="str">
        <f>IF(ISBLANK($C14),"",SUMIF(Data!$C$19:$E$36,'On Time Delivery'!$C14,Data!L$19:L$36))</f>
        <v/>
      </c>
      <c r="AW14" s="27"/>
      <c r="AX14" s="27" t="str">
        <f>IF(ISBLANK($C14),"",SUMIF(Data!$C$19:$E$36,'On Time Delivery'!$C14,Data!M$19:M$36))</f>
        <v/>
      </c>
      <c r="AY14" s="27"/>
      <c r="AZ14" s="27" t="str">
        <f>IF(ISBLANK($C14),"",SUMIF(Data!$C$19:$E$36,'On Time Delivery'!$C14,Data!N$19:N$36))</f>
        <v/>
      </c>
      <c r="BA14" s="27"/>
      <c r="BB14" s="27" t="str">
        <f>IF(ISBLANK($C14),"",SUMIF(Data!$C$19:$E$36,'On Time Delivery'!$C14,Data!O$19:O$36))</f>
        <v/>
      </c>
      <c r="BC14" s="27"/>
      <c r="BD14" s="27" t="str">
        <f>IF(ISBLANK($C14),"",SUMIF(Data!$C$19:$E$36,'On Time Delivery'!$C14,Data!P$19:P$36))</f>
        <v/>
      </c>
      <c r="BE14" s="27"/>
      <c r="BF14" s="27" t="str">
        <f>IF(ISBLANK($C14),"",SUMIF(Data!$C$19:$E$36,'On Time Delivery'!$C14,Data!Q$19:Q$36))</f>
        <v/>
      </c>
    </row>
    <row r="15" spans="1:58" s="9" customFormat="1" hidden="1" outlineLevel="1">
      <c r="B15" s="22" t="s">
        <v>73</v>
      </c>
      <c r="C15" s="23"/>
      <c r="D15" s="73"/>
      <c r="E15" s="23"/>
      <c r="F15" s="34"/>
      <c r="G15" s="26" t="str">
        <f>IF(ISBLANK($C15),"",IF(G$2&lt;&gt;"Yes",0,IF(AH15&lt;=$D$40,$B$40,IF(AH15&lt;=$D$39,$B$39,$B$38))))</f>
        <v/>
      </c>
      <c r="H15" s="26" t="e">
        <f t="shared" si="0"/>
        <v>#VALUE!</v>
      </c>
      <c r="I15" s="26" t="str">
        <f>IF(ISBLANK($C15),"",IF(I$2&lt;&gt;"Yes",0,IF(AJ15&lt;=$D$30,$B$30,IF(AJ15&lt;=$D$29,$B$29,$B$28))))</f>
        <v/>
      </c>
      <c r="J15" s="26" t="e">
        <f t="shared" si="1"/>
        <v>#VALUE!</v>
      </c>
      <c r="K15" s="26" t="str">
        <f t="shared" ref="K15:K20" si="12">IF(ISBLANK($C15),"",IF(K$2&lt;&gt;"Yes",0,IF(AL15&lt;=$D$30,$B$30,IF(AL15&lt;=$D$29,$B$29,$B$28))))</f>
        <v/>
      </c>
      <c r="L15" s="26" t="e">
        <f t="shared" si="2"/>
        <v>#VALUE!</v>
      </c>
      <c r="M15" s="26" t="str">
        <f t="shared" ref="M15:M20" si="13">IF(ISBLANK($C15),"",IF(M$2&lt;&gt;"Yes",0,IF(AN15&lt;=$D$30,$B$30,IF(AN15&lt;=$D$29,$B$29,$B$28))))</f>
        <v/>
      </c>
      <c r="N15" s="26" t="e">
        <f t="shared" si="3"/>
        <v>#VALUE!</v>
      </c>
      <c r="O15" s="26" t="str">
        <f t="shared" ref="O15:O20" si="14">IF(ISBLANK($C15),"",IF(O$2&lt;&gt;"Yes",0,IF(AP15&lt;=$D$30,$B$30,IF(AP15&lt;=$D$29,$B$29,$B$28))))</f>
        <v/>
      </c>
      <c r="P15" s="26" t="e">
        <f t="shared" si="4"/>
        <v>#VALUE!</v>
      </c>
      <c r="Q15" s="26" t="str">
        <f t="shared" ref="Q15:Q20" si="15">IF(ISBLANK($C15),"",IF(Q$2&lt;&gt;"Yes",0,IF(AR15&lt;=$D$30,$B$30,IF(AR15&lt;=$D$29,$B$29,$B$28))))</f>
        <v/>
      </c>
      <c r="R15" s="26" t="e">
        <f t="shared" si="5"/>
        <v>#VALUE!</v>
      </c>
      <c r="S15" s="26" t="str">
        <f t="shared" ref="S15:S20" si="16">IF(ISBLANK($C15),"",IF(S$2&lt;&gt;"Yes",0,IF(AT15&lt;=$D$30,$B$30,IF(AT15&lt;=$D$29,$B$29,$B$28))))</f>
        <v/>
      </c>
      <c r="T15" s="26" t="e">
        <f t="shared" si="6"/>
        <v>#VALUE!</v>
      </c>
      <c r="U15" s="26" t="str">
        <f t="shared" ref="U15:U20" si="17">IF(ISBLANK($C15),"",IF(U$2&lt;&gt;"Yes",0,IF(AV15&lt;=$D$30,$B$30,IF(AV15&lt;=$D$29,$B$29,$B$28))))</f>
        <v/>
      </c>
      <c r="V15" s="26" t="e">
        <f t="shared" si="7"/>
        <v>#VALUE!</v>
      </c>
      <c r="W15" s="26" t="str">
        <f t="shared" ref="W15:W20" si="18">IF(ISBLANK($C15),"",IF(W$2&lt;&gt;"Yes",0,IF(AX15&lt;=$D$30,$B$30,IF(AX15&lt;=$D$29,$B$29,$B$28))))</f>
        <v/>
      </c>
      <c r="X15" s="26" t="e">
        <f t="shared" si="8"/>
        <v>#VALUE!</v>
      </c>
      <c r="Y15" s="26" t="str">
        <f>IF(ISBLANK($C15),"",IF(Y$2&lt;&gt;"Yes",0,IF(AZ15&lt;=$D$30,$B$30,IF(AZ15&lt;=$D$29,$B$29,$B$28))))</f>
        <v/>
      </c>
      <c r="Z15" s="26" t="e">
        <f t="shared" si="9"/>
        <v>#VALUE!</v>
      </c>
      <c r="AA15" s="26" t="str">
        <f t="shared" ref="AA15:AA20" si="19">IF(ISBLANK($C15),"",IF(AA$2&lt;&gt;"Yes",0,IF(BB15&lt;=$D$30,$B$30,IF(BB15&lt;=$D$29,$B$29,$B$28))))</f>
        <v/>
      </c>
      <c r="AB15" s="26" t="e">
        <f t="shared" si="10"/>
        <v>#VALUE!</v>
      </c>
      <c r="AC15" s="26" t="str">
        <f t="shared" ref="AC15:AC20" si="20">IF(ISBLANK($C15),"",IF(AC$2&lt;&gt;"Yes",0,IF(BD15&lt;=$D$30,$B$30,IF(BD15&lt;=$D$29,$B$29,$B$28))))</f>
        <v/>
      </c>
      <c r="AD15" s="26" t="e">
        <f t="shared" si="11"/>
        <v>#VALUE!</v>
      </c>
      <c r="AE15" s="26" t="str">
        <f>IF(ISBLANK($C15),"",IF(AE$2&lt;&gt;"Yes",0,IF(BF15&lt;=$D$30,$B$30,IF(BF15&lt;=$D$29,$B$29,$B$28))))</f>
        <v/>
      </c>
      <c r="AH15" s="27" t="str">
        <f>IF(ISBLANK($C15),"",SUMIF(Data!$C$19:$E$36,'On Time Delivery'!$C15,Data!#REF!))</f>
        <v/>
      </c>
      <c r="AI15" s="27"/>
      <c r="AJ15" s="27" t="str">
        <f>IF(ISBLANK($C15),"",SUMIF(Data!$C$19:$E$36,'On Time Delivery'!$C15,Data!F$19:F$36))</f>
        <v/>
      </c>
      <c r="AK15" s="27"/>
      <c r="AL15" s="27" t="str">
        <f>IF(ISBLANK($C15),"",SUMIF(Data!$C$19:$E$36,'On Time Delivery'!$C15,Data!G$19:G$36))</f>
        <v/>
      </c>
      <c r="AM15" s="27"/>
      <c r="AN15" s="27" t="str">
        <f>IF(ISBLANK($C15),"",SUMIF(Data!$C$19:$E$36,'On Time Delivery'!$C15,Data!H$19:H$36))</f>
        <v/>
      </c>
      <c r="AO15" s="27"/>
      <c r="AP15" s="27" t="str">
        <f>IF(ISBLANK($C15),"",SUMIF(Data!$C$19:$E$36,'On Time Delivery'!$C15,Data!I$19:I$36))</f>
        <v/>
      </c>
      <c r="AQ15" s="27"/>
      <c r="AR15" s="27" t="str">
        <f>IF(ISBLANK($C15),"",SUMIF(Data!$C$19:$E$36,'On Time Delivery'!$C15,Data!J$19:J$36))</f>
        <v/>
      </c>
      <c r="AS15" s="27"/>
      <c r="AT15" s="27" t="str">
        <f>IF(ISBLANK($C15),"",SUMIF(Data!$C$19:$E$36,'On Time Delivery'!$C15,Data!K$19:K$36))</f>
        <v/>
      </c>
      <c r="AU15" s="27"/>
      <c r="AV15" s="27" t="str">
        <f>IF(ISBLANK($C15),"",SUMIF(Data!$C$19:$E$36,'On Time Delivery'!$C15,Data!L$19:L$36))</f>
        <v/>
      </c>
      <c r="AW15" s="27"/>
      <c r="AX15" s="27" t="str">
        <f>IF(ISBLANK($C15),"",SUMIF(Data!$C$19:$E$36,'On Time Delivery'!$C15,Data!M$19:M$36))</f>
        <v/>
      </c>
      <c r="AY15" s="27"/>
      <c r="AZ15" s="27" t="str">
        <f>IF(ISBLANK($C15),"",SUMIF(Data!$C$19:$E$36,'On Time Delivery'!$C15,Data!N$19:N$36))</f>
        <v/>
      </c>
      <c r="BA15" s="27"/>
      <c r="BB15" s="27" t="str">
        <f>IF(ISBLANK($C15),"",SUMIF(Data!$C$19:$E$36,'On Time Delivery'!$C15,Data!O$19:O$36))</f>
        <v/>
      </c>
      <c r="BC15" s="27"/>
      <c r="BD15" s="27" t="str">
        <f>IF(ISBLANK($C15),"",SUMIF(Data!$C$19:$E$36,'On Time Delivery'!$C15,Data!P$19:P$36))</f>
        <v/>
      </c>
      <c r="BE15" s="27"/>
      <c r="BF15" s="27" t="str">
        <f>IF(ISBLANK($C15),"",SUMIF(Data!$C$19:$E$36,'On Time Delivery'!$C15,Data!Q$19:Q$36))</f>
        <v/>
      </c>
    </row>
    <row r="16" spans="1:58" s="9" customFormat="1" hidden="1" outlineLevel="1">
      <c r="B16" s="22" t="s">
        <v>74</v>
      </c>
      <c r="C16" s="23"/>
      <c r="D16" s="73"/>
      <c r="E16" s="23"/>
      <c r="F16" s="34"/>
      <c r="G16" s="26" t="str">
        <f>IF(ISBLANK($C16),"",IF(G$2&lt;&gt;"Yes",0,IF(AH16&lt;=#REF!,#REF!,IF(AH16&lt;=#REF!,#REF!,#REF!))))</f>
        <v/>
      </c>
      <c r="H16" s="26" t="e">
        <f t="shared" si="0"/>
        <v>#VALUE!</v>
      </c>
      <c r="I16" s="26" t="str">
        <f>IF(ISBLANK($C16),"",IF(I$2&lt;&gt;"Yes",0,IF(AJ16&lt;=#REF!,#REF!,IF(AJ16&lt;=#REF!,#REF!,#REF!))))</f>
        <v/>
      </c>
      <c r="J16" s="26" t="e">
        <f t="shared" si="1"/>
        <v>#VALUE!</v>
      </c>
      <c r="K16" s="26" t="str">
        <f>IF(ISBLANK($C16),"",IF(K$2&lt;&gt;"Yes",0,IF(AL16&lt;=#REF!,#REF!,IF(AL16&lt;=#REF!,#REF!,#REF!))))</f>
        <v/>
      </c>
      <c r="L16" s="26" t="e">
        <f t="shared" si="2"/>
        <v>#VALUE!</v>
      </c>
      <c r="M16" s="26" t="str">
        <f>IF(ISBLANK($C16),"",IF(M$2&lt;&gt;"Yes",0,IF(AN16&lt;=#REF!,#REF!,IF(AN16&lt;=#REF!,#REF!,#REF!))))</f>
        <v/>
      </c>
      <c r="N16" s="26" t="e">
        <f t="shared" si="3"/>
        <v>#VALUE!</v>
      </c>
      <c r="O16" s="26" t="str">
        <f>IF(ISBLANK($C16),"",IF(O$2&lt;&gt;"Yes",0,IF(AP16&lt;=#REF!,#REF!,IF(AP16&lt;=#REF!,#REF!,#REF!))))</f>
        <v/>
      </c>
      <c r="P16" s="26" t="e">
        <f t="shared" si="4"/>
        <v>#VALUE!</v>
      </c>
      <c r="Q16" s="26" t="str">
        <f>IF(ISBLANK($C16),"",IF(Q$2&lt;&gt;"Yes",0,IF(AR16&lt;=#REF!,#REF!,IF(AR16&lt;=#REF!,#REF!,#REF!))))</f>
        <v/>
      </c>
      <c r="R16" s="26" t="e">
        <f t="shared" si="5"/>
        <v>#VALUE!</v>
      </c>
      <c r="S16" s="26" t="str">
        <f>IF(ISBLANK($C16),"",IF(S$2&lt;&gt;"Yes",0,IF(AT16&lt;=#REF!,#REF!,IF(AT16&lt;=#REF!,#REF!,#REF!))))</f>
        <v/>
      </c>
      <c r="T16" s="26" t="e">
        <f t="shared" si="6"/>
        <v>#VALUE!</v>
      </c>
      <c r="U16" s="26" t="str">
        <f>IF(ISBLANK($C16),"",IF(U$2&lt;&gt;"Yes",0,IF(AV16&lt;=#REF!,#REF!,IF(AV16&lt;=#REF!,#REF!,#REF!))))</f>
        <v/>
      </c>
      <c r="V16" s="26" t="e">
        <f t="shared" si="7"/>
        <v>#VALUE!</v>
      </c>
      <c r="W16" s="26" t="str">
        <f>IF(ISBLANK($C16),"",IF(W$2&lt;&gt;"Yes",0,IF(AX16&lt;=#REF!,#REF!,IF(AX16&lt;=#REF!,#REF!,#REF!))))</f>
        <v/>
      </c>
      <c r="X16" s="26" t="e">
        <f t="shared" si="8"/>
        <v>#VALUE!</v>
      </c>
      <c r="Y16" s="26" t="str">
        <f>IF(ISBLANK($C16),"",IF(Y$2&lt;&gt;"Yes",0,IF(AZ16&lt;=#REF!,#REF!,IF(AZ16&lt;=#REF!,#REF!,#REF!))))</f>
        <v/>
      </c>
      <c r="Z16" s="26" t="e">
        <f t="shared" si="9"/>
        <v>#VALUE!</v>
      </c>
      <c r="AA16" s="26" t="str">
        <f>IF(ISBLANK($C16),"",IF(AA$2&lt;&gt;"Yes",0,IF(BB16&lt;=#REF!,#REF!,IF(BB16&lt;=#REF!,#REF!,#REF!))))</f>
        <v/>
      </c>
      <c r="AB16" s="26" t="e">
        <f t="shared" si="10"/>
        <v>#VALUE!</v>
      </c>
      <c r="AC16" s="26" t="str">
        <f>IF(ISBLANK($C16),"",IF(AC$2&lt;&gt;"Yes",0,IF(BD16&lt;=#REF!,#REF!,IF(BD16&lt;=#REF!,#REF!,#REF!))))</f>
        <v/>
      </c>
      <c r="AD16" s="26" t="e">
        <f t="shared" si="11"/>
        <v>#VALUE!</v>
      </c>
      <c r="AE16" s="26" t="str">
        <f>IF(ISBLANK($C16),"",IF(AE$2&lt;&gt;"Yes",0,IF(BF16&lt;=#REF!,#REF!,IF(BF16&lt;=#REF!,#REF!,#REF!))))</f>
        <v/>
      </c>
      <c r="AH16" s="27" t="str">
        <f>IF(ISBLANK($C16),"",SUMIF(Data!$C$19:$E$36,'On Time Delivery'!$C16,Data!#REF!))</f>
        <v/>
      </c>
      <c r="AI16" s="27"/>
      <c r="AJ16" s="27" t="str">
        <f>IF(ISBLANK($C16),"",SUMIF(Data!$C$19:$E$36,'On Time Delivery'!$C16,Data!F$19:F$36))</f>
        <v/>
      </c>
      <c r="AK16" s="27"/>
      <c r="AL16" s="27" t="str">
        <f>IF(ISBLANK($C16),"",SUMIF(Data!$C$19:$E$36,'On Time Delivery'!$C16,Data!G$19:G$36))</f>
        <v/>
      </c>
      <c r="AM16" s="27"/>
      <c r="AN16" s="27" t="str">
        <f>IF(ISBLANK($C16),"",SUMIF(Data!$C$19:$E$36,'On Time Delivery'!$C16,Data!H$19:H$36))</f>
        <v/>
      </c>
      <c r="AO16" s="27"/>
      <c r="AP16" s="27" t="str">
        <f>IF(ISBLANK($C16),"",SUMIF(Data!$C$19:$E$36,'On Time Delivery'!$C16,Data!I$19:I$36))</f>
        <v/>
      </c>
      <c r="AQ16" s="27"/>
      <c r="AR16" s="27" t="str">
        <f>IF(ISBLANK($C16),"",SUMIF(Data!$C$19:$E$36,'On Time Delivery'!$C16,Data!J$19:J$36))</f>
        <v/>
      </c>
      <c r="AS16" s="27"/>
      <c r="AT16" s="27" t="str">
        <f>IF(ISBLANK($C16),"",SUMIF(Data!$C$19:$E$36,'On Time Delivery'!$C16,Data!K$19:K$36))</f>
        <v/>
      </c>
      <c r="AU16" s="27"/>
      <c r="AV16" s="27" t="str">
        <f>IF(ISBLANK($C16),"",SUMIF(Data!$C$19:$E$36,'On Time Delivery'!$C16,Data!L$19:L$36))</f>
        <v/>
      </c>
      <c r="AW16" s="27"/>
      <c r="AX16" s="27" t="str">
        <f>IF(ISBLANK($C16),"",SUMIF(Data!$C$19:$E$36,'On Time Delivery'!$C16,Data!M$19:M$36))</f>
        <v/>
      </c>
      <c r="AY16" s="27"/>
      <c r="AZ16" s="27" t="str">
        <f>IF(ISBLANK($C16),"",SUMIF(Data!$C$19:$E$36,'On Time Delivery'!$C16,Data!N$19:N$36))</f>
        <v/>
      </c>
      <c r="BA16" s="27"/>
      <c r="BB16" s="27" t="str">
        <f>IF(ISBLANK($C16),"",SUMIF(Data!$C$19:$E$36,'On Time Delivery'!$C16,Data!O$19:O$36))</f>
        <v/>
      </c>
      <c r="BC16" s="27"/>
      <c r="BD16" s="27" t="str">
        <f>IF(ISBLANK($C16),"",SUMIF(Data!$C$19:$E$36,'On Time Delivery'!$C16,Data!P$19:P$36))</f>
        <v/>
      </c>
      <c r="BE16" s="27"/>
      <c r="BF16" s="27" t="str">
        <f>IF(ISBLANK($C16),"",SUMIF(Data!$C$19:$E$36,'On Time Delivery'!$C16,Data!Q$19:Q$36))</f>
        <v/>
      </c>
    </row>
    <row r="17" spans="2:58" s="9" customFormat="1" hidden="1" outlineLevel="1">
      <c r="B17" s="22" t="s">
        <v>75</v>
      </c>
      <c r="C17" s="23"/>
      <c r="D17" s="73"/>
      <c r="E17" s="23"/>
      <c r="F17" s="34"/>
      <c r="G17" s="26" t="str">
        <f>IF(ISBLANK($C17),"",IF(G$2&lt;&gt;"Yes",0,IF(AH17&gt;=#REF!,#REF!,IF(AH17&gt;=#REF!,#REF!,#REF!))))</f>
        <v/>
      </c>
      <c r="H17" s="26" t="e">
        <f t="shared" si="0"/>
        <v>#VALUE!</v>
      </c>
      <c r="I17" s="26" t="str">
        <f>IF(ISBLANK($C17),"",IF(I$2&lt;&gt;"Yes",0,IF(AJ17&gt;=#REF!,#REF!,IF(AJ17&gt;=#REF!,#REF!,#REF!))))</f>
        <v/>
      </c>
      <c r="J17" s="26" t="e">
        <f t="shared" si="1"/>
        <v>#VALUE!</v>
      </c>
      <c r="K17" s="26" t="str">
        <f>IF(ISBLANK($C17),"",IF(K$2&lt;&gt;"Yes",0,IF(AL17&gt;=#REF!,#REF!,IF(AL17&gt;=#REF!,#REF!,#REF!))))</f>
        <v/>
      </c>
      <c r="L17" s="26" t="e">
        <f t="shared" si="2"/>
        <v>#VALUE!</v>
      </c>
      <c r="M17" s="26" t="str">
        <f>IF(ISBLANK($C17),"",IF(M$2&lt;&gt;"Yes",0,IF(AN17&gt;=#REF!,#REF!,IF(AN17&gt;=#REF!,#REF!,#REF!))))</f>
        <v/>
      </c>
      <c r="N17" s="26" t="e">
        <f t="shared" si="3"/>
        <v>#VALUE!</v>
      </c>
      <c r="O17" s="26" t="str">
        <f>IF(ISBLANK($C17),"",IF(O$2&lt;&gt;"Yes",0,IF(AP17&gt;=#REF!,#REF!,IF(AP17&gt;=#REF!,#REF!,#REF!))))</f>
        <v/>
      </c>
      <c r="P17" s="26" t="e">
        <f t="shared" si="4"/>
        <v>#VALUE!</v>
      </c>
      <c r="Q17" s="26" t="str">
        <f>IF(ISBLANK($C17),"",IF(Q$2&lt;&gt;"Yes",0,IF(AR17&gt;=#REF!,#REF!,IF(AR17&gt;=#REF!,#REF!,#REF!))))</f>
        <v/>
      </c>
      <c r="R17" s="26" t="e">
        <f t="shared" si="5"/>
        <v>#VALUE!</v>
      </c>
      <c r="S17" s="26" t="str">
        <f>IF(ISBLANK($C17),"",IF(S$2&lt;&gt;"Yes",0,IF(AT17&gt;=#REF!,#REF!,IF(AT17&gt;=#REF!,#REF!,#REF!))))</f>
        <v/>
      </c>
      <c r="T17" s="26" t="e">
        <f t="shared" si="6"/>
        <v>#VALUE!</v>
      </c>
      <c r="U17" s="26" t="str">
        <f>IF(ISBLANK($C17),"",IF(U$2&lt;&gt;"Yes",0,IF(AV17&gt;=#REF!,#REF!,IF(AV17&gt;=#REF!,#REF!,#REF!))))</f>
        <v/>
      </c>
      <c r="V17" s="26" t="e">
        <f t="shared" si="7"/>
        <v>#VALUE!</v>
      </c>
      <c r="W17" s="26" t="str">
        <f>IF(ISBLANK($C17),"",IF(W$2&lt;&gt;"Yes",0,IF(AX17&gt;=#REF!,#REF!,IF(AX17&gt;=#REF!,#REF!,#REF!))))</f>
        <v/>
      </c>
      <c r="X17" s="26" t="e">
        <f t="shared" si="8"/>
        <v>#VALUE!</v>
      </c>
      <c r="Y17" s="26" t="str">
        <f>IF(ISBLANK($C17),"",IF(Y$2&lt;&gt;"Yes",0,IF(AZ17&gt;=#REF!,#REF!,IF(AZ17&gt;=#REF!,#REF!,#REF!))))</f>
        <v/>
      </c>
      <c r="Z17" s="26" t="e">
        <f t="shared" si="9"/>
        <v>#VALUE!</v>
      </c>
      <c r="AA17" s="26" t="str">
        <f>IF(ISBLANK($C17),"",IF(AA$2&lt;&gt;"Yes",0,IF(BB17&gt;=#REF!,#REF!,IF(BB17&gt;=#REF!,#REF!,#REF!))))</f>
        <v/>
      </c>
      <c r="AB17" s="26" t="e">
        <f t="shared" si="10"/>
        <v>#VALUE!</v>
      </c>
      <c r="AC17" s="26" t="str">
        <f>IF(ISBLANK($C17),"",IF(AC$2&lt;&gt;"Yes",0,IF(BD17&gt;=#REF!,#REF!,IF(BD17&gt;=#REF!,#REF!,#REF!))))</f>
        <v/>
      </c>
      <c r="AD17" s="26" t="e">
        <f t="shared" si="11"/>
        <v>#VALUE!</v>
      </c>
      <c r="AE17" s="26" t="str">
        <f>IF(ISBLANK($C17),"",IF(AE$2&lt;&gt;"Yes",0,IF(BF17&gt;=#REF!,#REF!,IF(BF17&gt;=#REF!,#REF!,#REF!))))</f>
        <v/>
      </c>
      <c r="AH17" s="27" t="str">
        <f>IF(ISBLANK($C17),"",SUMIF(Data!$C$19:$E$36,'On Time Delivery'!$C17,Data!#REF!))</f>
        <v/>
      </c>
      <c r="AI17" s="27"/>
      <c r="AJ17" s="27" t="str">
        <f>IF(ISBLANK($C17),"",SUMIF(Data!$C$19:$E$36,'On Time Delivery'!$C17,Data!F$19:F$36))</f>
        <v/>
      </c>
      <c r="AK17" s="27"/>
      <c r="AL17" s="27" t="str">
        <f>IF(ISBLANK($C17),"",SUMIF(Data!$C$19:$E$36,'On Time Delivery'!$C17,Data!G$19:G$36))</f>
        <v/>
      </c>
      <c r="AM17" s="27"/>
      <c r="AN17" s="27" t="str">
        <f>IF(ISBLANK($C17),"",SUMIF(Data!$C$19:$E$36,'On Time Delivery'!$C17,Data!H$19:H$36))</f>
        <v/>
      </c>
      <c r="AO17" s="27"/>
      <c r="AP17" s="27" t="str">
        <f>IF(ISBLANK($C17),"",SUMIF(Data!$C$19:$E$36,'On Time Delivery'!$C17,Data!I$19:I$36))</f>
        <v/>
      </c>
      <c r="AQ17" s="27"/>
      <c r="AR17" s="27" t="str">
        <f>IF(ISBLANK($C17),"",SUMIF(Data!$C$19:$E$36,'On Time Delivery'!$C17,Data!J$19:J$36))</f>
        <v/>
      </c>
      <c r="AS17" s="27"/>
      <c r="AT17" s="27" t="str">
        <f>IF(ISBLANK($C17),"",SUMIF(Data!$C$19:$E$36,'On Time Delivery'!$C17,Data!K$19:K$36))</f>
        <v/>
      </c>
      <c r="AU17" s="27"/>
      <c r="AV17" s="27" t="str">
        <f>IF(ISBLANK($C17),"",SUMIF(Data!$C$19:$E$36,'On Time Delivery'!$C17,Data!L$19:L$36))</f>
        <v/>
      </c>
      <c r="AW17" s="27"/>
      <c r="AX17" s="27" t="str">
        <f>IF(ISBLANK($C17),"",SUMIF(Data!$C$19:$E$36,'On Time Delivery'!$C17,Data!M$19:M$36))</f>
        <v/>
      </c>
      <c r="AY17" s="27"/>
      <c r="AZ17" s="27" t="str">
        <f>IF(ISBLANK($C17),"",SUMIF(Data!$C$19:$E$36,'On Time Delivery'!$C17,Data!N$19:N$36))</f>
        <v/>
      </c>
      <c r="BA17" s="27"/>
      <c r="BB17" s="27" t="str">
        <f>IF(ISBLANK($C17),"",SUMIF(Data!$C$19:$E$36,'On Time Delivery'!$C17,Data!O$19:O$36))</f>
        <v/>
      </c>
      <c r="BC17" s="27"/>
      <c r="BD17" s="27" t="str">
        <f>IF(ISBLANK($C17),"",SUMIF(Data!$C$19:$E$36,'On Time Delivery'!$C17,Data!P$19:P$36))</f>
        <v/>
      </c>
      <c r="BE17" s="27"/>
      <c r="BF17" s="27" t="str">
        <f>IF(ISBLANK($C17),"",SUMIF(Data!$C$19:$E$36,'On Time Delivery'!$C17,Data!Q$19:Q$36))</f>
        <v/>
      </c>
    </row>
    <row r="18" spans="2:58" s="9" customFormat="1" hidden="1" outlineLevel="1">
      <c r="B18" s="22" t="s">
        <v>76</v>
      </c>
      <c r="C18" s="23"/>
      <c r="D18" s="73"/>
      <c r="E18" s="23"/>
      <c r="F18" s="34"/>
      <c r="G18" s="26" t="str">
        <f>IF(ISBLANK($C18),"",IF(G$2&lt;&gt;"Yes",0,IF(AH18=#REF!,#REF!,IF(AH18=#REF!,#REF!,#REF!))))</f>
        <v/>
      </c>
      <c r="H18" s="26" t="e">
        <f t="shared" si="0"/>
        <v>#VALUE!</v>
      </c>
      <c r="I18" s="26" t="str">
        <f>IF(ISBLANK($C18),"",IF(I$2&lt;&gt;"Yes",0,IF(AJ18=#REF!,#REF!,IF(AJ18=#REF!,#REF!,#REF!))))</f>
        <v/>
      </c>
      <c r="J18" s="26" t="e">
        <f t="shared" si="1"/>
        <v>#VALUE!</v>
      </c>
      <c r="K18" s="26" t="str">
        <f>IF(ISBLANK($C18),"",IF(K$2&lt;&gt;"Yes",0,IF(AL18=#REF!,#REF!,IF(AL18=#REF!,#REF!,#REF!))))</f>
        <v/>
      </c>
      <c r="L18" s="26" t="e">
        <f t="shared" si="2"/>
        <v>#VALUE!</v>
      </c>
      <c r="M18" s="26" t="str">
        <f>IF(ISBLANK($C18),"",IF(M$2&lt;&gt;"Yes",0,IF(AN18=#REF!,#REF!,IF(AN18=#REF!,#REF!,#REF!))))</f>
        <v/>
      </c>
      <c r="N18" s="26" t="e">
        <f t="shared" si="3"/>
        <v>#VALUE!</v>
      </c>
      <c r="O18" s="26" t="str">
        <f>IF(ISBLANK($C18),"",IF(O$2&lt;&gt;"Yes",0,IF(AP18=#REF!,#REF!,IF(AP18=#REF!,#REF!,#REF!))))</f>
        <v/>
      </c>
      <c r="P18" s="26" t="e">
        <f t="shared" si="4"/>
        <v>#VALUE!</v>
      </c>
      <c r="Q18" s="26" t="str">
        <f>IF(ISBLANK($C18),"",IF(Q$2&lt;&gt;"Yes",0,IF(AR18=#REF!,#REF!,IF(AR18=#REF!,#REF!,#REF!))))</f>
        <v/>
      </c>
      <c r="R18" s="26" t="e">
        <f t="shared" si="5"/>
        <v>#VALUE!</v>
      </c>
      <c r="S18" s="26" t="str">
        <f>IF(ISBLANK($C18),"",IF(S$2&lt;&gt;"Yes",0,IF(AT18=#REF!,#REF!,IF(AT18=#REF!,#REF!,#REF!))))</f>
        <v/>
      </c>
      <c r="T18" s="26" t="e">
        <f t="shared" si="6"/>
        <v>#VALUE!</v>
      </c>
      <c r="U18" s="26" t="str">
        <f>IF(ISBLANK($C18),"",IF(U$2&lt;&gt;"Yes",0,IF(AV18=#REF!,#REF!,IF(AV18=#REF!,#REF!,#REF!))))</f>
        <v/>
      </c>
      <c r="V18" s="26" t="e">
        <f t="shared" si="7"/>
        <v>#VALUE!</v>
      </c>
      <c r="W18" s="26" t="str">
        <f>IF(ISBLANK($C18),"",IF(W$2&lt;&gt;"Yes",0,IF(AX18=#REF!,#REF!,IF(AX18=#REF!,#REF!,#REF!))))</f>
        <v/>
      </c>
      <c r="X18" s="26" t="e">
        <f t="shared" si="8"/>
        <v>#VALUE!</v>
      </c>
      <c r="Y18" s="26" t="str">
        <f>IF(ISBLANK($C18),"",IF(Y$2&lt;&gt;"Yes",0,IF(AZ18=#REF!,#REF!,IF(AZ18=#REF!,#REF!,#REF!))))</f>
        <v/>
      </c>
      <c r="Z18" s="26" t="e">
        <f t="shared" si="9"/>
        <v>#VALUE!</v>
      </c>
      <c r="AA18" s="26" t="str">
        <f>IF(ISBLANK($C18),"",IF(AA$2&lt;&gt;"Yes",0,IF(BB18=#REF!,#REF!,IF(BB18=#REF!,#REF!,#REF!))))</f>
        <v/>
      </c>
      <c r="AB18" s="26" t="e">
        <f t="shared" si="10"/>
        <v>#VALUE!</v>
      </c>
      <c r="AC18" s="26" t="str">
        <f>IF(ISBLANK($C18),"",IF(AC$2&lt;&gt;"Yes",0,IF(BD18=#REF!,#REF!,IF(BD18=#REF!,#REF!,#REF!))))</f>
        <v/>
      </c>
      <c r="AD18" s="26" t="e">
        <f t="shared" si="11"/>
        <v>#VALUE!</v>
      </c>
      <c r="AE18" s="26" t="str">
        <f>IF(ISBLANK($C18),"",IF(AE$2&lt;&gt;"Yes",0,IF(BF18=#REF!,#REF!,IF(BF18=#REF!,#REF!,#REF!))))</f>
        <v/>
      </c>
      <c r="AH18" s="27" t="str">
        <f>IF(ISBLANK($C18),"",SUMIF(Data!$C$19:$E$36,'On Time Delivery'!$C18,Data!#REF!))</f>
        <v/>
      </c>
      <c r="AI18" s="27"/>
      <c r="AJ18" s="27" t="str">
        <f>IF(ISBLANK($C18),"",SUMIF(Data!$C$19:$E$36,'On Time Delivery'!$C18,Data!F$19:F$36))</f>
        <v/>
      </c>
      <c r="AK18" s="27"/>
      <c r="AL18" s="27" t="str">
        <f>IF(ISBLANK($C18),"",SUMIF(Data!$C$19:$E$36,'On Time Delivery'!$C18,Data!G$19:G$36))</f>
        <v/>
      </c>
      <c r="AM18" s="27"/>
      <c r="AN18" s="27" t="str">
        <f>IF(ISBLANK($C18),"",SUMIF(Data!$C$19:$E$36,'On Time Delivery'!$C18,Data!H$19:H$36))</f>
        <v/>
      </c>
      <c r="AO18" s="27"/>
      <c r="AP18" s="27" t="str">
        <f>IF(ISBLANK($C18),"",SUMIF(Data!$C$19:$E$36,'On Time Delivery'!$C18,Data!I$19:I$36))</f>
        <v/>
      </c>
      <c r="AQ18" s="27"/>
      <c r="AR18" s="27" t="str">
        <f>IF(ISBLANK($C18),"",SUMIF(Data!$C$19:$E$36,'On Time Delivery'!$C18,Data!J$19:J$36))</f>
        <v/>
      </c>
      <c r="AS18" s="27"/>
      <c r="AT18" s="27" t="str">
        <f>IF(ISBLANK($C18),"",SUMIF(Data!$C$19:$E$36,'On Time Delivery'!$C18,Data!K$19:K$36))</f>
        <v/>
      </c>
      <c r="AU18" s="27"/>
      <c r="AV18" s="27" t="str">
        <f>IF(ISBLANK($C18),"",SUMIF(Data!$C$19:$E$36,'On Time Delivery'!$C18,Data!L$19:L$36))</f>
        <v/>
      </c>
      <c r="AW18" s="27"/>
      <c r="AX18" s="27" t="str">
        <f>IF(ISBLANK($C18),"",SUMIF(Data!$C$19:$E$36,'On Time Delivery'!$C18,Data!M$19:M$36))</f>
        <v/>
      </c>
      <c r="AY18" s="27"/>
      <c r="AZ18" s="27" t="str">
        <f>IF(ISBLANK($C18),"",SUMIF(Data!$C$19:$E$36,'On Time Delivery'!$C18,Data!N$19:N$36))</f>
        <v/>
      </c>
      <c r="BA18" s="27"/>
      <c r="BB18" s="27" t="str">
        <f>IF(ISBLANK($C18),"",SUMIF(Data!$C$19:$E$36,'On Time Delivery'!$C18,Data!O$19:O$36))</f>
        <v/>
      </c>
      <c r="BC18" s="27"/>
      <c r="BD18" s="27" t="str">
        <f>IF(ISBLANK($C18),"",SUMIF(Data!$C$19:$E$36,'On Time Delivery'!$C18,Data!P$19:P$36))</f>
        <v/>
      </c>
      <c r="BE18" s="27"/>
      <c r="BF18" s="27" t="str">
        <f>IF(ISBLANK($C18),"",SUMIF(Data!$C$19:$E$36,'On Time Delivery'!$C18,Data!Q$19:Q$36))</f>
        <v/>
      </c>
    </row>
    <row r="19" spans="2:58" hidden="1" outlineLevel="1">
      <c r="B19" s="10">
        <v>9</v>
      </c>
      <c r="C19" s="11"/>
      <c r="D19" s="72"/>
      <c r="E19" s="11"/>
      <c r="F19" s="14"/>
      <c r="G19" s="7" t="str">
        <f t="shared" ref="G19:G20" si="21">IF(ISBLANK($C19),"",IF(G$2&lt;&gt;"Yes",0,IF(AH19&lt;=$D$30,$B$30,IF(AH19&lt;=$D$29,$B$29,$B$28))))</f>
        <v/>
      </c>
      <c r="H19" s="7" t="e">
        <f t="shared" si="0"/>
        <v>#VALUE!</v>
      </c>
      <c r="I19" s="7" t="str">
        <f>IF(ISBLANK($C19),"",IF(I$2&lt;&gt;"Yes",0,IF(AJ19&lt;=$D$30,$B$30,IF(AJ19&lt;=$D$29,$B$29,$B$28))))</f>
        <v/>
      </c>
      <c r="J19" s="7" t="e">
        <f t="shared" si="1"/>
        <v>#VALUE!</v>
      </c>
      <c r="K19" s="7" t="str">
        <f t="shared" si="12"/>
        <v/>
      </c>
      <c r="L19" s="7" t="e">
        <f t="shared" si="2"/>
        <v>#VALUE!</v>
      </c>
      <c r="M19" s="7" t="str">
        <f t="shared" si="13"/>
        <v/>
      </c>
      <c r="N19" s="7" t="e">
        <f t="shared" si="3"/>
        <v>#VALUE!</v>
      </c>
      <c r="O19" s="7" t="str">
        <f t="shared" si="14"/>
        <v/>
      </c>
      <c r="P19" s="7" t="e">
        <f t="shared" si="4"/>
        <v>#VALUE!</v>
      </c>
      <c r="Q19" s="7" t="str">
        <f t="shared" si="15"/>
        <v/>
      </c>
      <c r="R19" s="7" t="e">
        <f t="shared" si="5"/>
        <v>#VALUE!</v>
      </c>
      <c r="S19" s="7" t="str">
        <f t="shared" si="16"/>
        <v/>
      </c>
      <c r="T19" s="7" t="e">
        <f t="shared" si="6"/>
        <v>#VALUE!</v>
      </c>
      <c r="U19" s="7" t="str">
        <f t="shared" si="17"/>
        <v/>
      </c>
      <c r="V19" s="7" t="e">
        <f t="shared" si="7"/>
        <v>#VALUE!</v>
      </c>
      <c r="W19" s="7" t="str">
        <f t="shared" si="18"/>
        <v/>
      </c>
      <c r="X19" s="7" t="e">
        <f t="shared" si="8"/>
        <v>#VALUE!</v>
      </c>
      <c r="Y19" s="7" t="str">
        <f>IF(ISBLANK($C19),"",IF(Y$2&lt;&gt;"Yes",0,IF(AZ19&lt;=$D$30,$B$30,IF(AZ19&lt;=$D$29,$B$29,$B$28))))</f>
        <v/>
      </c>
      <c r="Z19" s="7" t="e">
        <f t="shared" si="9"/>
        <v>#VALUE!</v>
      </c>
      <c r="AA19" s="7" t="str">
        <f t="shared" si="19"/>
        <v/>
      </c>
      <c r="AB19" s="7" t="e">
        <f t="shared" si="10"/>
        <v>#VALUE!</v>
      </c>
      <c r="AC19" s="7" t="str">
        <f t="shared" si="20"/>
        <v/>
      </c>
      <c r="AD19" s="7" t="e">
        <f t="shared" si="11"/>
        <v>#VALUE!</v>
      </c>
      <c r="AE19" s="7" t="str">
        <f>IF(ISBLANK($C19),"",IF(AE$2&lt;&gt;"Yes",0,IF(BF19&lt;=$D$30,$B$30,IF(BF19&lt;=$D$29,$B$29,$B$28))))</f>
        <v/>
      </c>
      <c r="AH19" s="6" t="str">
        <f>IF(ISBLANK($C19),"",SUMIF(Data!$C$19:$E$36,'On Time Delivery'!$C19,Data!#REF!))</f>
        <v/>
      </c>
      <c r="AI19" s="6"/>
      <c r="AJ19" s="6" t="str">
        <f>IF(ISBLANK($C19),"",SUMIF(Data!$C$19:$E$36,'On Time Delivery'!$C19,Data!F$19:F$36))</f>
        <v/>
      </c>
      <c r="AK19" s="6"/>
      <c r="AL19" s="6" t="str">
        <f>IF(ISBLANK($C19),"",SUMIF(Data!$C$19:$E$36,'On Time Delivery'!$C19,Data!G$19:G$36))</f>
        <v/>
      </c>
      <c r="AM19" s="6"/>
      <c r="AN19" s="6" t="str">
        <f>IF(ISBLANK($C19),"",SUMIF(Data!$C$19:$E$36,'On Time Delivery'!$C19,Data!H$19:H$36))</f>
        <v/>
      </c>
      <c r="AO19" s="6"/>
      <c r="AP19" s="6" t="str">
        <f>IF(ISBLANK($C19),"",SUMIF(Data!$C$19:$E$36,'On Time Delivery'!$C19,Data!I$19:I$36))</f>
        <v/>
      </c>
      <c r="AQ19" s="6"/>
      <c r="AR19" s="6" t="str">
        <f>IF(ISBLANK($C19),"",SUMIF(Data!$C$19:$E$36,'On Time Delivery'!$C19,Data!J$19:J$36))</f>
        <v/>
      </c>
      <c r="AS19" s="6"/>
      <c r="AT19" s="6" t="str">
        <f>IF(ISBLANK($C19),"",SUMIF(Data!$C$19:$E$36,'On Time Delivery'!$C19,Data!K$19:K$36))</f>
        <v/>
      </c>
      <c r="AU19" s="6"/>
      <c r="AV19" s="6" t="str">
        <f>IF(ISBLANK($C19),"",SUMIF(Data!$C$19:$E$36,'On Time Delivery'!$C19,Data!L$19:L$36))</f>
        <v/>
      </c>
      <c r="AW19" s="6"/>
      <c r="AX19" s="6" t="str">
        <f>IF(ISBLANK($C19),"",SUMIF(Data!$C$19:$E$36,'On Time Delivery'!$C19,Data!M$19:M$36))</f>
        <v/>
      </c>
      <c r="AY19" s="6"/>
      <c r="AZ19" s="6" t="str">
        <f>IF(ISBLANK($C19),"",SUMIF(Data!$C$19:$E$36,'On Time Delivery'!$C19,Data!N$19:N$36))</f>
        <v/>
      </c>
      <c r="BA19" s="6"/>
      <c r="BB19" s="6" t="str">
        <f>IF(ISBLANK($C19),"",SUMIF(Data!$C$19:$E$36,'On Time Delivery'!$C19,Data!O$19:O$36))</f>
        <v/>
      </c>
      <c r="BC19" s="6"/>
      <c r="BD19" s="6" t="str">
        <f>IF(ISBLANK($C19),"",SUMIF(Data!$C$19:$E$36,'On Time Delivery'!$C19,Data!P$19:P$36))</f>
        <v/>
      </c>
      <c r="BE19" s="6"/>
      <c r="BF19" s="6" t="str">
        <f>IF(ISBLANK($C19),"",SUMIF(Data!$C$19:$E$36,'On Time Delivery'!$C19,Data!Q$19:Q$36))</f>
        <v/>
      </c>
    </row>
    <row r="20" spans="2:58" hidden="1" outlineLevel="1">
      <c r="B20" s="10">
        <v>10</v>
      </c>
      <c r="C20" s="11"/>
      <c r="D20" s="72"/>
      <c r="E20" s="11"/>
      <c r="F20" s="14"/>
      <c r="G20" s="7" t="str">
        <f t="shared" si="21"/>
        <v/>
      </c>
      <c r="H20" s="7" t="e">
        <f t="shared" si="0"/>
        <v>#VALUE!</v>
      </c>
      <c r="I20" s="7" t="str">
        <f t="shared" ref="I20" si="22">IF(ISBLANK($C20),"",IF(I$2&lt;&gt;"Yes",0,IF(AJ20&lt;=$D$30,$B$30,IF(AJ20&lt;=$D$29,$B$29,$B$28))))</f>
        <v/>
      </c>
      <c r="J20" s="7" t="e">
        <f t="shared" si="1"/>
        <v>#VALUE!</v>
      </c>
      <c r="K20" s="7" t="str">
        <f t="shared" si="12"/>
        <v/>
      </c>
      <c r="L20" s="7" t="e">
        <f t="shared" si="2"/>
        <v>#VALUE!</v>
      </c>
      <c r="M20" s="7" t="str">
        <f t="shared" si="13"/>
        <v/>
      </c>
      <c r="N20" s="7" t="e">
        <f t="shared" si="3"/>
        <v>#VALUE!</v>
      </c>
      <c r="O20" s="7" t="str">
        <f t="shared" si="14"/>
        <v/>
      </c>
      <c r="P20" s="7" t="e">
        <f t="shared" si="4"/>
        <v>#VALUE!</v>
      </c>
      <c r="Q20" s="7" t="str">
        <f t="shared" si="15"/>
        <v/>
      </c>
      <c r="R20" s="7" t="e">
        <f t="shared" si="5"/>
        <v>#VALUE!</v>
      </c>
      <c r="S20" s="7" t="str">
        <f t="shared" si="16"/>
        <v/>
      </c>
      <c r="T20" s="7" t="e">
        <f t="shared" si="6"/>
        <v>#VALUE!</v>
      </c>
      <c r="U20" s="7" t="str">
        <f t="shared" si="17"/>
        <v/>
      </c>
      <c r="V20" s="7" t="e">
        <f t="shared" si="7"/>
        <v>#VALUE!</v>
      </c>
      <c r="W20" s="7" t="str">
        <f t="shared" si="18"/>
        <v/>
      </c>
      <c r="X20" s="7" t="e">
        <f t="shared" si="8"/>
        <v>#VALUE!</v>
      </c>
      <c r="Y20" s="7" t="str">
        <f>IF(ISBLANK($C20),"",IF(Y$2&lt;&gt;"Yes",0,IF(AZ20&lt;=$D$30,$B$30,IF(AZ20&lt;=$D$29,$B$29,$B$28))))</f>
        <v/>
      </c>
      <c r="Z20" s="7" t="e">
        <f t="shared" si="9"/>
        <v>#VALUE!</v>
      </c>
      <c r="AA20" s="7" t="str">
        <f t="shared" si="19"/>
        <v/>
      </c>
      <c r="AB20" s="7" t="e">
        <f t="shared" si="10"/>
        <v>#VALUE!</v>
      </c>
      <c r="AC20" s="7" t="str">
        <f t="shared" si="20"/>
        <v/>
      </c>
      <c r="AD20" s="7" t="e">
        <f t="shared" si="11"/>
        <v>#VALUE!</v>
      </c>
      <c r="AE20" s="7" t="str">
        <f>IF(ISBLANK($C20),"",IF(AE$2&lt;&gt;"Yes",0,IF(BF20&lt;=$D$30,$B$30,IF(BF20&lt;=$D$29,$B$29,$B$28))))</f>
        <v/>
      </c>
      <c r="AH20" s="6" t="str">
        <f>IF(ISBLANK($C20),"",SUMIF(Data!$C$19:$E$36,'On Time Delivery'!$C20,Data!#REF!))</f>
        <v/>
      </c>
      <c r="AI20" s="6"/>
      <c r="AJ20" s="6" t="str">
        <f>IF(ISBLANK($C20),"",SUMIF(Data!$C$19:$E$36,'On Time Delivery'!$C20,Data!F$19:F$36))</f>
        <v/>
      </c>
      <c r="AK20" s="6"/>
      <c r="AL20" s="6" t="str">
        <f>IF(ISBLANK($C20),"",SUMIF(Data!$C$19:$E$36,'On Time Delivery'!$C20,Data!G$19:G$36))</f>
        <v/>
      </c>
      <c r="AM20" s="6"/>
      <c r="AN20" s="6" t="str">
        <f>IF(ISBLANK($C20),"",SUMIF(Data!$C$19:$E$36,'On Time Delivery'!$C20,Data!H$19:H$36))</f>
        <v/>
      </c>
      <c r="AO20" s="6"/>
      <c r="AP20" s="6" t="str">
        <f>IF(ISBLANK($C20),"",SUMIF(Data!$C$19:$E$36,'On Time Delivery'!$C20,Data!I$19:I$36))</f>
        <v/>
      </c>
      <c r="AQ20" s="6"/>
      <c r="AR20" s="6" t="str">
        <f>IF(ISBLANK($C20),"",SUMIF(Data!$C$19:$E$36,'On Time Delivery'!$C20,Data!J$19:J$36))</f>
        <v/>
      </c>
      <c r="AS20" s="6"/>
      <c r="AT20" s="6" t="str">
        <f>IF(ISBLANK($C20),"",SUMIF(Data!$C$19:$E$36,'On Time Delivery'!$C20,Data!K$19:K$36))</f>
        <v/>
      </c>
      <c r="AU20" s="6"/>
      <c r="AV20" s="6" t="str">
        <f>IF(ISBLANK($C20),"",SUMIF(Data!$C$19:$E$36,'On Time Delivery'!$C20,Data!L$19:L$36))</f>
        <v/>
      </c>
      <c r="AW20" s="6"/>
      <c r="AX20" s="6" t="str">
        <f>IF(ISBLANK($C20),"",SUMIF(Data!$C$19:$E$36,'On Time Delivery'!$C20,Data!M$19:M$36))</f>
        <v/>
      </c>
      <c r="AY20" s="6"/>
      <c r="AZ20" s="6" t="str">
        <f>IF(ISBLANK($C20),"",SUMIF(Data!$C$19:$E$36,'On Time Delivery'!$C20,Data!N$19:N$36))</f>
        <v/>
      </c>
      <c r="BA20" s="6"/>
      <c r="BB20" s="6" t="str">
        <f>IF(ISBLANK($C20),"",SUMIF(Data!$C$19:$E$36,'On Time Delivery'!$C20,Data!O$19:O$36))</f>
        <v/>
      </c>
      <c r="BC20" s="6"/>
      <c r="BD20" s="6" t="str">
        <f>IF(ISBLANK($C20),"",SUMIF(Data!$C$19:$E$36,'On Time Delivery'!$C20,Data!P$19:P$36))</f>
        <v/>
      </c>
      <c r="BE20" s="6"/>
      <c r="BF20" s="6" t="str">
        <f>IF(ISBLANK($C20),"",SUMIF(Data!$C$19:$E$36,'On Time Delivery'!$C20,Data!Q$19:Q$36))</f>
        <v/>
      </c>
    </row>
    <row r="21" spans="2:58" collapsed="1">
      <c r="D21" s="3"/>
    </row>
    <row r="22" spans="2:58">
      <c r="B22" s="10" t="s">
        <v>14</v>
      </c>
      <c r="C22" s="11"/>
      <c r="D22" s="72">
        <f>SUM(D11:D20)</f>
        <v>1</v>
      </c>
      <c r="E22" s="12"/>
      <c r="F22" s="13"/>
      <c r="G22" s="7">
        <f>SUMPRODUCT($D11:$D20,G11:G20)</f>
        <v>0</v>
      </c>
      <c r="H22" s="7" t="str">
        <f>IF(OR(ISBLANK(I22),ISERROR(I22)),"",I22-G22)</f>
        <v/>
      </c>
      <c r="I22" s="7" t="e">
        <f>IF(SUMPRODUCT($D11:$D20,I11:I20)=0,NA(),SUMPRODUCT($D11:$D20,I11:I20))</f>
        <v>#N/A</v>
      </c>
      <c r="J22" s="7" t="str">
        <f>IF(OR(ISBLANK(K22),ISERROR(K22)),"",K22-I22)</f>
        <v/>
      </c>
      <c r="K22" s="7" t="e">
        <f>IF(SUMPRODUCT($D11:$D20,K11:K20)=0,NA(),SUMPRODUCT($D11:$D20,K11:K20))</f>
        <v>#N/A</v>
      </c>
      <c r="L22" s="7" t="str">
        <f>IF(OR(ISBLANK(M22),ISERROR(M22)),"",M22-K22)</f>
        <v/>
      </c>
      <c r="M22" s="7" t="e">
        <f>IF(SUMPRODUCT($D11:$D20,M11:M20)=0,NA(),SUMPRODUCT($D11:$D20,M11:M20))</f>
        <v>#N/A</v>
      </c>
      <c r="N22" s="7" t="str">
        <f>IF(OR(ISBLANK(O22),ISERROR(O22)),"",O22-M22)</f>
        <v/>
      </c>
      <c r="O22" s="7" t="e">
        <f>IF(SUMPRODUCT($D11:$D20,O11:O20)=0,NA(),SUMPRODUCT($D11:$D20,O11:O20))</f>
        <v>#N/A</v>
      </c>
      <c r="P22" s="7" t="str">
        <f>IF(OR(ISBLANK(Q22),ISERROR(Q22)),"",Q22-O22)</f>
        <v/>
      </c>
      <c r="Q22" s="7" t="e">
        <f>IF(SUMPRODUCT($D11:$D20,Q11:Q20)=0,NA(),SUMPRODUCT($D11:$D20,Q11:Q20))</f>
        <v>#N/A</v>
      </c>
      <c r="R22" s="7" t="str">
        <f>IF(OR(ISBLANK(S22),ISERROR(S22)),"",S22-Q22)</f>
        <v/>
      </c>
      <c r="S22" s="7" t="e">
        <f>IF(SUMPRODUCT($D11:$D20,S11:S20)=0,NA(),SUMPRODUCT($D11:$D20,S11:S20))</f>
        <v>#N/A</v>
      </c>
      <c r="T22" s="7" t="str">
        <f>IF(OR(ISBLANK(U22),ISERROR(U22)),"",U22-S22)</f>
        <v/>
      </c>
      <c r="U22" s="7" t="e">
        <f>IF(SUMPRODUCT($D11:$D20,U11:U20)=0,NA(),SUMPRODUCT($D11:$D20,U11:U20))</f>
        <v>#N/A</v>
      </c>
      <c r="V22" s="7" t="str">
        <f>IF(OR(ISBLANK(W22),ISERROR(W22)),"",W22-U22)</f>
        <v/>
      </c>
      <c r="W22" s="7" t="e">
        <f>IF(SUMPRODUCT($D11:$D20,W11:W20)=0,NA(),SUMPRODUCT($D11:$D20,W11:W20))</f>
        <v>#N/A</v>
      </c>
      <c r="X22" s="7" t="e">
        <f ca="1">IF(OR(ISBLANK(Y22),ISERROR(Y22)),"",Y22-W22)</f>
        <v>#N/A</v>
      </c>
      <c r="Y22" s="7">
        <f ca="1">IF(SUMPRODUCT($D11:$D20,Y11:Y20)=0,NA(),SUMPRODUCT($D11:$D20,Y11:Y20))</f>
        <v>2</v>
      </c>
      <c r="Z22" s="7" t="str">
        <f>IF(OR(ISBLANK(AA22),ISERROR(AA22)),"",AA22-Y22)</f>
        <v/>
      </c>
      <c r="AA22" s="7" t="e">
        <f>IF(SUMPRODUCT($D11:$D20,AA11:AA20)=0,NA(),SUMPRODUCT($D11:$D20,AA11:AA20))</f>
        <v>#N/A</v>
      </c>
      <c r="AB22" s="7" t="str">
        <f>IF(OR(ISBLANK(AC22),ISERROR(AC22)),"",AC22-AA22)</f>
        <v/>
      </c>
      <c r="AC22" s="7" t="e">
        <f>IF(SUMPRODUCT($D11:$D20,AC11:AC20)=0,NA(),SUMPRODUCT($D11:$D20,AC11:AC20))</f>
        <v>#N/A</v>
      </c>
      <c r="AD22" s="7" t="str">
        <f>IF(OR(ISBLANK(AE22),ISERROR(AE22)),"",AE22-AC22)</f>
        <v/>
      </c>
      <c r="AE22" s="7" t="e">
        <f>IF(SUMPRODUCT($D11:$D20,AE11:AE20)=0,NA(),SUMPRODUCT($D11:$D20,AE11:AE20))</f>
        <v>#N/A</v>
      </c>
    </row>
    <row r="26" spans="2:58">
      <c r="B26" s="2" t="s">
        <v>52</v>
      </c>
    </row>
    <row r="27" spans="2:58">
      <c r="B27" s="2" t="s">
        <v>64</v>
      </c>
      <c r="D27" s="9"/>
    </row>
    <row r="28" spans="2:58" ht="26">
      <c r="B28" s="15">
        <v>1</v>
      </c>
      <c r="C28" s="5" t="s">
        <v>101</v>
      </c>
      <c r="D28" s="68">
        <v>1</v>
      </c>
    </row>
    <row r="29" spans="2:58" ht="26">
      <c r="B29" s="15">
        <v>2</v>
      </c>
      <c r="C29" s="5" t="s">
        <v>102</v>
      </c>
      <c r="D29" s="68">
        <v>2</v>
      </c>
    </row>
    <row r="30" spans="2:58">
      <c r="B30" s="15">
        <v>3</v>
      </c>
      <c r="C30" s="5" t="s">
        <v>103</v>
      </c>
      <c r="D30" s="68">
        <v>3</v>
      </c>
    </row>
    <row r="31" spans="2:58">
      <c r="B31" s="15"/>
      <c r="C31" s="5"/>
      <c r="D31" s="30"/>
    </row>
    <row r="32" spans="2:58">
      <c r="B32" s="15" t="s">
        <v>65</v>
      </c>
      <c r="C32" s="5"/>
      <c r="D32" s="30"/>
    </row>
    <row r="33" spans="2:5" ht="26">
      <c r="B33" s="15">
        <v>1</v>
      </c>
      <c r="C33" s="5" t="s">
        <v>128</v>
      </c>
      <c r="D33" s="71">
        <v>1.02</v>
      </c>
    </row>
    <row r="34" spans="2:5" ht="26">
      <c r="B34" s="15">
        <v>2</v>
      </c>
      <c r="C34" s="5" t="s">
        <v>129</v>
      </c>
      <c r="D34" s="71">
        <v>1.02</v>
      </c>
    </row>
    <row r="35" spans="2:5" ht="26">
      <c r="B35" s="15">
        <v>3</v>
      </c>
      <c r="C35" s="5" t="s">
        <v>130</v>
      </c>
      <c r="D35" s="69">
        <v>1.0149999999999999</v>
      </c>
    </row>
    <row r="36" spans="2:5">
      <c r="B36" s="15"/>
      <c r="C36" s="5"/>
      <c r="D36" s="30"/>
    </row>
    <row r="37" spans="2:5" hidden="1">
      <c r="B37" s="15" t="s">
        <v>66</v>
      </c>
      <c r="C37" s="5"/>
      <c r="D37" s="30"/>
    </row>
    <row r="38" spans="2:5" hidden="1">
      <c r="B38" s="15">
        <v>1</v>
      </c>
      <c r="C38" s="5"/>
      <c r="D38" s="69">
        <v>1.05</v>
      </c>
    </row>
    <row r="39" spans="2:5" hidden="1">
      <c r="B39" s="15">
        <v>2</v>
      </c>
      <c r="C39" s="5"/>
      <c r="D39" s="69">
        <v>1.05</v>
      </c>
    </row>
    <row r="40" spans="2:5" hidden="1">
      <c r="B40" s="15">
        <v>3</v>
      </c>
      <c r="C40" s="5"/>
      <c r="D40" s="69">
        <v>1</v>
      </c>
    </row>
    <row r="41" spans="2:5" hidden="1"/>
    <row r="42" spans="2:5">
      <c r="B42" s="2" t="s">
        <v>53</v>
      </c>
    </row>
    <row r="43" spans="2:5">
      <c r="B43" s="2">
        <v>1</v>
      </c>
      <c r="C43" s="2" t="s">
        <v>55</v>
      </c>
      <c r="D43" s="8" t="s">
        <v>57</v>
      </c>
      <c r="E43" s="70">
        <f>'Management Performance'!$E$29</f>
        <v>1.58</v>
      </c>
    </row>
    <row r="44" spans="2:5">
      <c r="B44" s="2">
        <v>2</v>
      </c>
      <c r="C44" s="2" t="s">
        <v>56</v>
      </c>
      <c r="D44" s="8" t="s">
        <v>58</v>
      </c>
      <c r="E44" s="70">
        <f>'Management Performance'!$E$30</f>
        <v>1.58</v>
      </c>
    </row>
    <row r="45" spans="2:5">
      <c r="B45" s="2">
        <v>3</v>
      </c>
      <c r="C45" s="2" t="s">
        <v>54</v>
      </c>
      <c r="D45" s="8" t="s">
        <v>58</v>
      </c>
      <c r="E45" s="70">
        <f>'Management Performance'!$E$31</f>
        <v>2.42</v>
      </c>
    </row>
  </sheetData>
  <sheetProtection formatColumns="0"/>
  <mergeCells count="1">
    <mergeCell ref="B4:AE4"/>
  </mergeCells>
  <conditionalFormatting sqref="G11:G20 I11:I20 K11:K20 M11:M20 O11:O20 Q11:Q20 S11:S20 U11:U20 W11:W20 Y11:Y20 AA11:AA20 AC11:AC20 AE11:AE20">
    <cfRule type="iconSet" priority="1">
      <iconSet showValue="0">
        <cfvo type="percent" val="0"/>
        <cfvo type="num" val="2"/>
        <cfvo type="num" val="2" gte="0"/>
      </iconSet>
    </cfRule>
  </conditionalFormatting>
  <conditionalFormatting sqref="G22 I22 K22 M22 O22 Q22 S22 U22 W22 Y22 AA22 AC22 AE22">
    <cfRule type="iconSet" priority="15">
      <iconSet showValue="0">
        <cfvo type="percent" val="0"/>
        <cfvo type="formula" val="$E$43"/>
        <cfvo type="formula" val="$E$45"/>
      </iconSet>
    </cfRule>
  </conditionalFormatting>
  <printOptions horizontalCentered="1"/>
  <pageMargins left="0.7" right="0.7" top="0.75" bottom="0.75" header="0.3" footer="0.3"/>
  <pageSetup paperSize="9" scale="85" orientation="portrait"/>
  <drawing r:id="rId1"/>
  <extLst>
    <ext xmlns:x14="http://schemas.microsoft.com/office/spreadsheetml/2009/9/main" uri="{78C0D931-6437-407d-A8EE-F0AAD7539E65}">
      <x14:conditionalFormattings>
        <x14:conditionalFormatting xmlns:xm="http://schemas.microsoft.com/office/excel/2006/main">
          <x14:cfRule type="iconSet" priority="14" id="{2E41970F-C749-4B98-97F3-269793CEE0FB}">
            <x14:iconSet iconSet="3Triangles" showValue="0">
              <x14:cfvo type="percent">
                <xm:f>0</xm:f>
              </x14:cfvo>
              <x14:cfvo type="num">
                <xm:f>0</xm:f>
              </x14:cfvo>
              <x14:cfvo type="num" gte="0">
                <xm:f>0</xm:f>
              </x14:cfvo>
            </x14:iconSet>
          </x14:cfRule>
          <xm:sqref>H11:H20 H22 J22 L22 N22 P22 R22 J11:J20 L11:L20 N11:N20 P11:P20 R11:R20</xm:sqref>
        </x14:conditionalFormatting>
        <x14:conditionalFormatting xmlns:xm="http://schemas.microsoft.com/office/excel/2006/main">
          <x14:cfRule type="iconSet" priority="13" id="{073E0DCA-17C1-4692-823F-1D019ADE6C99}">
            <x14:iconSet iconSet="3Triangles" showValue="0">
              <x14:cfvo type="percent">
                <xm:f>0</xm:f>
              </x14:cfvo>
              <x14:cfvo type="num">
                <xm:f>0</xm:f>
              </x14:cfvo>
              <x14:cfvo type="num" gte="0">
                <xm:f>0</xm:f>
              </x14:cfvo>
            </x14:iconSet>
          </x14:cfRule>
          <xm:sqref>T22</xm:sqref>
        </x14:conditionalFormatting>
        <x14:conditionalFormatting xmlns:xm="http://schemas.microsoft.com/office/excel/2006/main">
          <x14:cfRule type="iconSet" priority="12" id="{2E86C0AC-B82A-48B0-B9F3-FC152CC2945C}">
            <x14:iconSet iconSet="3Triangles" showValue="0">
              <x14:cfvo type="percent">
                <xm:f>0</xm:f>
              </x14:cfvo>
              <x14:cfvo type="num">
                <xm:f>0</xm:f>
              </x14:cfvo>
              <x14:cfvo type="num" gte="0">
                <xm:f>0</xm:f>
              </x14:cfvo>
            </x14:iconSet>
          </x14:cfRule>
          <xm:sqref>V22</xm:sqref>
        </x14:conditionalFormatting>
        <x14:conditionalFormatting xmlns:xm="http://schemas.microsoft.com/office/excel/2006/main">
          <x14:cfRule type="iconSet" priority="11" id="{DAFF7DB3-C52E-400D-822D-8E607DAF9C6A}">
            <x14:iconSet iconSet="3Triangles" showValue="0">
              <x14:cfvo type="percent">
                <xm:f>0</xm:f>
              </x14:cfvo>
              <x14:cfvo type="num">
                <xm:f>0</xm:f>
              </x14:cfvo>
              <x14:cfvo type="num" gte="0">
                <xm:f>0</xm:f>
              </x14:cfvo>
            </x14:iconSet>
          </x14:cfRule>
          <xm:sqref>X22</xm:sqref>
        </x14:conditionalFormatting>
        <x14:conditionalFormatting xmlns:xm="http://schemas.microsoft.com/office/excel/2006/main">
          <x14:cfRule type="iconSet" priority="10" id="{42C3651F-5645-4EED-B06A-4486A4846CFD}">
            <x14:iconSet iconSet="3Triangles" showValue="0">
              <x14:cfvo type="percent">
                <xm:f>0</xm:f>
              </x14:cfvo>
              <x14:cfvo type="num">
                <xm:f>0</xm:f>
              </x14:cfvo>
              <x14:cfvo type="num" gte="0">
                <xm:f>0</xm:f>
              </x14:cfvo>
            </x14:iconSet>
          </x14:cfRule>
          <xm:sqref>Z22</xm:sqref>
        </x14:conditionalFormatting>
        <x14:conditionalFormatting xmlns:xm="http://schemas.microsoft.com/office/excel/2006/main">
          <x14:cfRule type="iconSet" priority="9" id="{529C252B-0DD3-4C67-A1FD-F9AF61A3053B}">
            <x14:iconSet iconSet="3Triangles" showValue="0">
              <x14:cfvo type="percent">
                <xm:f>0</xm:f>
              </x14:cfvo>
              <x14:cfvo type="num">
                <xm:f>0</xm:f>
              </x14:cfvo>
              <x14:cfvo type="num" gte="0">
                <xm:f>0</xm:f>
              </x14:cfvo>
            </x14:iconSet>
          </x14:cfRule>
          <xm:sqref>AB22</xm:sqref>
        </x14:conditionalFormatting>
        <x14:conditionalFormatting xmlns:xm="http://schemas.microsoft.com/office/excel/2006/main">
          <x14:cfRule type="iconSet" priority="8" id="{84FE9050-F5EC-4347-AACF-250BD10FEA1A}">
            <x14:iconSet iconSet="3Triangles" showValue="0">
              <x14:cfvo type="percent">
                <xm:f>0</xm:f>
              </x14:cfvo>
              <x14:cfvo type="num">
                <xm:f>0</xm:f>
              </x14:cfvo>
              <x14:cfvo type="num" gte="0">
                <xm:f>0</xm:f>
              </x14:cfvo>
            </x14:iconSet>
          </x14:cfRule>
          <xm:sqref>AD22</xm:sqref>
        </x14:conditionalFormatting>
        <x14:conditionalFormatting xmlns:xm="http://schemas.microsoft.com/office/excel/2006/main">
          <x14:cfRule type="iconSet" priority="7" id="{544B89D0-44E4-43DC-8061-63D7E578C4BB}">
            <x14:iconSet iconSet="3Triangles" showValue="0">
              <x14:cfvo type="percent">
                <xm:f>0</xm:f>
              </x14:cfvo>
              <x14:cfvo type="num">
                <xm:f>0</xm:f>
              </x14:cfvo>
              <x14:cfvo type="num" gte="0">
                <xm:f>0</xm:f>
              </x14:cfvo>
            </x14:iconSet>
          </x14:cfRule>
          <xm:sqref>T11:T20</xm:sqref>
        </x14:conditionalFormatting>
        <x14:conditionalFormatting xmlns:xm="http://schemas.microsoft.com/office/excel/2006/main">
          <x14:cfRule type="iconSet" priority="6" id="{90F443F7-699D-417A-9047-F8764FE15B75}">
            <x14:iconSet iconSet="3Triangles" showValue="0">
              <x14:cfvo type="percent">
                <xm:f>0</xm:f>
              </x14:cfvo>
              <x14:cfvo type="num">
                <xm:f>0</xm:f>
              </x14:cfvo>
              <x14:cfvo type="num" gte="0">
                <xm:f>0</xm:f>
              </x14:cfvo>
            </x14:iconSet>
          </x14:cfRule>
          <xm:sqref>V11:V20</xm:sqref>
        </x14:conditionalFormatting>
        <x14:conditionalFormatting xmlns:xm="http://schemas.microsoft.com/office/excel/2006/main">
          <x14:cfRule type="iconSet" priority="5" id="{390AD52A-47C9-467D-8B8A-04FF07237955}">
            <x14:iconSet iconSet="3Triangles" showValue="0">
              <x14:cfvo type="percent">
                <xm:f>0</xm:f>
              </x14:cfvo>
              <x14:cfvo type="num">
                <xm:f>0</xm:f>
              </x14:cfvo>
              <x14:cfvo type="num" gte="0">
                <xm:f>0</xm:f>
              </x14:cfvo>
            </x14:iconSet>
          </x14:cfRule>
          <xm:sqref>X11:X20</xm:sqref>
        </x14:conditionalFormatting>
        <x14:conditionalFormatting xmlns:xm="http://schemas.microsoft.com/office/excel/2006/main">
          <x14:cfRule type="iconSet" priority="4" id="{DB818B29-9936-499E-98AB-DB796E4B4EF1}">
            <x14:iconSet iconSet="3Triangles" showValue="0">
              <x14:cfvo type="percent">
                <xm:f>0</xm:f>
              </x14:cfvo>
              <x14:cfvo type="num">
                <xm:f>0</xm:f>
              </x14:cfvo>
              <x14:cfvo type="num" gte="0">
                <xm:f>0</xm:f>
              </x14:cfvo>
            </x14:iconSet>
          </x14:cfRule>
          <xm:sqref>Z11:Z20</xm:sqref>
        </x14:conditionalFormatting>
        <x14:conditionalFormatting xmlns:xm="http://schemas.microsoft.com/office/excel/2006/main">
          <x14:cfRule type="iconSet" priority="3" id="{D8E06F25-0EAB-4632-8C79-D58EFFDE74A3}">
            <x14:iconSet iconSet="3Triangles" showValue="0">
              <x14:cfvo type="percent">
                <xm:f>0</xm:f>
              </x14:cfvo>
              <x14:cfvo type="num">
                <xm:f>0</xm:f>
              </x14:cfvo>
              <x14:cfvo type="num" gte="0">
                <xm:f>0</xm:f>
              </x14:cfvo>
            </x14:iconSet>
          </x14:cfRule>
          <xm:sqref>AB11:AB20</xm:sqref>
        </x14:conditionalFormatting>
        <x14:conditionalFormatting xmlns:xm="http://schemas.microsoft.com/office/excel/2006/main">
          <x14:cfRule type="iconSet" priority="2" id="{06914D93-5683-4EAA-883A-EEC306FD0535}">
            <x14:iconSet iconSet="3Triangles" showValue="0">
              <x14:cfvo type="percent">
                <xm:f>0</xm:f>
              </x14:cfvo>
              <x14:cfvo type="num">
                <xm:f>0</xm:f>
              </x14:cfvo>
              <x14:cfvo type="num" gte="0">
                <xm:f>0</xm:f>
              </x14:cfvo>
            </x14:iconSet>
          </x14:cfRule>
          <xm:sqref>AD11:AD20</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pageSetUpPr fitToPage="1"/>
  </sheetPr>
  <dimension ref="A1:BF45"/>
  <sheetViews>
    <sheetView showGridLines="0" zoomScale="85" zoomScaleNormal="85" zoomScaleSheetLayoutView="100" zoomScalePageLayoutView="85" workbookViewId="0">
      <selection activeCell="C11" sqref="C11"/>
    </sheetView>
  </sheetViews>
  <sheetFormatPr baseColWidth="10" defaultColWidth="8.83203125" defaultRowHeight="13" outlineLevelRow="1" outlineLevelCol="1" x14ac:dyDescent="0"/>
  <cols>
    <col min="1" max="1" width="8.6640625" style="2" customWidth="1"/>
    <col min="2" max="2" width="4.1640625" style="2" customWidth="1"/>
    <col min="3" max="3" width="59.5" style="2" customWidth="1"/>
    <col min="4" max="4" width="10.83203125" style="2" customWidth="1"/>
    <col min="5" max="6" width="7" style="2" customWidth="1"/>
    <col min="7" max="7" width="9.33203125" style="2" customWidth="1" outlineLevel="1"/>
    <col min="8" max="8" width="9.1640625" style="2" customWidth="1"/>
    <col min="9" max="9" width="7.5" style="2" bestFit="1" customWidth="1"/>
    <col min="10" max="10" width="6.83203125" style="2" customWidth="1"/>
    <col min="11" max="11" width="10.5" style="2" customWidth="1"/>
    <col min="12" max="12" width="6.83203125" style="2" customWidth="1"/>
    <col min="13" max="13" width="9.1640625" style="2" customWidth="1"/>
    <col min="14" max="31" width="6.83203125" style="2" customWidth="1"/>
    <col min="32" max="32" width="9.1640625" style="2" customWidth="1"/>
    <col min="33" max="33" width="8.83203125" style="2"/>
    <col min="34" max="34" width="9.83203125" style="2" bestFit="1" customWidth="1"/>
    <col min="35" max="35" width="9.83203125" style="2" customWidth="1"/>
    <col min="36" max="16384" width="8.83203125" style="2"/>
  </cols>
  <sheetData>
    <row r="1" spans="1:58">
      <c r="A1" s="3" t="s">
        <v>47</v>
      </c>
      <c r="B1" s="3"/>
      <c r="C1" s="2" t="s">
        <v>48</v>
      </c>
    </row>
    <row r="2" spans="1:58">
      <c r="C2" s="2" t="s">
        <v>62</v>
      </c>
      <c r="G2" s="3"/>
      <c r="H2" s="3"/>
      <c r="Y2" s="2" t="str">
        <f>Data!N1</f>
        <v>Yes</v>
      </c>
    </row>
    <row r="3" spans="1:58">
      <c r="G3" s="3" t="s">
        <v>46</v>
      </c>
      <c r="H3" s="3" t="s">
        <v>0</v>
      </c>
      <c r="I3" s="2" t="s">
        <v>0</v>
      </c>
      <c r="J3" s="2" t="s">
        <v>1</v>
      </c>
      <c r="K3" s="2" t="s">
        <v>1</v>
      </c>
      <c r="L3" s="2" t="s">
        <v>2</v>
      </c>
      <c r="M3" s="2" t="s">
        <v>2</v>
      </c>
      <c r="N3" s="2" t="s">
        <v>3</v>
      </c>
      <c r="O3" s="2" t="s">
        <v>3</v>
      </c>
      <c r="P3" s="2" t="s">
        <v>63</v>
      </c>
      <c r="Q3" s="2" t="s">
        <v>4</v>
      </c>
      <c r="R3" s="2" t="s">
        <v>5</v>
      </c>
      <c r="S3" s="2" t="s">
        <v>5</v>
      </c>
      <c r="T3" s="2" t="s">
        <v>6</v>
      </c>
      <c r="U3" s="2" t="s">
        <v>6</v>
      </c>
      <c r="V3" s="2" t="s">
        <v>7</v>
      </c>
      <c r="W3" s="2" t="s">
        <v>7</v>
      </c>
      <c r="X3" s="2" t="s">
        <v>8</v>
      </c>
      <c r="Y3" s="2" t="s">
        <v>8</v>
      </c>
      <c r="Z3" s="2" t="s">
        <v>9</v>
      </c>
      <c r="AA3" s="2" t="s">
        <v>9</v>
      </c>
      <c r="AB3" s="2" t="s">
        <v>10</v>
      </c>
      <c r="AC3" s="2" t="s">
        <v>10</v>
      </c>
      <c r="AD3" s="2" t="s">
        <v>11</v>
      </c>
      <c r="AE3" s="2" t="s">
        <v>11</v>
      </c>
    </row>
    <row r="4" spans="1:58" ht="18" thickBot="1">
      <c r="B4" s="251" t="s">
        <v>144</v>
      </c>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row>
    <row r="5" spans="1:58" ht="14" thickTop="1">
      <c r="C5" s="54"/>
      <c r="W5" s="9"/>
      <c r="X5" s="9"/>
    </row>
    <row r="8" spans="1:58">
      <c r="AH8" s="2" t="s">
        <v>12</v>
      </c>
    </row>
    <row r="9" spans="1:58">
      <c r="C9" s="2" t="s">
        <v>15</v>
      </c>
      <c r="D9" s="3" t="s">
        <v>13</v>
      </c>
      <c r="G9" s="3" t="s">
        <v>46</v>
      </c>
      <c r="H9" s="3"/>
      <c r="I9" s="3" t="s">
        <v>0</v>
      </c>
      <c r="J9" s="3"/>
      <c r="K9" s="3" t="s">
        <v>1</v>
      </c>
      <c r="L9" s="3"/>
      <c r="M9" s="3" t="s">
        <v>2</v>
      </c>
      <c r="N9" s="3"/>
      <c r="O9" s="3" t="s">
        <v>3</v>
      </c>
      <c r="P9" s="3"/>
      <c r="Q9" s="3" t="s">
        <v>4</v>
      </c>
      <c r="R9" s="3"/>
      <c r="S9" s="3" t="s">
        <v>5</v>
      </c>
      <c r="T9" s="3"/>
      <c r="U9" s="3" t="s">
        <v>6</v>
      </c>
      <c r="V9" s="3"/>
      <c r="W9" s="3" t="s">
        <v>7</v>
      </c>
      <c r="X9" s="3"/>
      <c r="Y9" s="3" t="s">
        <v>8</v>
      </c>
      <c r="Z9" s="3"/>
      <c r="AA9" s="3" t="s">
        <v>9</v>
      </c>
      <c r="AB9" s="3"/>
      <c r="AC9" s="3" t="s">
        <v>10</v>
      </c>
      <c r="AD9" s="3"/>
      <c r="AE9" s="3" t="s">
        <v>11</v>
      </c>
      <c r="AH9" s="3" t="s">
        <v>46</v>
      </c>
      <c r="AI9" s="3"/>
      <c r="AJ9" s="3" t="s">
        <v>0</v>
      </c>
      <c r="AK9" s="3"/>
      <c r="AL9" s="3" t="s">
        <v>1</v>
      </c>
      <c r="AM9" s="3"/>
      <c r="AN9" s="3" t="s">
        <v>2</v>
      </c>
      <c r="AO9" s="3"/>
      <c r="AP9" s="3" t="s">
        <v>3</v>
      </c>
      <c r="AQ9" s="3"/>
      <c r="AR9" s="3" t="s">
        <v>4</v>
      </c>
      <c r="AS9" s="3"/>
      <c r="AT9" s="3" t="s">
        <v>5</v>
      </c>
      <c r="AU9" s="3"/>
      <c r="AV9" s="3" t="s">
        <v>6</v>
      </c>
      <c r="AW9" s="3"/>
      <c r="AX9" s="3" t="s">
        <v>7</v>
      </c>
      <c r="AY9" s="3"/>
      <c r="AZ9" s="3" t="s">
        <v>8</v>
      </c>
      <c r="BA9" s="3"/>
      <c r="BB9" s="3" t="s">
        <v>9</v>
      </c>
      <c r="BC9" s="3"/>
      <c r="BD9" s="3" t="s">
        <v>10</v>
      </c>
      <c r="BE9" s="3"/>
      <c r="BF9" s="3" t="s">
        <v>11</v>
      </c>
    </row>
    <row r="10" spans="1:58">
      <c r="D10" s="3"/>
    </row>
    <row r="11" spans="1:58" s="9" customFormat="1" ht="15">
      <c r="B11" s="22" t="s">
        <v>64</v>
      </c>
      <c r="C11" s="111" t="s">
        <v>161</v>
      </c>
      <c r="D11" s="73">
        <v>0.3</v>
      </c>
      <c r="E11" s="24"/>
      <c r="F11" s="25"/>
      <c r="G11" s="26">
        <f>IF(ISBLANK($C11),"",IF(G$2&lt;&gt;"Yes",0,IF(AH11=$D$30,$B$30,IF(AH11=$D$29,$B$29,$B$28))))</f>
        <v>0</v>
      </c>
      <c r="H11" s="26">
        <f t="shared" ref="H11:H20" si="0">IF(ISBLANK(I11),"",I11-G11)</f>
        <v>0</v>
      </c>
      <c r="I11" s="26">
        <f>IF(ISBLANK($C11),"",IF(I$2&lt;&gt;"Yes",0,IF(AJ11=1,$D$30,IF(AJ11=2,$D$29,$D$28))))</f>
        <v>0</v>
      </c>
      <c r="J11" s="26">
        <f t="shared" ref="J11:J20" si="1">IF(ISBLANK(K11),"",K11-I11)</f>
        <v>0</v>
      </c>
      <c r="K11" s="26">
        <f>IF(ISBLANK($C11),"",IF(K$2&lt;&gt;"Yes",0,IF(AL11=1,$D$30,IF(AL11=2,$D$29,$D$28))))</f>
        <v>0</v>
      </c>
      <c r="L11" s="26">
        <f t="shared" ref="L11:L20" si="2">IF(ISBLANK(M11),"",M11-K11)</f>
        <v>0</v>
      </c>
      <c r="M11" s="26">
        <f>IF(ISBLANK($C11),"",IF(M$2&lt;&gt;"Yes",0,IF(AN11=1,$D$30,IF(AN11=2,$D$29,$D$28))))</f>
        <v>0</v>
      </c>
      <c r="N11" s="26">
        <f t="shared" ref="N11:N20" si="3">IF(ISBLANK(O11),"",O11-M11)</f>
        <v>0</v>
      </c>
      <c r="O11" s="26">
        <f>IF(ISBLANK($C11),"",IF(O$2&lt;&gt;"Yes",0,IF(AP11=$D$30,$B$30,IF(AP11=$D$29,$B$29,$B$28))))</f>
        <v>0</v>
      </c>
      <c r="P11" s="26">
        <f t="shared" ref="P11:P20" si="4">IF(ISBLANK(Q11),"",Q11-O11)</f>
        <v>0</v>
      </c>
      <c r="Q11" s="26">
        <f>IF(ISBLANK($C11),"",IF(Q$2&lt;&gt;"Yes",0,IF(AR11=$D$30,$B$30,IF(AR11=$D$29,$B$29,$B$28))))</f>
        <v>0</v>
      </c>
      <c r="R11" s="26">
        <f t="shared" ref="R11:R20" si="5">IF(ISBLANK(S11),"",S11-Q11)</f>
        <v>0</v>
      </c>
      <c r="S11" s="26">
        <f>IF(ISBLANK($C11),"",IF(S$2&lt;&gt;"Yes",0,IF(AT11=$D$30,$B$30,IF(AT11=$D$29,$B$29,$B$28))))</f>
        <v>0</v>
      </c>
      <c r="T11" s="26">
        <f t="shared" ref="T11:T20" si="6">IF(ISBLANK(U11),"",U11-S11)</f>
        <v>0</v>
      </c>
      <c r="U11" s="26">
        <f>IF(ISBLANK($C11),"",IF(U$2&lt;&gt;"Yes",0,IF(AV11=$D$30,$B$30,IF(AV11=$D$29,$B$29,$B$28))))</f>
        <v>0</v>
      </c>
      <c r="V11" s="26">
        <f t="shared" ref="V11:V20" si="7">IF(ISBLANK(W11),"",W11-U11)</f>
        <v>0</v>
      </c>
      <c r="W11" s="26">
        <f>IF(ISBLANK($C11),"",IF(W$2&lt;&gt;"Yes",0,IF(AX11=$D$30,$B$30,IF(AX11=$D$29,$B$29,$B$28))))</f>
        <v>0</v>
      </c>
      <c r="X11" s="26">
        <f t="shared" ref="X11:X20" ca="1" si="8">IF(ISBLANK(Y11),"",Y11-W11)</f>
        <v>1</v>
      </c>
      <c r="Y11" s="26">
        <f ca="1">IF(ISBLANK($C11),"",IF(Y$2&lt;&gt;"Yes",0,IF(AZ11=$D$30,$B$30,IF(AZ11=$D$29,$B$29,$B$28))))</f>
        <v>1</v>
      </c>
      <c r="Z11" s="26">
        <f t="shared" ref="Z11:Z20" ca="1" si="9">IF(ISBLANK(AA11),"",AA11-Y11)</f>
        <v>-1</v>
      </c>
      <c r="AA11" s="26">
        <f>IF(ISBLANK($C11),"",IF(AA$2&lt;&gt;"Yes",0,IF(BB11=$D$30,$B$30,IF(BB11=$D$29,$B$29,$B$28))))</f>
        <v>0</v>
      </c>
      <c r="AB11" s="26">
        <f t="shared" ref="AB11:AB20" si="10">IF(ISBLANK(AC11),"",AC11-AA11)</f>
        <v>0</v>
      </c>
      <c r="AC11" s="26">
        <f>IF(ISBLANK($C11),"",IF(AC$2&lt;&gt;"Yes",0,IF(BD11=$D$30,$B$30,IF(BD11=$D$29,$B$29,$B$28))))</f>
        <v>0</v>
      </c>
      <c r="AD11" s="26">
        <f t="shared" ref="AD11:AD20" si="11">IF(ISBLANK(AE11),"",AE11-AC11)</f>
        <v>0</v>
      </c>
      <c r="AE11" s="26">
        <f>IF(ISBLANK($C11),"",IF(AE$2&lt;&gt;"Yes",0,IF(BF11=$D$30,$B$30,IF(BF11=$D$29,$B$29,$B$28))))</f>
        <v>0</v>
      </c>
      <c r="AH11" s="27" t="e">
        <f>IF(ISBLANK($C11),"",SUMIF(Data!$C$19:$E$36,'Lubricating Oil Management'!$C11,Data!#REF!))</f>
        <v>#REF!</v>
      </c>
      <c r="AI11" s="27"/>
      <c r="AJ11" s="27" t="e">
        <f ca="1">IF(ISBLANK($C11),"",SUMIF(Data!$C3:$E$36,'Lubricating Oil Management'!$C11,Data!F$3:F$36))</f>
        <v>#DIV/0!</v>
      </c>
      <c r="AK11" s="27"/>
      <c r="AL11" s="27" t="e">
        <f ca="1">IF(ISBLANK($C11),"",SUMIF(Data!$C$3:$E$36,'Lubricating Oil Management'!$C11,Data!G$3:G$36))</f>
        <v>#DIV/0!</v>
      </c>
      <c r="AM11" s="27"/>
      <c r="AN11" s="27" t="e">
        <f ca="1">IF(ISBLANK($C11),"",SUMIF(Data!$C$3:$E$36,'Lubricating Oil Management'!$C11,Data!H$3:H$36))</f>
        <v>#DIV/0!</v>
      </c>
      <c r="AO11" s="27"/>
      <c r="AP11" s="27" t="e">
        <f ca="1">IF(ISBLANK($C11),"",SUMIF(Data!$C$3:$E$36,'Lubricating Oil Management'!$C11,Data!I$3:I$36))</f>
        <v>#DIV/0!</v>
      </c>
      <c r="AQ11" s="27"/>
      <c r="AR11" s="27" t="e">
        <f ca="1">IF(ISBLANK($C11),"",SUMIF(Data!$C$3:$E$36,'Lubricating Oil Management'!$C11,Data!J$3:J$36))</f>
        <v>#DIV/0!</v>
      </c>
      <c r="AS11" s="27"/>
      <c r="AT11" s="27" t="e">
        <f ca="1">IF(ISBLANK($C11),"",SUMIF(Data!$C$3:$E$36,'Lubricating Oil Management'!$C11,Data!K$3:K$36))</f>
        <v>#DIV/0!</v>
      </c>
      <c r="AU11" s="27"/>
      <c r="AV11" s="27">
        <f ca="1">IF(ISBLANK($C11),"",SUMIF(Data!$C$19:$E$36,'Lubricating Oil Management'!$C11,Data!L$19:L$36))</f>
        <v>0</v>
      </c>
      <c r="AW11" s="27"/>
      <c r="AX11" s="27">
        <f ca="1">IF(ISBLANK($C11),"",SUMIF(Data!$C$19:$E$36,'Lubricating Oil Management'!$C11,Data!M$19:M$36))</f>
        <v>0</v>
      </c>
      <c r="AY11" s="27"/>
      <c r="AZ11" s="27">
        <f ca="1">IF(ISBLANK($C11),"",SUMIF(Data!$C$19:$E$36,'Lubricating Oil Management'!$C11,Data!N$19:N$36))</f>
        <v>0</v>
      </c>
      <c r="BA11" s="27"/>
      <c r="BB11" s="27">
        <f ca="1">IF(ISBLANK($C11),"",SUMIF(Data!$C$19:$E$36,'Lubricating Oil Management'!$C11,Data!O$19:O$36))</f>
        <v>0</v>
      </c>
      <c r="BC11" s="27"/>
      <c r="BD11" s="27">
        <f ca="1">IF(ISBLANK($C11),"",SUMIF(Data!$C$19:$E$36,'Lubricating Oil Management'!$C11,Data!P$19:P$36))</f>
        <v>0</v>
      </c>
      <c r="BE11" s="27"/>
      <c r="BF11" s="27">
        <f ca="1">IF(ISBLANK($C11),"",SUMIF(Data!$C$19:$E$36,'Lubricating Oil Management'!$C11,Data!Q$19:Q$36))</f>
        <v>0</v>
      </c>
    </row>
    <row r="12" spans="1:58" s="9" customFormat="1" ht="15">
      <c r="B12" s="22" t="s">
        <v>65</v>
      </c>
      <c r="C12" s="111" t="s">
        <v>162</v>
      </c>
      <c r="D12" s="73">
        <v>0.4</v>
      </c>
      <c r="E12" s="24"/>
      <c r="F12" s="25"/>
      <c r="G12" s="26">
        <f>IF(ISBLANK($C12),"",IF(G$2&lt;&gt;"Yes",0,IF(AH12&lt;=$D$35,$B$35,IF(AH12&lt;=$D$34,$B$34,$B$33))))</f>
        <v>0</v>
      </c>
      <c r="H12" s="26">
        <f t="shared" si="0"/>
        <v>0</v>
      </c>
      <c r="I12" s="26">
        <f t="shared" ref="I12:I13" si="12">IF(ISBLANK($C12),"",IF(I$2&lt;&gt;"Yes",0,IF(AJ12=1,$D$30,IF(AJ12=2,$D$29,$D$28))))</f>
        <v>0</v>
      </c>
      <c r="J12" s="26">
        <f t="shared" si="1"/>
        <v>0</v>
      </c>
      <c r="K12" s="26">
        <f t="shared" ref="K12:K13" si="13">IF(ISBLANK($C12),"",IF(K$2&lt;&gt;"Yes",0,IF(AL12=1,$D$30,IF(AL12=2,$D$29,$D$28))))</f>
        <v>0</v>
      </c>
      <c r="L12" s="26">
        <f t="shared" si="2"/>
        <v>0</v>
      </c>
      <c r="M12" s="26">
        <f t="shared" ref="M12:M13" si="14">IF(ISBLANK($C12),"",IF(M$2&lt;&gt;"Yes",0,IF(AN12=1,$D$30,IF(AN12=2,$D$29,$D$28))))</f>
        <v>0</v>
      </c>
      <c r="N12" s="26">
        <f t="shared" si="3"/>
        <v>0</v>
      </c>
      <c r="O12" s="26">
        <f>IF(ISBLANK($C12),"",IF(O$2&lt;&gt;"Yes",0,IF(AP12&lt;=$D$35,$B$35,IF(AP12&lt;=$D$34,$B$34,$B$33))))</f>
        <v>0</v>
      </c>
      <c r="P12" s="26">
        <f t="shared" si="4"/>
        <v>0</v>
      </c>
      <c r="Q12" s="26">
        <f>IF(ISBLANK($C12),"",IF(Q$2&lt;&gt;"Yes",0,IF(AR12&lt;=$D$35,$B$35,IF(AR12&lt;=$D$34,$B$34,$B$33))))</f>
        <v>0</v>
      </c>
      <c r="R12" s="26">
        <f t="shared" si="5"/>
        <v>0</v>
      </c>
      <c r="S12" s="26">
        <f>IF(ISBLANK($C12),"",IF(S$2&lt;&gt;"Yes",0,IF(AT12&lt;=$D$35,$B$35,IF(AT12&lt;=$D$34,$B$34,$B$33))))</f>
        <v>0</v>
      </c>
      <c r="T12" s="26">
        <f t="shared" si="6"/>
        <v>0</v>
      </c>
      <c r="U12" s="26">
        <f>IF(ISBLANK($C12),"",IF(U$2&lt;&gt;"Yes",0,IF(AV12&lt;=$D$35,$B$35,IF(AV12&lt;=$D$34,$B$34,$B$33))))</f>
        <v>0</v>
      </c>
      <c r="V12" s="26">
        <f t="shared" si="7"/>
        <v>0</v>
      </c>
      <c r="W12" s="26">
        <f>IF(ISBLANK($C12),"",IF(W$2&lt;&gt;"Yes",0,IF(AX12&lt;=$D$35,$B$35,IF(AX12&lt;=$D$34,$B$34,$B$33))))</f>
        <v>0</v>
      </c>
      <c r="X12" s="26">
        <f t="shared" ca="1" si="8"/>
        <v>3</v>
      </c>
      <c r="Y12" s="26">
        <f ca="1">IF(ISBLANK($C12),"",IF(Y$2&lt;&gt;"Yes",0,IF(AZ12&lt;=$D$35,$B$35,IF(AZ12&lt;=$D$34,$B$34,$B$33))))</f>
        <v>3</v>
      </c>
      <c r="Z12" s="26">
        <f t="shared" ca="1" si="9"/>
        <v>-3</v>
      </c>
      <c r="AA12" s="26">
        <f>IF(ISBLANK($C12),"",IF(AA$2&lt;&gt;"Yes",0,IF(BB12&lt;=$D$35,$B$35,IF(BB12&lt;=$D$34,$B$34,$B$33))))</f>
        <v>0</v>
      </c>
      <c r="AB12" s="26">
        <f t="shared" si="10"/>
        <v>0</v>
      </c>
      <c r="AC12" s="26">
        <f>IF(ISBLANK($C12),"",IF(AC$2&lt;&gt;"Yes",0,IF(BD12&lt;=$D$35,$B$35,IF(BD12&lt;=$D$34,$B$34,$B$33))))</f>
        <v>0</v>
      </c>
      <c r="AD12" s="26">
        <f t="shared" si="11"/>
        <v>0</v>
      </c>
      <c r="AE12" s="26">
        <f>IF(ISBLANK($C12),"",IF(AE$2&lt;&gt;"Yes",0,IF(BF12&lt;=$D$35,$B$35,IF(BF12&lt;=$D$34,$B$34,$B$33))))</f>
        <v>0</v>
      </c>
      <c r="AH12" s="27" t="e">
        <f>IF(ISBLANK($C12),"",SUMIF(Data!$C$19:$E$36,'Lubricating Oil Management'!$C12,Data!#REF!))</f>
        <v>#REF!</v>
      </c>
      <c r="AI12" s="27"/>
      <c r="AJ12" s="27" t="e">
        <f ca="1">IF(ISBLANK($C12),"",SUMIF(Data!$C3:$E$36,'Lubricating Oil Management'!$C12,Data!F$3:F$36))</f>
        <v>#DIV/0!</v>
      </c>
      <c r="AK12" s="27"/>
      <c r="AL12" s="27" t="e">
        <f ca="1">IF(ISBLANK($C12),"",SUMIF(Data!$C$3:$E$36,'Lubricating Oil Management'!$C12,Data!G$3:G$36))</f>
        <v>#DIV/0!</v>
      </c>
      <c r="AM12" s="27"/>
      <c r="AN12" s="27" t="e">
        <f ca="1">IF(ISBLANK($C12),"",SUMIF(Data!$C$3:$E$36,'Lubricating Oil Management'!$C12,Data!H$3:H$36))</f>
        <v>#DIV/0!</v>
      </c>
      <c r="AO12" s="27"/>
      <c r="AP12" s="27" t="e">
        <f ca="1">IF(ISBLANK($C12),"",SUMIF(Data!$C$3:$E$36,'Lubricating Oil Management'!$C12,Data!I$3:I$36))</f>
        <v>#DIV/0!</v>
      </c>
      <c r="AQ12" s="27"/>
      <c r="AR12" s="27" t="e">
        <f ca="1">IF(ISBLANK($C12),"",SUMIF(Data!$C$3:$E$36,'Lubricating Oil Management'!$C12,Data!J$3:J$36))</f>
        <v>#DIV/0!</v>
      </c>
      <c r="AS12" s="27"/>
      <c r="AT12" s="27" t="e">
        <f ca="1">IF(ISBLANK($C12),"",SUMIF(Data!$C$3:$E$36,'Lubricating Oil Management'!$C12,Data!K$3:K$36))</f>
        <v>#DIV/0!</v>
      </c>
      <c r="AU12" s="27"/>
      <c r="AV12" s="27">
        <f ca="1">IF(ISBLANK($C12),"",SUMIF(Data!$C$19:$E$36,'Lubricating Oil Management'!$C12,Data!L$19:L$36))</f>
        <v>0</v>
      </c>
      <c r="AW12" s="27"/>
      <c r="AX12" s="27">
        <f ca="1">IF(ISBLANK($C12),"",SUMIF(Data!$C$19:$E$36,'Lubricating Oil Management'!$C12,Data!M$19:M$36))</f>
        <v>0</v>
      </c>
      <c r="AY12" s="27"/>
      <c r="AZ12" s="27">
        <f ca="1">IF(ISBLANK($C12),"",SUMIF(Data!$C$19:$E$36,'Lubricating Oil Management'!$C12,Data!N$19:N$36))</f>
        <v>0</v>
      </c>
      <c r="BA12" s="27"/>
      <c r="BB12" s="27">
        <f ca="1">IF(ISBLANK($C12),"",SUMIF(Data!$C$19:$E$36,'Lubricating Oil Management'!$C12,Data!O$19:O$36))</f>
        <v>0</v>
      </c>
      <c r="BC12" s="27"/>
      <c r="BD12" s="27">
        <f ca="1">IF(ISBLANK($C12),"",SUMIF(Data!$C$19:$E$36,'Lubricating Oil Management'!$C12,Data!P$19:P$36))</f>
        <v>0</v>
      </c>
      <c r="BE12" s="27"/>
      <c r="BF12" s="27">
        <f ca="1">IF(ISBLANK($C12),"",SUMIF(Data!$C$19:$E$36,'Lubricating Oil Management'!$C12,Data!Q$19:Q$36))</f>
        <v>0</v>
      </c>
    </row>
    <row r="13" spans="1:58" s="9" customFormat="1" ht="15">
      <c r="B13" s="22" t="s">
        <v>66</v>
      </c>
      <c r="C13" s="111" t="s">
        <v>163</v>
      </c>
      <c r="D13" s="73">
        <v>0.3</v>
      </c>
      <c r="E13" s="24"/>
      <c r="F13" s="25"/>
      <c r="G13" s="26">
        <f>IF(ISBLANK($C13),"",IF(G$2&lt;&gt;"Yes",0,IF(AH13&lt;=$D$40,$B$40,IF(AH13&lt;=$D$39,$B$39,$B$38))))</f>
        <v>0</v>
      </c>
      <c r="H13" s="26">
        <f t="shared" si="0"/>
        <v>0</v>
      </c>
      <c r="I13" s="26">
        <f t="shared" si="12"/>
        <v>0</v>
      </c>
      <c r="J13" s="26">
        <f t="shared" si="1"/>
        <v>0</v>
      </c>
      <c r="K13" s="26">
        <f t="shared" si="13"/>
        <v>0</v>
      </c>
      <c r="L13" s="26">
        <f t="shared" si="2"/>
        <v>0</v>
      </c>
      <c r="M13" s="26">
        <f t="shared" si="14"/>
        <v>0</v>
      </c>
      <c r="N13" s="26">
        <f t="shared" si="3"/>
        <v>0</v>
      </c>
      <c r="O13" s="26">
        <f>IF(ISBLANK($C13),"",IF(O$2&lt;&gt;"Yes",0,IF(AP13&lt;=$D$40,$B$40,IF(AP13&lt;=$D$39,$B$39,$B$38))))</f>
        <v>0</v>
      </c>
      <c r="P13" s="26">
        <f t="shared" si="4"/>
        <v>0</v>
      </c>
      <c r="Q13" s="26">
        <f>IF(ISBLANK($C13),"",IF(Q$2&lt;&gt;"Yes",0,IF(AR13&lt;=$D$40,$B$40,IF(AR13&lt;=$D$39,$B$39,$B$38))))</f>
        <v>0</v>
      </c>
      <c r="R13" s="26">
        <f t="shared" si="5"/>
        <v>0</v>
      </c>
      <c r="S13" s="26">
        <f>IF(ISBLANK($C13),"",IF(S$2&lt;&gt;"Yes",0,IF(AT13&lt;=$D$40,$B$40,IF(AT13&lt;=$D$39,$B$39,$B$38))))</f>
        <v>0</v>
      </c>
      <c r="T13" s="26">
        <f t="shared" si="6"/>
        <v>0</v>
      </c>
      <c r="U13" s="26">
        <f>IF(ISBLANK($C13),"",IF(U$2&lt;&gt;"Yes",0,IF(AV13&lt;=$D$40,$B$40,IF(AV13&lt;=$D$39,$B$39,$B$38))))</f>
        <v>0</v>
      </c>
      <c r="V13" s="26">
        <f t="shared" si="7"/>
        <v>0</v>
      </c>
      <c r="W13" s="26">
        <f>IF(ISBLANK($C13),"",IF(W$2&lt;&gt;"Yes",0,IF(AX13&lt;=$D$40,$B$40,IF(AX13&lt;=$D$39,$B$39,$B$38))))</f>
        <v>0</v>
      </c>
      <c r="X13" s="26">
        <f t="shared" ca="1" si="8"/>
        <v>3</v>
      </c>
      <c r="Y13" s="26">
        <f ca="1">IF(ISBLANK($C13),"",IF(Y$2&lt;&gt;"Yes",0,IF(AZ13&lt;=$D$40,$B$40,IF(AZ13&lt;=$D$39,$B$39,$B$38))))</f>
        <v>3</v>
      </c>
      <c r="Z13" s="26">
        <f t="shared" ca="1" si="9"/>
        <v>-3</v>
      </c>
      <c r="AA13" s="26">
        <f>IF(ISBLANK($C13),"",IF(AA$2&lt;&gt;"Yes",0,IF(BB13&lt;=$D$40,$B$40,IF(BB13&lt;=$D$39,$B$39,$B$38))))</f>
        <v>0</v>
      </c>
      <c r="AB13" s="26">
        <f t="shared" si="10"/>
        <v>0</v>
      </c>
      <c r="AC13" s="26">
        <f>IF(ISBLANK($C13),"",IF(AC$2&lt;&gt;"Yes",0,IF(BD13&lt;=$D$40,$B$40,IF(BD13&lt;=$D$39,$B$39,$B$38))))</f>
        <v>0</v>
      </c>
      <c r="AD13" s="26">
        <f t="shared" si="11"/>
        <v>0</v>
      </c>
      <c r="AE13" s="26">
        <f>IF(ISBLANK($C13),"",IF(AE$2&lt;&gt;"Yes",0,IF(BF13&lt;=$D$40,$B$40,IF(BF13&lt;=$D$39,$B$39,$B$38))))</f>
        <v>0</v>
      </c>
      <c r="AH13" s="27" t="e">
        <f>IF(ISBLANK($C13),"",SUMIF(Data!$C$19:$E$36,'Lubricating Oil Management'!$C13,Data!#REF!))</f>
        <v>#REF!</v>
      </c>
      <c r="AI13" s="27"/>
      <c r="AJ13" s="27" t="e">
        <f ca="1">IF(ISBLANK($C13),"",SUMIF(Data!$C3:$E$36,'Lubricating Oil Management'!$C13,Data!F$3:F$36))</f>
        <v>#DIV/0!</v>
      </c>
      <c r="AK13" s="27"/>
      <c r="AL13" s="27" t="e">
        <f ca="1">IF(ISBLANK($C13),"",SUMIF(Data!$C$3:$E$36,'Lubricating Oil Management'!$C13,Data!G$3:G$36))</f>
        <v>#DIV/0!</v>
      </c>
      <c r="AM13" s="27"/>
      <c r="AN13" s="27" t="e">
        <f ca="1">IF(ISBLANK($C13),"",SUMIF(Data!$C$3:$E$36,'Lubricating Oil Management'!$C13,Data!H$3:H$36))</f>
        <v>#DIV/0!</v>
      </c>
      <c r="AO13" s="27"/>
      <c r="AP13" s="27" t="e">
        <f ca="1">IF(ISBLANK($C13),"",SUMIF(Data!$C$3:$E$36,'Lubricating Oil Management'!$C13,Data!I$3:I$36))</f>
        <v>#DIV/0!</v>
      </c>
      <c r="AQ13" s="27"/>
      <c r="AR13" s="27" t="e">
        <f ca="1">IF(ISBLANK($C13),"",SUMIF(Data!$C$3:$E$36,'Lubricating Oil Management'!$C13,Data!J$3:J$36))</f>
        <v>#DIV/0!</v>
      </c>
      <c r="AS13" s="27"/>
      <c r="AT13" s="27" t="e">
        <f ca="1">IF(ISBLANK($C13),"",SUMIF(Data!$C$3:$E$36,'Lubricating Oil Management'!$C13,Data!K$3:K$36))</f>
        <v>#DIV/0!</v>
      </c>
      <c r="AU13" s="27"/>
      <c r="AV13" s="27">
        <f ca="1">IF(ISBLANK($C13),"",SUMIF(Data!$C$19:$E$36,'Lubricating Oil Management'!$C13,Data!L$19:L$36))</f>
        <v>0</v>
      </c>
      <c r="AW13" s="27"/>
      <c r="AX13" s="27">
        <f ca="1">IF(ISBLANK($C13),"",SUMIF(Data!$C$19:$E$36,'Lubricating Oil Management'!$C13,Data!M$19:M$36))</f>
        <v>0</v>
      </c>
      <c r="AY13" s="27"/>
      <c r="AZ13" s="27">
        <f ca="1">IF(ISBLANK($C13),"",SUMIF(Data!$C$19:$E$36,'Lubricating Oil Management'!$C13,Data!N$19:N$36))</f>
        <v>0</v>
      </c>
      <c r="BA13" s="27"/>
      <c r="BB13" s="27">
        <f ca="1">IF(ISBLANK($C13),"",SUMIF(Data!$C$19:$E$36,'Lubricating Oil Management'!$C13,Data!O$19:O$36))</f>
        <v>0</v>
      </c>
      <c r="BC13" s="27"/>
      <c r="BD13" s="27">
        <f ca="1">IF(ISBLANK($C13),"",SUMIF(Data!$C$19:$E$36,'Lubricating Oil Management'!$C13,Data!P$19:P$36))</f>
        <v>0</v>
      </c>
      <c r="BE13" s="27"/>
      <c r="BF13" s="27">
        <f ca="1">IF(ISBLANK($C13),"",SUMIF(Data!$C$19:$E$36,'Lubricating Oil Management'!$C13,Data!Q$19:Q$36))</f>
        <v>0</v>
      </c>
    </row>
    <row r="14" spans="1:58" s="9" customFormat="1" hidden="1" outlineLevel="1">
      <c r="B14" s="22" t="s">
        <v>67</v>
      </c>
      <c r="C14" s="23"/>
      <c r="D14" s="73"/>
      <c r="E14" s="24"/>
      <c r="F14" s="25"/>
      <c r="G14" s="26" t="str">
        <f>IF(ISBLANK($C14),"",IF(G$2&lt;&gt;"Yes",0,IF(AH14&lt;=$D$35,$B$35,IF(AH14&lt;=$D$34,$B$34,$B$33))))</f>
        <v/>
      </c>
      <c r="H14" s="26" t="e">
        <f t="shared" si="0"/>
        <v>#VALUE!</v>
      </c>
      <c r="I14" s="26" t="str">
        <f>IF(ISBLANK($C14),"",IF(I$2&lt;&gt;"Yes",0,IF(AJ14&lt;=$D$35,$B$35,IF(AJ14&lt;=$D$34,$B$34,$B$33))))</f>
        <v/>
      </c>
      <c r="J14" s="26" t="e">
        <f t="shared" si="1"/>
        <v>#VALUE!</v>
      </c>
      <c r="K14" s="26" t="str">
        <f>IF(ISBLANK($C14),"",IF(K$2&lt;&gt;"Yes",0,IF(AL14&lt;=$D$35,$B$35,IF(AL14&lt;=$D$34,$B$34,$B$33))))</f>
        <v/>
      </c>
      <c r="L14" s="26" t="e">
        <f t="shared" si="2"/>
        <v>#VALUE!</v>
      </c>
      <c r="M14" s="26" t="str">
        <f>IF(ISBLANK($C14),"",IF(M$2&lt;&gt;"Yes",0,IF(AN14&lt;=$D$35,$B$35,IF(AN14&lt;=$D$34,$B$34,$B$33))))</f>
        <v/>
      </c>
      <c r="N14" s="26" t="e">
        <f t="shared" si="3"/>
        <v>#VALUE!</v>
      </c>
      <c r="O14" s="26" t="str">
        <f>IF(ISBLANK($C14),"",IF(O$2&lt;&gt;"Yes",0,IF(AP14&lt;=$D$35,$B$35,IF(AP14&lt;=$D$34,$B$34,$B$33))))</f>
        <v/>
      </c>
      <c r="P14" s="26" t="e">
        <f t="shared" si="4"/>
        <v>#VALUE!</v>
      </c>
      <c r="Q14" s="26" t="str">
        <f>IF(ISBLANK($C14),"",IF(Q$2&lt;&gt;"Yes",0,IF(AR14&lt;=$D$35,$B$35,IF(AR14&lt;=$D$34,$B$34,$B$33))))</f>
        <v/>
      </c>
      <c r="R14" s="26" t="e">
        <f t="shared" si="5"/>
        <v>#VALUE!</v>
      </c>
      <c r="S14" s="26" t="str">
        <f>IF(ISBLANK($C14),"",IF(S$2&lt;&gt;"Yes",0,IF(AT14&lt;=$D$35,$B$35,IF(AT14&lt;=$D$34,$B$34,$B$33))))</f>
        <v/>
      </c>
      <c r="T14" s="26" t="e">
        <f t="shared" si="6"/>
        <v>#VALUE!</v>
      </c>
      <c r="U14" s="26" t="str">
        <f>IF(ISBLANK($C14),"",IF(U$2&lt;&gt;"Yes",0,IF(AV14&lt;=$D$35,$B$35,IF(AV14&lt;=$D$34,$B$34,$B$33))))</f>
        <v/>
      </c>
      <c r="V14" s="26" t="e">
        <f t="shared" si="7"/>
        <v>#VALUE!</v>
      </c>
      <c r="W14" s="26" t="str">
        <f>IF(ISBLANK($C14),"",IF(W$2&lt;&gt;"Yes",0,IF(AX14&lt;=$D$35,$B$35,IF(AX14&lt;=$D$34,$B$34,$B$33))))</f>
        <v/>
      </c>
      <c r="X14" s="26" t="e">
        <f t="shared" si="8"/>
        <v>#VALUE!</v>
      </c>
      <c r="Y14" s="26" t="str">
        <f>IF(ISBLANK($C14),"",IF(Y$2&lt;&gt;"Yes",0,IF(AZ14&lt;=$D$35,$B$35,IF(AZ14&lt;=$D$34,$B$34,$B$33))))</f>
        <v/>
      </c>
      <c r="Z14" s="26" t="e">
        <f t="shared" si="9"/>
        <v>#VALUE!</v>
      </c>
      <c r="AA14" s="26" t="str">
        <f>IF(ISBLANK($C14),"",IF(AA$2&lt;&gt;"Yes",0,IF(BB14&lt;=$D$35,$B$35,IF(BB14&lt;=$D$34,$B$34,$B$33))))</f>
        <v/>
      </c>
      <c r="AB14" s="26" t="e">
        <f t="shared" si="10"/>
        <v>#VALUE!</v>
      </c>
      <c r="AC14" s="26" t="str">
        <f>IF(ISBLANK($C14),"",IF(AC$2&lt;&gt;"Yes",0,IF(BD14&lt;=$D$35,$B$35,IF(BD14&lt;=$D$34,$B$34,$B$33))))</f>
        <v/>
      </c>
      <c r="AD14" s="26" t="e">
        <f t="shared" si="11"/>
        <v>#VALUE!</v>
      </c>
      <c r="AE14" s="26" t="str">
        <f>IF(ISBLANK($C14),"",IF(AE$2&lt;&gt;"Yes",0,IF(BF14&lt;=$D$35,$B$35,IF(BF14&lt;=$D$34,$B$34,$B$33))))</f>
        <v/>
      </c>
      <c r="AH14" s="27" t="str">
        <f>IF(ISBLANK($C14),"",SUMIF(Data!$C$19:$E$36,'Lubricating Oil Management'!$C14,Data!#REF!))</f>
        <v/>
      </c>
      <c r="AI14" s="27"/>
      <c r="AJ14" s="27" t="str">
        <f>IF(ISBLANK($C14),"",SUMIF(Data!$C$19:$E$36,'Lubricating Oil Management'!$C14,Data!F$19:F$36))</f>
        <v/>
      </c>
      <c r="AK14" s="27"/>
      <c r="AL14" s="27" t="str">
        <f>IF(ISBLANK($C14),"",SUMIF(Data!$C$19:$E$36,'Lubricating Oil Management'!$C14,Data!G$19:G$36))</f>
        <v/>
      </c>
      <c r="AM14" s="27"/>
      <c r="AN14" s="27" t="str">
        <f>IF(ISBLANK($C14),"",SUMIF(Data!$C$19:$E$36,'Lubricating Oil Management'!$C14,Data!H$19:H$36))</f>
        <v/>
      </c>
      <c r="AO14" s="27"/>
      <c r="AP14" s="27" t="str">
        <f>IF(ISBLANK($C14),"",SUMIF(Data!$C$19:$E$36,'Lubricating Oil Management'!$C14,Data!I$19:I$36))</f>
        <v/>
      </c>
      <c r="AQ14" s="27"/>
      <c r="AR14" s="27" t="str">
        <f>IF(ISBLANK($C14),"",SUMIF(Data!$C$19:$E$36,'Lubricating Oil Management'!$C14,Data!J$19:J$36))</f>
        <v/>
      </c>
      <c r="AS14" s="27"/>
      <c r="AT14" s="27" t="str">
        <f>IF(ISBLANK($C14),"",SUMIF(Data!$C$19:$E$36,'Lubricating Oil Management'!$C14,Data!K$19:K$36))</f>
        <v/>
      </c>
      <c r="AU14" s="27"/>
      <c r="AV14" s="27" t="str">
        <f>IF(ISBLANK($C14),"",SUMIF(Data!$C$19:$E$36,'Lubricating Oil Management'!$C14,Data!L$19:L$36))</f>
        <v/>
      </c>
      <c r="AW14" s="27"/>
      <c r="AX14" s="27" t="str">
        <f>IF(ISBLANK($C14),"",SUMIF(Data!$C$19:$E$36,'Lubricating Oil Management'!$C14,Data!M$19:M$36))</f>
        <v/>
      </c>
      <c r="AY14" s="27"/>
      <c r="AZ14" s="27" t="str">
        <f>IF(ISBLANK($C14),"",SUMIF(Data!$C$19:$E$36,'Lubricating Oil Management'!$C14,Data!N$19:N$36))</f>
        <v/>
      </c>
      <c r="BA14" s="27"/>
      <c r="BB14" s="27" t="str">
        <f>IF(ISBLANK($C14),"",SUMIF(Data!$C$19:$E$36,'Lubricating Oil Management'!$C14,Data!O$19:O$36))</f>
        <v/>
      </c>
      <c r="BC14" s="27"/>
      <c r="BD14" s="27" t="str">
        <f>IF(ISBLANK($C14),"",SUMIF(Data!$C$19:$E$36,'Lubricating Oil Management'!$C14,Data!P$19:P$36))</f>
        <v/>
      </c>
      <c r="BE14" s="27"/>
      <c r="BF14" s="27" t="str">
        <f>IF(ISBLANK($C14),"",SUMIF(Data!$C$19:$E$36,'Lubricating Oil Management'!$C14,Data!Q$19:Q$36))</f>
        <v/>
      </c>
    </row>
    <row r="15" spans="1:58" s="9" customFormat="1" hidden="1" outlineLevel="1">
      <c r="B15" s="22" t="s">
        <v>73</v>
      </c>
      <c r="C15" s="23"/>
      <c r="D15" s="73"/>
      <c r="E15" s="23"/>
      <c r="F15" s="34"/>
      <c r="G15" s="26" t="str">
        <f>IF(ISBLANK($C15),"",IF(G$2&lt;&gt;"Yes",0,IF(AH15&lt;=$D$40,$B$40,IF(AH15&lt;=$D$39,$B$39,$B$38))))</f>
        <v/>
      </c>
      <c r="H15" s="26" t="e">
        <f t="shared" si="0"/>
        <v>#VALUE!</v>
      </c>
      <c r="I15" s="26" t="str">
        <f>IF(ISBLANK($C15),"",IF(I$2&lt;&gt;"Yes",0,IF(AJ15&lt;=$D$30,$B$30,IF(AJ15&lt;=$D$29,$B$29,$B$28))))</f>
        <v/>
      </c>
      <c r="J15" s="26" t="e">
        <f t="shared" si="1"/>
        <v>#VALUE!</v>
      </c>
      <c r="K15" s="26" t="str">
        <f t="shared" ref="K15:K20" si="15">IF(ISBLANK($C15),"",IF(K$2&lt;&gt;"Yes",0,IF(AL15&lt;=$D$30,$B$30,IF(AL15&lt;=$D$29,$B$29,$B$28))))</f>
        <v/>
      </c>
      <c r="L15" s="26" t="e">
        <f t="shared" si="2"/>
        <v>#VALUE!</v>
      </c>
      <c r="M15" s="26" t="str">
        <f t="shared" ref="M15:M20" si="16">IF(ISBLANK($C15),"",IF(M$2&lt;&gt;"Yes",0,IF(AN15&lt;=$D$30,$B$30,IF(AN15&lt;=$D$29,$B$29,$B$28))))</f>
        <v/>
      </c>
      <c r="N15" s="26" t="e">
        <f t="shared" si="3"/>
        <v>#VALUE!</v>
      </c>
      <c r="O15" s="26" t="str">
        <f t="shared" ref="O15:O20" si="17">IF(ISBLANK($C15),"",IF(O$2&lt;&gt;"Yes",0,IF(AP15&lt;=$D$30,$B$30,IF(AP15&lt;=$D$29,$B$29,$B$28))))</f>
        <v/>
      </c>
      <c r="P15" s="26" t="e">
        <f t="shared" si="4"/>
        <v>#VALUE!</v>
      </c>
      <c r="Q15" s="26" t="str">
        <f t="shared" ref="Q15:Q20" si="18">IF(ISBLANK($C15),"",IF(Q$2&lt;&gt;"Yes",0,IF(AR15&lt;=$D$30,$B$30,IF(AR15&lt;=$D$29,$B$29,$B$28))))</f>
        <v/>
      </c>
      <c r="R15" s="26" t="e">
        <f t="shared" si="5"/>
        <v>#VALUE!</v>
      </c>
      <c r="S15" s="26" t="str">
        <f t="shared" ref="S15:S20" si="19">IF(ISBLANK($C15),"",IF(S$2&lt;&gt;"Yes",0,IF(AT15&lt;=$D$30,$B$30,IF(AT15&lt;=$D$29,$B$29,$B$28))))</f>
        <v/>
      </c>
      <c r="T15" s="26" t="e">
        <f t="shared" si="6"/>
        <v>#VALUE!</v>
      </c>
      <c r="U15" s="26" t="str">
        <f t="shared" ref="U15:U20" si="20">IF(ISBLANK($C15),"",IF(U$2&lt;&gt;"Yes",0,IF(AV15&lt;=$D$30,$B$30,IF(AV15&lt;=$D$29,$B$29,$B$28))))</f>
        <v/>
      </c>
      <c r="V15" s="26" t="e">
        <f t="shared" si="7"/>
        <v>#VALUE!</v>
      </c>
      <c r="W15" s="26" t="str">
        <f t="shared" ref="W15:W20" si="21">IF(ISBLANK($C15),"",IF(W$2&lt;&gt;"Yes",0,IF(AX15&lt;=$D$30,$B$30,IF(AX15&lt;=$D$29,$B$29,$B$28))))</f>
        <v/>
      </c>
      <c r="X15" s="26" t="e">
        <f t="shared" si="8"/>
        <v>#VALUE!</v>
      </c>
      <c r="Y15" s="26" t="str">
        <f>IF(ISBLANK($C15),"",IF(Y$2&lt;&gt;"Yes",0,IF(AZ15&lt;=$D$30,$B$30,IF(AZ15&lt;=$D$29,$B$29,$B$28))))</f>
        <v/>
      </c>
      <c r="Z15" s="26" t="e">
        <f t="shared" si="9"/>
        <v>#VALUE!</v>
      </c>
      <c r="AA15" s="26" t="str">
        <f t="shared" ref="AA15:AA20" si="22">IF(ISBLANK($C15),"",IF(AA$2&lt;&gt;"Yes",0,IF(BB15&lt;=$D$30,$B$30,IF(BB15&lt;=$D$29,$B$29,$B$28))))</f>
        <v/>
      </c>
      <c r="AB15" s="26" t="e">
        <f t="shared" si="10"/>
        <v>#VALUE!</v>
      </c>
      <c r="AC15" s="26" t="str">
        <f t="shared" ref="AC15:AC20" si="23">IF(ISBLANK($C15),"",IF(AC$2&lt;&gt;"Yes",0,IF(BD15&lt;=$D$30,$B$30,IF(BD15&lt;=$D$29,$B$29,$B$28))))</f>
        <v/>
      </c>
      <c r="AD15" s="26" t="e">
        <f t="shared" si="11"/>
        <v>#VALUE!</v>
      </c>
      <c r="AE15" s="26" t="str">
        <f>IF(ISBLANK($C15),"",IF(AE$2&lt;&gt;"Yes",0,IF(BF15&lt;=$D$30,$B$30,IF(BF15&lt;=$D$29,$B$29,$B$28))))</f>
        <v/>
      </c>
      <c r="AH15" s="27" t="str">
        <f>IF(ISBLANK($C15),"",SUMIF(Data!$C$19:$E$36,'Lubricating Oil Management'!$C15,Data!#REF!))</f>
        <v/>
      </c>
      <c r="AI15" s="27"/>
      <c r="AJ15" s="27" t="str">
        <f>IF(ISBLANK($C15),"",SUMIF(Data!$C$19:$E$36,'Lubricating Oil Management'!$C15,Data!F$19:F$36))</f>
        <v/>
      </c>
      <c r="AK15" s="27"/>
      <c r="AL15" s="27" t="str">
        <f>IF(ISBLANK($C15),"",SUMIF(Data!$C$19:$E$36,'Lubricating Oil Management'!$C15,Data!G$19:G$36))</f>
        <v/>
      </c>
      <c r="AM15" s="27"/>
      <c r="AN15" s="27" t="str">
        <f>IF(ISBLANK($C15),"",SUMIF(Data!$C$19:$E$36,'Lubricating Oil Management'!$C15,Data!H$19:H$36))</f>
        <v/>
      </c>
      <c r="AO15" s="27"/>
      <c r="AP15" s="27" t="str">
        <f>IF(ISBLANK($C15),"",SUMIF(Data!$C$19:$E$36,'Lubricating Oil Management'!$C15,Data!I$19:I$36))</f>
        <v/>
      </c>
      <c r="AQ15" s="27"/>
      <c r="AR15" s="27" t="str">
        <f>IF(ISBLANK($C15),"",SUMIF(Data!$C$19:$E$36,'Lubricating Oil Management'!$C15,Data!J$19:J$36))</f>
        <v/>
      </c>
      <c r="AS15" s="27"/>
      <c r="AT15" s="27" t="str">
        <f>IF(ISBLANK($C15),"",SUMIF(Data!$C$19:$E$36,'Lubricating Oil Management'!$C15,Data!K$19:K$36))</f>
        <v/>
      </c>
      <c r="AU15" s="27"/>
      <c r="AV15" s="27" t="str">
        <f>IF(ISBLANK($C15),"",SUMIF(Data!$C$19:$E$36,'Lubricating Oil Management'!$C15,Data!L$19:L$36))</f>
        <v/>
      </c>
      <c r="AW15" s="27"/>
      <c r="AX15" s="27" t="str">
        <f>IF(ISBLANK($C15),"",SUMIF(Data!$C$19:$E$36,'Lubricating Oil Management'!$C15,Data!M$19:M$36))</f>
        <v/>
      </c>
      <c r="AY15" s="27"/>
      <c r="AZ15" s="27" t="str">
        <f>IF(ISBLANK($C15),"",SUMIF(Data!$C$19:$E$36,'Lubricating Oil Management'!$C15,Data!N$19:N$36))</f>
        <v/>
      </c>
      <c r="BA15" s="27"/>
      <c r="BB15" s="27" t="str">
        <f>IF(ISBLANK($C15),"",SUMIF(Data!$C$19:$E$36,'Lubricating Oil Management'!$C15,Data!O$19:O$36))</f>
        <v/>
      </c>
      <c r="BC15" s="27"/>
      <c r="BD15" s="27" t="str">
        <f>IF(ISBLANK($C15),"",SUMIF(Data!$C$19:$E$36,'Lubricating Oil Management'!$C15,Data!P$19:P$36))</f>
        <v/>
      </c>
      <c r="BE15" s="27"/>
      <c r="BF15" s="27" t="str">
        <f>IF(ISBLANK($C15),"",SUMIF(Data!$C$19:$E$36,'Lubricating Oil Management'!$C15,Data!Q$19:Q$36))</f>
        <v/>
      </c>
    </row>
    <row r="16" spans="1:58" s="9" customFormat="1" hidden="1" outlineLevel="1">
      <c r="B16" s="22" t="s">
        <v>74</v>
      </c>
      <c r="C16" s="23"/>
      <c r="D16" s="73"/>
      <c r="E16" s="23"/>
      <c r="F16" s="34"/>
      <c r="G16" s="26" t="str">
        <f>IF(ISBLANK($C16),"",IF(G$2&lt;&gt;"Yes",0,IF(AH16&lt;=#REF!,#REF!,IF(AH16&lt;=#REF!,#REF!,#REF!))))</f>
        <v/>
      </c>
      <c r="H16" s="26" t="e">
        <f t="shared" si="0"/>
        <v>#VALUE!</v>
      </c>
      <c r="I16" s="26" t="str">
        <f>IF(ISBLANK($C16),"",IF(I$2&lt;&gt;"Yes",0,IF(AJ16&lt;=#REF!,#REF!,IF(AJ16&lt;=#REF!,#REF!,#REF!))))</f>
        <v/>
      </c>
      <c r="J16" s="26" t="e">
        <f t="shared" si="1"/>
        <v>#VALUE!</v>
      </c>
      <c r="K16" s="26" t="str">
        <f>IF(ISBLANK($C16),"",IF(K$2&lt;&gt;"Yes",0,IF(AL16&lt;=#REF!,#REF!,IF(AL16&lt;=#REF!,#REF!,#REF!))))</f>
        <v/>
      </c>
      <c r="L16" s="26" t="e">
        <f t="shared" si="2"/>
        <v>#VALUE!</v>
      </c>
      <c r="M16" s="26" t="str">
        <f>IF(ISBLANK($C16),"",IF(M$2&lt;&gt;"Yes",0,IF(AN16&lt;=#REF!,#REF!,IF(AN16&lt;=#REF!,#REF!,#REF!))))</f>
        <v/>
      </c>
      <c r="N16" s="26" t="e">
        <f t="shared" si="3"/>
        <v>#VALUE!</v>
      </c>
      <c r="O16" s="26" t="str">
        <f>IF(ISBLANK($C16),"",IF(O$2&lt;&gt;"Yes",0,IF(AP16&lt;=#REF!,#REF!,IF(AP16&lt;=#REF!,#REF!,#REF!))))</f>
        <v/>
      </c>
      <c r="P16" s="26" t="e">
        <f t="shared" si="4"/>
        <v>#VALUE!</v>
      </c>
      <c r="Q16" s="26" t="str">
        <f>IF(ISBLANK($C16),"",IF(Q$2&lt;&gt;"Yes",0,IF(AR16&lt;=#REF!,#REF!,IF(AR16&lt;=#REF!,#REF!,#REF!))))</f>
        <v/>
      </c>
      <c r="R16" s="26" t="e">
        <f t="shared" si="5"/>
        <v>#VALUE!</v>
      </c>
      <c r="S16" s="26" t="str">
        <f>IF(ISBLANK($C16),"",IF(S$2&lt;&gt;"Yes",0,IF(AT16&lt;=#REF!,#REF!,IF(AT16&lt;=#REF!,#REF!,#REF!))))</f>
        <v/>
      </c>
      <c r="T16" s="26" t="e">
        <f t="shared" si="6"/>
        <v>#VALUE!</v>
      </c>
      <c r="U16" s="26" t="str">
        <f>IF(ISBLANK($C16),"",IF(U$2&lt;&gt;"Yes",0,IF(AV16&lt;=#REF!,#REF!,IF(AV16&lt;=#REF!,#REF!,#REF!))))</f>
        <v/>
      </c>
      <c r="V16" s="26" t="e">
        <f t="shared" si="7"/>
        <v>#VALUE!</v>
      </c>
      <c r="W16" s="26" t="str">
        <f>IF(ISBLANK($C16),"",IF(W$2&lt;&gt;"Yes",0,IF(AX16&lt;=#REF!,#REF!,IF(AX16&lt;=#REF!,#REF!,#REF!))))</f>
        <v/>
      </c>
      <c r="X16" s="26" t="e">
        <f t="shared" si="8"/>
        <v>#VALUE!</v>
      </c>
      <c r="Y16" s="26" t="str">
        <f>IF(ISBLANK($C16),"",IF(Y$2&lt;&gt;"Yes",0,IF(AZ16&lt;=#REF!,#REF!,IF(AZ16&lt;=#REF!,#REF!,#REF!))))</f>
        <v/>
      </c>
      <c r="Z16" s="26" t="e">
        <f t="shared" si="9"/>
        <v>#VALUE!</v>
      </c>
      <c r="AA16" s="26" t="str">
        <f>IF(ISBLANK($C16),"",IF(AA$2&lt;&gt;"Yes",0,IF(BB16&lt;=#REF!,#REF!,IF(BB16&lt;=#REF!,#REF!,#REF!))))</f>
        <v/>
      </c>
      <c r="AB16" s="26" t="e">
        <f t="shared" si="10"/>
        <v>#VALUE!</v>
      </c>
      <c r="AC16" s="26" t="str">
        <f>IF(ISBLANK($C16),"",IF(AC$2&lt;&gt;"Yes",0,IF(BD16&lt;=#REF!,#REF!,IF(BD16&lt;=#REF!,#REF!,#REF!))))</f>
        <v/>
      </c>
      <c r="AD16" s="26" t="e">
        <f t="shared" si="11"/>
        <v>#VALUE!</v>
      </c>
      <c r="AE16" s="26" t="str">
        <f>IF(ISBLANK($C16),"",IF(AE$2&lt;&gt;"Yes",0,IF(BF16&lt;=#REF!,#REF!,IF(BF16&lt;=#REF!,#REF!,#REF!))))</f>
        <v/>
      </c>
      <c r="AH16" s="27" t="str">
        <f>IF(ISBLANK($C16),"",SUMIF(Data!$C$19:$E$36,'Lubricating Oil Management'!$C16,Data!#REF!))</f>
        <v/>
      </c>
      <c r="AI16" s="27"/>
      <c r="AJ16" s="27" t="str">
        <f>IF(ISBLANK($C16),"",SUMIF(Data!$C$19:$E$36,'Lubricating Oil Management'!$C16,Data!F$19:F$36))</f>
        <v/>
      </c>
      <c r="AK16" s="27"/>
      <c r="AL16" s="27" t="str">
        <f>IF(ISBLANK($C16),"",SUMIF(Data!$C$19:$E$36,'Lubricating Oil Management'!$C16,Data!G$19:G$36))</f>
        <v/>
      </c>
      <c r="AM16" s="27"/>
      <c r="AN16" s="27" t="str">
        <f>IF(ISBLANK($C16),"",SUMIF(Data!$C$19:$E$36,'Lubricating Oil Management'!$C16,Data!H$19:H$36))</f>
        <v/>
      </c>
      <c r="AO16" s="27"/>
      <c r="AP16" s="27" t="str">
        <f>IF(ISBLANK($C16),"",SUMIF(Data!$C$19:$E$36,'Lubricating Oil Management'!$C16,Data!I$19:I$36))</f>
        <v/>
      </c>
      <c r="AQ16" s="27"/>
      <c r="AR16" s="27" t="str">
        <f>IF(ISBLANK($C16),"",SUMIF(Data!$C$19:$E$36,'Lubricating Oil Management'!$C16,Data!J$19:J$36))</f>
        <v/>
      </c>
      <c r="AS16" s="27"/>
      <c r="AT16" s="27" t="str">
        <f>IF(ISBLANK($C16),"",SUMIF(Data!$C$19:$E$36,'Lubricating Oil Management'!$C16,Data!K$19:K$36))</f>
        <v/>
      </c>
      <c r="AU16" s="27"/>
      <c r="AV16" s="27" t="str">
        <f>IF(ISBLANK($C16),"",SUMIF(Data!$C$19:$E$36,'Lubricating Oil Management'!$C16,Data!L$19:L$36))</f>
        <v/>
      </c>
      <c r="AW16" s="27"/>
      <c r="AX16" s="27" t="str">
        <f>IF(ISBLANK($C16),"",SUMIF(Data!$C$19:$E$36,'Lubricating Oil Management'!$C16,Data!M$19:M$36))</f>
        <v/>
      </c>
      <c r="AY16" s="27"/>
      <c r="AZ16" s="27" t="str">
        <f>IF(ISBLANK($C16),"",SUMIF(Data!$C$19:$E$36,'Lubricating Oil Management'!$C16,Data!N$19:N$36))</f>
        <v/>
      </c>
      <c r="BA16" s="27"/>
      <c r="BB16" s="27" t="str">
        <f>IF(ISBLANK($C16),"",SUMIF(Data!$C$19:$E$36,'Lubricating Oil Management'!$C16,Data!O$19:O$36))</f>
        <v/>
      </c>
      <c r="BC16" s="27"/>
      <c r="BD16" s="27" t="str">
        <f>IF(ISBLANK($C16),"",SUMIF(Data!$C$19:$E$36,'Lubricating Oil Management'!$C16,Data!P$19:P$36))</f>
        <v/>
      </c>
      <c r="BE16" s="27"/>
      <c r="BF16" s="27" t="str">
        <f>IF(ISBLANK($C16),"",SUMIF(Data!$C$19:$E$36,'Lubricating Oil Management'!$C16,Data!Q$19:Q$36))</f>
        <v/>
      </c>
    </row>
    <row r="17" spans="2:58" s="9" customFormat="1" hidden="1" outlineLevel="1">
      <c r="B17" s="22" t="s">
        <v>75</v>
      </c>
      <c r="C17" s="23"/>
      <c r="D17" s="73"/>
      <c r="E17" s="23"/>
      <c r="F17" s="34"/>
      <c r="G17" s="26" t="str">
        <f>IF(ISBLANK($C17),"",IF(G$2&lt;&gt;"Yes",0,IF(AH17&gt;=#REF!,#REF!,IF(AH17&gt;=#REF!,#REF!,#REF!))))</f>
        <v/>
      </c>
      <c r="H17" s="26" t="e">
        <f t="shared" si="0"/>
        <v>#VALUE!</v>
      </c>
      <c r="I17" s="26" t="str">
        <f>IF(ISBLANK($C17),"",IF(I$2&lt;&gt;"Yes",0,IF(AJ17&gt;=#REF!,#REF!,IF(AJ17&gt;=#REF!,#REF!,#REF!))))</f>
        <v/>
      </c>
      <c r="J17" s="26" t="e">
        <f t="shared" si="1"/>
        <v>#VALUE!</v>
      </c>
      <c r="K17" s="26" t="str">
        <f>IF(ISBLANK($C17),"",IF(K$2&lt;&gt;"Yes",0,IF(AL17&gt;=#REF!,#REF!,IF(AL17&gt;=#REF!,#REF!,#REF!))))</f>
        <v/>
      </c>
      <c r="L17" s="26" t="e">
        <f t="shared" si="2"/>
        <v>#VALUE!</v>
      </c>
      <c r="M17" s="26" t="str">
        <f>IF(ISBLANK($C17),"",IF(M$2&lt;&gt;"Yes",0,IF(AN17&gt;=#REF!,#REF!,IF(AN17&gt;=#REF!,#REF!,#REF!))))</f>
        <v/>
      </c>
      <c r="N17" s="26" t="e">
        <f t="shared" si="3"/>
        <v>#VALUE!</v>
      </c>
      <c r="O17" s="26" t="str">
        <f>IF(ISBLANK($C17),"",IF(O$2&lt;&gt;"Yes",0,IF(AP17&gt;=#REF!,#REF!,IF(AP17&gt;=#REF!,#REF!,#REF!))))</f>
        <v/>
      </c>
      <c r="P17" s="26" t="e">
        <f t="shared" si="4"/>
        <v>#VALUE!</v>
      </c>
      <c r="Q17" s="26" t="str">
        <f>IF(ISBLANK($C17),"",IF(Q$2&lt;&gt;"Yes",0,IF(AR17&gt;=#REF!,#REF!,IF(AR17&gt;=#REF!,#REF!,#REF!))))</f>
        <v/>
      </c>
      <c r="R17" s="26" t="e">
        <f t="shared" si="5"/>
        <v>#VALUE!</v>
      </c>
      <c r="S17" s="26" t="str">
        <f>IF(ISBLANK($C17),"",IF(S$2&lt;&gt;"Yes",0,IF(AT17&gt;=#REF!,#REF!,IF(AT17&gt;=#REF!,#REF!,#REF!))))</f>
        <v/>
      </c>
      <c r="T17" s="26" t="e">
        <f t="shared" si="6"/>
        <v>#VALUE!</v>
      </c>
      <c r="U17" s="26" t="str">
        <f>IF(ISBLANK($C17),"",IF(U$2&lt;&gt;"Yes",0,IF(AV17&gt;=#REF!,#REF!,IF(AV17&gt;=#REF!,#REF!,#REF!))))</f>
        <v/>
      </c>
      <c r="V17" s="26" t="e">
        <f t="shared" si="7"/>
        <v>#VALUE!</v>
      </c>
      <c r="W17" s="26" t="str">
        <f>IF(ISBLANK($C17),"",IF(W$2&lt;&gt;"Yes",0,IF(AX17&gt;=#REF!,#REF!,IF(AX17&gt;=#REF!,#REF!,#REF!))))</f>
        <v/>
      </c>
      <c r="X17" s="26" t="e">
        <f t="shared" si="8"/>
        <v>#VALUE!</v>
      </c>
      <c r="Y17" s="26" t="str">
        <f>IF(ISBLANK($C17),"",IF(Y$2&lt;&gt;"Yes",0,IF(AZ17&gt;=#REF!,#REF!,IF(AZ17&gt;=#REF!,#REF!,#REF!))))</f>
        <v/>
      </c>
      <c r="Z17" s="26" t="e">
        <f t="shared" si="9"/>
        <v>#VALUE!</v>
      </c>
      <c r="AA17" s="26" t="str">
        <f>IF(ISBLANK($C17),"",IF(AA$2&lt;&gt;"Yes",0,IF(BB17&gt;=#REF!,#REF!,IF(BB17&gt;=#REF!,#REF!,#REF!))))</f>
        <v/>
      </c>
      <c r="AB17" s="26" t="e">
        <f t="shared" si="10"/>
        <v>#VALUE!</v>
      </c>
      <c r="AC17" s="26" t="str">
        <f>IF(ISBLANK($C17),"",IF(AC$2&lt;&gt;"Yes",0,IF(BD17&gt;=#REF!,#REF!,IF(BD17&gt;=#REF!,#REF!,#REF!))))</f>
        <v/>
      </c>
      <c r="AD17" s="26" t="e">
        <f t="shared" si="11"/>
        <v>#VALUE!</v>
      </c>
      <c r="AE17" s="26" t="str">
        <f>IF(ISBLANK($C17),"",IF(AE$2&lt;&gt;"Yes",0,IF(BF17&gt;=#REF!,#REF!,IF(BF17&gt;=#REF!,#REF!,#REF!))))</f>
        <v/>
      </c>
      <c r="AH17" s="27" t="str">
        <f>IF(ISBLANK($C17),"",SUMIF(Data!$C$19:$E$36,'Lubricating Oil Management'!$C17,Data!#REF!))</f>
        <v/>
      </c>
      <c r="AI17" s="27"/>
      <c r="AJ17" s="27" t="str">
        <f>IF(ISBLANK($C17),"",SUMIF(Data!$C$19:$E$36,'Lubricating Oil Management'!$C17,Data!F$19:F$36))</f>
        <v/>
      </c>
      <c r="AK17" s="27"/>
      <c r="AL17" s="27" t="str">
        <f>IF(ISBLANK($C17),"",SUMIF(Data!$C$19:$E$36,'Lubricating Oil Management'!$C17,Data!G$19:G$36))</f>
        <v/>
      </c>
      <c r="AM17" s="27"/>
      <c r="AN17" s="27" t="str">
        <f>IF(ISBLANK($C17),"",SUMIF(Data!$C$19:$E$36,'Lubricating Oil Management'!$C17,Data!H$19:H$36))</f>
        <v/>
      </c>
      <c r="AO17" s="27"/>
      <c r="AP17" s="27" t="str">
        <f>IF(ISBLANK($C17),"",SUMIF(Data!$C$19:$E$36,'Lubricating Oil Management'!$C17,Data!I$19:I$36))</f>
        <v/>
      </c>
      <c r="AQ17" s="27"/>
      <c r="AR17" s="27" t="str">
        <f>IF(ISBLANK($C17),"",SUMIF(Data!$C$19:$E$36,'Lubricating Oil Management'!$C17,Data!J$19:J$36))</f>
        <v/>
      </c>
      <c r="AS17" s="27"/>
      <c r="AT17" s="27" t="str">
        <f>IF(ISBLANK($C17),"",SUMIF(Data!$C$19:$E$36,'Lubricating Oil Management'!$C17,Data!K$19:K$36))</f>
        <v/>
      </c>
      <c r="AU17" s="27"/>
      <c r="AV17" s="27" t="str">
        <f>IF(ISBLANK($C17),"",SUMIF(Data!$C$19:$E$36,'Lubricating Oil Management'!$C17,Data!L$19:L$36))</f>
        <v/>
      </c>
      <c r="AW17" s="27"/>
      <c r="AX17" s="27" t="str">
        <f>IF(ISBLANK($C17),"",SUMIF(Data!$C$19:$E$36,'Lubricating Oil Management'!$C17,Data!M$19:M$36))</f>
        <v/>
      </c>
      <c r="AY17" s="27"/>
      <c r="AZ17" s="27" t="str">
        <f>IF(ISBLANK($C17),"",SUMIF(Data!$C$19:$E$36,'Lubricating Oil Management'!$C17,Data!N$19:N$36))</f>
        <v/>
      </c>
      <c r="BA17" s="27"/>
      <c r="BB17" s="27" t="str">
        <f>IF(ISBLANK($C17),"",SUMIF(Data!$C$19:$E$36,'Lubricating Oil Management'!$C17,Data!O$19:O$36))</f>
        <v/>
      </c>
      <c r="BC17" s="27"/>
      <c r="BD17" s="27" t="str">
        <f>IF(ISBLANK($C17),"",SUMIF(Data!$C$19:$E$36,'Lubricating Oil Management'!$C17,Data!P$19:P$36))</f>
        <v/>
      </c>
      <c r="BE17" s="27"/>
      <c r="BF17" s="27" t="str">
        <f>IF(ISBLANK($C17),"",SUMIF(Data!$C$19:$E$36,'Lubricating Oil Management'!$C17,Data!Q$19:Q$36))</f>
        <v/>
      </c>
    </row>
    <row r="18" spans="2:58" s="9" customFormat="1" hidden="1" outlineLevel="1">
      <c r="B18" s="22" t="s">
        <v>76</v>
      </c>
      <c r="C18" s="23"/>
      <c r="D18" s="73"/>
      <c r="E18" s="23"/>
      <c r="F18" s="34"/>
      <c r="G18" s="26" t="str">
        <f>IF(ISBLANK($C18),"",IF(G$2&lt;&gt;"Yes",0,IF(AH18=#REF!,#REF!,IF(AH18=#REF!,#REF!,#REF!))))</f>
        <v/>
      </c>
      <c r="H18" s="26" t="e">
        <f t="shared" si="0"/>
        <v>#VALUE!</v>
      </c>
      <c r="I18" s="26" t="str">
        <f>IF(ISBLANK($C18),"",IF(I$2&lt;&gt;"Yes",0,IF(AJ18=#REF!,#REF!,IF(AJ18=#REF!,#REF!,#REF!))))</f>
        <v/>
      </c>
      <c r="J18" s="26" t="e">
        <f t="shared" si="1"/>
        <v>#VALUE!</v>
      </c>
      <c r="K18" s="26" t="str">
        <f>IF(ISBLANK($C18),"",IF(K$2&lt;&gt;"Yes",0,IF(AL18=#REF!,#REF!,IF(AL18=#REF!,#REF!,#REF!))))</f>
        <v/>
      </c>
      <c r="L18" s="26" t="e">
        <f t="shared" si="2"/>
        <v>#VALUE!</v>
      </c>
      <c r="M18" s="26" t="str">
        <f>IF(ISBLANK($C18),"",IF(M$2&lt;&gt;"Yes",0,IF(AN18=#REF!,#REF!,IF(AN18=#REF!,#REF!,#REF!))))</f>
        <v/>
      </c>
      <c r="N18" s="26" t="e">
        <f t="shared" si="3"/>
        <v>#VALUE!</v>
      </c>
      <c r="O18" s="26" t="str">
        <f>IF(ISBLANK($C18),"",IF(O$2&lt;&gt;"Yes",0,IF(AP18=#REF!,#REF!,IF(AP18=#REF!,#REF!,#REF!))))</f>
        <v/>
      </c>
      <c r="P18" s="26" t="e">
        <f t="shared" si="4"/>
        <v>#VALUE!</v>
      </c>
      <c r="Q18" s="26" t="str">
        <f>IF(ISBLANK($C18),"",IF(Q$2&lt;&gt;"Yes",0,IF(AR18=#REF!,#REF!,IF(AR18=#REF!,#REF!,#REF!))))</f>
        <v/>
      </c>
      <c r="R18" s="26" t="e">
        <f t="shared" si="5"/>
        <v>#VALUE!</v>
      </c>
      <c r="S18" s="26" t="str">
        <f>IF(ISBLANK($C18),"",IF(S$2&lt;&gt;"Yes",0,IF(AT18=#REF!,#REF!,IF(AT18=#REF!,#REF!,#REF!))))</f>
        <v/>
      </c>
      <c r="T18" s="26" t="e">
        <f t="shared" si="6"/>
        <v>#VALUE!</v>
      </c>
      <c r="U18" s="26" t="str">
        <f>IF(ISBLANK($C18),"",IF(U$2&lt;&gt;"Yes",0,IF(AV18=#REF!,#REF!,IF(AV18=#REF!,#REF!,#REF!))))</f>
        <v/>
      </c>
      <c r="V18" s="26" t="e">
        <f t="shared" si="7"/>
        <v>#VALUE!</v>
      </c>
      <c r="W18" s="26" t="str">
        <f>IF(ISBLANK($C18),"",IF(W$2&lt;&gt;"Yes",0,IF(AX18=#REF!,#REF!,IF(AX18=#REF!,#REF!,#REF!))))</f>
        <v/>
      </c>
      <c r="X18" s="26" t="e">
        <f t="shared" si="8"/>
        <v>#VALUE!</v>
      </c>
      <c r="Y18" s="26" t="str">
        <f>IF(ISBLANK($C18),"",IF(Y$2&lt;&gt;"Yes",0,IF(AZ18=#REF!,#REF!,IF(AZ18=#REF!,#REF!,#REF!))))</f>
        <v/>
      </c>
      <c r="Z18" s="26" t="e">
        <f t="shared" si="9"/>
        <v>#VALUE!</v>
      </c>
      <c r="AA18" s="26" t="str">
        <f>IF(ISBLANK($C18),"",IF(AA$2&lt;&gt;"Yes",0,IF(BB18=#REF!,#REF!,IF(BB18=#REF!,#REF!,#REF!))))</f>
        <v/>
      </c>
      <c r="AB18" s="26" t="e">
        <f t="shared" si="10"/>
        <v>#VALUE!</v>
      </c>
      <c r="AC18" s="26" t="str">
        <f>IF(ISBLANK($C18),"",IF(AC$2&lt;&gt;"Yes",0,IF(BD18=#REF!,#REF!,IF(BD18=#REF!,#REF!,#REF!))))</f>
        <v/>
      </c>
      <c r="AD18" s="26" t="e">
        <f t="shared" si="11"/>
        <v>#VALUE!</v>
      </c>
      <c r="AE18" s="26" t="str">
        <f>IF(ISBLANK($C18),"",IF(AE$2&lt;&gt;"Yes",0,IF(BF18=#REF!,#REF!,IF(BF18=#REF!,#REF!,#REF!))))</f>
        <v/>
      </c>
      <c r="AH18" s="27" t="str">
        <f>IF(ISBLANK($C18),"",SUMIF(Data!$C$19:$E$36,'Lubricating Oil Management'!$C18,Data!#REF!))</f>
        <v/>
      </c>
      <c r="AI18" s="27"/>
      <c r="AJ18" s="27" t="str">
        <f>IF(ISBLANK($C18),"",SUMIF(Data!$C$19:$E$36,'Lubricating Oil Management'!$C18,Data!F$19:F$36))</f>
        <v/>
      </c>
      <c r="AK18" s="27"/>
      <c r="AL18" s="27" t="str">
        <f>IF(ISBLANK($C18),"",SUMIF(Data!$C$19:$E$36,'Lubricating Oil Management'!$C18,Data!G$19:G$36))</f>
        <v/>
      </c>
      <c r="AM18" s="27"/>
      <c r="AN18" s="27" t="str">
        <f>IF(ISBLANK($C18),"",SUMIF(Data!$C$19:$E$36,'Lubricating Oil Management'!$C18,Data!H$19:H$36))</f>
        <v/>
      </c>
      <c r="AO18" s="27"/>
      <c r="AP18" s="27" t="str">
        <f>IF(ISBLANK($C18),"",SUMIF(Data!$C$19:$E$36,'Lubricating Oil Management'!$C18,Data!I$19:I$36))</f>
        <v/>
      </c>
      <c r="AQ18" s="27"/>
      <c r="AR18" s="27" t="str">
        <f>IF(ISBLANK($C18),"",SUMIF(Data!$C$19:$E$36,'Lubricating Oil Management'!$C18,Data!J$19:J$36))</f>
        <v/>
      </c>
      <c r="AS18" s="27"/>
      <c r="AT18" s="27" t="str">
        <f>IF(ISBLANK($C18),"",SUMIF(Data!$C$19:$E$36,'Lubricating Oil Management'!$C18,Data!K$19:K$36))</f>
        <v/>
      </c>
      <c r="AU18" s="27"/>
      <c r="AV18" s="27" t="str">
        <f>IF(ISBLANK($C18),"",SUMIF(Data!$C$19:$E$36,'Lubricating Oil Management'!$C18,Data!L$19:L$36))</f>
        <v/>
      </c>
      <c r="AW18" s="27"/>
      <c r="AX18" s="27" t="str">
        <f>IF(ISBLANK($C18),"",SUMIF(Data!$C$19:$E$36,'Lubricating Oil Management'!$C18,Data!M$19:M$36))</f>
        <v/>
      </c>
      <c r="AY18" s="27"/>
      <c r="AZ18" s="27" t="str">
        <f>IF(ISBLANK($C18),"",SUMIF(Data!$C$19:$E$36,'Lubricating Oil Management'!$C18,Data!N$19:N$36))</f>
        <v/>
      </c>
      <c r="BA18" s="27"/>
      <c r="BB18" s="27" t="str">
        <f>IF(ISBLANK($C18),"",SUMIF(Data!$C$19:$E$36,'Lubricating Oil Management'!$C18,Data!O$19:O$36))</f>
        <v/>
      </c>
      <c r="BC18" s="27"/>
      <c r="BD18" s="27" t="str">
        <f>IF(ISBLANK($C18),"",SUMIF(Data!$C$19:$E$36,'Lubricating Oil Management'!$C18,Data!P$19:P$36))</f>
        <v/>
      </c>
      <c r="BE18" s="27"/>
      <c r="BF18" s="27" t="str">
        <f>IF(ISBLANK($C18),"",SUMIF(Data!$C$19:$E$36,'Lubricating Oil Management'!$C18,Data!Q$19:Q$36))</f>
        <v/>
      </c>
    </row>
    <row r="19" spans="2:58" hidden="1" outlineLevel="1">
      <c r="B19" s="10">
        <v>9</v>
      </c>
      <c r="C19" s="11"/>
      <c r="D19" s="72"/>
      <c r="E19" s="11"/>
      <c r="F19" s="14"/>
      <c r="G19" s="7" t="str">
        <f t="shared" ref="G19:G20" si="24">IF(ISBLANK($C19),"",IF(G$2&lt;&gt;"Yes",0,IF(AH19&lt;=$D$30,$B$30,IF(AH19&lt;=$D$29,$B$29,$B$28))))</f>
        <v/>
      </c>
      <c r="H19" s="7" t="e">
        <f t="shared" si="0"/>
        <v>#VALUE!</v>
      </c>
      <c r="I19" s="7" t="str">
        <f>IF(ISBLANK($C19),"",IF(I$2&lt;&gt;"Yes",0,IF(AJ19&lt;=$D$30,$B$30,IF(AJ19&lt;=$D$29,$B$29,$B$28))))</f>
        <v/>
      </c>
      <c r="J19" s="7" t="e">
        <f t="shared" si="1"/>
        <v>#VALUE!</v>
      </c>
      <c r="K19" s="7" t="str">
        <f t="shared" si="15"/>
        <v/>
      </c>
      <c r="L19" s="7" t="e">
        <f t="shared" si="2"/>
        <v>#VALUE!</v>
      </c>
      <c r="M19" s="7" t="str">
        <f t="shared" si="16"/>
        <v/>
      </c>
      <c r="N19" s="7" t="e">
        <f t="shared" si="3"/>
        <v>#VALUE!</v>
      </c>
      <c r="O19" s="7" t="str">
        <f t="shared" si="17"/>
        <v/>
      </c>
      <c r="P19" s="7" t="e">
        <f t="shared" si="4"/>
        <v>#VALUE!</v>
      </c>
      <c r="Q19" s="7" t="str">
        <f t="shared" si="18"/>
        <v/>
      </c>
      <c r="R19" s="7" t="e">
        <f t="shared" si="5"/>
        <v>#VALUE!</v>
      </c>
      <c r="S19" s="7" t="str">
        <f t="shared" si="19"/>
        <v/>
      </c>
      <c r="T19" s="7" t="e">
        <f t="shared" si="6"/>
        <v>#VALUE!</v>
      </c>
      <c r="U19" s="7" t="str">
        <f t="shared" si="20"/>
        <v/>
      </c>
      <c r="V19" s="7" t="e">
        <f t="shared" si="7"/>
        <v>#VALUE!</v>
      </c>
      <c r="W19" s="7" t="str">
        <f t="shared" si="21"/>
        <v/>
      </c>
      <c r="X19" s="7" t="e">
        <f t="shared" si="8"/>
        <v>#VALUE!</v>
      </c>
      <c r="Y19" s="7" t="str">
        <f>IF(ISBLANK($C19),"",IF(Y$2&lt;&gt;"Yes",0,IF(AZ19&lt;=$D$30,$B$30,IF(AZ19&lt;=$D$29,$B$29,$B$28))))</f>
        <v/>
      </c>
      <c r="Z19" s="7" t="e">
        <f t="shared" si="9"/>
        <v>#VALUE!</v>
      </c>
      <c r="AA19" s="7" t="str">
        <f t="shared" si="22"/>
        <v/>
      </c>
      <c r="AB19" s="7" t="e">
        <f t="shared" si="10"/>
        <v>#VALUE!</v>
      </c>
      <c r="AC19" s="7" t="str">
        <f t="shared" si="23"/>
        <v/>
      </c>
      <c r="AD19" s="7" t="e">
        <f t="shared" si="11"/>
        <v>#VALUE!</v>
      </c>
      <c r="AE19" s="7" t="str">
        <f>IF(ISBLANK($C19),"",IF(AE$2&lt;&gt;"Yes",0,IF(BF19&lt;=$D$30,$B$30,IF(BF19&lt;=$D$29,$B$29,$B$28))))</f>
        <v/>
      </c>
      <c r="AH19" s="6" t="str">
        <f>IF(ISBLANK($C19),"",SUMIF(Data!$C$19:$E$36,'Lubricating Oil Management'!$C19,Data!#REF!))</f>
        <v/>
      </c>
      <c r="AI19" s="6"/>
      <c r="AJ19" s="6" t="str">
        <f>IF(ISBLANK($C19),"",SUMIF(Data!$C$19:$E$36,'Lubricating Oil Management'!$C19,Data!F$19:F$36))</f>
        <v/>
      </c>
      <c r="AK19" s="6"/>
      <c r="AL19" s="6" t="str">
        <f>IF(ISBLANK($C19),"",SUMIF(Data!$C$19:$E$36,'Lubricating Oil Management'!$C19,Data!G$19:G$36))</f>
        <v/>
      </c>
      <c r="AM19" s="6"/>
      <c r="AN19" s="6" t="str">
        <f>IF(ISBLANK($C19),"",SUMIF(Data!$C$19:$E$36,'Lubricating Oil Management'!$C19,Data!H$19:H$36))</f>
        <v/>
      </c>
      <c r="AO19" s="6"/>
      <c r="AP19" s="6" t="str">
        <f>IF(ISBLANK($C19),"",SUMIF(Data!$C$19:$E$36,'Lubricating Oil Management'!$C19,Data!I$19:I$36))</f>
        <v/>
      </c>
      <c r="AQ19" s="6"/>
      <c r="AR19" s="6" t="str">
        <f>IF(ISBLANK($C19),"",SUMIF(Data!$C$19:$E$36,'Lubricating Oil Management'!$C19,Data!J$19:J$36))</f>
        <v/>
      </c>
      <c r="AS19" s="6"/>
      <c r="AT19" s="6" t="str">
        <f>IF(ISBLANK($C19),"",SUMIF(Data!$C$19:$E$36,'Lubricating Oil Management'!$C19,Data!K$19:K$36))</f>
        <v/>
      </c>
      <c r="AU19" s="6"/>
      <c r="AV19" s="6" t="str">
        <f>IF(ISBLANK($C19),"",SUMIF(Data!$C$19:$E$36,'Lubricating Oil Management'!$C19,Data!L$19:L$36))</f>
        <v/>
      </c>
      <c r="AW19" s="6"/>
      <c r="AX19" s="6" t="str">
        <f>IF(ISBLANK($C19),"",SUMIF(Data!$C$19:$E$36,'Lubricating Oil Management'!$C19,Data!M$19:M$36))</f>
        <v/>
      </c>
      <c r="AY19" s="6"/>
      <c r="AZ19" s="6" t="str">
        <f>IF(ISBLANK($C19),"",SUMIF(Data!$C$19:$E$36,'Lubricating Oil Management'!$C19,Data!N$19:N$36))</f>
        <v/>
      </c>
      <c r="BA19" s="6"/>
      <c r="BB19" s="6" t="str">
        <f>IF(ISBLANK($C19),"",SUMIF(Data!$C$19:$E$36,'Lubricating Oil Management'!$C19,Data!O$19:O$36))</f>
        <v/>
      </c>
      <c r="BC19" s="6"/>
      <c r="BD19" s="6" t="str">
        <f>IF(ISBLANK($C19),"",SUMIF(Data!$C$19:$E$36,'Lubricating Oil Management'!$C19,Data!P$19:P$36))</f>
        <v/>
      </c>
      <c r="BE19" s="6"/>
      <c r="BF19" s="6" t="str">
        <f>IF(ISBLANK($C19),"",SUMIF(Data!$C$19:$E$36,'Lubricating Oil Management'!$C19,Data!Q$19:Q$36))</f>
        <v/>
      </c>
    </row>
    <row r="20" spans="2:58" hidden="1" outlineLevel="1">
      <c r="B20" s="10">
        <v>10</v>
      </c>
      <c r="C20" s="11"/>
      <c r="D20" s="72"/>
      <c r="E20" s="11"/>
      <c r="F20" s="14"/>
      <c r="G20" s="7" t="str">
        <f t="shared" si="24"/>
        <v/>
      </c>
      <c r="H20" s="7" t="e">
        <f t="shared" si="0"/>
        <v>#VALUE!</v>
      </c>
      <c r="I20" s="7" t="str">
        <f t="shared" ref="I20" si="25">IF(ISBLANK($C20),"",IF(I$2&lt;&gt;"Yes",0,IF(AJ20&lt;=$D$30,$B$30,IF(AJ20&lt;=$D$29,$B$29,$B$28))))</f>
        <v/>
      </c>
      <c r="J20" s="7" t="e">
        <f t="shared" si="1"/>
        <v>#VALUE!</v>
      </c>
      <c r="K20" s="7" t="str">
        <f t="shared" si="15"/>
        <v/>
      </c>
      <c r="L20" s="7" t="e">
        <f t="shared" si="2"/>
        <v>#VALUE!</v>
      </c>
      <c r="M20" s="7" t="str">
        <f t="shared" si="16"/>
        <v/>
      </c>
      <c r="N20" s="7" t="e">
        <f t="shared" si="3"/>
        <v>#VALUE!</v>
      </c>
      <c r="O20" s="7" t="str">
        <f t="shared" si="17"/>
        <v/>
      </c>
      <c r="P20" s="7" t="e">
        <f t="shared" si="4"/>
        <v>#VALUE!</v>
      </c>
      <c r="Q20" s="7" t="str">
        <f t="shared" si="18"/>
        <v/>
      </c>
      <c r="R20" s="7" t="e">
        <f t="shared" si="5"/>
        <v>#VALUE!</v>
      </c>
      <c r="S20" s="7" t="str">
        <f t="shared" si="19"/>
        <v/>
      </c>
      <c r="T20" s="7" t="e">
        <f t="shared" si="6"/>
        <v>#VALUE!</v>
      </c>
      <c r="U20" s="7" t="str">
        <f t="shared" si="20"/>
        <v/>
      </c>
      <c r="V20" s="7" t="e">
        <f t="shared" si="7"/>
        <v>#VALUE!</v>
      </c>
      <c r="W20" s="7" t="str">
        <f t="shared" si="21"/>
        <v/>
      </c>
      <c r="X20" s="7" t="e">
        <f t="shared" si="8"/>
        <v>#VALUE!</v>
      </c>
      <c r="Y20" s="7" t="str">
        <f>IF(ISBLANK($C20),"",IF(Y$2&lt;&gt;"Yes",0,IF(AZ20&lt;=$D$30,$B$30,IF(AZ20&lt;=$D$29,$B$29,$B$28))))</f>
        <v/>
      </c>
      <c r="Z20" s="7" t="e">
        <f t="shared" si="9"/>
        <v>#VALUE!</v>
      </c>
      <c r="AA20" s="7" t="str">
        <f t="shared" si="22"/>
        <v/>
      </c>
      <c r="AB20" s="7" t="e">
        <f t="shared" si="10"/>
        <v>#VALUE!</v>
      </c>
      <c r="AC20" s="7" t="str">
        <f t="shared" si="23"/>
        <v/>
      </c>
      <c r="AD20" s="7" t="e">
        <f t="shared" si="11"/>
        <v>#VALUE!</v>
      </c>
      <c r="AE20" s="7" t="str">
        <f>IF(ISBLANK($C20),"",IF(AE$2&lt;&gt;"Yes",0,IF(BF20&lt;=$D$30,$B$30,IF(BF20&lt;=$D$29,$B$29,$B$28))))</f>
        <v/>
      </c>
      <c r="AH20" s="6" t="str">
        <f>IF(ISBLANK($C20),"",SUMIF(Data!$C$19:$E$36,'Lubricating Oil Management'!$C20,Data!#REF!))</f>
        <v/>
      </c>
      <c r="AI20" s="6"/>
      <c r="AJ20" s="6" t="str">
        <f>IF(ISBLANK($C20),"",SUMIF(Data!$C$19:$E$36,'Lubricating Oil Management'!$C20,Data!F$19:F$36))</f>
        <v/>
      </c>
      <c r="AK20" s="6"/>
      <c r="AL20" s="6" t="str">
        <f>IF(ISBLANK($C20),"",SUMIF(Data!$C$19:$E$36,'Lubricating Oil Management'!$C20,Data!G$19:G$36))</f>
        <v/>
      </c>
      <c r="AM20" s="6"/>
      <c r="AN20" s="6" t="str">
        <f>IF(ISBLANK($C20),"",SUMIF(Data!$C$19:$E$36,'Lubricating Oil Management'!$C20,Data!H$19:H$36))</f>
        <v/>
      </c>
      <c r="AO20" s="6"/>
      <c r="AP20" s="6" t="str">
        <f>IF(ISBLANK($C20),"",SUMIF(Data!$C$19:$E$36,'Lubricating Oil Management'!$C20,Data!I$19:I$36))</f>
        <v/>
      </c>
      <c r="AQ20" s="6"/>
      <c r="AR20" s="6" t="str">
        <f>IF(ISBLANK($C20),"",SUMIF(Data!$C$19:$E$36,'Lubricating Oil Management'!$C20,Data!J$19:J$36))</f>
        <v/>
      </c>
      <c r="AS20" s="6"/>
      <c r="AT20" s="6" t="str">
        <f>IF(ISBLANK($C20),"",SUMIF(Data!$C$19:$E$36,'Lubricating Oil Management'!$C20,Data!K$19:K$36))</f>
        <v/>
      </c>
      <c r="AU20" s="6"/>
      <c r="AV20" s="6" t="str">
        <f>IF(ISBLANK($C20),"",SUMIF(Data!$C$19:$E$36,'Lubricating Oil Management'!$C20,Data!L$19:L$36))</f>
        <v/>
      </c>
      <c r="AW20" s="6"/>
      <c r="AX20" s="6" t="str">
        <f>IF(ISBLANK($C20),"",SUMIF(Data!$C$19:$E$36,'Lubricating Oil Management'!$C20,Data!M$19:M$36))</f>
        <v/>
      </c>
      <c r="AY20" s="6"/>
      <c r="AZ20" s="6" t="str">
        <f>IF(ISBLANK($C20),"",SUMIF(Data!$C$19:$E$36,'Lubricating Oil Management'!$C20,Data!N$19:N$36))</f>
        <v/>
      </c>
      <c r="BA20" s="6"/>
      <c r="BB20" s="6" t="str">
        <f>IF(ISBLANK($C20),"",SUMIF(Data!$C$19:$E$36,'Lubricating Oil Management'!$C20,Data!O$19:O$36))</f>
        <v/>
      </c>
      <c r="BC20" s="6"/>
      <c r="BD20" s="6" t="str">
        <f>IF(ISBLANK($C20),"",SUMIF(Data!$C$19:$E$36,'Lubricating Oil Management'!$C20,Data!P$19:P$36))</f>
        <v/>
      </c>
      <c r="BE20" s="6"/>
      <c r="BF20" s="6" t="str">
        <f>IF(ISBLANK($C20),"",SUMIF(Data!$C$19:$E$36,'Lubricating Oil Management'!$C20,Data!Q$19:Q$36))</f>
        <v/>
      </c>
    </row>
    <row r="21" spans="2:58" collapsed="1">
      <c r="D21" s="3"/>
    </row>
    <row r="22" spans="2:58">
      <c r="B22" s="10" t="s">
        <v>14</v>
      </c>
      <c r="C22" s="11"/>
      <c r="D22" s="72">
        <f>SUM(D11:D20)</f>
        <v>1</v>
      </c>
      <c r="E22" s="12"/>
      <c r="F22" s="13"/>
      <c r="G22" s="7">
        <f>SUMPRODUCT($D11:$D20,G11:G20)</f>
        <v>0</v>
      </c>
      <c r="H22" s="7" t="str">
        <f>IF(OR(ISBLANK(I22),ISERROR(I22)),"",I22-G22)</f>
        <v/>
      </c>
      <c r="I22" s="7" t="e">
        <f>IF(SUMPRODUCT($D11:$D20,I11:I20)=0,NA(),SUMPRODUCT($D11:$D20,I11:I20))</f>
        <v>#N/A</v>
      </c>
      <c r="J22" s="7" t="str">
        <f>IF(OR(ISBLANK(K22),ISERROR(K22)),"",K22-I22)</f>
        <v/>
      </c>
      <c r="K22" s="7" t="e">
        <f>IF(SUMPRODUCT($D11:$D20,K11:K20)=0,NA(),SUMPRODUCT($D11:$D20,K11:K20))</f>
        <v>#N/A</v>
      </c>
      <c r="L22" s="7" t="str">
        <f>IF(OR(ISBLANK(M22),ISERROR(M22)),"",M22-K22)</f>
        <v/>
      </c>
      <c r="M22" s="7" t="e">
        <f>IF(SUMPRODUCT($D11:$D20,M11:M20)=0,NA(),SUMPRODUCT($D11:$D20,M11:M20))</f>
        <v>#N/A</v>
      </c>
      <c r="N22" s="7" t="str">
        <f>IF(OR(ISBLANK(O22),ISERROR(O22)),"",O22-M22)</f>
        <v/>
      </c>
      <c r="O22" s="7" t="e">
        <f>IF(SUMPRODUCT($D11:$D20,O11:O20)=0,NA(),SUMPRODUCT($D11:$D20,O11:O20))</f>
        <v>#N/A</v>
      </c>
      <c r="P22" s="7" t="str">
        <f>IF(OR(ISBLANK(Q22),ISERROR(Q22)),"",Q22-O22)</f>
        <v/>
      </c>
      <c r="Q22" s="7" t="e">
        <f>IF(SUMPRODUCT($D11:$D20,Q11:Q20)=0,NA(),SUMPRODUCT($D11:$D20,Q11:Q20))</f>
        <v>#N/A</v>
      </c>
      <c r="R22" s="7" t="str">
        <f>IF(OR(ISBLANK(S22),ISERROR(S22)),"",S22-Q22)</f>
        <v/>
      </c>
      <c r="S22" s="7" t="e">
        <f>IF(SUMPRODUCT($D11:$D20,S11:S20)=0,NA(),SUMPRODUCT($D11:$D20,S11:S20))</f>
        <v>#N/A</v>
      </c>
      <c r="T22" s="7" t="str">
        <f>IF(OR(ISBLANK(U22),ISERROR(U22)),"",U22-S22)</f>
        <v/>
      </c>
      <c r="U22" s="7" t="e">
        <f>IF(SUMPRODUCT($D11:$D20,U11:U20)=0,NA(),SUMPRODUCT($D11:$D20,U11:U20))</f>
        <v>#N/A</v>
      </c>
      <c r="V22" s="7" t="str">
        <f>IF(OR(ISBLANK(W22),ISERROR(W22)),"",W22-U22)</f>
        <v/>
      </c>
      <c r="W22" s="7" t="e">
        <f>IF(SUMPRODUCT($D11:$D20,W11:W20)=0,NA(),SUMPRODUCT($D11:$D20,W11:W20))</f>
        <v>#N/A</v>
      </c>
      <c r="X22" s="7" t="e">
        <f ca="1">IF(OR(ISBLANK(Y22),ISERROR(Y22)),"",Y22-W22)</f>
        <v>#N/A</v>
      </c>
      <c r="Y22" s="7">
        <f ca="1">IF(SUMPRODUCT($D11:$D20,Y11:Y20)=0,NA(),SUMPRODUCT($D11:$D20,Y11:Y20))</f>
        <v>2.4000000000000004</v>
      </c>
      <c r="Z22" s="7" t="str">
        <f>IF(OR(ISBLANK(AA22),ISERROR(AA22)),"",AA22-Y22)</f>
        <v/>
      </c>
      <c r="AA22" s="7" t="e">
        <f>IF(SUMPRODUCT($D11:$D20,AA11:AA20)=0,NA(),SUMPRODUCT($D11:$D20,AA11:AA20))</f>
        <v>#N/A</v>
      </c>
      <c r="AB22" s="7" t="str">
        <f>IF(OR(ISBLANK(AC22),ISERROR(AC22)),"",AC22-AA22)</f>
        <v/>
      </c>
      <c r="AC22" s="7" t="e">
        <f>IF(SUMPRODUCT($D11:$D20,AC11:AC20)=0,NA(),SUMPRODUCT($D11:$D20,AC11:AC20))</f>
        <v>#N/A</v>
      </c>
      <c r="AD22" s="7" t="str">
        <f>IF(OR(ISBLANK(AE22),ISERROR(AE22)),"",AE22-AC22)</f>
        <v/>
      </c>
      <c r="AE22" s="7" t="e">
        <f>IF(SUMPRODUCT($D11:$D20,AE11:AE20)=0,NA(),SUMPRODUCT($D11:$D20,AE11:AE20))</f>
        <v>#N/A</v>
      </c>
    </row>
    <row r="26" spans="2:58">
      <c r="B26" s="2" t="s">
        <v>52</v>
      </c>
    </row>
    <row r="27" spans="2:58">
      <c r="B27" s="2" t="s">
        <v>64</v>
      </c>
      <c r="D27" s="9"/>
    </row>
    <row r="28" spans="2:58" ht="26">
      <c r="B28" s="15">
        <v>1</v>
      </c>
      <c r="C28" s="5" t="s">
        <v>101</v>
      </c>
      <c r="D28" s="68">
        <v>1</v>
      </c>
    </row>
    <row r="29" spans="2:58" ht="26">
      <c r="B29" s="15">
        <v>2</v>
      </c>
      <c r="C29" s="5" t="s">
        <v>102</v>
      </c>
      <c r="D29" s="68">
        <v>2</v>
      </c>
    </row>
    <row r="30" spans="2:58">
      <c r="B30" s="15">
        <v>3</v>
      </c>
      <c r="C30" s="5" t="s">
        <v>103</v>
      </c>
      <c r="D30" s="68">
        <v>3</v>
      </c>
    </row>
    <row r="31" spans="2:58">
      <c r="B31" s="15"/>
      <c r="C31" s="5"/>
      <c r="D31" s="30"/>
    </row>
    <row r="32" spans="2:58">
      <c r="B32" s="15" t="s">
        <v>65</v>
      </c>
      <c r="C32" s="5"/>
      <c r="D32" s="30"/>
    </row>
    <row r="33" spans="2:5" ht="26">
      <c r="B33" s="15">
        <v>1</v>
      </c>
      <c r="C33" s="5" t="s">
        <v>128</v>
      </c>
      <c r="D33" s="71">
        <v>1.02</v>
      </c>
    </row>
    <row r="34" spans="2:5" ht="26">
      <c r="B34" s="15">
        <v>2</v>
      </c>
      <c r="C34" s="5" t="s">
        <v>129</v>
      </c>
      <c r="D34" s="71">
        <v>1.02</v>
      </c>
    </row>
    <row r="35" spans="2:5" ht="26">
      <c r="B35" s="15">
        <v>3</v>
      </c>
      <c r="C35" s="5" t="s">
        <v>130</v>
      </c>
      <c r="D35" s="69">
        <v>1.0149999999999999</v>
      </c>
    </row>
    <row r="36" spans="2:5">
      <c r="B36" s="15"/>
      <c r="C36" s="5"/>
      <c r="D36" s="30"/>
    </row>
    <row r="37" spans="2:5">
      <c r="B37" s="15" t="s">
        <v>66</v>
      </c>
      <c r="C37" s="5"/>
      <c r="D37" s="30"/>
    </row>
    <row r="38" spans="2:5">
      <c r="B38" s="15">
        <v>1</v>
      </c>
      <c r="C38" s="5" t="s">
        <v>51</v>
      </c>
      <c r="D38" s="69">
        <v>1.05</v>
      </c>
    </row>
    <row r="39" spans="2:5" ht="26">
      <c r="B39" s="15">
        <v>2</v>
      </c>
      <c r="C39" s="5" t="s">
        <v>107</v>
      </c>
      <c r="D39" s="69">
        <v>1.05</v>
      </c>
    </row>
    <row r="40" spans="2:5">
      <c r="B40" s="15">
        <v>3</v>
      </c>
      <c r="C40" s="5" t="s">
        <v>108</v>
      </c>
      <c r="D40" s="69">
        <v>1</v>
      </c>
    </row>
    <row r="42" spans="2:5">
      <c r="B42" s="2" t="s">
        <v>53</v>
      </c>
    </row>
    <row r="43" spans="2:5">
      <c r="B43" s="2">
        <v>1</v>
      </c>
      <c r="C43" s="2" t="s">
        <v>55</v>
      </c>
      <c r="D43" s="8" t="s">
        <v>57</v>
      </c>
      <c r="E43" s="70">
        <f>'Management Performance'!$E$29</f>
        <v>1.58</v>
      </c>
    </row>
    <row r="44" spans="2:5">
      <c r="B44" s="2">
        <v>2</v>
      </c>
      <c r="C44" s="2" t="s">
        <v>56</v>
      </c>
      <c r="D44" s="8" t="s">
        <v>58</v>
      </c>
      <c r="E44" s="70">
        <f>'Management Performance'!$E$30</f>
        <v>1.58</v>
      </c>
    </row>
    <row r="45" spans="2:5">
      <c r="B45" s="2">
        <v>3</v>
      </c>
      <c r="C45" s="2" t="s">
        <v>54</v>
      </c>
      <c r="D45" s="8" t="s">
        <v>58</v>
      </c>
      <c r="E45" s="70">
        <f>'Management Performance'!$E$31</f>
        <v>2.42</v>
      </c>
    </row>
  </sheetData>
  <sheetProtection formatColumns="0"/>
  <mergeCells count="1">
    <mergeCell ref="B4:AE4"/>
  </mergeCells>
  <conditionalFormatting sqref="G11:G20 I11:I20 K11:K20 M11:M20 O11:O20 Q11:Q20 S11:S20 U11:U20 W11:W20 Y11:Y20 AA11:AA20 AC11:AC20 AE11:AE20">
    <cfRule type="iconSet" priority="1">
      <iconSet showValue="0">
        <cfvo type="percent" val="0"/>
        <cfvo type="num" val="2"/>
        <cfvo type="num" val="2" gte="0"/>
      </iconSet>
    </cfRule>
  </conditionalFormatting>
  <conditionalFormatting sqref="G22 I22 K22 M22 O22 Q22 S22 U22 W22 Y22 AA22 AC22 AE22">
    <cfRule type="iconSet" priority="15">
      <iconSet showValue="0">
        <cfvo type="percent" val="0"/>
        <cfvo type="formula" val="$E$43"/>
        <cfvo type="formula" val="$E$45"/>
      </iconSet>
    </cfRule>
  </conditionalFormatting>
  <printOptions horizontalCentered="1"/>
  <pageMargins left="0.7" right="0.7" top="0.75" bottom="0.75" header="0.3" footer="0.3"/>
  <pageSetup paperSize="9" scale="85" orientation="portrait"/>
  <drawing r:id="rId1"/>
  <extLst>
    <ext xmlns:x14="http://schemas.microsoft.com/office/spreadsheetml/2009/9/main" uri="{78C0D931-6437-407d-A8EE-F0AAD7539E65}">
      <x14:conditionalFormattings>
        <x14:conditionalFormatting xmlns:xm="http://schemas.microsoft.com/office/excel/2006/main">
          <x14:cfRule type="iconSet" priority="14" id="{9CE87CD7-6F33-4342-87F6-4F411831E4B3}">
            <x14:iconSet iconSet="3Triangles" showValue="0">
              <x14:cfvo type="percent">
                <xm:f>0</xm:f>
              </x14:cfvo>
              <x14:cfvo type="num">
                <xm:f>0</xm:f>
              </x14:cfvo>
              <x14:cfvo type="num" gte="0">
                <xm:f>0</xm:f>
              </x14:cfvo>
            </x14:iconSet>
          </x14:cfRule>
          <xm:sqref>H11:H20 H22 J22 L22 N22 P22 R22 J11:J20 L11:L20 N11:N20 P11:P20 R11:R20</xm:sqref>
        </x14:conditionalFormatting>
        <x14:conditionalFormatting xmlns:xm="http://schemas.microsoft.com/office/excel/2006/main">
          <x14:cfRule type="iconSet" priority="13" id="{CF22A3F5-1637-41B1-9CF5-F9D36E2EE1D1}">
            <x14:iconSet iconSet="3Triangles" showValue="0">
              <x14:cfvo type="percent">
                <xm:f>0</xm:f>
              </x14:cfvo>
              <x14:cfvo type="num">
                <xm:f>0</xm:f>
              </x14:cfvo>
              <x14:cfvo type="num" gte="0">
                <xm:f>0</xm:f>
              </x14:cfvo>
            </x14:iconSet>
          </x14:cfRule>
          <xm:sqref>T22</xm:sqref>
        </x14:conditionalFormatting>
        <x14:conditionalFormatting xmlns:xm="http://schemas.microsoft.com/office/excel/2006/main">
          <x14:cfRule type="iconSet" priority="12" id="{574C6B29-1F88-4F8E-93FE-33405BF6D94F}">
            <x14:iconSet iconSet="3Triangles" showValue="0">
              <x14:cfvo type="percent">
                <xm:f>0</xm:f>
              </x14:cfvo>
              <x14:cfvo type="num">
                <xm:f>0</xm:f>
              </x14:cfvo>
              <x14:cfvo type="num" gte="0">
                <xm:f>0</xm:f>
              </x14:cfvo>
            </x14:iconSet>
          </x14:cfRule>
          <xm:sqref>V22</xm:sqref>
        </x14:conditionalFormatting>
        <x14:conditionalFormatting xmlns:xm="http://schemas.microsoft.com/office/excel/2006/main">
          <x14:cfRule type="iconSet" priority="11" id="{68F4C7DD-DDA4-45E4-9924-F0F7D17D52A2}">
            <x14:iconSet iconSet="3Triangles" showValue="0">
              <x14:cfvo type="percent">
                <xm:f>0</xm:f>
              </x14:cfvo>
              <x14:cfvo type="num">
                <xm:f>0</xm:f>
              </x14:cfvo>
              <x14:cfvo type="num" gte="0">
                <xm:f>0</xm:f>
              </x14:cfvo>
            </x14:iconSet>
          </x14:cfRule>
          <xm:sqref>X22</xm:sqref>
        </x14:conditionalFormatting>
        <x14:conditionalFormatting xmlns:xm="http://schemas.microsoft.com/office/excel/2006/main">
          <x14:cfRule type="iconSet" priority="10" id="{33491D7A-E883-439E-8D49-00986B5D100B}">
            <x14:iconSet iconSet="3Triangles" showValue="0">
              <x14:cfvo type="percent">
                <xm:f>0</xm:f>
              </x14:cfvo>
              <x14:cfvo type="num">
                <xm:f>0</xm:f>
              </x14:cfvo>
              <x14:cfvo type="num" gte="0">
                <xm:f>0</xm:f>
              </x14:cfvo>
            </x14:iconSet>
          </x14:cfRule>
          <xm:sqref>Z22</xm:sqref>
        </x14:conditionalFormatting>
        <x14:conditionalFormatting xmlns:xm="http://schemas.microsoft.com/office/excel/2006/main">
          <x14:cfRule type="iconSet" priority="9" id="{A817CAFC-712C-410A-89D1-11066F8C5D0F}">
            <x14:iconSet iconSet="3Triangles" showValue="0">
              <x14:cfvo type="percent">
                <xm:f>0</xm:f>
              </x14:cfvo>
              <x14:cfvo type="num">
                <xm:f>0</xm:f>
              </x14:cfvo>
              <x14:cfvo type="num" gte="0">
                <xm:f>0</xm:f>
              </x14:cfvo>
            </x14:iconSet>
          </x14:cfRule>
          <xm:sqref>AB22</xm:sqref>
        </x14:conditionalFormatting>
        <x14:conditionalFormatting xmlns:xm="http://schemas.microsoft.com/office/excel/2006/main">
          <x14:cfRule type="iconSet" priority="8" id="{5AA2E9C0-B3A9-40A2-8388-B85DA028A959}">
            <x14:iconSet iconSet="3Triangles" showValue="0">
              <x14:cfvo type="percent">
                <xm:f>0</xm:f>
              </x14:cfvo>
              <x14:cfvo type="num">
                <xm:f>0</xm:f>
              </x14:cfvo>
              <x14:cfvo type="num" gte="0">
                <xm:f>0</xm:f>
              </x14:cfvo>
            </x14:iconSet>
          </x14:cfRule>
          <xm:sqref>AD22</xm:sqref>
        </x14:conditionalFormatting>
        <x14:conditionalFormatting xmlns:xm="http://schemas.microsoft.com/office/excel/2006/main">
          <x14:cfRule type="iconSet" priority="7" id="{EF7C8E7B-CBE5-4EA0-A887-C6740B186B83}">
            <x14:iconSet iconSet="3Triangles" showValue="0">
              <x14:cfvo type="percent">
                <xm:f>0</xm:f>
              </x14:cfvo>
              <x14:cfvo type="num">
                <xm:f>0</xm:f>
              </x14:cfvo>
              <x14:cfvo type="num" gte="0">
                <xm:f>0</xm:f>
              </x14:cfvo>
            </x14:iconSet>
          </x14:cfRule>
          <xm:sqref>T11:T20</xm:sqref>
        </x14:conditionalFormatting>
        <x14:conditionalFormatting xmlns:xm="http://schemas.microsoft.com/office/excel/2006/main">
          <x14:cfRule type="iconSet" priority="6" id="{1FA8C22A-E0D2-485C-9028-F2BA9519DECE}">
            <x14:iconSet iconSet="3Triangles" showValue="0">
              <x14:cfvo type="percent">
                <xm:f>0</xm:f>
              </x14:cfvo>
              <x14:cfvo type="num">
                <xm:f>0</xm:f>
              </x14:cfvo>
              <x14:cfvo type="num" gte="0">
                <xm:f>0</xm:f>
              </x14:cfvo>
            </x14:iconSet>
          </x14:cfRule>
          <xm:sqref>V11:V20</xm:sqref>
        </x14:conditionalFormatting>
        <x14:conditionalFormatting xmlns:xm="http://schemas.microsoft.com/office/excel/2006/main">
          <x14:cfRule type="iconSet" priority="5" id="{0BCF9F1E-4A8C-47FB-8E19-767DDE25C755}">
            <x14:iconSet iconSet="3Triangles" showValue="0">
              <x14:cfvo type="percent">
                <xm:f>0</xm:f>
              </x14:cfvo>
              <x14:cfvo type="num">
                <xm:f>0</xm:f>
              </x14:cfvo>
              <x14:cfvo type="num" gte="0">
                <xm:f>0</xm:f>
              </x14:cfvo>
            </x14:iconSet>
          </x14:cfRule>
          <xm:sqref>X11:X20</xm:sqref>
        </x14:conditionalFormatting>
        <x14:conditionalFormatting xmlns:xm="http://schemas.microsoft.com/office/excel/2006/main">
          <x14:cfRule type="iconSet" priority="4" id="{D97AD9A6-5CBC-4411-8A0C-E8A67E5EE074}">
            <x14:iconSet iconSet="3Triangles" showValue="0">
              <x14:cfvo type="percent">
                <xm:f>0</xm:f>
              </x14:cfvo>
              <x14:cfvo type="num">
                <xm:f>0</xm:f>
              </x14:cfvo>
              <x14:cfvo type="num" gte="0">
                <xm:f>0</xm:f>
              </x14:cfvo>
            </x14:iconSet>
          </x14:cfRule>
          <xm:sqref>Z11:Z20</xm:sqref>
        </x14:conditionalFormatting>
        <x14:conditionalFormatting xmlns:xm="http://schemas.microsoft.com/office/excel/2006/main">
          <x14:cfRule type="iconSet" priority="3" id="{A4514808-58BB-455B-B830-3F2807E2F215}">
            <x14:iconSet iconSet="3Triangles" showValue="0">
              <x14:cfvo type="percent">
                <xm:f>0</xm:f>
              </x14:cfvo>
              <x14:cfvo type="num">
                <xm:f>0</xm:f>
              </x14:cfvo>
              <x14:cfvo type="num" gte="0">
                <xm:f>0</xm:f>
              </x14:cfvo>
            </x14:iconSet>
          </x14:cfRule>
          <xm:sqref>AB11:AB20</xm:sqref>
        </x14:conditionalFormatting>
        <x14:conditionalFormatting xmlns:xm="http://schemas.microsoft.com/office/excel/2006/main">
          <x14:cfRule type="iconSet" priority="2" id="{D76A43DC-32A4-41E7-B5C4-3781203CD18F}">
            <x14:iconSet iconSet="3Triangles" showValue="0">
              <x14:cfvo type="percent">
                <xm:f>0</xm:f>
              </x14:cfvo>
              <x14:cfvo type="num">
                <xm:f>0</xm:f>
              </x14:cfvo>
              <x14:cfvo type="num" gte="0">
                <xm:f>0</xm:f>
              </x14:cfvo>
            </x14:iconSet>
          </x14:cfRule>
          <xm:sqref>AD11:AD20</xm:sqref>
        </x14:conditionalFormatting>
      </x14:conditionalFormatting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pageSetUpPr fitToPage="1"/>
  </sheetPr>
  <dimension ref="A1:BF45"/>
  <sheetViews>
    <sheetView showGridLines="0" topLeftCell="L4" zoomScale="85" zoomScaleNormal="85" zoomScaleSheetLayoutView="100" zoomScalePageLayoutView="85" workbookViewId="0">
      <selection activeCell="M11" sqref="M11"/>
    </sheetView>
  </sheetViews>
  <sheetFormatPr baseColWidth="10" defaultColWidth="8.83203125" defaultRowHeight="13" outlineLevelRow="1" outlineLevelCol="1" x14ac:dyDescent="0"/>
  <cols>
    <col min="1" max="1" width="8.6640625" style="2" customWidth="1"/>
    <col min="2" max="2" width="4.1640625" style="2" customWidth="1"/>
    <col min="3" max="3" width="64.83203125" style="2" customWidth="1"/>
    <col min="4" max="4" width="10.83203125" style="2" customWidth="1"/>
    <col min="5" max="6" width="7" style="2" customWidth="1"/>
    <col min="7" max="7" width="9.33203125" style="2" customWidth="1" outlineLevel="1"/>
    <col min="8" max="13" width="6.83203125" style="2" customWidth="1"/>
    <col min="14" max="14" width="6.6640625" style="2" customWidth="1"/>
    <col min="15" max="31" width="6.83203125" style="2" customWidth="1"/>
    <col min="32" max="32" width="9.1640625" style="2" customWidth="1"/>
    <col min="33" max="33" width="8.83203125" style="2"/>
    <col min="34" max="34" width="9.83203125" style="2" bestFit="1" customWidth="1"/>
    <col min="35" max="35" width="9.83203125" style="2" customWidth="1"/>
    <col min="36" max="16384" width="8.83203125" style="2"/>
  </cols>
  <sheetData>
    <row r="1" spans="1:58">
      <c r="A1" s="3" t="s">
        <v>47</v>
      </c>
      <c r="B1" s="3"/>
      <c r="C1" s="2" t="s">
        <v>48</v>
      </c>
    </row>
    <row r="2" spans="1:58">
      <c r="C2" s="2" t="s">
        <v>62</v>
      </c>
      <c r="G2" s="3"/>
      <c r="H2" s="3"/>
      <c r="Y2" s="2" t="str">
        <f>Data!N1</f>
        <v>Yes</v>
      </c>
    </row>
    <row r="3" spans="1:58">
      <c r="G3" s="3" t="s">
        <v>46</v>
      </c>
      <c r="H3" s="3" t="s">
        <v>0</v>
      </c>
      <c r="I3" s="2" t="s">
        <v>0</v>
      </c>
      <c r="J3" s="2" t="s">
        <v>1</v>
      </c>
      <c r="K3" s="2" t="s">
        <v>1</v>
      </c>
      <c r="L3" s="2" t="s">
        <v>2</v>
      </c>
      <c r="M3" s="2" t="s">
        <v>2</v>
      </c>
      <c r="N3" s="2" t="s">
        <v>3</v>
      </c>
      <c r="O3" s="2" t="s">
        <v>3</v>
      </c>
      <c r="P3" s="2" t="s">
        <v>63</v>
      </c>
      <c r="Q3" s="2" t="s">
        <v>4</v>
      </c>
      <c r="R3" s="2" t="s">
        <v>5</v>
      </c>
      <c r="S3" s="2" t="s">
        <v>5</v>
      </c>
      <c r="T3" s="2" t="s">
        <v>6</v>
      </c>
      <c r="U3" s="2" t="s">
        <v>6</v>
      </c>
      <c r="V3" s="2" t="s">
        <v>7</v>
      </c>
      <c r="W3" s="2" t="s">
        <v>7</v>
      </c>
      <c r="X3" s="2" t="s">
        <v>8</v>
      </c>
      <c r="Y3" s="2" t="s">
        <v>8</v>
      </c>
      <c r="Z3" s="2" t="s">
        <v>9</v>
      </c>
      <c r="AA3" s="2" t="s">
        <v>9</v>
      </c>
      <c r="AB3" s="2" t="s">
        <v>10</v>
      </c>
      <c r="AC3" s="2" t="s">
        <v>10</v>
      </c>
      <c r="AD3" s="2" t="s">
        <v>11</v>
      </c>
      <c r="AE3" s="2" t="s">
        <v>11</v>
      </c>
    </row>
    <row r="4" spans="1:58" ht="18" thickBot="1">
      <c r="B4" s="251" t="s">
        <v>145</v>
      </c>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row>
    <row r="5" spans="1:58" ht="14" thickTop="1">
      <c r="C5" s="54"/>
      <c r="W5" s="9"/>
      <c r="X5" s="9"/>
    </row>
    <row r="8" spans="1:58">
      <c r="AH8" s="2" t="s">
        <v>12</v>
      </c>
    </row>
    <row r="9" spans="1:58">
      <c r="C9" s="2" t="s">
        <v>15</v>
      </c>
      <c r="D9" s="3" t="s">
        <v>13</v>
      </c>
      <c r="G9" s="3" t="s">
        <v>46</v>
      </c>
      <c r="H9" s="3"/>
      <c r="I9" s="3" t="s">
        <v>0</v>
      </c>
      <c r="J9" s="3"/>
      <c r="K9" s="3" t="s">
        <v>1</v>
      </c>
      <c r="L9" s="3"/>
      <c r="M9" s="3" t="s">
        <v>2</v>
      </c>
      <c r="N9" s="3"/>
      <c r="O9" s="3" t="s">
        <v>3</v>
      </c>
      <c r="P9" s="3"/>
      <c r="Q9" s="3" t="s">
        <v>4</v>
      </c>
      <c r="R9" s="3"/>
      <c r="S9" s="3" t="s">
        <v>5</v>
      </c>
      <c r="T9" s="3"/>
      <c r="U9" s="3" t="s">
        <v>6</v>
      </c>
      <c r="V9" s="3"/>
      <c r="W9" s="3" t="s">
        <v>7</v>
      </c>
      <c r="X9" s="3"/>
      <c r="Y9" s="3" t="s">
        <v>8</v>
      </c>
      <c r="Z9" s="3"/>
      <c r="AA9" s="3" t="s">
        <v>9</v>
      </c>
      <c r="AB9" s="3"/>
      <c r="AC9" s="3" t="s">
        <v>10</v>
      </c>
      <c r="AD9" s="3"/>
      <c r="AE9" s="3" t="s">
        <v>11</v>
      </c>
      <c r="AH9" s="3" t="s">
        <v>46</v>
      </c>
      <c r="AI9" s="3"/>
      <c r="AJ9" s="3" t="s">
        <v>0</v>
      </c>
      <c r="AK9" s="3"/>
      <c r="AL9" s="3" t="s">
        <v>1</v>
      </c>
      <c r="AM9" s="3"/>
      <c r="AN9" s="3" t="s">
        <v>2</v>
      </c>
      <c r="AO9" s="3"/>
      <c r="AP9" s="3" t="s">
        <v>3</v>
      </c>
      <c r="AQ9" s="3"/>
      <c r="AR9" s="3" t="s">
        <v>4</v>
      </c>
      <c r="AS9" s="3"/>
      <c r="AT9" s="3" t="s">
        <v>5</v>
      </c>
      <c r="AU9" s="3"/>
      <c r="AV9" s="3" t="s">
        <v>6</v>
      </c>
      <c r="AW9" s="3"/>
      <c r="AX9" s="3" t="s">
        <v>7</v>
      </c>
      <c r="AY9" s="3"/>
      <c r="AZ9" s="3" t="s">
        <v>8</v>
      </c>
      <c r="BA9" s="3"/>
      <c r="BB9" s="3" t="s">
        <v>9</v>
      </c>
      <c r="BC9" s="3"/>
      <c r="BD9" s="3" t="s">
        <v>10</v>
      </c>
      <c r="BE9" s="3"/>
      <c r="BF9" s="3" t="s">
        <v>11</v>
      </c>
    </row>
    <row r="10" spans="1:58">
      <c r="D10" s="3"/>
    </row>
    <row r="11" spans="1:58" s="9" customFormat="1" ht="15">
      <c r="B11" s="22" t="s">
        <v>64</v>
      </c>
      <c r="C11" s="113" t="s">
        <v>266</v>
      </c>
      <c r="D11" s="73">
        <v>1</v>
      </c>
      <c r="E11" s="24"/>
      <c r="F11" s="25"/>
      <c r="G11" s="112">
        <f>IF(ISBLANK($C11),"",IF(G$2&lt;&gt;"Yes",0,IF(AH11=$D$30,$B$30,IF(AH11=$D$29,$B$29,$B$28))))</f>
        <v>0</v>
      </c>
      <c r="H11" s="26">
        <f t="shared" ref="H11:H20" si="0">IF(ISBLANK(I11),"",I11-G11)</f>
        <v>0</v>
      </c>
      <c r="I11" s="26">
        <f>IF(ISBLANK($C11),"",IF(I$2&lt;&gt;"Yes",0,IF(AJ11=1,$B$30,IF(AJ11=2,$B$29,$B$28))))</f>
        <v>0</v>
      </c>
      <c r="J11" s="26">
        <f t="shared" ref="J11:J20" si="1">IF(ISBLANK(K11),"",K11-I11)</f>
        <v>0</v>
      </c>
      <c r="K11" s="26">
        <f>IF(ISBLANK($C11),"",IF(K$2&lt;&gt;"Yes",0,IF(AL11=1,$B$30,IF(AL11=2,$B$29,$B$28))))</f>
        <v>0</v>
      </c>
      <c r="L11" s="26">
        <f t="shared" ref="L11:L20" si="2">IF(ISBLANK(M11),"",M11-K11)</f>
        <v>0</v>
      </c>
      <c r="M11" s="26">
        <f>IF(ISBLANK($C11),"",IF(M$2&lt;&gt;"Yes",0,IF(AN11=1,$B$30,IF(AN11=2,$B$29,$B$28))))</f>
        <v>0</v>
      </c>
      <c r="N11" s="26">
        <f t="shared" ref="N11:N20" si="3">IF(ISBLANK(O11),"",O11-M11)</f>
        <v>0</v>
      </c>
      <c r="O11" s="26">
        <f>IF(ISBLANK($C11),"",IF(O$2&lt;&gt;"Yes",0,IF(AP11=$D$30,$B$30,IF(AP11=$D$29,$B$29,$B$28))))</f>
        <v>0</v>
      </c>
      <c r="P11" s="26">
        <f t="shared" ref="P11:P20" si="4">IF(ISBLANK(Q11),"",Q11-O11)</f>
        <v>0</v>
      </c>
      <c r="Q11" s="26">
        <f>IF(ISBLANK($C11),"",IF(Q$2&lt;&gt;"Yes",0,IF(AR11=$D$30,$B$30,IF(AR11=$D$29,$B$29,$B$28))))</f>
        <v>0</v>
      </c>
      <c r="R11" s="26">
        <f t="shared" ref="R11:R20" si="5">IF(ISBLANK(S11),"",S11-Q11)</f>
        <v>0</v>
      </c>
      <c r="S11" s="26">
        <f>IF(ISBLANK($C11),"",IF(S$2&lt;&gt;"Yes",0,IF(AT11=$D$30,$B$30,IF(AT11=$D$29,$B$29,$B$28))))</f>
        <v>0</v>
      </c>
      <c r="T11" s="26">
        <f t="shared" ref="T11:T20" si="6">IF(ISBLANK(U11),"",U11-S11)</f>
        <v>0</v>
      </c>
      <c r="U11" s="26">
        <f>IF(ISBLANK($C11),"",IF(U$2&lt;&gt;"Yes",0,IF(AV11=$D$30,$B$30,IF(AV11=$D$29,$B$29,$B$28))))</f>
        <v>0</v>
      </c>
      <c r="V11" s="26">
        <f t="shared" ref="V11:V20" si="7">IF(ISBLANK(W11),"",W11-U11)</f>
        <v>0</v>
      </c>
      <c r="W11" s="26">
        <f>IF(ISBLANK($C11),"",IF(W$2&lt;&gt;"Yes",0,IF(AX11=$D$30,$B$30,IF(AX11=$D$29,$B$29,$B$28))))</f>
        <v>0</v>
      </c>
      <c r="X11" s="26">
        <f t="shared" ref="X11:X20" ca="1" si="8">IF(ISBLANK(Y11),"",Y11-W11)</f>
        <v>1</v>
      </c>
      <c r="Y11" s="26">
        <f ca="1">IF(ISBLANK($C11),"",IF(Y$2&lt;&gt;"Yes",0,IF(AZ11=$D$30,$B$30,IF(AZ11=$D$29,$B$29,$B$28))))</f>
        <v>1</v>
      </c>
      <c r="Z11" s="26">
        <f t="shared" ref="Z11:Z20" ca="1" si="9">IF(ISBLANK(AA11),"",AA11-Y11)</f>
        <v>-1</v>
      </c>
      <c r="AA11" s="26">
        <f>IF(ISBLANK($C11),"",IF(AA$2&lt;&gt;"Yes",0,IF(BB11=$D$30,$B$30,IF(BB11=$D$29,$B$29,$B$28))))</f>
        <v>0</v>
      </c>
      <c r="AB11" s="26">
        <f t="shared" ref="AB11:AB20" si="10">IF(ISBLANK(AC11),"",AC11-AA11)</f>
        <v>0</v>
      </c>
      <c r="AC11" s="26">
        <f>IF(ISBLANK($C11),"",IF(AC$2&lt;&gt;"Yes",0,IF(BD11=$D$30,$B$30,IF(BD11=$D$29,$B$29,$B$28))))</f>
        <v>0</v>
      </c>
      <c r="AD11" s="26">
        <f t="shared" ref="AD11:AD20" si="11">IF(ISBLANK(AE11),"",AE11-AC11)</f>
        <v>0</v>
      </c>
      <c r="AE11" s="26">
        <f>IF(ISBLANK($C11),"",IF(AE$2&lt;&gt;"Yes",0,IF(BF11=$D$30,$B$30,IF(BF11=$D$29,$B$29,$B$28))))</f>
        <v>0</v>
      </c>
      <c r="AH11" s="27" t="e">
        <f>IF(ISBLANK($C11),"",SUMIF(Data!$C$19:$E$36,'M&amp;R Management'!$C11,Data!#REF!))</f>
        <v>#REF!</v>
      </c>
      <c r="AI11" s="27"/>
      <c r="AJ11" s="134">
        <f ca="1">IF(ISBLANK($C11),"",SUMIF(Data!$C$3:$E$36,'M&amp;R Management'!$C11,Data!F$3:F$36))</f>
        <v>3</v>
      </c>
      <c r="AK11" s="134"/>
      <c r="AL11" s="134">
        <f ca="1">IF(ISBLANK($C11),"",SUMIF(Data!$C$3:$E$36,'M&amp;R Management'!$C11,Data!G$3:G$36))</f>
        <v>3</v>
      </c>
      <c r="AM11" s="134"/>
      <c r="AN11" s="134">
        <f ca="1">IF(ISBLANK($C11),"",SUMIF(Data!$C$3:$E$36,'M&amp;R Management'!$C11,Data!H$3:H$36))</f>
        <v>3</v>
      </c>
      <c r="AO11" s="27"/>
      <c r="AP11" s="27">
        <f ca="1">IF(ISBLANK($C11),"",SUMIF(Data!$C$3:$E$36,'M&amp;R Management'!$C11,Data!I$3:I$36))</f>
        <v>1</v>
      </c>
      <c r="AQ11" s="27"/>
      <c r="AR11" s="27">
        <f ca="1">IF(ISBLANK($C11),"",SUMIF(Data!$C$3:$E$36,'M&amp;R Management'!$C11,Data!J$3:J$36))</f>
        <v>1</v>
      </c>
      <c r="AS11" s="27"/>
      <c r="AT11" s="27">
        <f ca="1">IF(ISBLANK($C11),"",SUMIF(Data!$C$3:$E$36,'M&amp;R Management'!$C11,Data!K$3:K$36))</f>
        <v>1</v>
      </c>
      <c r="AU11" s="27"/>
      <c r="AV11" s="27">
        <f ca="1">IF(ISBLANK($C11),"",SUMIF(Data!$C$19:$E$36,'M&amp;R Management'!$C11,Data!L$19:L$36))</f>
        <v>0</v>
      </c>
      <c r="AW11" s="27"/>
      <c r="AX11" s="27">
        <f ca="1">IF(ISBLANK($C11),"",SUMIF(Data!$C$19:$E$36,'M&amp;R Management'!$C11,Data!M$19:M$36))</f>
        <v>0</v>
      </c>
      <c r="AY11" s="27"/>
      <c r="AZ11" s="27">
        <f ca="1">IF(ISBLANK($C11),"",SUMIF(Data!$C$19:$E$36,'M&amp;R Management'!$C11,Data!N$19:N$36))</f>
        <v>0</v>
      </c>
      <c r="BA11" s="27"/>
      <c r="BB11" s="27">
        <f ca="1">IF(ISBLANK($C11),"",SUMIF(Data!$C$19:$E$36,'M&amp;R Management'!$C11,Data!O$19:O$36))</f>
        <v>0</v>
      </c>
      <c r="BC11" s="27"/>
      <c r="BD11" s="27">
        <f ca="1">IF(ISBLANK($C11),"",SUMIF(Data!$C$19:$E$36,'M&amp;R Management'!$C11,Data!P$19:P$36))</f>
        <v>0</v>
      </c>
      <c r="BE11" s="27"/>
      <c r="BF11" s="27">
        <f ca="1">IF(ISBLANK($C11),"",SUMIF(Data!$C$19:$E$36,'M&amp;R Management'!$C11,Data!Q$19:Q$36))</f>
        <v>0</v>
      </c>
    </row>
    <row r="12" spans="1:58" s="9" customFormat="1">
      <c r="B12" s="99"/>
      <c r="C12" s="100"/>
      <c r="D12" s="101"/>
      <c r="E12" s="102"/>
      <c r="F12" s="103"/>
      <c r="G12" s="26"/>
      <c r="H12" s="26"/>
      <c r="I12" s="26"/>
      <c r="J12" s="26"/>
      <c r="K12" s="26"/>
      <c r="L12" s="26"/>
      <c r="M12" s="26"/>
      <c r="N12" s="26" t="e">
        <f t="shared" si="3"/>
        <v>#VALUE!</v>
      </c>
      <c r="O12" s="26" t="str">
        <f>IF(ISBLANK($C12),"",IF(O$2&lt;&gt;"Yes",0,IF(AP12&lt;=$D$35,$B$35,IF(AP12&lt;=$D$34,$B$34,$B$33))))</f>
        <v/>
      </c>
      <c r="P12" s="26" t="e">
        <f t="shared" si="4"/>
        <v>#VALUE!</v>
      </c>
      <c r="Q12" s="26" t="str">
        <f>IF(ISBLANK($C12),"",IF(Q$2&lt;&gt;"Yes",0,IF(AR12&lt;=$D$35,$B$35,IF(AR12&lt;=$D$34,$B$34,$B$33))))</f>
        <v/>
      </c>
      <c r="R12" s="26" t="e">
        <f t="shared" si="5"/>
        <v>#VALUE!</v>
      </c>
      <c r="S12" s="26" t="str">
        <f>IF(ISBLANK($C12),"",IF(S$2&lt;&gt;"Yes",0,IF(AT12&lt;=$D$35,$B$35,IF(AT12&lt;=$D$34,$B$34,$B$33))))</f>
        <v/>
      </c>
      <c r="T12" s="26" t="e">
        <f t="shared" si="6"/>
        <v>#VALUE!</v>
      </c>
      <c r="U12" s="26" t="str">
        <f>IF(ISBLANK($C12),"",IF(U$2&lt;&gt;"Yes",0,IF(AV12&lt;=$D$35,$B$35,IF(AV12&lt;=$D$34,$B$34,$B$33))))</f>
        <v/>
      </c>
      <c r="V12" s="26" t="e">
        <f t="shared" si="7"/>
        <v>#VALUE!</v>
      </c>
      <c r="W12" s="26" t="str">
        <f>IF(ISBLANK($C12),"",IF(W$2&lt;&gt;"Yes",0,IF(AX12&lt;=$D$35,$B$35,IF(AX12&lt;=$D$34,$B$34,$B$33))))</f>
        <v/>
      </c>
      <c r="X12" s="26" t="e">
        <f t="shared" si="8"/>
        <v>#VALUE!</v>
      </c>
      <c r="Y12" s="26" t="str">
        <f>IF(ISBLANK($C12),"",IF(Y$2&lt;&gt;"Yes",0,IF(AZ12&lt;=$D$35,$B$35,IF(AZ12&lt;=$D$34,$B$34,$B$33))))</f>
        <v/>
      </c>
      <c r="Z12" s="26" t="e">
        <f t="shared" si="9"/>
        <v>#VALUE!</v>
      </c>
      <c r="AA12" s="26" t="str">
        <f>IF(ISBLANK($C12),"",IF(AA$2&lt;&gt;"Yes",0,IF(BB12&lt;=$D$35,$B$35,IF(BB12&lt;=$D$34,$B$34,$B$33))))</f>
        <v/>
      </c>
      <c r="AB12" s="26" t="e">
        <f t="shared" si="10"/>
        <v>#VALUE!</v>
      </c>
      <c r="AC12" s="26" t="str">
        <f>IF(ISBLANK($C12),"",IF(AC$2&lt;&gt;"Yes",0,IF(BD12&lt;=$D$35,$B$35,IF(BD12&lt;=$D$34,$B$34,$B$33))))</f>
        <v/>
      </c>
      <c r="AD12" s="26" t="e">
        <f t="shared" si="11"/>
        <v>#VALUE!</v>
      </c>
      <c r="AE12" s="26" t="str">
        <f>IF(ISBLANK($C12),"",IF(AE$2&lt;&gt;"Yes",0,IF(BF12&lt;=$D$35,$B$35,IF(BF12&lt;=$D$34,$B$34,$B$33))))</f>
        <v/>
      </c>
      <c r="AH12" s="27" t="str">
        <f>IF(ISBLANK($C12),"",SUMIF(Data!$C$19:$E$36,'M&amp;R Management'!$C12,Data!#REF!))</f>
        <v/>
      </c>
      <c r="AI12" s="27"/>
      <c r="AJ12" s="27" t="str">
        <f>IF(ISBLANK($C12),"",SUMIF(Data!$C$3:$E$36,'M&amp;R Management'!$C12,Data!F$3:F$36))</f>
        <v/>
      </c>
      <c r="AK12" s="27"/>
      <c r="AL12" s="27" t="str">
        <f>IF(ISBLANK($C12),"",SUMIF(Data!$C$3:$E$36,'M&amp;R Management'!$C12,Data!G$3:G$36))</f>
        <v/>
      </c>
      <c r="AM12" s="27"/>
      <c r="AN12" s="27" t="str">
        <f>IF(ISBLANK($C12),"",SUMIF(Data!$C$3:$E$36,'M&amp;R Management'!$C12,Data!H$3:H$36))</f>
        <v/>
      </c>
      <c r="AO12" s="27"/>
      <c r="AP12" s="27" t="str">
        <f>IF(ISBLANK($C12),"",SUMIF(Data!$C$3:$E$36,'M&amp;R Management'!$C12,Data!I$3:I$36))</f>
        <v/>
      </c>
      <c r="AQ12" s="27"/>
      <c r="AR12" s="27" t="str">
        <f>IF(ISBLANK($C12),"",SUMIF(Data!$C$3:$E$36,'M&amp;R Management'!$C12,Data!J$3:J$36))</f>
        <v/>
      </c>
      <c r="AS12" s="27"/>
      <c r="AT12" s="27" t="str">
        <f>IF(ISBLANK($C12),"",SUMIF(Data!$C$3:$E$36,'M&amp;R Management'!$C12,Data!K$3:K$36))</f>
        <v/>
      </c>
      <c r="AU12" s="27"/>
      <c r="AV12" s="27" t="str">
        <f>IF(ISBLANK($C12),"",SUMIF(Data!$C$19:$E$36,'M&amp;R Management'!$C12,Data!L$19:L$36))</f>
        <v/>
      </c>
      <c r="AW12" s="27"/>
      <c r="AX12" s="27" t="str">
        <f>IF(ISBLANK($C12),"",SUMIF(Data!$C$19:$E$36,'M&amp;R Management'!$C12,Data!M$19:M$36))</f>
        <v/>
      </c>
      <c r="AY12" s="27"/>
      <c r="AZ12" s="27" t="str">
        <f>IF(ISBLANK($C12),"",SUMIF(Data!$C$19:$E$36,'M&amp;R Management'!$C12,Data!N$19:N$36))</f>
        <v/>
      </c>
      <c r="BA12" s="27"/>
      <c r="BB12" s="27" t="str">
        <f>IF(ISBLANK($C12),"",SUMIF(Data!$C$19:$E$36,'M&amp;R Management'!$C12,Data!O$19:O$36))</f>
        <v/>
      </c>
      <c r="BC12" s="27"/>
      <c r="BD12" s="27" t="str">
        <f>IF(ISBLANK($C12),"",SUMIF(Data!$C$19:$E$36,'M&amp;R Management'!$C12,Data!P$19:P$36))</f>
        <v/>
      </c>
      <c r="BE12" s="27"/>
      <c r="BF12" s="27" t="str">
        <f>IF(ISBLANK($C12),"",SUMIF(Data!$C$19:$E$36,'M&amp;R Management'!$C12,Data!Q$19:Q$36))</f>
        <v/>
      </c>
    </row>
    <row r="13" spans="1:58" s="9" customFormat="1">
      <c r="B13" s="22"/>
      <c r="C13" s="82"/>
      <c r="D13" s="73"/>
      <c r="E13" s="24"/>
      <c r="F13" s="25"/>
      <c r="G13" s="26"/>
      <c r="H13" s="26"/>
      <c r="I13" s="26"/>
      <c r="J13" s="26"/>
      <c r="K13" s="26"/>
      <c r="L13" s="26"/>
      <c r="M13" s="26"/>
      <c r="N13" s="26" t="e">
        <f t="shared" si="3"/>
        <v>#VALUE!</v>
      </c>
      <c r="O13" s="26" t="str">
        <f>IF(ISBLANK($C13),"",IF(O$2&lt;&gt;"Yes",0,IF(AP13&lt;=$D$40,$B$40,IF(AP13&lt;=$D$39,$B$39,$B$38))))</f>
        <v/>
      </c>
      <c r="P13" s="26" t="e">
        <f t="shared" si="4"/>
        <v>#VALUE!</v>
      </c>
      <c r="Q13" s="26" t="str">
        <f>IF(ISBLANK($C13),"",IF(Q$2&lt;&gt;"Yes",0,IF(AR13&lt;=$D$40,$B$40,IF(AR13&lt;=$D$39,$B$39,$B$38))))</f>
        <v/>
      </c>
      <c r="R13" s="26" t="e">
        <f t="shared" si="5"/>
        <v>#VALUE!</v>
      </c>
      <c r="S13" s="26" t="str">
        <f>IF(ISBLANK($C13),"",IF(S$2&lt;&gt;"Yes",0,IF(AT13&lt;=$D$40,$B$40,IF(AT13&lt;=$D$39,$B$39,$B$38))))</f>
        <v/>
      </c>
      <c r="T13" s="26" t="e">
        <f t="shared" si="6"/>
        <v>#VALUE!</v>
      </c>
      <c r="U13" s="26" t="str">
        <f>IF(ISBLANK($C13),"",IF(U$2&lt;&gt;"Yes",0,IF(AV13&lt;=$D$40,$B$40,IF(AV13&lt;=$D$39,$B$39,$B$38))))</f>
        <v/>
      </c>
      <c r="V13" s="26" t="e">
        <f t="shared" si="7"/>
        <v>#VALUE!</v>
      </c>
      <c r="W13" s="26" t="str">
        <f>IF(ISBLANK($C13),"",IF(W$2&lt;&gt;"Yes",0,IF(AX13&lt;=$D$40,$B$40,IF(AX13&lt;=$D$39,$B$39,$B$38))))</f>
        <v/>
      </c>
      <c r="X13" s="26" t="e">
        <f t="shared" si="8"/>
        <v>#VALUE!</v>
      </c>
      <c r="Y13" s="26" t="str">
        <f>IF(ISBLANK($C13),"",IF(Y$2&lt;&gt;"Yes",0,IF(AZ13&lt;=$D$40,$B$40,IF(AZ13&lt;=$D$39,$B$39,$B$38))))</f>
        <v/>
      </c>
      <c r="Z13" s="26" t="e">
        <f t="shared" si="9"/>
        <v>#VALUE!</v>
      </c>
      <c r="AA13" s="26" t="str">
        <f>IF(ISBLANK($C13),"",IF(AA$2&lt;&gt;"Yes",0,IF(BB13&lt;=$D$40,$B$40,IF(BB13&lt;=$D$39,$B$39,$B$38))))</f>
        <v/>
      </c>
      <c r="AB13" s="26" t="e">
        <f t="shared" si="10"/>
        <v>#VALUE!</v>
      </c>
      <c r="AC13" s="26" t="str">
        <f>IF(ISBLANK($C13),"",IF(AC$2&lt;&gt;"Yes",0,IF(BD13&lt;=$D$40,$B$40,IF(BD13&lt;=$D$39,$B$39,$B$38))))</f>
        <v/>
      </c>
      <c r="AD13" s="26" t="e">
        <f t="shared" si="11"/>
        <v>#VALUE!</v>
      </c>
      <c r="AE13" s="26" t="str">
        <f>IF(ISBLANK($C13),"",IF(AE$2&lt;&gt;"Yes",0,IF(BF13&lt;=$D$40,$B$40,IF(BF13&lt;=$D$39,$B$39,$B$38))))</f>
        <v/>
      </c>
      <c r="AH13" s="27" t="str">
        <f>IF(ISBLANK($C13),"",SUMIF(Data!$C$19:$E$36,'M&amp;R Management'!$C13,Data!#REF!))</f>
        <v/>
      </c>
      <c r="AI13" s="27"/>
      <c r="AJ13" s="27" t="str">
        <f>IF(ISBLANK($C13),"",SUMIF(Data!$C$3:$E$36,'M&amp;R Management'!$C13,Data!F$3:F$36))</f>
        <v/>
      </c>
      <c r="AK13" s="27"/>
      <c r="AL13" s="27" t="str">
        <f>IF(ISBLANK($C13),"",SUMIF(Data!$C$3:$E$36,'M&amp;R Management'!$C13,Data!G$3:G$36))</f>
        <v/>
      </c>
      <c r="AM13" s="27"/>
      <c r="AN13" s="27" t="str">
        <f>IF(ISBLANK($C13),"",SUMIF(Data!$C$3:$E$36,'M&amp;R Management'!$C13,Data!H$3:H$36))</f>
        <v/>
      </c>
      <c r="AO13" s="27"/>
      <c r="AP13" s="27" t="str">
        <f>IF(ISBLANK($C13),"",SUMIF(Data!$C$3:$E$36,'M&amp;R Management'!$C13,Data!I$3:I$36))</f>
        <v/>
      </c>
      <c r="AQ13" s="27"/>
      <c r="AR13" s="27" t="str">
        <f>IF(ISBLANK($C13),"",SUMIF(Data!$C$3:$E$36,'M&amp;R Management'!$C13,Data!J$3:J$36))</f>
        <v/>
      </c>
      <c r="AS13" s="27"/>
      <c r="AT13" s="27" t="str">
        <f>IF(ISBLANK($C13),"",SUMIF(Data!$C$3:$E$36,'M&amp;R Management'!$C13,Data!K$3:K$36))</f>
        <v/>
      </c>
      <c r="AU13" s="27"/>
      <c r="AV13" s="27" t="str">
        <f>IF(ISBLANK($C13),"",SUMIF(Data!$C$19:$E$36,'M&amp;R Management'!$C13,Data!L$19:L$36))</f>
        <v/>
      </c>
      <c r="AW13" s="27"/>
      <c r="AX13" s="27" t="str">
        <f>IF(ISBLANK($C13),"",SUMIF(Data!$C$19:$E$36,'M&amp;R Management'!$C13,Data!M$19:M$36))</f>
        <v/>
      </c>
      <c r="AY13" s="27"/>
      <c r="AZ13" s="27" t="str">
        <f>IF(ISBLANK($C13),"",SUMIF(Data!$C$19:$E$36,'M&amp;R Management'!$C13,Data!N$19:N$36))</f>
        <v/>
      </c>
      <c r="BA13" s="27"/>
      <c r="BB13" s="27" t="str">
        <f>IF(ISBLANK($C13),"",SUMIF(Data!$C$19:$E$36,'M&amp;R Management'!$C13,Data!O$19:O$36))</f>
        <v/>
      </c>
      <c r="BC13" s="27"/>
      <c r="BD13" s="27" t="str">
        <f>IF(ISBLANK($C13),"",SUMIF(Data!$C$19:$E$36,'M&amp;R Management'!$C13,Data!P$19:P$36))</f>
        <v/>
      </c>
      <c r="BE13" s="27"/>
      <c r="BF13" s="27" t="str">
        <f>IF(ISBLANK($C13),"",SUMIF(Data!$C$19:$E$36,'M&amp;R Management'!$C13,Data!Q$19:Q$36))</f>
        <v/>
      </c>
    </row>
    <row r="14" spans="1:58" s="9" customFormat="1" hidden="1" outlineLevel="1">
      <c r="B14" s="22" t="s">
        <v>67</v>
      </c>
      <c r="C14" s="23"/>
      <c r="D14" s="73"/>
      <c r="E14" s="24"/>
      <c r="F14" s="25"/>
      <c r="G14" s="26" t="str">
        <f>IF(ISBLANK($C14),"",IF(G$2&lt;&gt;"Yes",0,IF(AH14&lt;=$D$35,$B$35,IF(AH14&lt;=$D$34,$B$34,$B$33))))</f>
        <v/>
      </c>
      <c r="H14" s="26" t="e">
        <f t="shared" si="0"/>
        <v>#VALUE!</v>
      </c>
      <c r="I14" s="26" t="str">
        <f>IF(ISBLANK($C14),"",IF(I$2&lt;&gt;"Yes",0,IF(AJ14&lt;=$D$35,$B$35,IF(AJ14&lt;=$D$34,$B$34,$B$33))))</f>
        <v/>
      </c>
      <c r="J14" s="26" t="e">
        <f t="shared" si="1"/>
        <v>#VALUE!</v>
      </c>
      <c r="K14" s="26" t="str">
        <f>IF(ISBLANK($C14),"",IF(K$2&lt;&gt;"Yes",0,IF(AL14&lt;=$D$35,$B$35,IF(AL14&lt;=$D$34,$B$34,$B$33))))</f>
        <v/>
      </c>
      <c r="L14" s="26" t="e">
        <f t="shared" si="2"/>
        <v>#VALUE!</v>
      </c>
      <c r="M14" s="26" t="str">
        <f>IF(ISBLANK($C14),"",IF(M$2&lt;&gt;"Yes",0,IF(AN14&lt;=$D$35,$B$35,IF(AN14&lt;=$D$34,$B$34,$B$33))))</f>
        <v/>
      </c>
      <c r="N14" s="26" t="e">
        <f t="shared" si="3"/>
        <v>#VALUE!</v>
      </c>
      <c r="O14" s="26" t="str">
        <f>IF(ISBLANK($C14),"",IF(O$2&lt;&gt;"Yes",0,IF(AP14&lt;=$D$35,$B$35,IF(AP14&lt;=$D$34,$B$34,$B$33))))</f>
        <v/>
      </c>
      <c r="P14" s="26" t="e">
        <f t="shared" si="4"/>
        <v>#VALUE!</v>
      </c>
      <c r="Q14" s="26" t="str">
        <f>IF(ISBLANK($C14),"",IF(Q$2&lt;&gt;"Yes",0,IF(AR14&lt;=$D$35,$B$35,IF(AR14&lt;=$D$34,$B$34,$B$33))))</f>
        <v/>
      </c>
      <c r="R14" s="26" t="e">
        <f t="shared" si="5"/>
        <v>#VALUE!</v>
      </c>
      <c r="S14" s="26" t="str">
        <f>IF(ISBLANK($C14),"",IF(S$2&lt;&gt;"Yes",0,IF(AT14&lt;=$D$35,$B$35,IF(AT14&lt;=$D$34,$B$34,$B$33))))</f>
        <v/>
      </c>
      <c r="T14" s="26" t="e">
        <f t="shared" si="6"/>
        <v>#VALUE!</v>
      </c>
      <c r="U14" s="26" t="str">
        <f>IF(ISBLANK($C14),"",IF(U$2&lt;&gt;"Yes",0,IF(AV14&lt;=$D$35,$B$35,IF(AV14&lt;=$D$34,$B$34,$B$33))))</f>
        <v/>
      </c>
      <c r="V14" s="26" t="e">
        <f t="shared" si="7"/>
        <v>#VALUE!</v>
      </c>
      <c r="W14" s="26" t="str">
        <f>IF(ISBLANK($C14),"",IF(W$2&lt;&gt;"Yes",0,IF(AX14&lt;=$D$35,$B$35,IF(AX14&lt;=$D$34,$B$34,$B$33))))</f>
        <v/>
      </c>
      <c r="X14" s="26" t="e">
        <f t="shared" si="8"/>
        <v>#VALUE!</v>
      </c>
      <c r="Y14" s="26" t="str">
        <f>IF(ISBLANK($C14),"",IF(Y$2&lt;&gt;"Yes",0,IF(AZ14&lt;=$D$35,$B$35,IF(AZ14&lt;=$D$34,$B$34,$B$33))))</f>
        <v/>
      </c>
      <c r="Z14" s="26" t="e">
        <f t="shared" si="9"/>
        <v>#VALUE!</v>
      </c>
      <c r="AA14" s="26" t="str">
        <f>IF(ISBLANK($C14),"",IF(AA$2&lt;&gt;"Yes",0,IF(BB14&lt;=$D$35,$B$35,IF(BB14&lt;=$D$34,$B$34,$B$33))))</f>
        <v/>
      </c>
      <c r="AB14" s="26" t="e">
        <f t="shared" si="10"/>
        <v>#VALUE!</v>
      </c>
      <c r="AC14" s="26" t="str">
        <f>IF(ISBLANK($C14),"",IF(AC$2&lt;&gt;"Yes",0,IF(BD14&lt;=$D$35,$B$35,IF(BD14&lt;=$D$34,$B$34,$B$33))))</f>
        <v/>
      </c>
      <c r="AD14" s="26" t="e">
        <f t="shared" si="11"/>
        <v>#VALUE!</v>
      </c>
      <c r="AE14" s="26" t="str">
        <f>IF(ISBLANK($C14),"",IF(AE$2&lt;&gt;"Yes",0,IF(BF14&lt;=$D$35,$B$35,IF(BF14&lt;=$D$34,$B$34,$B$33))))</f>
        <v/>
      </c>
      <c r="AH14" s="27" t="str">
        <f>IF(ISBLANK($C14),"",SUMIF(Data!$C$19:$E$36,'M&amp;R Management'!$C14,Data!#REF!))</f>
        <v/>
      </c>
      <c r="AI14" s="27"/>
      <c r="AJ14" s="27" t="str">
        <f>IF(ISBLANK($C14),"",SUMIF(Data!$C$19:$E$36,'M&amp;R Management'!$C14,Data!F$19:F$36))</f>
        <v/>
      </c>
      <c r="AK14" s="27"/>
      <c r="AL14" s="27" t="str">
        <f>IF(ISBLANK($C14),"",SUMIF(Data!$C$19:$E$36,'M&amp;R Management'!$C14,Data!G$19:G$36))</f>
        <v/>
      </c>
      <c r="AM14" s="27"/>
      <c r="AN14" s="27" t="str">
        <f>IF(ISBLANK($C14),"",SUMIF(Data!$C$19:$E$36,'M&amp;R Management'!$C14,Data!H$19:H$36))</f>
        <v/>
      </c>
      <c r="AO14" s="27"/>
      <c r="AP14" s="27" t="str">
        <f>IF(ISBLANK($C14),"",SUMIF(Data!$C$19:$E$36,'M&amp;R Management'!$C14,Data!I$19:I$36))</f>
        <v/>
      </c>
      <c r="AQ14" s="27"/>
      <c r="AR14" s="27" t="str">
        <f>IF(ISBLANK($C14),"",SUMIF(Data!$C$19:$E$36,'M&amp;R Management'!$C14,Data!J$19:J$36))</f>
        <v/>
      </c>
      <c r="AS14" s="27"/>
      <c r="AT14" s="27" t="str">
        <f>IF(ISBLANK($C14),"",SUMIF(Data!$C$19:$E$36,'M&amp;R Management'!$C14,Data!K$19:K$36))</f>
        <v/>
      </c>
      <c r="AU14" s="27"/>
      <c r="AV14" s="27" t="str">
        <f>IF(ISBLANK($C14),"",SUMIF(Data!$C$19:$E$36,'M&amp;R Management'!$C14,Data!L$19:L$36))</f>
        <v/>
      </c>
      <c r="AW14" s="27"/>
      <c r="AX14" s="27" t="str">
        <f>IF(ISBLANK($C14),"",SUMIF(Data!$C$19:$E$36,'M&amp;R Management'!$C14,Data!M$19:M$36))</f>
        <v/>
      </c>
      <c r="AY14" s="27"/>
      <c r="AZ14" s="27" t="str">
        <f>IF(ISBLANK($C14),"",SUMIF(Data!$C$19:$E$36,'M&amp;R Management'!$C14,Data!N$19:N$36))</f>
        <v/>
      </c>
      <c r="BA14" s="27"/>
      <c r="BB14" s="27" t="str">
        <f>IF(ISBLANK($C14),"",SUMIF(Data!$C$19:$E$36,'M&amp;R Management'!$C14,Data!O$19:O$36))</f>
        <v/>
      </c>
      <c r="BC14" s="27"/>
      <c r="BD14" s="27" t="str">
        <f>IF(ISBLANK($C14),"",SUMIF(Data!$C$19:$E$36,'M&amp;R Management'!$C14,Data!P$19:P$36))</f>
        <v/>
      </c>
      <c r="BE14" s="27"/>
      <c r="BF14" s="27" t="str">
        <f>IF(ISBLANK($C14),"",SUMIF(Data!$C$19:$E$36,'M&amp;R Management'!$C14,Data!Q$19:Q$36))</f>
        <v/>
      </c>
    </row>
    <row r="15" spans="1:58" s="9" customFormat="1" hidden="1" outlineLevel="1">
      <c r="B15" s="22" t="s">
        <v>73</v>
      </c>
      <c r="C15" s="23"/>
      <c r="D15" s="73"/>
      <c r="E15" s="23"/>
      <c r="F15" s="34"/>
      <c r="G15" s="26" t="str">
        <f>IF(ISBLANK($C15),"",IF(G$2&lt;&gt;"Yes",0,IF(AH15&lt;=$D$40,$B$40,IF(AH15&lt;=$D$39,$B$39,$B$38))))</f>
        <v/>
      </c>
      <c r="H15" s="26" t="e">
        <f t="shared" si="0"/>
        <v>#VALUE!</v>
      </c>
      <c r="I15" s="26" t="str">
        <f>IF(ISBLANK($C15),"",IF(I$2&lt;&gt;"Yes",0,IF(AJ15&lt;=$D$30,$B$30,IF(AJ15&lt;=$D$29,$B$29,$B$28))))</f>
        <v/>
      </c>
      <c r="J15" s="26" t="e">
        <f t="shared" si="1"/>
        <v>#VALUE!</v>
      </c>
      <c r="K15" s="26" t="str">
        <f t="shared" ref="K15:K20" si="12">IF(ISBLANK($C15),"",IF(K$2&lt;&gt;"Yes",0,IF(AL15&lt;=$D$30,$B$30,IF(AL15&lt;=$D$29,$B$29,$B$28))))</f>
        <v/>
      </c>
      <c r="L15" s="26" t="e">
        <f t="shared" si="2"/>
        <v>#VALUE!</v>
      </c>
      <c r="M15" s="26" t="str">
        <f t="shared" ref="M15:M20" si="13">IF(ISBLANK($C15),"",IF(M$2&lt;&gt;"Yes",0,IF(AN15&lt;=$D$30,$B$30,IF(AN15&lt;=$D$29,$B$29,$B$28))))</f>
        <v/>
      </c>
      <c r="N15" s="26" t="e">
        <f t="shared" si="3"/>
        <v>#VALUE!</v>
      </c>
      <c r="O15" s="26" t="str">
        <f t="shared" ref="O15:O20" si="14">IF(ISBLANK($C15),"",IF(O$2&lt;&gt;"Yes",0,IF(AP15&lt;=$D$30,$B$30,IF(AP15&lt;=$D$29,$B$29,$B$28))))</f>
        <v/>
      </c>
      <c r="P15" s="26" t="e">
        <f t="shared" si="4"/>
        <v>#VALUE!</v>
      </c>
      <c r="Q15" s="26" t="str">
        <f t="shared" ref="Q15:Q20" si="15">IF(ISBLANK($C15),"",IF(Q$2&lt;&gt;"Yes",0,IF(AR15&lt;=$D$30,$B$30,IF(AR15&lt;=$D$29,$B$29,$B$28))))</f>
        <v/>
      </c>
      <c r="R15" s="26" t="e">
        <f t="shared" si="5"/>
        <v>#VALUE!</v>
      </c>
      <c r="S15" s="26" t="str">
        <f t="shared" ref="S15:S20" si="16">IF(ISBLANK($C15),"",IF(S$2&lt;&gt;"Yes",0,IF(AT15&lt;=$D$30,$B$30,IF(AT15&lt;=$D$29,$B$29,$B$28))))</f>
        <v/>
      </c>
      <c r="T15" s="26" t="e">
        <f t="shared" si="6"/>
        <v>#VALUE!</v>
      </c>
      <c r="U15" s="26" t="str">
        <f t="shared" ref="U15:U20" si="17">IF(ISBLANK($C15),"",IF(U$2&lt;&gt;"Yes",0,IF(AV15&lt;=$D$30,$B$30,IF(AV15&lt;=$D$29,$B$29,$B$28))))</f>
        <v/>
      </c>
      <c r="V15" s="26" t="e">
        <f t="shared" si="7"/>
        <v>#VALUE!</v>
      </c>
      <c r="W15" s="26" t="str">
        <f t="shared" ref="W15:W20" si="18">IF(ISBLANK($C15),"",IF(W$2&lt;&gt;"Yes",0,IF(AX15&lt;=$D$30,$B$30,IF(AX15&lt;=$D$29,$B$29,$B$28))))</f>
        <v/>
      </c>
      <c r="X15" s="26" t="e">
        <f t="shared" si="8"/>
        <v>#VALUE!</v>
      </c>
      <c r="Y15" s="26" t="str">
        <f>IF(ISBLANK($C15),"",IF(Y$2&lt;&gt;"Yes",0,IF(AZ15&lt;=$D$30,$B$30,IF(AZ15&lt;=$D$29,$B$29,$B$28))))</f>
        <v/>
      </c>
      <c r="Z15" s="26" t="e">
        <f t="shared" si="9"/>
        <v>#VALUE!</v>
      </c>
      <c r="AA15" s="26" t="str">
        <f t="shared" ref="AA15:AA20" si="19">IF(ISBLANK($C15),"",IF(AA$2&lt;&gt;"Yes",0,IF(BB15&lt;=$D$30,$B$30,IF(BB15&lt;=$D$29,$B$29,$B$28))))</f>
        <v/>
      </c>
      <c r="AB15" s="26" t="e">
        <f t="shared" si="10"/>
        <v>#VALUE!</v>
      </c>
      <c r="AC15" s="26" t="str">
        <f t="shared" ref="AC15:AC20" si="20">IF(ISBLANK($C15),"",IF(AC$2&lt;&gt;"Yes",0,IF(BD15&lt;=$D$30,$B$30,IF(BD15&lt;=$D$29,$B$29,$B$28))))</f>
        <v/>
      </c>
      <c r="AD15" s="26" t="e">
        <f t="shared" si="11"/>
        <v>#VALUE!</v>
      </c>
      <c r="AE15" s="26" t="str">
        <f>IF(ISBLANK($C15),"",IF(AE$2&lt;&gt;"Yes",0,IF(BF15&lt;=$D$30,$B$30,IF(BF15&lt;=$D$29,$B$29,$B$28))))</f>
        <v/>
      </c>
      <c r="AH15" s="27" t="str">
        <f>IF(ISBLANK($C15),"",SUMIF(Data!$C$19:$E$36,'M&amp;R Management'!$C15,Data!#REF!))</f>
        <v/>
      </c>
      <c r="AI15" s="27"/>
      <c r="AJ15" s="27" t="str">
        <f>IF(ISBLANK($C15),"",SUMIF(Data!$C$19:$E$36,'M&amp;R Management'!$C15,Data!F$19:F$36))</f>
        <v/>
      </c>
      <c r="AK15" s="27"/>
      <c r="AL15" s="27" t="str">
        <f>IF(ISBLANK($C15),"",SUMIF(Data!$C$19:$E$36,'M&amp;R Management'!$C15,Data!G$19:G$36))</f>
        <v/>
      </c>
      <c r="AM15" s="27"/>
      <c r="AN15" s="27" t="str">
        <f>IF(ISBLANK($C15),"",SUMIF(Data!$C$19:$E$36,'M&amp;R Management'!$C15,Data!H$19:H$36))</f>
        <v/>
      </c>
      <c r="AO15" s="27"/>
      <c r="AP15" s="27" t="str">
        <f>IF(ISBLANK($C15),"",SUMIF(Data!$C$19:$E$36,'M&amp;R Management'!$C15,Data!I$19:I$36))</f>
        <v/>
      </c>
      <c r="AQ15" s="27"/>
      <c r="AR15" s="27" t="str">
        <f>IF(ISBLANK($C15),"",SUMIF(Data!$C$19:$E$36,'M&amp;R Management'!$C15,Data!J$19:J$36))</f>
        <v/>
      </c>
      <c r="AS15" s="27"/>
      <c r="AT15" s="27" t="str">
        <f>IF(ISBLANK($C15),"",SUMIF(Data!$C$19:$E$36,'M&amp;R Management'!$C15,Data!K$19:K$36))</f>
        <v/>
      </c>
      <c r="AU15" s="27"/>
      <c r="AV15" s="27" t="str">
        <f>IF(ISBLANK($C15),"",SUMIF(Data!$C$19:$E$36,'M&amp;R Management'!$C15,Data!L$19:L$36))</f>
        <v/>
      </c>
      <c r="AW15" s="27"/>
      <c r="AX15" s="27" t="str">
        <f>IF(ISBLANK($C15),"",SUMIF(Data!$C$19:$E$36,'M&amp;R Management'!$C15,Data!M$19:M$36))</f>
        <v/>
      </c>
      <c r="AY15" s="27"/>
      <c r="AZ15" s="27" t="str">
        <f>IF(ISBLANK($C15),"",SUMIF(Data!$C$19:$E$36,'M&amp;R Management'!$C15,Data!N$19:N$36))</f>
        <v/>
      </c>
      <c r="BA15" s="27"/>
      <c r="BB15" s="27" t="str">
        <f>IF(ISBLANK($C15),"",SUMIF(Data!$C$19:$E$36,'M&amp;R Management'!$C15,Data!O$19:O$36))</f>
        <v/>
      </c>
      <c r="BC15" s="27"/>
      <c r="BD15" s="27" t="str">
        <f>IF(ISBLANK($C15),"",SUMIF(Data!$C$19:$E$36,'M&amp;R Management'!$C15,Data!P$19:P$36))</f>
        <v/>
      </c>
      <c r="BE15" s="27"/>
      <c r="BF15" s="27" t="str">
        <f>IF(ISBLANK($C15),"",SUMIF(Data!$C$19:$E$36,'M&amp;R Management'!$C15,Data!Q$19:Q$36))</f>
        <v/>
      </c>
    </row>
    <row r="16" spans="1:58" s="9" customFormat="1" hidden="1" outlineLevel="1">
      <c r="B16" s="22" t="s">
        <v>74</v>
      </c>
      <c r="C16" s="23"/>
      <c r="D16" s="73"/>
      <c r="E16" s="23"/>
      <c r="F16" s="34"/>
      <c r="G16" s="26" t="str">
        <f>IF(ISBLANK($C16),"",IF(G$2&lt;&gt;"Yes",0,IF(AH16&lt;=#REF!,#REF!,IF(AH16&lt;=#REF!,#REF!,#REF!))))</f>
        <v/>
      </c>
      <c r="H16" s="26" t="e">
        <f t="shared" si="0"/>
        <v>#VALUE!</v>
      </c>
      <c r="I16" s="26" t="str">
        <f>IF(ISBLANK($C16),"",IF(I$2&lt;&gt;"Yes",0,IF(AJ16&lt;=#REF!,#REF!,IF(AJ16&lt;=#REF!,#REF!,#REF!))))</f>
        <v/>
      </c>
      <c r="J16" s="26" t="e">
        <f t="shared" si="1"/>
        <v>#VALUE!</v>
      </c>
      <c r="K16" s="26" t="str">
        <f>IF(ISBLANK($C16),"",IF(K$2&lt;&gt;"Yes",0,IF(AL16&lt;=#REF!,#REF!,IF(AL16&lt;=#REF!,#REF!,#REF!))))</f>
        <v/>
      </c>
      <c r="L16" s="26" t="e">
        <f t="shared" si="2"/>
        <v>#VALUE!</v>
      </c>
      <c r="M16" s="26" t="str">
        <f>IF(ISBLANK($C16),"",IF(M$2&lt;&gt;"Yes",0,IF(AN16&lt;=#REF!,#REF!,IF(AN16&lt;=#REF!,#REF!,#REF!))))</f>
        <v/>
      </c>
      <c r="N16" s="26" t="e">
        <f t="shared" si="3"/>
        <v>#VALUE!</v>
      </c>
      <c r="O16" s="26" t="str">
        <f>IF(ISBLANK($C16),"",IF(O$2&lt;&gt;"Yes",0,IF(AP16&lt;=#REF!,#REF!,IF(AP16&lt;=#REF!,#REF!,#REF!))))</f>
        <v/>
      </c>
      <c r="P16" s="26" t="e">
        <f t="shared" si="4"/>
        <v>#VALUE!</v>
      </c>
      <c r="Q16" s="26" t="str">
        <f>IF(ISBLANK($C16),"",IF(Q$2&lt;&gt;"Yes",0,IF(AR16&lt;=#REF!,#REF!,IF(AR16&lt;=#REF!,#REF!,#REF!))))</f>
        <v/>
      </c>
      <c r="R16" s="26" t="e">
        <f t="shared" si="5"/>
        <v>#VALUE!</v>
      </c>
      <c r="S16" s="26" t="str">
        <f>IF(ISBLANK($C16),"",IF(S$2&lt;&gt;"Yes",0,IF(AT16&lt;=#REF!,#REF!,IF(AT16&lt;=#REF!,#REF!,#REF!))))</f>
        <v/>
      </c>
      <c r="T16" s="26" t="e">
        <f t="shared" si="6"/>
        <v>#VALUE!</v>
      </c>
      <c r="U16" s="26" t="str">
        <f>IF(ISBLANK($C16),"",IF(U$2&lt;&gt;"Yes",0,IF(AV16&lt;=#REF!,#REF!,IF(AV16&lt;=#REF!,#REF!,#REF!))))</f>
        <v/>
      </c>
      <c r="V16" s="26" t="e">
        <f t="shared" si="7"/>
        <v>#VALUE!</v>
      </c>
      <c r="W16" s="26" t="str">
        <f>IF(ISBLANK($C16),"",IF(W$2&lt;&gt;"Yes",0,IF(AX16&lt;=#REF!,#REF!,IF(AX16&lt;=#REF!,#REF!,#REF!))))</f>
        <v/>
      </c>
      <c r="X16" s="26" t="e">
        <f t="shared" si="8"/>
        <v>#VALUE!</v>
      </c>
      <c r="Y16" s="26" t="str">
        <f>IF(ISBLANK($C16),"",IF(Y$2&lt;&gt;"Yes",0,IF(AZ16&lt;=#REF!,#REF!,IF(AZ16&lt;=#REF!,#REF!,#REF!))))</f>
        <v/>
      </c>
      <c r="Z16" s="26" t="e">
        <f t="shared" si="9"/>
        <v>#VALUE!</v>
      </c>
      <c r="AA16" s="26" t="str">
        <f>IF(ISBLANK($C16),"",IF(AA$2&lt;&gt;"Yes",0,IF(BB16&lt;=#REF!,#REF!,IF(BB16&lt;=#REF!,#REF!,#REF!))))</f>
        <v/>
      </c>
      <c r="AB16" s="26" t="e">
        <f t="shared" si="10"/>
        <v>#VALUE!</v>
      </c>
      <c r="AC16" s="26" t="str">
        <f>IF(ISBLANK($C16),"",IF(AC$2&lt;&gt;"Yes",0,IF(BD16&lt;=#REF!,#REF!,IF(BD16&lt;=#REF!,#REF!,#REF!))))</f>
        <v/>
      </c>
      <c r="AD16" s="26" t="e">
        <f t="shared" si="11"/>
        <v>#VALUE!</v>
      </c>
      <c r="AE16" s="26" t="str">
        <f>IF(ISBLANK($C16),"",IF(AE$2&lt;&gt;"Yes",0,IF(BF16&lt;=#REF!,#REF!,IF(BF16&lt;=#REF!,#REF!,#REF!))))</f>
        <v/>
      </c>
      <c r="AH16" s="27" t="str">
        <f>IF(ISBLANK($C16),"",SUMIF(Data!$C$19:$E$36,'M&amp;R Management'!$C16,Data!#REF!))</f>
        <v/>
      </c>
      <c r="AI16" s="27"/>
      <c r="AJ16" s="27" t="str">
        <f>IF(ISBLANK($C16),"",SUMIF(Data!$C$19:$E$36,'M&amp;R Management'!$C16,Data!F$19:F$36))</f>
        <v/>
      </c>
      <c r="AK16" s="27"/>
      <c r="AL16" s="27" t="str">
        <f>IF(ISBLANK($C16),"",SUMIF(Data!$C$19:$E$36,'M&amp;R Management'!$C16,Data!G$19:G$36))</f>
        <v/>
      </c>
      <c r="AM16" s="27"/>
      <c r="AN16" s="27" t="str">
        <f>IF(ISBLANK($C16),"",SUMIF(Data!$C$19:$E$36,'M&amp;R Management'!$C16,Data!H$19:H$36))</f>
        <v/>
      </c>
      <c r="AO16" s="27"/>
      <c r="AP16" s="27" t="str">
        <f>IF(ISBLANK($C16),"",SUMIF(Data!$C$19:$E$36,'M&amp;R Management'!$C16,Data!I$19:I$36))</f>
        <v/>
      </c>
      <c r="AQ16" s="27"/>
      <c r="AR16" s="27" t="str">
        <f>IF(ISBLANK($C16),"",SUMIF(Data!$C$19:$E$36,'M&amp;R Management'!$C16,Data!J$19:J$36))</f>
        <v/>
      </c>
      <c r="AS16" s="27"/>
      <c r="AT16" s="27" t="str">
        <f>IF(ISBLANK($C16),"",SUMIF(Data!$C$19:$E$36,'M&amp;R Management'!$C16,Data!K$19:K$36))</f>
        <v/>
      </c>
      <c r="AU16" s="27"/>
      <c r="AV16" s="27" t="str">
        <f>IF(ISBLANK($C16),"",SUMIF(Data!$C$19:$E$36,'M&amp;R Management'!$C16,Data!L$19:L$36))</f>
        <v/>
      </c>
      <c r="AW16" s="27"/>
      <c r="AX16" s="27" t="str">
        <f>IF(ISBLANK($C16),"",SUMIF(Data!$C$19:$E$36,'M&amp;R Management'!$C16,Data!M$19:M$36))</f>
        <v/>
      </c>
      <c r="AY16" s="27"/>
      <c r="AZ16" s="27" t="str">
        <f>IF(ISBLANK($C16),"",SUMIF(Data!$C$19:$E$36,'M&amp;R Management'!$C16,Data!N$19:N$36))</f>
        <v/>
      </c>
      <c r="BA16" s="27"/>
      <c r="BB16" s="27" t="str">
        <f>IF(ISBLANK($C16),"",SUMIF(Data!$C$19:$E$36,'M&amp;R Management'!$C16,Data!O$19:O$36))</f>
        <v/>
      </c>
      <c r="BC16" s="27"/>
      <c r="BD16" s="27" t="str">
        <f>IF(ISBLANK($C16),"",SUMIF(Data!$C$19:$E$36,'M&amp;R Management'!$C16,Data!P$19:P$36))</f>
        <v/>
      </c>
      <c r="BE16" s="27"/>
      <c r="BF16" s="27" t="str">
        <f>IF(ISBLANK($C16),"",SUMIF(Data!$C$19:$E$36,'M&amp;R Management'!$C16,Data!Q$19:Q$36))</f>
        <v/>
      </c>
    </row>
    <row r="17" spans="2:58" s="9" customFormat="1" hidden="1" outlineLevel="1">
      <c r="B17" s="22" t="s">
        <v>75</v>
      </c>
      <c r="C17" s="23"/>
      <c r="D17" s="73"/>
      <c r="E17" s="23"/>
      <c r="F17" s="34"/>
      <c r="G17" s="26" t="str">
        <f>IF(ISBLANK($C17),"",IF(G$2&lt;&gt;"Yes",0,IF(AH17&gt;=#REF!,#REF!,IF(AH17&gt;=#REF!,#REF!,#REF!))))</f>
        <v/>
      </c>
      <c r="H17" s="26" t="e">
        <f t="shared" si="0"/>
        <v>#VALUE!</v>
      </c>
      <c r="I17" s="26" t="str">
        <f>IF(ISBLANK($C17),"",IF(I$2&lt;&gt;"Yes",0,IF(AJ17&gt;=#REF!,#REF!,IF(AJ17&gt;=#REF!,#REF!,#REF!))))</f>
        <v/>
      </c>
      <c r="J17" s="26" t="e">
        <f t="shared" si="1"/>
        <v>#VALUE!</v>
      </c>
      <c r="K17" s="26" t="str">
        <f>IF(ISBLANK($C17),"",IF(K$2&lt;&gt;"Yes",0,IF(AL17&gt;=#REF!,#REF!,IF(AL17&gt;=#REF!,#REF!,#REF!))))</f>
        <v/>
      </c>
      <c r="L17" s="26" t="e">
        <f t="shared" si="2"/>
        <v>#VALUE!</v>
      </c>
      <c r="M17" s="26" t="str">
        <f>IF(ISBLANK($C17),"",IF(M$2&lt;&gt;"Yes",0,IF(AN17&gt;=#REF!,#REF!,IF(AN17&gt;=#REF!,#REF!,#REF!))))</f>
        <v/>
      </c>
      <c r="N17" s="26" t="e">
        <f t="shared" si="3"/>
        <v>#VALUE!</v>
      </c>
      <c r="O17" s="26" t="str">
        <f>IF(ISBLANK($C17),"",IF(O$2&lt;&gt;"Yes",0,IF(AP17&gt;=#REF!,#REF!,IF(AP17&gt;=#REF!,#REF!,#REF!))))</f>
        <v/>
      </c>
      <c r="P17" s="26" t="e">
        <f t="shared" si="4"/>
        <v>#VALUE!</v>
      </c>
      <c r="Q17" s="26" t="str">
        <f>IF(ISBLANK($C17),"",IF(Q$2&lt;&gt;"Yes",0,IF(AR17&gt;=#REF!,#REF!,IF(AR17&gt;=#REF!,#REF!,#REF!))))</f>
        <v/>
      </c>
      <c r="R17" s="26" t="e">
        <f t="shared" si="5"/>
        <v>#VALUE!</v>
      </c>
      <c r="S17" s="26" t="str">
        <f>IF(ISBLANK($C17),"",IF(S$2&lt;&gt;"Yes",0,IF(AT17&gt;=#REF!,#REF!,IF(AT17&gt;=#REF!,#REF!,#REF!))))</f>
        <v/>
      </c>
      <c r="T17" s="26" t="e">
        <f t="shared" si="6"/>
        <v>#VALUE!</v>
      </c>
      <c r="U17" s="26" t="str">
        <f>IF(ISBLANK($C17),"",IF(U$2&lt;&gt;"Yes",0,IF(AV17&gt;=#REF!,#REF!,IF(AV17&gt;=#REF!,#REF!,#REF!))))</f>
        <v/>
      </c>
      <c r="V17" s="26" t="e">
        <f t="shared" si="7"/>
        <v>#VALUE!</v>
      </c>
      <c r="W17" s="26" t="str">
        <f>IF(ISBLANK($C17),"",IF(W$2&lt;&gt;"Yes",0,IF(AX17&gt;=#REF!,#REF!,IF(AX17&gt;=#REF!,#REF!,#REF!))))</f>
        <v/>
      </c>
      <c r="X17" s="26" t="e">
        <f t="shared" si="8"/>
        <v>#VALUE!</v>
      </c>
      <c r="Y17" s="26" t="str">
        <f>IF(ISBLANK($C17),"",IF(Y$2&lt;&gt;"Yes",0,IF(AZ17&gt;=#REF!,#REF!,IF(AZ17&gt;=#REF!,#REF!,#REF!))))</f>
        <v/>
      </c>
      <c r="Z17" s="26" t="e">
        <f t="shared" si="9"/>
        <v>#VALUE!</v>
      </c>
      <c r="AA17" s="26" t="str">
        <f>IF(ISBLANK($C17),"",IF(AA$2&lt;&gt;"Yes",0,IF(BB17&gt;=#REF!,#REF!,IF(BB17&gt;=#REF!,#REF!,#REF!))))</f>
        <v/>
      </c>
      <c r="AB17" s="26" t="e">
        <f t="shared" si="10"/>
        <v>#VALUE!</v>
      </c>
      <c r="AC17" s="26" t="str">
        <f>IF(ISBLANK($C17),"",IF(AC$2&lt;&gt;"Yes",0,IF(BD17&gt;=#REF!,#REF!,IF(BD17&gt;=#REF!,#REF!,#REF!))))</f>
        <v/>
      </c>
      <c r="AD17" s="26" t="e">
        <f t="shared" si="11"/>
        <v>#VALUE!</v>
      </c>
      <c r="AE17" s="26" t="str">
        <f>IF(ISBLANK($C17),"",IF(AE$2&lt;&gt;"Yes",0,IF(BF17&gt;=#REF!,#REF!,IF(BF17&gt;=#REF!,#REF!,#REF!))))</f>
        <v/>
      </c>
      <c r="AH17" s="27" t="str">
        <f>IF(ISBLANK($C17),"",SUMIF(Data!$C$19:$E$36,'M&amp;R Management'!$C17,Data!#REF!))</f>
        <v/>
      </c>
      <c r="AI17" s="27"/>
      <c r="AJ17" s="27" t="str">
        <f>IF(ISBLANK($C17),"",SUMIF(Data!$C$19:$E$36,'M&amp;R Management'!$C17,Data!F$19:F$36))</f>
        <v/>
      </c>
      <c r="AK17" s="27"/>
      <c r="AL17" s="27" t="str">
        <f>IF(ISBLANK($C17),"",SUMIF(Data!$C$19:$E$36,'M&amp;R Management'!$C17,Data!G$19:G$36))</f>
        <v/>
      </c>
      <c r="AM17" s="27"/>
      <c r="AN17" s="27" t="str">
        <f>IF(ISBLANK($C17),"",SUMIF(Data!$C$19:$E$36,'M&amp;R Management'!$C17,Data!H$19:H$36))</f>
        <v/>
      </c>
      <c r="AO17" s="27"/>
      <c r="AP17" s="27" t="str">
        <f>IF(ISBLANK($C17),"",SUMIF(Data!$C$19:$E$36,'M&amp;R Management'!$C17,Data!I$19:I$36))</f>
        <v/>
      </c>
      <c r="AQ17" s="27"/>
      <c r="AR17" s="27" t="str">
        <f>IF(ISBLANK($C17),"",SUMIF(Data!$C$19:$E$36,'M&amp;R Management'!$C17,Data!J$19:J$36))</f>
        <v/>
      </c>
      <c r="AS17" s="27"/>
      <c r="AT17" s="27" t="str">
        <f>IF(ISBLANK($C17),"",SUMIF(Data!$C$19:$E$36,'M&amp;R Management'!$C17,Data!K$19:K$36))</f>
        <v/>
      </c>
      <c r="AU17" s="27"/>
      <c r="AV17" s="27" t="str">
        <f>IF(ISBLANK($C17),"",SUMIF(Data!$C$19:$E$36,'M&amp;R Management'!$C17,Data!L$19:L$36))</f>
        <v/>
      </c>
      <c r="AW17" s="27"/>
      <c r="AX17" s="27" t="str">
        <f>IF(ISBLANK($C17),"",SUMIF(Data!$C$19:$E$36,'M&amp;R Management'!$C17,Data!M$19:M$36))</f>
        <v/>
      </c>
      <c r="AY17" s="27"/>
      <c r="AZ17" s="27" t="str">
        <f>IF(ISBLANK($C17),"",SUMIF(Data!$C$19:$E$36,'M&amp;R Management'!$C17,Data!N$19:N$36))</f>
        <v/>
      </c>
      <c r="BA17" s="27"/>
      <c r="BB17" s="27" t="str">
        <f>IF(ISBLANK($C17),"",SUMIF(Data!$C$19:$E$36,'M&amp;R Management'!$C17,Data!O$19:O$36))</f>
        <v/>
      </c>
      <c r="BC17" s="27"/>
      <c r="BD17" s="27" t="str">
        <f>IF(ISBLANK($C17),"",SUMIF(Data!$C$19:$E$36,'M&amp;R Management'!$C17,Data!P$19:P$36))</f>
        <v/>
      </c>
      <c r="BE17" s="27"/>
      <c r="BF17" s="27" t="str">
        <f>IF(ISBLANK($C17),"",SUMIF(Data!$C$19:$E$36,'M&amp;R Management'!$C17,Data!Q$19:Q$36))</f>
        <v/>
      </c>
    </row>
    <row r="18" spans="2:58" s="9" customFormat="1" hidden="1" outlineLevel="1">
      <c r="B18" s="22" t="s">
        <v>76</v>
      </c>
      <c r="C18" s="23"/>
      <c r="D18" s="73"/>
      <c r="E18" s="23"/>
      <c r="F18" s="34"/>
      <c r="G18" s="26" t="str">
        <f>IF(ISBLANK($C18),"",IF(G$2&lt;&gt;"Yes",0,IF(AH18=#REF!,#REF!,IF(AH18=#REF!,#REF!,#REF!))))</f>
        <v/>
      </c>
      <c r="H18" s="26" t="e">
        <f t="shared" si="0"/>
        <v>#VALUE!</v>
      </c>
      <c r="I18" s="26" t="str">
        <f>IF(ISBLANK($C18),"",IF(I$2&lt;&gt;"Yes",0,IF(AJ18=#REF!,#REF!,IF(AJ18=#REF!,#REF!,#REF!))))</f>
        <v/>
      </c>
      <c r="J18" s="26" t="e">
        <f t="shared" si="1"/>
        <v>#VALUE!</v>
      </c>
      <c r="K18" s="26" t="str">
        <f>IF(ISBLANK($C18),"",IF(K$2&lt;&gt;"Yes",0,IF(AL18=#REF!,#REF!,IF(AL18=#REF!,#REF!,#REF!))))</f>
        <v/>
      </c>
      <c r="L18" s="26" t="e">
        <f t="shared" si="2"/>
        <v>#VALUE!</v>
      </c>
      <c r="M18" s="26" t="str">
        <f>IF(ISBLANK($C18),"",IF(M$2&lt;&gt;"Yes",0,IF(AN18=#REF!,#REF!,IF(AN18=#REF!,#REF!,#REF!))))</f>
        <v/>
      </c>
      <c r="N18" s="26" t="e">
        <f t="shared" si="3"/>
        <v>#VALUE!</v>
      </c>
      <c r="O18" s="26" t="str">
        <f>IF(ISBLANK($C18),"",IF(O$2&lt;&gt;"Yes",0,IF(AP18=#REF!,#REF!,IF(AP18=#REF!,#REF!,#REF!))))</f>
        <v/>
      </c>
      <c r="P18" s="26" t="e">
        <f t="shared" si="4"/>
        <v>#VALUE!</v>
      </c>
      <c r="Q18" s="26" t="str">
        <f>IF(ISBLANK($C18),"",IF(Q$2&lt;&gt;"Yes",0,IF(AR18=#REF!,#REF!,IF(AR18=#REF!,#REF!,#REF!))))</f>
        <v/>
      </c>
      <c r="R18" s="26" t="e">
        <f t="shared" si="5"/>
        <v>#VALUE!</v>
      </c>
      <c r="S18" s="26" t="str">
        <f>IF(ISBLANK($C18),"",IF(S$2&lt;&gt;"Yes",0,IF(AT18=#REF!,#REF!,IF(AT18=#REF!,#REF!,#REF!))))</f>
        <v/>
      </c>
      <c r="T18" s="26" t="e">
        <f t="shared" si="6"/>
        <v>#VALUE!</v>
      </c>
      <c r="U18" s="26" t="str">
        <f>IF(ISBLANK($C18),"",IF(U$2&lt;&gt;"Yes",0,IF(AV18=#REF!,#REF!,IF(AV18=#REF!,#REF!,#REF!))))</f>
        <v/>
      </c>
      <c r="V18" s="26" t="e">
        <f t="shared" si="7"/>
        <v>#VALUE!</v>
      </c>
      <c r="W18" s="26" t="str">
        <f>IF(ISBLANK($C18),"",IF(W$2&lt;&gt;"Yes",0,IF(AX18=#REF!,#REF!,IF(AX18=#REF!,#REF!,#REF!))))</f>
        <v/>
      </c>
      <c r="X18" s="26" t="e">
        <f t="shared" si="8"/>
        <v>#VALUE!</v>
      </c>
      <c r="Y18" s="26" t="str">
        <f>IF(ISBLANK($C18),"",IF(Y$2&lt;&gt;"Yes",0,IF(AZ18=#REF!,#REF!,IF(AZ18=#REF!,#REF!,#REF!))))</f>
        <v/>
      </c>
      <c r="Z18" s="26" t="e">
        <f t="shared" si="9"/>
        <v>#VALUE!</v>
      </c>
      <c r="AA18" s="26" t="str">
        <f>IF(ISBLANK($C18),"",IF(AA$2&lt;&gt;"Yes",0,IF(BB18=#REF!,#REF!,IF(BB18=#REF!,#REF!,#REF!))))</f>
        <v/>
      </c>
      <c r="AB18" s="26" t="e">
        <f t="shared" si="10"/>
        <v>#VALUE!</v>
      </c>
      <c r="AC18" s="26" t="str">
        <f>IF(ISBLANK($C18),"",IF(AC$2&lt;&gt;"Yes",0,IF(BD18=#REF!,#REF!,IF(BD18=#REF!,#REF!,#REF!))))</f>
        <v/>
      </c>
      <c r="AD18" s="26" t="e">
        <f t="shared" si="11"/>
        <v>#VALUE!</v>
      </c>
      <c r="AE18" s="26" t="str">
        <f>IF(ISBLANK($C18),"",IF(AE$2&lt;&gt;"Yes",0,IF(BF18=#REF!,#REF!,IF(BF18=#REF!,#REF!,#REF!))))</f>
        <v/>
      </c>
      <c r="AH18" s="27" t="str">
        <f>IF(ISBLANK($C18),"",SUMIF(Data!$C$19:$E$36,'M&amp;R Management'!$C18,Data!#REF!))</f>
        <v/>
      </c>
      <c r="AI18" s="27"/>
      <c r="AJ18" s="27" t="str">
        <f>IF(ISBLANK($C18),"",SUMIF(Data!$C$19:$E$36,'M&amp;R Management'!$C18,Data!F$19:F$36))</f>
        <v/>
      </c>
      <c r="AK18" s="27"/>
      <c r="AL18" s="27" t="str">
        <f>IF(ISBLANK($C18),"",SUMIF(Data!$C$19:$E$36,'M&amp;R Management'!$C18,Data!G$19:G$36))</f>
        <v/>
      </c>
      <c r="AM18" s="27"/>
      <c r="AN18" s="27" t="str">
        <f>IF(ISBLANK($C18),"",SUMIF(Data!$C$19:$E$36,'M&amp;R Management'!$C18,Data!H$19:H$36))</f>
        <v/>
      </c>
      <c r="AO18" s="27"/>
      <c r="AP18" s="27" t="str">
        <f>IF(ISBLANK($C18),"",SUMIF(Data!$C$19:$E$36,'M&amp;R Management'!$C18,Data!I$19:I$36))</f>
        <v/>
      </c>
      <c r="AQ18" s="27"/>
      <c r="AR18" s="27" t="str">
        <f>IF(ISBLANK($C18),"",SUMIF(Data!$C$19:$E$36,'M&amp;R Management'!$C18,Data!J$19:J$36))</f>
        <v/>
      </c>
      <c r="AS18" s="27"/>
      <c r="AT18" s="27" t="str">
        <f>IF(ISBLANK($C18),"",SUMIF(Data!$C$19:$E$36,'M&amp;R Management'!$C18,Data!K$19:K$36))</f>
        <v/>
      </c>
      <c r="AU18" s="27"/>
      <c r="AV18" s="27" t="str">
        <f>IF(ISBLANK($C18),"",SUMIF(Data!$C$19:$E$36,'M&amp;R Management'!$C18,Data!L$19:L$36))</f>
        <v/>
      </c>
      <c r="AW18" s="27"/>
      <c r="AX18" s="27" t="str">
        <f>IF(ISBLANK($C18),"",SUMIF(Data!$C$19:$E$36,'M&amp;R Management'!$C18,Data!M$19:M$36))</f>
        <v/>
      </c>
      <c r="AY18" s="27"/>
      <c r="AZ18" s="27" t="str">
        <f>IF(ISBLANK($C18),"",SUMIF(Data!$C$19:$E$36,'M&amp;R Management'!$C18,Data!N$19:N$36))</f>
        <v/>
      </c>
      <c r="BA18" s="27"/>
      <c r="BB18" s="27" t="str">
        <f>IF(ISBLANK($C18),"",SUMIF(Data!$C$19:$E$36,'M&amp;R Management'!$C18,Data!O$19:O$36))</f>
        <v/>
      </c>
      <c r="BC18" s="27"/>
      <c r="BD18" s="27" t="str">
        <f>IF(ISBLANK($C18),"",SUMIF(Data!$C$19:$E$36,'M&amp;R Management'!$C18,Data!P$19:P$36))</f>
        <v/>
      </c>
      <c r="BE18" s="27"/>
      <c r="BF18" s="27" t="str">
        <f>IF(ISBLANK($C18),"",SUMIF(Data!$C$19:$E$36,'M&amp;R Management'!$C18,Data!Q$19:Q$36))</f>
        <v/>
      </c>
    </row>
    <row r="19" spans="2:58" hidden="1" outlineLevel="1">
      <c r="B19" s="10">
        <v>9</v>
      </c>
      <c r="C19" s="11"/>
      <c r="D19" s="72"/>
      <c r="E19" s="11"/>
      <c r="F19" s="14"/>
      <c r="G19" s="7" t="str">
        <f t="shared" ref="G19:G20" si="21">IF(ISBLANK($C19),"",IF(G$2&lt;&gt;"Yes",0,IF(AH19&lt;=$D$30,$B$30,IF(AH19&lt;=$D$29,$B$29,$B$28))))</f>
        <v/>
      </c>
      <c r="H19" s="7" t="e">
        <f t="shared" si="0"/>
        <v>#VALUE!</v>
      </c>
      <c r="I19" s="7" t="str">
        <f>IF(ISBLANK($C19),"",IF(I$2&lt;&gt;"Yes",0,IF(AJ19&lt;=$D$30,$B$30,IF(AJ19&lt;=$D$29,$B$29,$B$28))))</f>
        <v/>
      </c>
      <c r="J19" s="7" t="e">
        <f t="shared" si="1"/>
        <v>#VALUE!</v>
      </c>
      <c r="K19" s="7" t="str">
        <f t="shared" si="12"/>
        <v/>
      </c>
      <c r="L19" s="7" t="e">
        <f t="shared" si="2"/>
        <v>#VALUE!</v>
      </c>
      <c r="M19" s="7" t="str">
        <f t="shared" si="13"/>
        <v/>
      </c>
      <c r="N19" s="7" t="e">
        <f t="shared" si="3"/>
        <v>#VALUE!</v>
      </c>
      <c r="O19" s="7" t="str">
        <f t="shared" si="14"/>
        <v/>
      </c>
      <c r="P19" s="7" t="e">
        <f t="shared" si="4"/>
        <v>#VALUE!</v>
      </c>
      <c r="Q19" s="7" t="str">
        <f t="shared" si="15"/>
        <v/>
      </c>
      <c r="R19" s="7" t="e">
        <f t="shared" si="5"/>
        <v>#VALUE!</v>
      </c>
      <c r="S19" s="7" t="str">
        <f t="shared" si="16"/>
        <v/>
      </c>
      <c r="T19" s="7" t="e">
        <f t="shared" si="6"/>
        <v>#VALUE!</v>
      </c>
      <c r="U19" s="7" t="str">
        <f t="shared" si="17"/>
        <v/>
      </c>
      <c r="V19" s="7" t="e">
        <f t="shared" si="7"/>
        <v>#VALUE!</v>
      </c>
      <c r="W19" s="7" t="str">
        <f t="shared" si="18"/>
        <v/>
      </c>
      <c r="X19" s="7" t="e">
        <f t="shared" si="8"/>
        <v>#VALUE!</v>
      </c>
      <c r="Y19" s="7" t="str">
        <f>IF(ISBLANK($C19),"",IF(Y$2&lt;&gt;"Yes",0,IF(AZ19&lt;=$D$30,$B$30,IF(AZ19&lt;=$D$29,$B$29,$B$28))))</f>
        <v/>
      </c>
      <c r="Z19" s="7" t="e">
        <f t="shared" si="9"/>
        <v>#VALUE!</v>
      </c>
      <c r="AA19" s="7" t="str">
        <f t="shared" si="19"/>
        <v/>
      </c>
      <c r="AB19" s="7" t="e">
        <f t="shared" si="10"/>
        <v>#VALUE!</v>
      </c>
      <c r="AC19" s="7" t="str">
        <f t="shared" si="20"/>
        <v/>
      </c>
      <c r="AD19" s="7" t="e">
        <f t="shared" si="11"/>
        <v>#VALUE!</v>
      </c>
      <c r="AE19" s="7" t="str">
        <f>IF(ISBLANK($C19),"",IF(AE$2&lt;&gt;"Yes",0,IF(BF19&lt;=$D$30,$B$30,IF(BF19&lt;=$D$29,$B$29,$B$28))))</f>
        <v/>
      </c>
      <c r="AH19" s="6" t="str">
        <f>IF(ISBLANK($C19),"",SUMIF(Data!$C$19:$E$36,'M&amp;R Management'!$C19,Data!#REF!))</f>
        <v/>
      </c>
      <c r="AI19" s="6"/>
      <c r="AJ19" s="6" t="str">
        <f>IF(ISBLANK($C19),"",SUMIF(Data!$C$19:$E$36,'M&amp;R Management'!$C19,Data!F$19:F$36))</f>
        <v/>
      </c>
      <c r="AK19" s="6"/>
      <c r="AL19" s="6" t="str">
        <f>IF(ISBLANK($C19),"",SUMIF(Data!$C$19:$E$36,'M&amp;R Management'!$C19,Data!G$19:G$36))</f>
        <v/>
      </c>
      <c r="AM19" s="6"/>
      <c r="AN19" s="6" t="str">
        <f>IF(ISBLANK($C19),"",SUMIF(Data!$C$19:$E$36,'M&amp;R Management'!$C19,Data!H$19:H$36))</f>
        <v/>
      </c>
      <c r="AO19" s="6"/>
      <c r="AP19" s="6" t="str">
        <f>IF(ISBLANK($C19),"",SUMIF(Data!$C$19:$E$36,'M&amp;R Management'!$C19,Data!I$19:I$36))</f>
        <v/>
      </c>
      <c r="AQ19" s="6"/>
      <c r="AR19" s="6" t="str">
        <f>IF(ISBLANK($C19),"",SUMIF(Data!$C$19:$E$36,'M&amp;R Management'!$C19,Data!J$19:J$36))</f>
        <v/>
      </c>
      <c r="AS19" s="6"/>
      <c r="AT19" s="6" t="str">
        <f>IF(ISBLANK($C19),"",SUMIF(Data!$C$19:$E$36,'M&amp;R Management'!$C19,Data!K$19:K$36))</f>
        <v/>
      </c>
      <c r="AU19" s="6"/>
      <c r="AV19" s="6" t="str">
        <f>IF(ISBLANK($C19),"",SUMIF(Data!$C$19:$E$36,'M&amp;R Management'!$C19,Data!L$19:L$36))</f>
        <v/>
      </c>
      <c r="AW19" s="6"/>
      <c r="AX19" s="6" t="str">
        <f>IF(ISBLANK($C19),"",SUMIF(Data!$C$19:$E$36,'M&amp;R Management'!$C19,Data!M$19:M$36))</f>
        <v/>
      </c>
      <c r="AY19" s="6"/>
      <c r="AZ19" s="6" t="str">
        <f>IF(ISBLANK($C19),"",SUMIF(Data!$C$19:$E$36,'M&amp;R Management'!$C19,Data!N$19:N$36))</f>
        <v/>
      </c>
      <c r="BA19" s="6"/>
      <c r="BB19" s="6" t="str">
        <f>IF(ISBLANK($C19),"",SUMIF(Data!$C$19:$E$36,'M&amp;R Management'!$C19,Data!O$19:O$36))</f>
        <v/>
      </c>
      <c r="BC19" s="6"/>
      <c r="BD19" s="6" t="str">
        <f>IF(ISBLANK($C19),"",SUMIF(Data!$C$19:$E$36,'M&amp;R Management'!$C19,Data!P$19:P$36))</f>
        <v/>
      </c>
      <c r="BE19" s="6"/>
      <c r="BF19" s="6" t="str">
        <f>IF(ISBLANK($C19),"",SUMIF(Data!$C$19:$E$36,'M&amp;R Management'!$C19,Data!Q$19:Q$36))</f>
        <v/>
      </c>
    </row>
    <row r="20" spans="2:58" hidden="1" outlineLevel="1">
      <c r="B20" s="10">
        <v>10</v>
      </c>
      <c r="C20" s="11"/>
      <c r="D20" s="72"/>
      <c r="E20" s="11"/>
      <c r="F20" s="14"/>
      <c r="G20" s="7" t="str">
        <f t="shared" si="21"/>
        <v/>
      </c>
      <c r="H20" s="7" t="e">
        <f t="shared" si="0"/>
        <v>#VALUE!</v>
      </c>
      <c r="I20" s="7" t="str">
        <f t="shared" ref="I20" si="22">IF(ISBLANK($C20),"",IF(I$2&lt;&gt;"Yes",0,IF(AJ20&lt;=$D$30,$B$30,IF(AJ20&lt;=$D$29,$B$29,$B$28))))</f>
        <v/>
      </c>
      <c r="J20" s="7" t="e">
        <f t="shared" si="1"/>
        <v>#VALUE!</v>
      </c>
      <c r="K20" s="7" t="str">
        <f t="shared" si="12"/>
        <v/>
      </c>
      <c r="L20" s="7" t="e">
        <f t="shared" si="2"/>
        <v>#VALUE!</v>
      </c>
      <c r="M20" s="7" t="str">
        <f t="shared" si="13"/>
        <v/>
      </c>
      <c r="N20" s="7" t="e">
        <f t="shared" si="3"/>
        <v>#VALUE!</v>
      </c>
      <c r="O20" s="7" t="str">
        <f t="shared" si="14"/>
        <v/>
      </c>
      <c r="P20" s="7" t="e">
        <f t="shared" si="4"/>
        <v>#VALUE!</v>
      </c>
      <c r="Q20" s="7" t="str">
        <f t="shared" si="15"/>
        <v/>
      </c>
      <c r="R20" s="7" t="e">
        <f t="shared" si="5"/>
        <v>#VALUE!</v>
      </c>
      <c r="S20" s="7" t="str">
        <f t="shared" si="16"/>
        <v/>
      </c>
      <c r="T20" s="7" t="e">
        <f t="shared" si="6"/>
        <v>#VALUE!</v>
      </c>
      <c r="U20" s="7" t="str">
        <f t="shared" si="17"/>
        <v/>
      </c>
      <c r="V20" s="7" t="e">
        <f t="shared" si="7"/>
        <v>#VALUE!</v>
      </c>
      <c r="W20" s="7" t="str">
        <f t="shared" si="18"/>
        <v/>
      </c>
      <c r="X20" s="7" t="e">
        <f t="shared" si="8"/>
        <v>#VALUE!</v>
      </c>
      <c r="Y20" s="7" t="str">
        <f>IF(ISBLANK($C20),"",IF(Y$2&lt;&gt;"Yes",0,IF(AZ20&lt;=$D$30,$B$30,IF(AZ20&lt;=$D$29,$B$29,$B$28))))</f>
        <v/>
      </c>
      <c r="Z20" s="7" t="e">
        <f t="shared" si="9"/>
        <v>#VALUE!</v>
      </c>
      <c r="AA20" s="7" t="str">
        <f t="shared" si="19"/>
        <v/>
      </c>
      <c r="AB20" s="7" t="e">
        <f t="shared" si="10"/>
        <v>#VALUE!</v>
      </c>
      <c r="AC20" s="7" t="str">
        <f t="shared" si="20"/>
        <v/>
      </c>
      <c r="AD20" s="7" t="e">
        <f t="shared" si="11"/>
        <v>#VALUE!</v>
      </c>
      <c r="AE20" s="7" t="str">
        <f>IF(ISBLANK($C20),"",IF(AE$2&lt;&gt;"Yes",0,IF(BF20&lt;=$D$30,$B$30,IF(BF20&lt;=$D$29,$B$29,$B$28))))</f>
        <v/>
      </c>
      <c r="AH20" s="6" t="str">
        <f>IF(ISBLANK($C20),"",SUMIF(Data!$C$19:$E$36,'M&amp;R Management'!$C20,Data!#REF!))</f>
        <v/>
      </c>
      <c r="AI20" s="6"/>
      <c r="AJ20" s="6" t="str">
        <f>IF(ISBLANK($C20),"",SUMIF(Data!$C$19:$E$36,'M&amp;R Management'!$C20,Data!F$19:F$36))</f>
        <v/>
      </c>
      <c r="AK20" s="6"/>
      <c r="AL20" s="6" t="str">
        <f>IF(ISBLANK($C20),"",SUMIF(Data!$C$19:$E$36,'M&amp;R Management'!$C20,Data!G$19:G$36))</f>
        <v/>
      </c>
      <c r="AM20" s="6"/>
      <c r="AN20" s="6" t="str">
        <f>IF(ISBLANK($C20),"",SUMIF(Data!$C$19:$E$36,'M&amp;R Management'!$C20,Data!H$19:H$36))</f>
        <v/>
      </c>
      <c r="AO20" s="6"/>
      <c r="AP20" s="6" t="str">
        <f>IF(ISBLANK($C20),"",SUMIF(Data!$C$19:$E$36,'M&amp;R Management'!$C20,Data!I$19:I$36))</f>
        <v/>
      </c>
      <c r="AQ20" s="6"/>
      <c r="AR20" s="6" t="str">
        <f>IF(ISBLANK($C20),"",SUMIF(Data!$C$19:$E$36,'M&amp;R Management'!$C20,Data!J$19:J$36))</f>
        <v/>
      </c>
      <c r="AS20" s="6"/>
      <c r="AT20" s="6" t="str">
        <f>IF(ISBLANK($C20),"",SUMIF(Data!$C$19:$E$36,'M&amp;R Management'!$C20,Data!K$19:K$36))</f>
        <v/>
      </c>
      <c r="AU20" s="6"/>
      <c r="AV20" s="6" t="str">
        <f>IF(ISBLANK($C20),"",SUMIF(Data!$C$19:$E$36,'M&amp;R Management'!$C20,Data!L$19:L$36))</f>
        <v/>
      </c>
      <c r="AW20" s="6"/>
      <c r="AX20" s="6" t="str">
        <f>IF(ISBLANK($C20),"",SUMIF(Data!$C$19:$E$36,'M&amp;R Management'!$C20,Data!M$19:M$36))</f>
        <v/>
      </c>
      <c r="AY20" s="6"/>
      <c r="AZ20" s="6" t="str">
        <f>IF(ISBLANK($C20),"",SUMIF(Data!$C$19:$E$36,'M&amp;R Management'!$C20,Data!N$19:N$36))</f>
        <v/>
      </c>
      <c r="BA20" s="6"/>
      <c r="BB20" s="6" t="str">
        <f>IF(ISBLANK($C20),"",SUMIF(Data!$C$19:$E$36,'M&amp;R Management'!$C20,Data!O$19:O$36))</f>
        <v/>
      </c>
      <c r="BC20" s="6"/>
      <c r="BD20" s="6" t="str">
        <f>IF(ISBLANK($C20),"",SUMIF(Data!$C$19:$E$36,'M&amp;R Management'!$C20,Data!P$19:P$36))</f>
        <v/>
      </c>
      <c r="BE20" s="6"/>
      <c r="BF20" s="6" t="str">
        <f>IF(ISBLANK($C20),"",SUMIF(Data!$C$19:$E$36,'M&amp;R Management'!$C20,Data!Q$19:Q$36))</f>
        <v/>
      </c>
    </row>
    <row r="21" spans="2:58" collapsed="1">
      <c r="D21" s="3"/>
    </row>
    <row r="22" spans="2:58">
      <c r="B22" s="10" t="s">
        <v>14</v>
      </c>
      <c r="C22" s="11"/>
      <c r="D22" s="72">
        <f>SUM(D11:D20)</f>
        <v>1</v>
      </c>
      <c r="E22" s="12"/>
      <c r="F22" s="13"/>
      <c r="G22" s="7">
        <f>SUMPRODUCT($D11:$D20,G11:G20)</f>
        <v>0</v>
      </c>
      <c r="H22" s="7" t="str">
        <f>IF(OR(ISBLANK(I22),ISERROR(I22)),"",I22-G22)</f>
        <v/>
      </c>
      <c r="I22" s="7" t="e">
        <f>IF(SUMPRODUCT($D11:$D20,I11:I20)=0,NA(),SUMPRODUCT($D11:$D20,I11:I20))</f>
        <v>#N/A</v>
      </c>
      <c r="J22" s="7" t="str">
        <f>IF(OR(ISBLANK(K22),ISERROR(K22)),"",K22-I22)</f>
        <v/>
      </c>
      <c r="K22" s="7" t="e">
        <f>IF(SUMPRODUCT($D11:$D20,K11:K20)=0,NA(),SUMPRODUCT($D11:$D20,K11:K20))</f>
        <v>#N/A</v>
      </c>
      <c r="L22" s="7" t="str">
        <f>IF(OR(ISBLANK(M22),ISERROR(M22)),"",M22-K22)</f>
        <v/>
      </c>
      <c r="M22" s="7" t="e">
        <f>IF(SUMPRODUCT($D11:$D20,M11:M20)=0,NA(),SUMPRODUCT($D11:$D20,M11:M20))</f>
        <v>#N/A</v>
      </c>
      <c r="N22" s="7" t="str">
        <f>IF(OR(ISBLANK(O22),ISERROR(O22)),"",O22-M22)</f>
        <v/>
      </c>
      <c r="O22" s="7" t="e">
        <f>IF(SUMPRODUCT($D11:$D20,O11:O20)=0,NA(),SUMPRODUCT($D11:$D20,O11:O20))</f>
        <v>#N/A</v>
      </c>
      <c r="P22" s="7" t="str">
        <f>IF(OR(ISBLANK(Q22),ISERROR(Q22)),"",Q22-O22)</f>
        <v/>
      </c>
      <c r="Q22" s="7" t="e">
        <f>IF(SUMPRODUCT($D11:$D20,Q11:Q20)=0,NA(),SUMPRODUCT($D11:$D20,Q11:Q20))</f>
        <v>#N/A</v>
      </c>
      <c r="R22" s="7" t="str">
        <f>IF(OR(ISBLANK(S22),ISERROR(S22)),"",S22-Q22)</f>
        <v/>
      </c>
      <c r="S22" s="7" t="e">
        <f>IF(SUMPRODUCT($D11:$D20,S11:S20)=0,NA(),SUMPRODUCT($D11:$D20,S11:S20))</f>
        <v>#N/A</v>
      </c>
      <c r="T22" s="7" t="str">
        <f>IF(OR(ISBLANK(U22),ISERROR(U22)),"",U22-S22)</f>
        <v/>
      </c>
      <c r="U22" s="7" t="e">
        <f>IF(SUMPRODUCT($D11:$D20,U11:U20)=0,NA(),SUMPRODUCT($D11:$D20,U11:U20))</f>
        <v>#N/A</v>
      </c>
      <c r="V22" s="7" t="str">
        <f>IF(OR(ISBLANK(W22),ISERROR(W22)),"",W22-U22)</f>
        <v/>
      </c>
      <c r="W22" s="7" t="e">
        <f>IF(SUMPRODUCT($D11:$D20,W11:W20)=0,NA(),SUMPRODUCT($D11:$D20,W11:W20))</f>
        <v>#N/A</v>
      </c>
      <c r="X22" s="7" t="e">
        <f ca="1">IF(OR(ISBLANK(Y22),ISERROR(Y22)),"",Y22-W22)</f>
        <v>#N/A</v>
      </c>
      <c r="Y22" s="7">
        <f ca="1">IF(SUMPRODUCT($D11:$D20,Y11:Y20)=0,NA(),SUMPRODUCT($D11:$D20,Y11:Y20))</f>
        <v>1</v>
      </c>
      <c r="Z22" s="7" t="str">
        <f>IF(OR(ISBLANK(AA22),ISERROR(AA22)),"",AA22-Y22)</f>
        <v/>
      </c>
      <c r="AA22" s="7" t="e">
        <f>IF(SUMPRODUCT($D11:$D20,AA11:AA20)=0,NA(),SUMPRODUCT($D11:$D20,AA11:AA20))</f>
        <v>#N/A</v>
      </c>
      <c r="AB22" s="7" t="str">
        <f>IF(OR(ISBLANK(AC22),ISERROR(AC22)),"",AC22-AA22)</f>
        <v/>
      </c>
      <c r="AC22" s="7" t="e">
        <f>IF(SUMPRODUCT($D11:$D20,AC11:AC20)=0,NA(),SUMPRODUCT($D11:$D20,AC11:AC20))</f>
        <v>#N/A</v>
      </c>
      <c r="AD22" s="7" t="str">
        <f>IF(OR(ISBLANK(AE22),ISERROR(AE22)),"",AE22-AC22)</f>
        <v/>
      </c>
      <c r="AE22" s="7" t="e">
        <f>IF(SUMPRODUCT($D11:$D20,AE11:AE20)=0,NA(),SUMPRODUCT($D11:$D20,AE11:AE20))</f>
        <v>#N/A</v>
      </c>
    </row>
    <row r="26" spans="2:58">
      <c r="B26" s="2" t="s">
        <v>52</v>
      </c>
    </row>
    <row r="27" spans="2:58">
      <c r="B27" s="2" t="s">
        <v>64</v>
      </c>
      <c r="D27" s="9"/>
    </row>
    <row r="28" spans="2:58" ht="26">
      <c r="B28" s="15">
        <v>1</v>
      </c>
      <c r="C28" s="5" t="s">
        <v>101</v>
      </c>
      <c r="D28" s="66">
        <v>1.1000000000000001</v>
      </c>
    </row>
    <row r="29" spans="2:58" ht="26">
      <c r="B29" s="15">
        <v>2</v>
      </c>
      <c r="C29" s="5" t="s">
        <v>102</v>
      </c>
      <c r="D29" s="66">
        <v>1.1000000000000001</v>
      </c>
    </row>
    <row r="30" spans="2:58">
      <c r="B30" s="15">
        <v>3</v>
      </c>
      <c r="C30" s="5" t="s">
        <v>103</v>
      </c>
      <c r="D30" s="66">
        <v>1.2</v>
      </c>
    </row>
    <row r="31" spans="2:58">
      <c r="B31" s="15"/>
      <c r="C31" s="5"/>
      <c r="D31" s="30"/>
    </row>
    <row r="32" spans="2:58" hidden="1">
      <c r="B32" s="15" t="s">
        <v>65</v>
      </c>
      <c r="C32" s="5"/>
      <c r="D32" s="30"/>
    </row>
    <row r="33" spans="2:5" hidden="1">
      <c r="B33" s="15">
        <v>1</v>
      </c>
      <c r="C33" s="5" t="s">
        <v>128</v>
      </c>
      <c r="D33" s="71">
        <v>1.02</v>
      </c>
    </row>
    <row r="34" spans="2:5" ht="26" hidden="1">
      <c r="B34" s="15">
        <v>2</v>
      </c>
      <c r="C34" s="5" t="s">
        <v>129</v>
      </c>
      <c r="D34" s="71">
        <v>1.02</v>
      </c>
    </row>
    <row r="35" spans="2:5" ht="26" hidden="1">
      <c r="B35" s="15">
        <v>3</v>
      </c>
      <c r="C35" s="5" t="s">
        <v>130</v>
      </c>
      <c r="D35" s="69">
        <v>1.0149999999999999</v>
      </c>
    </row>
    <row r="36" spans="2:5" hidden="1">
      <c r="B36" s="15"/>
      <c r="C36" s="5"/>
      <c r="D36" s="30"/>
    </row>
    <row r="37" spans="2:5" hidden="1">
      <c r="B37" s="15" t="s">
        <v>66</v>
      </c>
      <c r="C37" s="5"/>
      <c r="D37" s="30"/>
    </row>
    <row r="38" spans="2:5" hidden="1">
      <c r="B38" s="15">
        <v>1</v>
      </c>
      <c r="C38" s="5" t="s">
        <v>51</v>
      </c>
      <c r="D38" s="69">
        <v>1.05</v>
      </c>
    </row>
    <row r="39" spans="2:5" hidden="1">
      <c r="B39" s="15">
        <v>2</v>
      </c>
      <c r="C39" s="5" t="s">
        <v>107</v>
      </c>
      <c r="D39" s="69">
        <v>1.05</v>
      </c>
    </row>
    <row r="40" spans="2:5" hidden="1">
      <c r="B40" s="15">
        <v>3</v>
      </c>
      <c r="C40" s="5" t="s">
        <v>108</v>
      </c>
      <c r="D40" s="69">
        <v>1</v>
      </c>
    </row>
    <row r="42" spans="2:5">
      <c r="B42" s="2" t="s">
        <v>53</v>
      </c>
    </row>
    <row r="43" spans="2:5">
      <c r="B43" s="2">
        <v>1</v>
      </c>
      <c r="C43" s="2" t="s">
        <v>55</v>
      </c>
      <c r="D43" s="8" t="s">
        <v>57</v>
      </c>
      <c r="E43" s="70">
        <f>'Management Performance'!$E$29</f>
        <v>1.58</v>
      </c>
    </row>
    <row r="44" spans="2:5">
      <c r="B44" s="2">
        <v>2</v>
      </c>
      <c r="C44" s="2" t="s">
        <v>56</v>
      </c>
      <c r="D44" s="8" t="s">
        <v>58</v>
      </c>
      <c r="E44" s="70">
        <f>'Management Performance'!$E$30</f>
        <v>1.58</v>
      </c>
    </row>
    <row r="45" spans="2:5">
      <c r="B45" s="2">
        <v>3</v>
      </c>
      <c r="C45" s="2" t="s">
        <v>54</v>
      </c>
      <c r="D45" s="8" t="s">
        <v>58</v>
      </c>
      <c r="E45" s="70">
        <f>'Management Performance'!$E$31</f>
        <v>2.42</v>
      </c>
    </row>
  </sheetData>
  <sheetProtection formatColumns="0"/>
  <mergeCells count="1">
    <mergeCell ref="B4:AE4"/>
  </mergeCells>
  <conditionalFormatting sqref="G11:G20 I11:I20 K11:K20 M11:M20 O11:O20 Q11:Q20 S11:S20 U11:U20 W11:W20 Y11:Y20 AA11:AA20 AC11:AC20 AE11:AE20">
    <cfRule type="iconSet" priority="1">
      <iconSet showValue="0">
        <cfvo type="percent" val="0"/>
        <cfvo type="num" val="2"/>
        <cfvo type="num" val="2" gte="0"/>
      </iconSet>
    </cfRule>
  </conditionalFormatting>
  <conditionalFormatting sqref="G22 I22 K22 M22 O22 Q22 S22 U22 W22 Y22 AA22 AC22 AE22">
    <cfRule type="iconSet" priority="15">
      <iconSet showValue="0">
        <cfvo type="percent" val="0"/>
        <cfvo type="formula" val="$E$43"/>
        <cfvo type="formula" val="$E$45"/>
      </iconSet>
    </cfRule>
  </conditionalFormatting>
  <printOptions horizontalCentered="1"/>
  <pageMargins left="0.7" right="0.7" top="0.75" bottom="0.75" header="0.3" footer="0.3"/>
  <pageSetup paperSize="9" scale="85" orientation="portrait"/>
  <drawing r:id="rId1"/>
  <extLst>
    <ext xmlns:x14="http://schemas.microsoft.com/office/spreadsheetml/2009/9/main" uri="{78C0D931-6437-407d-A8EE-F0AAD7539E65}">
      <x14:conditionalFormattings>
        <x14:conditionalFormatting xmlns:xm="http://schemas.microsoft.com/office/excel/2006/main">
          <x14:cfRule type="iconSet" priority="14" id="{43FA97FB-4623-4EE0-B0C1-69C8A44614D7}">
            <x14:iconSet iconSet="3Triangles" showValue="0">
              <x14:cfvo type="percent">
                <xm:f>0</xm:f>
              </x14:cfvo>
              <x14:cfvo type="num">
                <xm:f>0</xm:f>
              </x14:cfvo>
              <x14:cfvo type="num" gte="0">
                <xm:f>0</xm:f>
              </x14:cfvo>
            </x14:iconSet>
          </x14:cfRule>
          <xm:sqref>H11:H20 H22 J22 L22 N22 P22 R22 J11:J20 L11:L20 N11:N20 P11:P20 R11:R20</xm:sqref>
        </x14:conditionalFormatting>
        <x14:conditionalFormatting xmlns:xm="http://schemas.microsoft.com/office/excel/2006/main">
          <x14:cfRule type="iconSet" priority="13" id="{85B3B1B8-E414-4342-A394-0A031D2BC53A}">
            <x14:iconSet iconSet="3Triangles" showValue="0">
              <x14:cfvo type="percent">
                <xm:f>0</xm:f>
              </x14:cfvo>
              <x14:cfvo type="num">
                <xm:f>0</xm:f>
              </x14:cfvo>
              <x14:cfvo type="num" gte="0">
                <xm:f>0</xm:f>
              </x14:cfvo>
            </x14:iconSet>
          </x14:cfRule>
          <xm:sqref>T22</xm:sqref>
        </x14:conditionalFormatting>
        <x14:conditionalFormatting xmlns:xm="http://schemas.microsoft.com/office/excel/2006/main">
          <x14:cfRule type="iconSet" priority="12" id="{A0C074CE-BC1D-4384-824F-8845684430B7}">
            <x14:iconSet iconSet="3Triangles" showValue="0">
              <x14:cfvo type="percent">
                <xm:f>0</xm:f>
              </x14:cfvo>
              <x14:cfvo type="num">
                <xm:f>0</xm:f>
              </x14:cfvo>
              <x14:cfvo type="num" gte="0">
                <xm:f>0</xm:f>
              </x14:cfvo>
            </x14:iconSet>
          </x14:cfRule>
          <xm:sqref>V22</xm:sqref>
        </x14:conditionalFormatting>
        <x14:conditionalFormatting xmlns:xm="http://schemas.microsoft.com/office/excel/2006/main">
          <x14:cfRule type="iconSet" priority="11" id="{B2FB8089-0E46-4FD8-A977-729D6FA88FED}">
            <x14:iconSet iconSet="3Triangles" showValue="0">
              <x14:cfvo type="percent">
                <xm:f>0</xm:f>
              </x14:cfvo>
              <x14:cfvo type="num">
                <xm:f>0</xm:f>
              </x14:cfvo>
              <x14:cfvo type="num" gte="0">
                <xm:f>0</xm:f>
              </x14:cfvo>
            </x14:iconSet>
          </x14:cfRule>
          <xm:sqref>X22</xm:sqref>
        </x14:conditionalFormatting>
        <x14:conditionalFormatting xmlns:xm="http://schemas.microsoft.com/office/excel/2006/main">
          <x14:cfRule type="iconSet" priority="10" id="{00E9C994-8B03-4076-AC43-A0F9E5550327}">
            <x14:iconSet iconSet="3Triangles" showValue="0">
              <x14:cfvo type="percent">
                <xm:f>0</xm:f>
              </x14:cfvo>
              <x14:cfvo type="num">
                <xm:f>0</xm:f>
              </x14:cfvo>
              <x14:cfvo type="num" gte="0">
                <xm:f>0</xm:f>
              </x14:cfvo>
            </x14:iconSet>
          </x14:cfRule>
          <xm:sqref>Z22</xm:sqref>
        </x14:conditionalFormatting>
        <x14:conditionalFormatting xmlns:xm="http://schemas.microsoft.com/office/excel/2006/main">
          <x14:cfRule type="iconSet" priority="9" id="{29935810-6606-415E-BCE9-FA4642A5F6CB}">
            <x14:iconSet iconSet="3Triangles" showValue="0">
              <x14:cfvo type="percent">
                <xm:f>0</xm:f>
              </x14:cfvo>
              <x14:cfvo type="num">
                <xm:f>0</xm:f>
              </x14:cfvo>
              <x14:cfvo type="num" gte="0">
                <xm:f>0</xm:f>
              </x14:cfvo>
            </x14:iconSet>
          </x14:cfRule>
          <xm:sqref>AB22</xm:sqref>
        </x14:conditionalFormatting>
        <x14:conditionalFormatting xmlns:xm="http://schemas.microsoft.com/office/excel/2006/main">
          <x14:cfRule type="iconSet" priority="8" id="{636B80D8-1E26-4911-8CAB-A786E08391F6}">
            <x14:iconSet iconSet="3Triangles" showValue="0">
              <x14:cfvo type="percent">
                <xm:f>0</xm:f>
              </x14:cfvo>
              <x14:cfvo type="num">
                <xm:f>0</xm:f>
              </x14:cfvo>
              <x14:cfvo type="num" gte="0">
                <xm:f>0</xm:f>
              </x14:cfvo>
            </x14:iconSet>
          </x14:cfRule>
          <xm:sqref>AD22</xm:sqref>
        </x14:conditionalFormatting>
        <x14:conditionalFormatting xmlns:xm="http://schemas.microsoft.com/office/excel/2006/main">
          <x14:cfRule type="iconSet" priority="7" id="{F972D272-510E-4182-9C38-E1CB1CE632E1}">
            <x14:iconSet iconSet="3Triangles" showValue="0">
              <x14:cfvo type="percent">
                <xm:f>0</xm:f>
              </x14:cfvo>
              <x14:cfvo type="num">
                <xm:f>0</xm:f>
              </x14:cfvo>
              <x14:cfvo type="num" gte="0">
                <xm:f>0</xm:f>
              </x14:cfvo>
            </x14:iconSet>
          </x14:cfRule>
          <xm:sqref>T11:T20</xm:sqref>
        </x14:conditionalFormatting>
        <x14:conditionalFormatting xmlns:xm="http://schemas.microsoft.com/office/excel/2006/main">
          <x14:cfRule type="iconSet" priority="6" id="{89E81620-E8D6-4633-8568-9D498EAAF38F}">
            <x14:iconSet iconSet="3Triangles" showValue="0">
              <x14:cfvo type="percent">
                <xm:f>0</xm:f>
              </x14:cfvo>
              <x14:cfvo type="num">
                <xm:f>0</xm:f>
              </x14:cfvo>
              <x14:cfvo type="num" gte="0">
                <xm:f>0</xm:f>
              </x14:cfvo>
            </x14:iconSet>
          </x14:cfRule>
          <xm:sqref>V11:V20</xm:sqref>
        </x14:conditionalFormatting>
        <x14:conditionalFormatting xmlns:xm="http://schemas.microsoft.com/office/excel/2006/main">
          <x14:cfRule type="iconSet" priority="5" id="{8DE5EAAF-5C11-4E3C-A11F-A2427118F04D}">
            <x14:iconSet iconSet="3Triangles" showValue="0">
              <x14:cfvo type="percent">
                <xm:f>0</xm:f>
              </x14:cfvo>
              <x14:cfvo type="num">
                <xm:f>0</xm:f>
              </x14:cfvo>
              <x14:cfvo type="num" gte="0">
                <xm:f>0</xm:f>
              </x14:cfvo>
            </x14:iconSet>
          </x14:cfRule>
          <xm:sqref>X11:X20</xm:sqref>
        </x14:conditionalFormatting>
        <x14:conditionalFormatting xmlns:xm="http://schemas.microsoft.com/office/excel/2006/main">
          <x14:cfRule type="iconSet" priority="4" id="{C535CC49-D032-43FE-8A8B-7205DE264770}">
            <x14:iconSet iconSet="3Triangles" showValue="0">
              <x14:cfvo type="percent">
                <xm:f>0</xm:f>
              </x14:cfvo>
              <x14:cfvo type="num">
                <xm:f>0</xm:f>
              </x14:cfvo>
              <x14:cfvo type="num" gte="0">
                <xm:f>0</xm:f>
              </x14:cfvo>
            </x14:iconSet>
          </x14:cfRule>
          <xm:sqref>Z11:Z20</xm:sqref>
        </x14:conditionalFormatting>
        <x14:conditionalFormatting xmlns:xm="http://schemas.microsoft.com/office/excel/2006/main">
          <x14:cfRule type="iconSet" priority="3" id="{A4AF108F-B1DB-4649-8A70-37CC305E7F59}">
            <x14:iconSet iconSet="3Triangles" showValue="0">
              <x14:cfvo type="percent">
                <xm:f>0</xm:f>
              </x14:cfvo>
              <x14:cfvo type="num">
                <xm:f>0</xm:f>
              </x14:cfvo>
              <x14:cfvo type="num" gte="0">
                <xm:f>0</xm:f>
              </x14:cfvo>
            </x14:iconSet>
          </x14:cfRule>
          <xm:sqref>AB11:AB20</xm:sqref>
        </x14:conditionalFormatting>
        <x14:conditionalFormatting xmlns:xm="http://schemas.microsoft.com/office/excel/2006/main">
          <x14:cfRule type="iconSet" priority="2" id="{3BB8A9B8-9B68-47A1-8C9B-38594EF73913}">
            <x14:iconSet iconSet="3Triangles" showValue="0">
              <x14:cfvo type="percent">
                <xm:f>0</xm:f>
              </x14:cfvo>
              <x14:cfvo type="num">
                <xm:f>0</xm:f>
              </x14:cfvo>
              <x14:cfvo type="num" gte="0">
                <xm:f>0</xm:f>
              </x14:cfvo>
            </x14:iconSet>
          </x14:cfRule>
          <xm:sqref>AD11:AD20</xm:sqref>
        </x14:conditionalFormatting>
      </x14:conditionalFormatting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BG45"/>
  <sheetViews>
    <sheetView showGridLines="0" zoomScale="85" zoomScaleNormal="85" zoomScaleSheetLayoutView="70" zoomScalePageLayoutView="85" workbookViewId="0">
      <selection activeCell="Q2" sqref="Q2"/>
    </sheetView>
  </sheetViews>
  <sheetFormatPr baseColWidth="10" defaultColWidth="8.83203125" defaultRowHeight="13" outlineLevelRow="1" outlineLevelCol="1" x14ac:dyDescent="0"/>
  <cols>
    <col min="1" max="1" width="8.6640625" style="2" customWidth="1"/>
    <col min="2" max="2" width="4.1640625" style="2" customWidth="1"/>
    <col min="3" max="3" width="57" style="2" customWidth="1"/>
    <col min="4" max="4" width="9.33203125" style="2" customWidth="1"/>
    <col min="5" max="5" width="7" style="2" customWidth="1"/>
    <col min="6" max="6" width="12.6640625" style="2" customWidth="1"/>
    <col min="7" max="7" width="9.33203125" style="2" customWidth="1" outlineLevel="1"/>
    <col min="8" max="8" width="6.83203125" style="2" customWidth="1"/>
    <col min="9" max="9" width="8.5" style="2" customWidth="1"/>
    <col min="10" max="10" width="6.83203125" style="2" customWidth="1"/>
    <col min="11" max="11" width="8.5" style="2" customWidth="1"/>
    <col min="12" max="12" width="6.83203125" style="2" customWidth="1"/>
    <col min="13" max="13" width="9.5" style="2" customWidth="1"/>
    <col min="14" max="21" width="6.83203125" style="2" customWidth="1"/>
    <col min="22" max="22" width="7.5" style="2" customWidth="1"/>
    <col min="23" max="23" width="9.1640625" style="2" customWidth="1"/>
    <col min="24" max="31" width="6.83203125" style="2" customWidth="1"/>
    <col min="32" max="32" width="9.1640625" style="2" customWidth="1"/>
    <col min="33" max="33" width="8.83203125" style="2"/>
    <col min="34" max="34" width="9.83203125" style="2" bestFit="1" customWidth="1"/>
    <col min="35" max="35" width="9.83203125" style="2" customWidth="1"/>
    <col min="36" max="16384" width="8.83203125" style="2"/>
  </cols>
  <sheetData>
    <row r="1" spans="1:59">
      <c r="A1" s="3" t="s">
        <v>47</v>
      </c>
      <c r="B1" s="3"/>
      <c r="C1" s="2" t="s">
        <v>48</v>
      </c>
    </row>
    <row r="2" spans="1:59">
      <c r="C2" s="2" t="s">
        <v>62</v>
      </c>
      <c r="G2" s="3"/>
      <c r="H2" s="3"/>
      <c r="Y2" s="2" t="str">
        <f>Data!N1</f>
        <v>Yes</v>
      </c>
    </row>
    <row r="3" spans="1:59">
      <c r="G3" s="3" t="s">
        <v>46</v>
      </c>
      <c r="H3" s="3" t="s">
        <v>0</v>
      </c>
      <c r="I3" s="2" t="s">
        <v>0</v>
      </c>
      <c r="J3" s="2" t="s">
        <v>1</v>
      </c>
      <c r="K3" s="2" t="s">
        <v>1</v>
      </c>
      <c r="L3" s="2" t="s">
        <v>2</v>
      </c>
      <c r="M3" s="2" t="s">
        <v>2</v>
      </c>
      <c r="N3" s="2" t="s">
        <v>3</v>
      </c>
      <c r="O3" s="2" t="s">
        <v>3</v>
      </c>
      <c r="P3" s="2" t="s">
        <v>63</v>
      </c>
      <c r="Q3" s="2" t="s">
        <v>4</v>
      </c>
      <c r="R3" s="2" t="s">
        <v>5</v>
      </c>
      <c r="S3" s="2" t="s">
        <v>5</v>
      </c>
      <c r="T3" s="2" t="s">
        <v>6</v>
      </c>
      <c r="U3" s="2" t="s">
        <v>6</v>
      </c>
      <c r="V3" s="2" t="s">
        <v>7</v>
      </c>
      <c r="W3" s="2" t="s">
        <v>7</v>
      </c>
      <c r="X3" s="2" t="s">
        <v>8</v>
      </c>
      <c r="Y3" s="2" t="s">
        <v>8</v>
      </c>
      <c r="Z3" s="2" t="s">
        <v>9</v>
      </c>
      <c r="AA3" s="2" t="s">
        <v>9</v>
      </c>
      <c r="AB3" s="2" t="s">
        <v>10</v>
      </c>
      <c r="AC3" s="2" t="s">
        <v>10</v>
      </c>
      <c r="AD3" s="2" t="s">
        <v>11</v>
      </c>
      <c r="AE3" s="2" t="s">
        <v>11</v>
      </c>
    </row>
    <row r="4" spans="1:59" ht="18" thickBot="1">
      <c r="B4" s="250" t="s">
        <v>146</v>
      </c>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row>
    <row r="5" spans="1:59" ht="14" thickTop="1">
      <c r="C5" s="54"/>
      <c r="W5" s="9"/>
      <c r="X5" s="9"/>
    </row>
    <row r="8" spans="1:59">
      <c r="AH8" s="2" t="s">
        <v>12</v>
      </c>
    </row>
    <row r="9" spans="1:59">
      <c r="B9" s="38"/>
      <c r="C9" s="38" t="s">
        <v>15</v>
      </c>
      <c r="D9" s="40" t="s">
        <v>13</v>
      </c>
      <c r="E9" s="38"/>
      <c r="F9" s="38"/>
      <c r="G9" s="40" t="s">
        <v>46</v>
      </c>
      <c r="H9" s="40"/>
      <c r="I9" s="40" t="s">
        <v>0</v>
      </c>
      <c r="J9" s="40"/>
      <c r="K9" s="40" t="s">
        <v>1</v>
      </c>
      <c r="L9" s="40"/>
      <c r="M9" s="40" t="s">
        <v>2</v>
      </c>
      <c r="N9" s="40"/>
      <c r="O9" s="40" t="s">
        <v>3</v>
      </c>
      <c r="P9" s="40"/>
      <c r="Q9" s="40" t="s">
        <v>4</v>
      </c>
      <c r="R9" s="40"/>
      <c r="S9" s="40" t="s">
        <v>5</v>
      </c>
      <c r="T9" s="40"/>
      <c r="U9" s="40" t="s">
        <v>6</v>
      </c>
      <c r="V9" s="40"/>
      <c r="W9" s="40" t="s">
        <v>7</v>
      </c>
      <c r="X9" s="40"/>
      <c r="Y9" s="40" t="s">
        <v>8</v>
      </c>
      <c r="Z9" s="40"/>
      <c r="AA9" s="40" t="s">
        <v>9</v>
      </c>
      <c r="AB9" s="40"/>
      <c r="AC9" s="40" t="s">
        <v>10</v>
      </c>
      <c r="AD9" s="40"/>
      <c r="AE9" s="40" t="s">
        <v>11</v>
      </c>
      <c r="AF9" s="38"/>
      <c r="AG9" s="38"/>
      <c r="AH9" s="40" t="s">
        <v>46</v>
      </c>
      <c r="AI9" s="40"/>
      <c r="AJ9" s="40" t="s">
        <v>0</v>
      </c>
      <c r="AK9" s="40"/>
      <c r="AL9" s="40" t="s">
        <v>1</v>
      </c>
      <c r="AM9" s="40"/>
      <c r="AN9" s="40" t="s">
        <v>2</v>
      </c>
      <c r="AO9" s="40"/>
      <c r="AP9" s="40" t="s">
        <v>3</v>
      </c>
      <c r="AQ9" s="40"/>
      <c r="AR9" s="40" t="s">
        <v>4</v>
      </c>
      <c r="AS9" s="40"/>
      <c r="AT9" s="40" t="s">
        <v>5</v>
      </c>
      <c r="AU9" s="40"/>
      <c r="AV9" s="40" t="s">
        <v>6</v>
      </c>
      <c r="AW9" s="40"/>
      <c r="AX9" s="40" t="s">
        <v>7</v>
      </c>
      <c r="AY9" s="40"/>
      <c r="AZ9" s="40" t="s">
        <v>8</v>
      </c>
      <c r="BA9" s="40"/>
      <c r="BB9" s="40" t="s">
        <v>9</v>
      </c>
      <c r="BC9" s="40"/>
      <c r="BD9" s="40" t="s">
        <v>10</v>
      </c>
      <c r="BE9" s="40"/>
      <c r="BF9" s="40" t="s">
        <v>11</v>
      </c>
      <c r="BG9" s="38"/>
    </row>
    <row r="10" spans="1:59">
      <c r="D10" s="3"/>
    </row>
    <row r="11" spans="1:59" s="9" customFormat="1">
      <c r="B11" s="22" t="s">
        <v>64</v>
      </c>
      <c r="C11" s="82" t="s">
        <v>38</v>
      </c>
      <c r="D11" s="73">
        <v>0.8</v>
      </c>
      <c r="E11" s="24"/>
      <c r="F11" s="25"/>
      <c r="G11" s="26">
        <f>IF(ISBLANK($C11),"",IF(G$2&lt;&gt;"Yes",0,IF(AH11&gt;=$D$30,$B$30,IF(AH11&gt;=$D$29,$B$29,$B$28))))</f>
        <v>0</v>
      </c>
      <c r="H11" s="26">
        <f t="shared" ref="H11:H18" si="0">IF(ISBLANK(I11),"",I11-G11)</f>
        <v>0</v>
      </c>
      <c r="I11" s="26">
        <f>IF(ISBLANK($C11),"",IF(I$2&lt;&gt;"Yes",0,IF(AJ11=1,$B$30,IF(AJ11=2,$B$29,$B$28))))</f>
        <v>0</v>
      </c>
      <c r="J11" s="26">
        <f t="shared" ref="J11:J18" si="1">IF(ISBLANK(K11),"",K11-I11)</f>
        <v>0</v>
      </c>
      <c r="K11" s="26">
        <f>IF(ISBLANK($C11),"",IF(K$2&lt;&gt;"Yes",0,IF(AL11=1,$B$30,IF(AL11=2,$B$29,$B$28))))</f>
        <v>0</v>
      </c>
      <c r="L11" s="26">
        <f t="shared" ref="L11:L18" si="2">IF(ISBLANK(M11),"",M11-K11)</f>
        <v>0</v>
      </c>
      <c r="M11" s="26">
        <f>IF(ISBLANK($C11),"",IF(M$2&lt;&gt;"Yes",0,IF(AN11=1,$B$30,IF(AN11=2,$B$29,$B$28))))</f>
        <v>0</v>
      </c>
      <c r="N11" s="26">
        <f t="shared" ref="N11:N18" si="3">IF(ISBLANK(O11),"",O11-M11)</f>
        <v>0</v>
      </c>
      <c r="O11" s="26">
        <f>IF(ISBLANK($C11),"",IF(O$2&lt;&gt;"Yes",0,IF(AP11&gt;=$D$30,$B$30,IF(AP11&gt;=$D$29,$B$29,$B$28))))</f>
        <v>0</v>
      </c>
      <c r="P11" s="26">
        <f t="shared" ref="P11:P18" si="4">IF(ISBLANK(Q11),"",Q11-O11)</f>
        <v>0</v>
      </c>
      <c r="Q11" s="26">
        <f>IF(ISBLANK($C11),"",IF(Q$2&lt;&gt;"Yes",0,IF(AR11&gt;=$D$30,$B$30,IF(AR11&gt;=$D$29,$B$29,$B$28))))</f>
        <v>0</v>
      </c>
      <c r="R11" s="26">
        <f t="shared" ref="R11:R18" si="5">IF(ISBLANK(S11),"",S11-Q11)</f>
        <v>0</v>
      </c>
      <c r="S11" s="26">
        <f>IF(ISBLANK($C11),"",IF(S$2&lt;&gt;"Yes",0,IF(AT11&gt;=$D$30,$B$30,IF(AT11&gt;=$D$29,$B$29,$B$28))))</f>
        <v>0</v>
      </c>
      <c r="T11" s="26">
        <f t="shared" ref="T11:T18" si="6">IF(ISBLANK(U11),"",U11-S11)</f>
        <v>0</v>
      </c>
      <c r="U11" s="26">
        <f>IF(ISBLANK($C11),"",IF(U$2&lt;&gt;"Yes",0,IF(AV11&gt;=$D$30,$B$30,IF(AV11&gt;=$D$29,$B$29,$B$28))))</f>
        <v>0</v>
      </c>
      <c r="V11" s="26">
        <f t="shared" ref="V11:V18" si="7">IF(ISBLANK(W11),"",W11-U11)</f>
        <v>0</v>
      </c>
      <c r="W11" s="26">
        <f>IF(ISBLANK($C11),"",IF(W$2&lt;&gt;"Yes",0,IF(AX11&gt;=$D$30,$B$30,IF(AX11&gt;=$D$29,$B$29,$B$28))))</f>
        <v>0</v>
      </c>
      <c r="X11" s="26">
        <f t="shared" ref="X11:X18" ca="1" si="8">IF(ISBLANK(Y11),"",Y11-W11)</f>
        <v>2</v>
      </c>
      <c r="Y11" s="26">
        <f ca="1">IF(ISBLANK($C11),"",IF(Y$2&lt;&gt;"Yes",0,IF(AZ11&gt;=$D$30,$B$30,IF(AZ11&gt;=$D$29,$B$29,$B$28))))</f>
        <v>2</v>
      </c>
      <c r="Z11" s="26">
        <f t="shared" ref="Z11:Z18" ca="1" si="9">IF(ISBLANK(AA11),"",AA11-Y11)</f>
        <v>-2</v>
      </c>
      <c r="AA11" s="26">
        <f>IF(ISBLANK($C11),"",IF(AA$2&lt;&gt;"Yes",0,IF(BB11&gt;=$D$30,$B$30,IF(BB11&gt;=$D$29,$B$29,$B$28))))</f>
        <v>0</v>
      </c>
      <c r="AB11" s="26">
        <f t="shared" ref="AB11:AB18" si="10">IF(ISBLANK(AC11),"",AC11-AA11)</f>
        <v>0</v>
      </c>
      <c r="AC11" s="26">
        <f>IF(ISBLANK($C11),"",IF(AC$2&lt;&gt;"Yes",0,IF(BD11&gt;=$D$30,$B$30,IF(BD11&gt;=$D$29,$B$29,$B$28))))</f>
        <v>0</v>
      </c>
      <c r="AD11" s="26">
        <f t="shared" ref="AD11:AD18" si="11">IF(ISBLANK(AE11),"",AE11-AC11)</f>
        <v>0</v>
      </c>
      <c r="AE11" s="26">
        <f>IF(ISBLANK($C11),"",IF(AE$2&lt;&gt;"Yes",0,IF(BF11&gt;=$D$30,$B$30,IF(BF11&gt;=$D$29,$B$29,$B$28))))</f>
        <v>0</v>
      </c>
      <c r="AH11" s="27" t="e">
        <f>IF(ISBLANK($C11),"",SUMIF(Data!$C$19:$E$36,'Technical Off-hire'!$C11,Data!#REF!))</f>
        <v>#REF!</v>
      </c>
      <c r="AI11" s="27"/>
      <c r="AJ11" s="27" t="e">
        <f ca="1">IF(ISBLANK($C11),"",SUMIF(Data!$C$3:$E$36,'Technical Off-hire'!$C11,Data!F$3:F$36))</f>
        <v>#REF!</v>
      </c>
      <c r="AK11" s="27"/>
      <c r="AL11" s="27">
        <f ca="1">IF(ISBLANK($C11),"",SUMIF(Data!$C$3:$E$36,'Technical Off-hire'!$C11,Data!G$3:G$36))</f>
        <v>1</v>
      </c>
      <c r="AM11" s="27"/>
      <c r="AN11" s="27">
        <f ca="1">IF(ISBLANK($C11),"",SUMIF(Data!$C$3:$E$36,'Technical Off-hire'!$C11,Data!H$3:H$36))</f>
        <v>1</v>
      </c>
      <c r="AO11" s="27"/>
      <c r="AP11" s="27">
        <f ca="1">IF(ISBLANK($C11),"",SUMIF(Data!$C$3:$E$36,'Technical Off-hire'!$C11,Data!I$3:I$36))</f>
        <v>1</v>
      </c>
      <c r="AQ11" s="27"/>
      <c r="AR11" s="27">
        <f ca="1">IF(ISBLANK($C11),"",SUMIF(Data!$C$3:$E$36,'Technical Off-hire'!$C11,Data!J$3:J$36))</f>
        <v>1</v>
      </c>
      <c r="AS11" s="27"/>
      <c r="AT11" s="27">
        <f ca="1">IF(ISBLANK($C11),"",SUMIF(Data!$C$3:$E$36,'Technical Off-hire'!$C11,Data!K$3:K$36))</f>
        <v>1</v>
      </c>
      <c r="AU11" s="27"/>
      <c r="AV11" s="27">
        <f ca="1">IF(ISBLANK($C11),"",SUMIF(Data!$C$19:$E$36,'Technical Off-hire'!$C11,Data!L$19:L$36))</f>
        <v>0</v>
      </c>
      <c r="AW11" s="27"/>
      <c r="AX11" s="27">
        <f ca="1">IF(ISBLANK($C11),"",SUMIF(Data!$C$19:$E$36,'Technical Off-hire'!$C11,Data!M$19:M$36))</f>
        <v>0</v>
      </c>
      <c r="AY11" s="27"/>
      <c r="AZ11" s="27">
        <f ca="1">IF(ISBLANK($C11),"",SUMIF(Data!$C$19:$E$36,'Technical Off-hire'!$C11,Data!N$19:N$36))</f>
        <v>0</v>
      </c>
      <c r="BA11" s="27"/>
      <c r="BB11" s="27">
        <f ca="1">IF(ISBLANK($C11),"",SUMIF(Data!$C$19:$E$36,'Technical Off-hire'!$C11,Data!O$19:O$36))</f>
        <v>0</v>
      </c>
      <c r="BC11" s="27"/>
      <c r="BD11" s="27">
        <f ca="1">IF(ISBLANK($C11),"",SUMIF(Data!$C$19:$E$36,'Technical Off-hire'!$C11,Data!P$19:P$36))</f>
        <v>0</v>
      </c>
      <c r="BE11" s="27"/>
      <c r="BF11" s="27">
        <f ca="1">IF(ISBLANK($C11),"",SUMIF(Data!$C$19:$E$36,'Technical Off-hire'!$C11,Data!Q$19:Q$36))</f>
        <v>0</v>
      </c>
    </row>
    <row r="12" spans="1:59" s="9" customFormat="1">
      <c r="B12" s="22" t="s">
        <v>65</v>
      </c>
      <c r="C12" s="82" t="s">
        <v>39</v>
      </c>
      <c r="D12" s="73">
        <v>0.2</v>
      </c>
      <c r="E12" s="24"/>
      <c r="F12" s="25"/>
      <c r="G12" s="26">
        <f>IF(ISBLANK($C12),"",IF(G$2&lt;&gt;"Yes",0,IF(AH12&lt;=$E$35,$B$35,IF(AH12&lt;=$E$34,$B$34,$B$33))))</f>
        <v>0</v>
      </c>
      <c r="H12" s="26">
        <f t="shared" si="0"/>
        <v>0</v>
      </c>
      <c r="I12" s="26">
        <f>IF(ISBLANK($C12),"",IF(I$2&lt;&gt;"Yes",0,IF(AJ12=1,$B$30,IF(AJ12=2,$B$29,$B$28))))</f>
        <v>0</v>
      </c>
      <c r="J12" s="26">
        <f t="shared" si="1"/>
        <v>0</v>
      </c>
      <c r="K12" s="26">
        <f>IF(ISBLANK($C12),"",IF(K$2&lt;&gt;"Yes",0,IF(AL12=1,$B$30,IF(AL12=2,$B$29,$B$28))))</f>
        <v>0</v>
      </c>
      <c r="L12" s="26">
        <f t="shared" si="2"/>
        <v>0</v>
      </c>
      <c r="M12" s="26">
        <f>IF(ISBLANK($C12),"",IF(M$2&lt;&gt;"Yes",0,IF(AN12=1,$B$30,IF(AN12=2,$B$29,$B$28))))</f>
        <v>0</v>
      </c>
      <c r="N12" s="26">
        <f t="shared" si="3"/>
        <v>0</v>
      </c>
      <c r="O12" s="26">
        <f>IF(ISBLANK($C12),"",IF(O$2&lt;&gt;"Yes",0,IF(AP12&lt;=$E$35/12*(COUNTIF($H$2:O$2,"Yes")),$B$35,IF(AP12&lt;=$E$34/12*COUNTIF($H$2:O$2,"Yes"),$B$34,$B$33))))</f>
        <v>0</v>
      </c>
      <c r="P12" s="26">
        <f t="shared" si="4"/>
        <v>0</v>
      </c>
      <c r="Q12" s="26">
        <f>IF(ISBLANK($C12),"",IF(Q$2&lt;&gt;"Yes",0,IF(AR12&lt;=$E$35/12*(COUNTIF($H$2:Q$2,"Yes")),$B$35,IF(AR12&lt;=$E$34/12*COUNTIF($H$2:Q$2,"Yes"),$B$34,$B$33))))</f>
        <v>0</v>
      </c>
      <c r="R12" s="26">
        <f t="shared" si="5"/>
        <v>0</v>
      </c>
      <c r="S12" s="26">
        <f>IF(ISBLANK($C12),"",IF(S$2&lt;&gt;"Yes",0,IF(AT12&lt;=$E$35/12*(COUNTIF($H$2:S$2,"Yes")),$B$35,IF(AT12&lt;=$E$34/12*COUNTIF($H$2:S$2,"Yes"),$B$34,$B$33))))</f>
        <v>0</v>
      </c>
      <c r="T12" s="26">
        <f t="shared" si="6"/>
        <v>0</v>
      </c>
      <c r="U12" s="26">
        <f>IF(ISBLANK($C12),"",IF(U$2&lt;&gt;"Yes",0,IF(AV12&lt;=$E$35/12*(COUNTIF($H$2:U$2,"Yes")),$B$35,IF(AV12&lt;=$E$34/12*COUNTIF($H$2:U$2,"Yes"),$B$34,$B$33))))</f>
        <v>0</v>
      </c>
      <c r="V12" s="26">
        <f t="shared" si="7"/>
        <v>0</v>
      </c>
      <c r="W12" s="26">
        <f>IF(ISBLANK($C12),"",IF(W$2&lt;&gt;"Yes",0,IF(AX12&lt;=$E$35/12*(COUNTIF($H$2:W$2,"Yes")),$B$35,IF(AX12&lt;=$E$34/12*COUNTIF($H$2:W$2,"Yes"),$B$34,$B$33))))</f>
        <v>0</v>
      </c>
      <c r="X12" s="26">
        <f t="shared" ca="1" si="8"/>
        <v>0</v>
      </c>
      <c r="Y12" s="26">
        <f ca="1">IF(ISBLANK($C12),"",IF(Y$2&lt;&gt;"Yes",0,IF(AZ12&lt;=$E$35/12*(COUNTIF($H$2:Y$2,"Yes")),$B$35,IF(AZ12&lt;=$E$34/12*COUNTIF($H$2:Y$2,"Yes"),$B$34,$B$33))))</f>
        <v>0</v>
      </c>
      <c r="Z12" s="26">
        <f t="shared" ca="1" si="9"/>
        <v>0</v>
      </c>
      <c r="AA12" s="26">
        <f>IF(ISBLANK($C12),"",IF(AA$2&lt;&gt;"Yes",0,IF(BB12&lt;=$E$35/12*(COUNTIF($H$2:AA$2,"Yes")),$B$35,IF(BB12&lt;=$E$34/12*COUNTIF($H$2:AA$2,"Yes"),$B$34,$B$33))))</f>
        <v>0</v>
      </c>
      <c r="AB12" s="26">
        <f t="shared" si="10"/>
        <v>0</v>
      </c>
      <c r="AC12" s="26">
        <f>IF(ISBLANK($C12),"",IF(AC$2&lt;&gt;"Yes",0,IF(BD12&lt;=$E$35/12*(COUNTIF($H$2:AC$2,"Yes")),$B$35,IF(BD12&lt;=$E$34/12*COUNTIF($H$2:AC$2,"Yes"),$B$34,$B$33))))</f>
        <v>0</v>
      </c>
      <c r="AD12" s="26">
        <f t="shared" si="11"/>
        <v>0</v>
      </c>
      <c r="AE12" s="26">
        <f>IF(ISBLANK($C12),"",IF(AE$2&lt;&gt;"Yes",0,IF(BF12&lt;=$E$35/12*(COUNTIF($H$2:AE$2,"Yes")),$B$35,IF(BF12&lt;=$E$34/12*COUNTIF($H$2:AE$2,"Yes"),$B$34,$B$33))))</f>
        <v>0</v>
      </c>
      <c r="AH12" s="27" t="e">
        <f>IF(ISBLANK($C12),"",SUMIF(Data!$C$19:$E$36,'Technical Off-hire'!$C12,Data!#REF!))</f>
        <v>#REF!</v>
      </c>
      <c r="AI12" s="27"/>
      <c r="AJ12" s="27" t="e">
        <f ca="1">IF(ISBLANK($C12),"",SUMIF(Data!$C$3:$E$36,'Technical Off-hire'!$C12,Data!F$3:F$36))</f>
        <v>#REF!</v>
      </c>
      <c r="AK12" s="27"/>
      <c r="AL12" s="27">
        <f ca="1">IF(ISBLANK($C12),"",SUMIF(Data!$C$3:$E$36,'Technical Off-hire'!$C12,Data!G$3:G$36))</f>
        <v>1</v>
      </c>
      <c r="AM12" s="27"/>
      <c r="AN12" s="27">
        <f ca="1">IF(ISBLANK($C12),"",SUMIF(Data!$C$3:$E$36,'Technical Off-hire'!$C12,Data!H$3:H$36))</f>
        <v>1</v>
      </c>
      <c r="AO12" s="27"/>
      <c r="AP12" s="27">
        <f ca="1">IF(ISBLANK($C12),"",SUMIF(Data!$C$3:$E$36,'Technical Off-hire'!$C12,Data!I$3:I$36))</f>
        <v>1</v>
      </c>
      <c r="AQ12" s="27"/>
      <c r="AR12" s="27">
        <f ca="1">IF(ISBLANK($C12),"",SUMIF(Data!$C$3:$E$36,'Technical Off-hire'!$C12,Data!J$3:J$36))</f>
        <v>1</v>
      </c>
      <c r="AS12" s="27"/>
      <c r="AT12" s="27">
        <f ca="1">IF(ISBLANK($C12),"",SUMIF(Data!$C$3:$E$36,'Technical Off-hire'!$C12,Data!K$3:K$36))</f>
        <v>1</v>
      </c>
      <c r="AU12" s="27"/>
      <c r="AV12" s="27">
        <f ca="1">IF(ISBLANK($C12),"",SUMIF(Data!$C$19:$E$36,'Technical Off-hire'!$C12,Data!L$19:L$36))</f>
        <v>0</v>
      </c>
      <c r="AW12" s="27"/>
      <c r="AX12" s="27">
        <f ca="1">IF(ISBLANK($C12),"",SUMIF(Data!$C$19:$E$36,'Technical Off-hire'!$C12,Data!M$19:M$36))</f>
        <v>0</v>
      </c>
      <c r="AY12" s="27"/>
      <c r="AZ12" s="27">
        <f ca="1">IF(ISBLANK($C12),"",SUMIF(Data!$C$19:$E$36,'Technical Off-hire'!$C12,Data!N$19:N$36))</f>
        <v>0</v>
      </c>
      <c r="BA12" s="27"/>
      <c r="BB12" s="27">
        <f ca="1">IF(ISBLANK($C12),"",SUMIF(Data!$C$19:$E$36,'Technical Off-hire'!$C12,Data!O$19:O$36))</f>
        <v>0</v>
      </c>
      <c r="BC12" s="27"/>
      <c r="BD12" s="27">
        <f ca="1">IF(ISBLANK($C12),"",SUMIF(Data!$C$19:$E$36,'Technical Off-hire'!$C12,Data!P$19:P$36))</f>
        <v>0</v>
      </c>
      <c r="BE12" s="27"/>
      <c r="BF12" s="27">
        <f ca="1">IF(ISBLANK($C12),"",SUMIF(Data!$C$19:$E$36,'Technical Off-hire'!$C12,Data!Q$19:Q$36))</f>
        <v>0</v>
      </c>
    </row>
    <row r="13" spans="1:59" hidden="1" outlineLevel="1">
      <c r="B13" s="10">
        <v>5</v>
      </c>
      <c r="C13" s="11"/>
      <c r="D13" s="72"/>
      <c r="E13" s="11"/>
      <c r="F13" s="14"/>
      <c r="G13" s="7" t="str">
        <f t="shared" ref="G13:G18" si="12">IF(ISBLANK($C13),"",IF(G$2&lt;&gt;"Yes",0,IF(AH13&lt;=$D$30,$B$30,IF(AH13&lt;=$D$29,$B$29,$B$28))))</f>
        <v/>
      </c>
      <c r="H13" s="7" t="e">
        <f t="shared" si="0"/>
        <v>#VALUE!</v>
      </c>
      <c r="I13" s="7" t="str">
        <f t="shared" ref="I13:I18" si="13">IF(ISBLANK($C13),"",IF(I$2&lt;&gt;"Yes",0,IF(AJ13&lt;=$D$30,$B$30,IF(AJ13&lt;=$D$29,$B$29,$B$28))))</f>
        <v/>
      </c>
      <c r="J13" s="7" t="e">
        <f t="shared" si="1"/>
        <v>#VALUE!</v>
      </c>
      <c r="K13" s="26" t="str">
        <f t="shared" ref="K13:K18" si="14">IF(ISBLANK($C13),"",IF(K$2&lt;&gt;"Yes",0,IF(AL13&gt;=$D$30,$B$30,IF(AL13&gt;=$D$29,$B$29,$B$28))))</f>
        <v/>
      </c>
      <c r="L13" s="7" t="e">
        <f t="shared" si="2"/>
        <v>#VALUE!</v>
      </c>
      <c r="M13" s="7" t="str">
        <f t="shared" ref="M13:M18" si="15">IF(ISBLANK($C13),"",IF(M$2&lt;&gt;"Yes",0,IF(AN13&lt;=$D$30,$B$30,IF(AN13&lt;=$D$29,$B$29,$B$28))))</f>
        <v/>
      </c>
      <c r="N13" s="7" t="e">
        <f t="shared" si="3"/>
        <v>#VALUE!</v>
      </c>
      <c r="O13" s="7" t="str">
        <f t="shared" ref="O13:O18" si="16">IF(ISBLANK($C13),"",IF(O$2&lt;&gt;"Yes",0,IF(AP13&lt;=$D$30,$B$30,IF(AP13&lt;=$D$29,$B$29,$B$28))))</f>
        <v/>
      </c>
      <c r="P13" s="7" t="e">
        <f t="shared" si="4"/>
        <v>#VALUE!</v>
      </c>
      <c r="Q13" s="7" t="str">
        <f t="shared" ref="Q13:Q18" si="17">IF(ISBLANK($C13),"",IF(Q$2&lt;&gt;"Yes",0,IF(AR13&lt;=$D$30,$B$30,IF(AR13&lt;=$D$29,$B$29,$B$28))))</f>
        <v/>
      </c>
      <c r="R13" s="7" t="e">
        <f t="shared" si="5"/>
        <v>#VALUE!</v>
      </c>
      <c r="S13" s="7" t="str">
        <f t="shared" ref="S13:S18" si="18">IF(ISBLANK($C13),"",IF(S$2&lt;&gt;"Yes",0,IF(AT13&lt;=$D$30,$B$30,IF(AT13&lt;=$D$29,$B$29,$B$28))))</f>
        <v/>
      </c>
      <c r="T13" s="7" t="e">
        <f t="shared" si="6"/>
        <v>#VALUE!</v>
      </c>
      <c r="U13" s="7" t="str">
        <f t="shared" ref="U13:U18" si="19">IF(ISBLANK($C13),"",IF(U$2&lt;&gt;"Yes",0,IF(AV13&lt;=$D$30,$B$30,IF(AV13&lt;=$D$29,$B$29,$B$28))))</f>
        <v/>
      </c>
      <c r="V13" s="7" t="e">
        <f t="shared" si="7"/>
        <v>#VALUE!</v>
      </c>
      <c r="W13" s="7" t="str">
        <f t="shared" ref="W13:W18" si="20">IF(ISBLANK($C13),"",IF(W$2&lt;&gt;"Yes",0,IF(AX13&lt;=$D$30,$B$30,IF(AX13&lt;=$D$29,$B$29,$B$28))))</f>
        <v/>
      </c>
      <c r="X13" s="7" t="e">
        <f t="shared" si="8"/>
        <v>#VALUE!</v>
      </c>
      <c r="Y13" s="7" t="str">
        <f t="shared" ref="Y13:Y18" si="21">IF(ISBLANK($C13),"",IF(Y$2&lt;&gt;"Yes",0,IF(AZ13&lt;=$D$30,$B$30,IF(AZ13&lt;=$D$29,$B$29,$B$28))))</f>
        <v/>
      </c>
      <c r="Z13" s="7" t="e">
        <f t="shared" si="9"/>
        <v>#VALUE!</v>
      </c>
      <c r="AA13" s="7" t="str">
        <f t="shared" ref="AA13:AA18" si="22">IF(ISBLANK($C13),"",IF(AA$2&lt;&gt;"Yes",0,IF(BB13&lt;=$D$30,$B$30,IF(BB13&lt;=$D$29,$B$29,$B$28))))</f>
        <v/>
      </c>
      <c r="AB13" s="7" t="e">
        <f t="shared" si="10"/>
        <v>#VALUE!</v>
      </c>
      <c r="AC13" s="7" t="str">
        <f t="shared" ref="AC13:AC18" si="23">IF(ISBLANK($C13),"",IF(AC$2&lt;&gt;"Yes",0,IF(BD13&lt;=$D$30,$B$30,IF(BD13&lt;=$D$29,$B$29,$B$28))))</f>
        <v/>
      </c>
      <c r="AD13" s="7" t="e">
        <f t="shared" si="11"/>
        <v>#VALUE!</v>
      </c>
      <c r="AE13" s="7" t="str">
        <f t="shared" ref="AE13:AE18" si="24">IF(ISBLANK($C13),"",IF(AE$2&lt;&gt;"Yes",0,IF(BF13&lt;=$D$30,$B$30,IF(BF13&lt;=$D$29,$B$29,$B$28))))</f>
        <v/>
      </c>
      <c r="AH13" s="6" t="str">
        <f>IF(ISBLANK($C13),"",SUMIF(Data!$C$19:$E$36,'Technical Off-hire'!$C13,Data!#REF!))</f>
        <v/>
      </c>
      <c r="AI13" s="6"/>
      <c r="AJ13" s="6" t="str">
        <f>IF(ISBLANK($C13),"",SUMIF(Data!$C$19:$E$36,'Technical Off-hire'!$C13,Data!F$19:F$36))</f>
        <v/>
      </c>
      <c r="AK13" s="6"/>
      <c r="AL13" s="6" t="str">
        <f>IF(ISBLANK($C13),"",SUMIF(Data!$C$19:$E$36,'Technical Off-hire'!$C13,Data!G$19:G$36))</f>
        <v/>
      </c>
      <c r="AM13" s="6"/>
      <c r="AN13" s="6" t="str">
        <f>IF(ISBLANK($C13),"",SUMIF(Data!$C$19:$E$36,'Technical Off-hire'!$C13,Data!H$19:H$36))</f>
        <v/>
      </c>
      <c r="AO13" s="6"/>
      <c r="AP13" s="6" t="str">
        <f>IF(ISBLANK($C13),"",SUMIF(Data!$C$19:$E$36,'Technical Off-hire'!$C13,Data!I$19:I$36))</f>
        <v/>
      </c>
      <c r="AQ13" s="6"/>
      <c r="AR13" s="6" t="str">
        <f>IF(ISBLANK($C13),"",SUMIF(Data!$C$19:$E$36,'Technical Off-hire'!$C13,Data!J$19:J$36))</f>
        <v/>
      </c>
      <c r="AS13" s="6"/>
      <c r="AT13" s="6" t="str">
        <f>IF(ISBLANK($C13),"",SUMIF(Data!$C$19:$E$36,'Technical Off-hire'!$C13,Data!K$19:K$36))</f>
        <v/>
      </c>
      <c r="AU13" s="6"/>
      <c r="AV13" s="6" t="str">
        <f>IF(ISBLANK($C13),"",SUMIF(Data!$C$19:$E$36,'Technical Off-hire'!$C13,Data!L$19:L$36))</f>
        <v/>
      </c>
      <c r="AW13" s="6"/>
      <c r="AX13" s="6" t="str">
        <f>IF(ISBLANK($C13),"",SUMIF(Data!$C$19:$E$36,'Technical Off-hire'!$C13,Data!M$19:M$36))</f>
        <v/>
      </c>
      <c r="AY13" s="6"/>
      <c r="AZ13" s="6" t="str">
        <f>IF(ISBLANK($C13),"",SUMIF(Data!$C$19:$E$36,'Technical Off-hire'!$C13,Data!N$19:N$36))</f>
        <v/>
      </c>
      <c r="BA13" s="6"/>
      <c r="BB13" s="6" t="str">
        <f>IF(ISBLANK($C13),"",SUMIF(Data!$C$19:$E$36,'Technical Off-hire'!$C13,Data!O$19:O$36))</f>
        <v/>
      </c>
      <c r="BC13" s="6"/>
      <c r="BD13" s="6" t="str">
        <f>IF(ISBLANK($C13),"",SUMIF(Data!$C$19:$E$36,'Technical Off-hire'!$C13,Data!P$19:P$36))</f>
        <v/>
      </c>
      <c r="BE13" s="6"/>
      <c r="BF13" s="6" t="str">
        <f>IF(ISBLANK($C13),"",SUMIF(Data!$C$19:$E$36,'Technical Off-hire'!$C13,Data!Q$19:Q$36))</f>
        <v/>
      </c>
    </row>
    <row r="14" spans="1:59" hidden="1" outlineLevel="1">
      <c r="B14" s="10">
        <v>6</v>
      </c>
      <c r="C14" s="11"/>
      <c r="D14" s="72"/>
      <c r="E14" s="11"/>
      <c r="F14" s="14"/>
      <c r="G14" s="7" t="str">
        <f t="shared" si="12"/>
        <v/>
      </c>
      <c r="H14" s="7" t="e">
        <f t="shared" si="0"/>
        <v>#VALUE!</v>
      </c>
      <c r="I14" s="7" t="str">
        <f t="shared" si="13"/>
        <v/>
      </c>
      <c r="J14" s="7" t="e">
        <f t="shared" si="1"/>
        <v>#VALUE!</v>
      </c>
      <c r="K14" s="26" t="str">
        <f t="shared" si="14"/>
        <v/>
      </c>
      <c r="L14" s="7" t="e">
        <f t="shared" si="2"/>
        <v>#VALUE!</v>
      </c>
      <c r="M14" s="7" t="str">
        <f t="shared" si="15"/>
        <v/>
      </c>
      <c r="N14" s="7" t="e">
        <f t="shared" si="3"/>
        <v>#VALUE!</v>
      </c>
      <c r="O14" s="7" t="str">
        <f t="shared" si="16"/>
        <v/>
      </c>
      <c r="P14" s="7" t="e">
        <f t="shared" si="4"/>
        <v>#VALUE!</v>
      </c>
      <c r="Q14" s="7" t="str">
        <f t="shared" si="17"/>
        <v/>
      </c>
      <c r="R14" s="7" t="e">
        <f t="shared" si="5"/>
        <v>#VALUE!</v>
      </c>
      <c r="S14" s="7" t="str">
        <f t="shared" si="18"/>
        <v/>
      </c>
      <c r="T14" s="7" t="e">
        <f t="shared" si="6"/>
        <v>#VALUE!</v>
      </c>
      <c r="U14" s="7" t="str">
        <f t="shared" si="19"/>
        <v/>
      </c>
      <c r="V14" s="7" t="e">
        <f t="shared" si="7"/>
        <v>#VALUE!</v>
      </c>
      <c r="W14" s="7" t="str">
        <f t="shared" si="20"/>
        <v/>
      </c>
      <c r="X14" s="7" t="e">
        <f t="shared" si="8"/>
        <v>#VALUE!</v>
      </c>
      <c r="Y14" s="7" t="str">
        <f t="shared" si="21"/>
        <v/>
      </c>
      <c r="Z14" s="7" t="e">
        <f t="shared" si="9"/>
        <v>#VALUE!</v>
      </c>
      <c r="AA14" s="7" t="str">
        <f t="shared" si="22"/>
        <v/>
      </c>
      <c r="AB14" s="7" t="e">
        <f t="shared" si="10"/>
        <v>#VALUE!</v>
      </c>
      <c r="AC14" s="7" t="str">
        <f t="shared" si="23"/>
        <v/>
      </c>
      <c r="AD14" s="7" t="e">
        <f t="shared" si="11"/>
        <v>#VALUE!</v>
      </c>
      <c r="AE14" s="7" t="str">
        <f t="shared" si="24"/>
        <v/>
      </c>
      <c r="AH14" s="6" t="str">
        <f>IF(ISBLANK($C14),"",SUMIF(Data!$C$19:$E$36,'Technical Off-hire'!$C14,Data!#REF!))</f>
        <v/>
      </c>
      <c r="AI14" s="6"/>
      <c r="AJ14" s="6" t="str">
        <f>IF(ISBLANK($C14),"",SUMIF(Data!$C$19:$E$36,'Technical Off-hire'!$C14,Data!F$19:F$36))</f>
        <v/>
      </c>
      <c r="AK14" s="6"/>
      <c r="AL14" s="6" t="str">
        <f>IF(ISBLANK($C14),"",SUMIF(Data!$C$19:$E$36,'Technical Off-hire'!$C14,Data!G$19:G$36))</f>
        <v/>
      </c>
      <c r="AM14" s="6"/>
      <c r="AN14" s="6" t="str">
        <f>IF(ISBLANK($C14),"",SUMIF(Data!$C$19:$E$36,'Technical Off-hire'!$C14,Data!H$19:H$36))</f>
        <v/>
      </c>
      <c r="AO14" s="6"/>
      <c r="AP14" s="6" t="str">
        <f>IF(ISBLANK($C14),"",SUMIF(Data!$C$19:$E$36,'Technical Off-hire'!$C14,Data!I$19:I$36))</f>
        <v/>
      </c>
      <c r="AQ14" s="6"/>
      <c r="AR14" s="6" t="str">
        <f>IF(ISBLANK($C14),"",SUMIF(Data!$C$19:$E$36,'Technical Off-hire'!$C14,Data!J$19:J$36))</f>
        <v/>
      </c>
      <c r="AS14" s="6"/>
      <c r="AT14" s="6" t="str">
        <f>IF(ISBLANK($C14),"",SUMIF(Data!$C$19:$E$36,'Technical Off-hire'!$C14,Data!K$19:K$36))</f>
        <v/>
      </c>
      <c r="AU14" s="6"/>
      <c r="AV14" s="6" t="str">
        <f>IF(ISBLANK($C14),"",SUMIF(Data!$C$19:$E$36,'Technical Off-hire'!$C14,Data!L$19:L$36))</f>
        <v/>
      </c>
      <c r="AW14" s="6"/>
      <c r="AX14" s="6" t="str">
        <f>IF(ISBLANK($C14),"",SUMIF(Data!$C$19:$E$36,'Technical Off-hire'!$C14,Data!M$19:M$36))</f>
        <v/>
      </c>
      <c r="AY14" s="6"/>
      <c r="AZ14" s="6" t="str">
        <f>IF(ISBLANK($C14),"",SUMIF(Data!$C$19:$E$36,'Technical Off-hire'!$C14,Data!N$19:N$36))</f>
        <v/>
      </c>
      <c r="BA14" s="6"/>
      <c r="BB14" s="6" t="str">
        <f>IF(ISBLANK($C14),"",SUMIF(Data!$C$19:$E$36,'Technical Off-hire'!$C14,Data!O$19:O$36))</f>
        <v/>
      </c>
      <c r="BC14" s="6"/>
      <c r="BD14" s="6" t="str">
        <f>IF(ISBLANK($C14),"",SUMIF(Data!$C$19:$E$36,'Technical Off-hire'!$C14,Data!P$19:P$36))</f>
        <v/>
      </c>
      <c r="BE14" s="6"/>
      <c r="BF14" s="6" t="str">
        <f>IF(ISBLANK($C14),"",SUMIF(Data!$C$19:$E$36,'Technical Off-hire'!$C14,Data!Q$19:Q$36))</f>
        <v/>
      </c>
    </row>
    <row r="15" spans="1:59" hidden="1" outlineLevel="1">
      <c r="B15" s="10">
        <v>7</v>
      </c>
      <c r="C15" s="11"/>
      <c r="D15" s="72"/>
      <c r="E15" s="11"/>
      <c r="F15" s="14"/>
      <c r="G15" s="7" t="str">
        <f t="shared" si="12"/>
        <v/>
      </c>
      <c r="H15" s="7" t="e">
        <f t="shared" si="0"/>
        <v>#VALUE!</v>
      </c>
      <c r="I15" s="7" t="str">
        <f t="shared" si="13"/>
        <v/>
      </c>
      <c r="J15" s="7" t="e">
        <f t="shared" si="1"/>
        <v>#VALUE!</v>
      </c>
      <c r="K15" s="26" t="str">
        <f t="shared" si="14"/>
        <v/>
      </c>
      <c r="L15" s="7" t="e">
        <f t="shared" si="2"/>
        <v>#VALUE!</v>
      </c>
      <c r="M15" s="7" t="str">
        <f t="shared" si="15"/>
        <v/>
      </c>
      <c r="N15" s="7" t="e">
        <f t="shared" si="3"/>
        <v>#VALUE!</v>
      </c>
      <c r="O15" s="7" t="str">
        <f t="shared" si="16"/>
        <v/>
      </c>
      <c r="P15" s="7" t="e">
        <f t="shared" si="4"/>
        <v>#VALUE!</v>
      </c>
      <c r="Q15" s="7" t="str">
        <f t="shared" si="17"/>
        <v/>
      </c>
      <c r="R15" s="7" t="e">
        <f t="shared" si="5"/>
        <v>#VALUE!</v>
      </c>
      <c r="S15" s="7" t="str">
        <f t="shared" si="18"/>
        <v/>
      </c>
      <c r="T15" s="7" t="e">
        <f t="shared" si="6"/>
        <v>#VALUE!</v>
      </c>
      <c r="U15" s="7" t="str">
        <f t="shared" si="19"/>
        <v/>
      </c>
      <c r="V15" s="7" t="e">
        <f t="shared" si="7"/>
        <v>#VALUE!</v>
      </c>
      <c r="W15" s="7" t="str">
        <f t="shared" si="20"/>
        <v/>
      </c>
      <c r="X15" s="7" t="e">
        <f t="shared" si="8"/>
        <v>#VALUE!</v>
      </c>
      <c r="Y15" s="7" t="str">
        <f t="shared" si="21"/>
        <v/>
      </c>
      <c r="Z15" s="7" t="e">
        <f t="shared" si="9"/>
        <v>#VALUE!</v>
      </c>
      <c r="AA15" s="7" t="str">
        <f t="shared" si="22"/>
        <v/>
      </c>
      <c r="AB15" s="7" t="e">
        <f t="shared" si="10"/>
        <v>#VALUE!</v>
      </c>
      <c r="AC15" s="7" t="str">
        <f t="shared" si="23"/>
        <v/>
      </c>
      <c r="AD15" s="7" t="e">
        <f t="shared" si="11"/>
        <v>#VALUE!</v>
      </c>
      <c r="AE15" s="7" t="str">
        <f t="shared" si="24"/>
        <v/>
      </c>
      <c r="AH15" s="6" t="str">
        <f>IF(ISBLANK($C15),"",SUMIF(Data!$C$19:$E$36,'Technical Off-hire'!$C15,Data!#REF!))</f>
        <v/>
      </c>
      <c r="AI15" s="6"/>
      <c r="AJ15" s="6" t="str">
        <f>IF(ISBLANK($C15),"",SUMIF(Data!$C$19:$E$36,'Technical Off-hire'!$C15,Data!F$19:F$36))</f>
        <v/>
      </c>
      <c r="AK15" s="6"/>
      <c r="AL15" s="6" t="str">
        <f>IF(ISBLANK($C15),"",SUMIF(Data!$C$19:$E$36,'Technical Off-hire'!$C15,Data!G$19:G$36))</f>
        <v/>
      </c>
      <c r="AM15" s="6"/>
      <c r="AN15" s="6" t="str">
        <f>IF(ISBLANK($C15),"",SUMIF(Data!$C$19:$E$36,'Technical Off-hire'!$C15,Data!H$19:H$36))</f>
        <v/>
      </c>
      <c r="AO15" s="6"/>
      <c r="AP15" s="6" t="str">
        <f>IF(ISBLANK($C15),"",SUMIF(Data!$C$19:$E$36,'Technical Off-hire'!$C15,Data!I$19:I$36))</f>
        <v/>
      </c>
      <c r="AQ15" s="6"/>
      <c r="AR15" s="6" t="str">
        <f>IF(ISBLANK($C15),"",SUMIF(Data!$C$19:$E$36,'Technical Off-hire'!$C15,Data!J$19:J$36))</f>
        <v/>
      </c>
      <c r="AS15" s="6"/>
      <c r="AT15" s="6" t="str">
        <f>IF(ISBLANK($C15),"",SUMIF(Data!$C$19:$E$36,'Technical Off-hire'!$C15,Data!K$19:K$36))</f>
        <v/>
      </c>
      <c r="AU15" s="6"/>
      <c r="AV15" s="6" t="str">
        <f>IF(ISBLANK($C15),"",SUMIF(Data!$C$19:$E$36,'Technical Off-hire'!$C15,Data!L$19:L$36))</f>
        <v/>
      </c>
      <c r="AW15" s="6"/>
      <c r="AX15" s="6" t="str">
        <f>IF(ISBLANK($C15),"",SUMIF(Data!$C$19:$E$36,'Technical Off-hire'!$C15,Data!M$19:M$36))</f>
        <v/>
      </c>
      <c r="AY15" s="6"/>
      <c r="AZ15" s="6" t="str">
        <f>IF(ISBLANK($C15),"",SUMIF(Data!$C$19:$E$36,'Technical Off-hire'!$C15,Data!N$19:N$36))</f>
        <v/>
      </c>
      <c r="BA15" s="6"/>
      <c r="BB15" s="6" t="str">
        <f>IF(ISBLANK($C15),"",SUMIF(Data!$C$19:$E$36,'Technical Off-hire'!$C15,Data!O$19:O$36))</f>
        <v/>
      </c>
      <c r="BC15" s="6"/>
      <c r="BD15" s="6" t="str">
        <f>IF(ISBLANK($C15),"",SUMIF(Data!$C$19:$E$36,'Technical Off-hire'!$C15,Data!P$19:P$36))</f>
        <v/>
      </c>
      <c r="BE15" s="6"/>
      <c r="BF15" s="6" t="str">
        <f>IF(ISBLANK($C15),"",SUMIF(Data!$C$19:$E$36,'Technical Off-hire'!$C15,Data!Q$19:Q$36))</f>
        <v/>
      </c>
    </row>
    <row r="16" spans="1:59" hidden="1" outlineLevel="1">
      <c r="B16" s="10">
        <v>8</v>
      </c>
      <c r="C16" s="11"/>
      <c r="D16" s="72"/>
      <c r="E16" s="11"/>
      <c r="F16" s="14"/>
      <c r="G16" s="7" t="str">
        <f t="shared" si="12"/>
        <v/>
      </c>
      <c r="H16" s="7" t="e">
        <f t="shared" si="0"/>
        <v>#VALUE!</v>
      </c>
      <c r="I16" s="7" t="str">
        <f t="shared" si="13"/>
        <v/>
      </c>
      <c r="J16" s="7" t="e">
        <f t="shared" si="1"/>
        <v>#VALUE!</v>
      </c>
      <c r="K16" s="26" t="str">
        <f t="shared" si="14"/>
        <v/>
      </c>
      <c r="L16" s="7" t="e">
        <f t="shared" si="2"/>
        <v>#VALUE!</v>
      </c>
      <c r="M16" s="7" t="str">
        <f t="shared" si="15"/>
        <v/>
      </c>
      <c r="N16" s="7" t="e">
        <f t="shared" si="3"/>
        <v>#VALUE!</v>
      </c>
      <c r="O16" s="7" t="str">
        <f t="shared" si="16"/>
        <v/>
      </c>
      <c r="P16" s="7" t="e">
        <f t="shared" si="4"/>
        <v>#VALUE!</v>
      </c>
      <c r="Q16" s="7" t="str">
        <f t="shared" si="17"/>
        <v/>
      </c>
      <c r="R16" s="7" t="e">
        <f t="shared" si="5"/>
        <v>#VALUE!</v>
      </c>
      <c r="S16" s="7" t="str">
        <f t="shared" si="18"/>
        <v/>
      </c>
      <c r="T16" s="7" t="e">
        <f t="shared" si="6"/>
        <v>#VALUE!</v>
      </c>
      <c r="U16" s="7" t="str">
        <f t="shared" si="19"/>
        <v/>
      </c>
      <c r="V16" s="7" t="e">
        <f t="shared" si="7"/>
        <v>#VALUE!</v>
      </c>
      <c r="W16" s="7" t="str">
        <f t="shared" si="20"/>
        <v/>
      </c>
      <c r="X16" s="7" t="e">
        <f t="shared" si="8"/>
        <v>#VALUE!</v>
      </c>
      <c r="Y16" s="7" t="str">
        <f t="shared" si="21"/>
        <v/>
      </c>
      <c r="Z16" s="7" t="e">
        <f t="shared" si="9"/>
        <v>#VALUE!</v>
      </c>
      <c r="AA16" s="7" t="str">
        <f t="shared" si="22"/>
        <v/>
      </c>
      <c r="AB16" s="7" t="e">
        <f t="shared" si="10"/>
        <v>#VALUE!</v>
      </c>
      <c r="AC16" s="7" t="str">
        <f t="shared" si="23"/>
        <v/>
      </c>
      <c r="AD16" s="7" t="e">
        <f t="shared" si="11"/>
        <v>#VALUE!</v>
      </c>
      <c r="AE16" s="7" t="str">
        <f t="shared" si="24"/>
        <v/>
      </c>
      <c r="AH16" s="6" t="str">
        <f>IF(ISBLANK($C16),"",SUMIF(Data!$C$19:$E$36,'Technical Off-hire'!$C16,Data!#REF!))</f>
        <v/>
      </c>
      <c r="AI16" s="6"/>
      <c r="AJ16" s="6" t="str">
        <f>IF(ISBLANK($C16),"",SUMIF(Data!$C$19:$E$36,'Technical Off-hire'!$C16,Data!F$19:F$36))</f>
        <v/>
      </c>
      <c r="AK16" s="6"/>
      <c r="AL16" s="6" t="str">
        <f>IF(ISBLANK($C16),"",SUMIF(Data!$C$19:$E$36,'Technical Off-hire'!$C16,Data!G$19:G$36))</f>
        <v/>
      </c>
      <c r="AM16" s="6"/>
      <c r="AN16" s="6" t="str">
        <f>IF(ISBLANK($C16),"",SUMIF(Data!$C$19:$E$36,'Technical Off-hire'!$C16,Data!H$19:H$36))</f>
        <v/>
      </c>
      <c r="AO16" s="6"/>
      <c r="AP16" s="6" t="str">
        <f>IF(ISBLANK($C16),"",SUMIF(Data!$C$19:$E$36,'Technical Off-hire'!$C16,Data!I$19:I$36))</f>
        <v/>
      </c>
      <c r="AQ16" s="6"/>
      <c r="AR16" s="6" t="str">
        <f>IF(ISBLANK($C16),"",SUMIF(Data!$C$19:$E$36,'Technical Off-hire'!$C16,Data!J$19:J$36))</f>
        <v/>
      </c>
      <c r="AS16" s="6"/>
      <c r="AT16" s="6" t="str">
        <f>IF(ISBLANK($C16),"",SUMIF(Data!$C$19:$E$36,'Technical Off-hire'!$C16,Data!K$19:K$36))</f>
        <v/>
      </c>
      <c r="AU16" s="6"/>
      <c r="AV16" s="6" t="str">
        <f>IF(ISBLANK($C16),"",SUMIF(Data!$C$19:$E$36,'Technical Off-hire'!$C16,Data!L$19:L$36))</f>
        <v/>
      </c>
      <c r="AW16" s="6"/>
      <c r="AX16" s="6" t="str">
        <f>IF(ISBLANK($C16),"",SUMIF(Data!$C$19:$E$36,'Technical Off-hire'!$C16,Data!M$19:M$36))</f>
        <v/>
      </c>
      <c r="AY16" s="6"/>
      <c r="AZ16" s="6" t="str">
        <f>IF(ISBLANK($C16),"",SUMIF(Data!$C$19:$E$36,'Technical Off-hire'!$C16,Data!N$19:N$36))</f>
        <v/>
      </c>
      <c r="BA16" s="6"/>
      <c r="BB16" s="6" t="str">
        <f>IF(ISBLANK($C16),"",SUMIF(Data!$C$19:$E$36,'Technical Off-hire'!$C16,Data!O$19:O$36))</f>
        <v/>
      </c>
      <c r="BC16" s="6"/>
      <c r="BD16" s="6" t="str">
        <f>IF(ISBLANK($C16),"",SUMIF(Data!$C$19:$E$36,'Technical Off-hire'!$C16,Data!P$19:P$36))</f>
        <v/>
      </c>
      <c r="BE16" s="6"/>
      <c r="BF16" s="6" t="str">
        <f>IF(ISBLANK($C16),"",SUMIF(Data!$C$19:$E$36,'Technical Off-hire'!$C16,Data!Q$19:Q$36))</f>
        <v/>
      </c>
    </row>
    <row r="17" spans="2:58" hidden="1" outlineLevel="1">
      <c r="B17" s="10">
        <v>9</v>
      </c>
      <c r="C17" s="11"/>
      <c r="D17" s="72"/>
      <c r="E17" s="11"/>
      <c r="F17" s="14"/>
      <c r="G17" s="7" t="str">
        <f t="shared" si="12"/>
        <v/>
      </c>
      <c r="H17" s="7" t="e">
        <f t="shared" si="0"/>
        <v>#VALUE!</v>
      </c>
      <c r="I17" s="7" t="str">
        <f t="shared" si="13"/>
        <v/>
      </c>
      <c r="J17" s="7" t="e">
        <f t="shared" si="1"/>
        <v>#VALUE!</v>
      </c>
      <c r="K17" s="26" t="str">
        <f t="shared" si="14"/>
        <v/>
      </c>
      <c r="L17" s="7" t="e">
        <f t="shared" si="2"/>
        <v>#VALUE!</v>
      </c>
      <c r="M17" s="7" t="str">
        <f t="shared" si="15"/>
        <v/>
      </c>
      <c r="N17" s="7" t="e">
        <f t="shared" si="3"/>
        <v>#VALUE!</v>
      </c>
      <c r="O17" s="7" t="str">
        <f t="shared" si="16"/>
        <v/>
      </c>
      <c r="P17" s="7" t="e">
        <f t="shared" si="4"/>
        <v>#VALUE!</v>
      </c>
      <c r="Q17" s="7" t="str">
        <f t="shared" si="17"/>
        <v/>
      </c>
      <c r="R17" s="7" t="e">
        <f t="shared" si="5"/>
        <v>#VALUE!</v>
      </c>
      <c r="S17" s="7" t="str">
        <f t="shared" si="18"/>
        <v/>
      </c>
      <c r="T17" s="7" t="e">
        <f t="shared" si="6"/>
        <v>#VALUE!</v>
      </c>
      <c r="U17" s="7" t="str">
        <f t="shared" si="19"/>
        <v/>
      </c>
      <c r="V17" s="7" t="e">
        <f t="shared" si="7"/>
        <v>#VALUE!</v>
      </c>
      <c r="W17" s="7" t="str">
        <f t="shared" si="20"/>
        <v/>
      </c>
      <c r="X17" s="7" t="e">
        <f t="shared" si="8"/>
        <v>#VALUE!</v>
      </c>
      <c r="Y17" s="7" t="str">
        <f t="shared" si="21"/>
        <v/>
      </c>
      <c r="Z17" s="7" t="e">
        <f t="shared" si="9"/>
        <v>#VALUE!</v>
      </c>
      <c r="AA17" s="7" t="str">
        <f t="shared" si="22"/>
        <v/>
      </c>
      <c r="AB17" s="7" t="e">
        <f t="shared" si="10"/>
        <v>#VALUE!</v>
      </c>
      <c r="AC17" s="7" t="str">
        <f t="shared" si="23"/>
        <v/>
      </c>
      <c r="AD17" s="7" t="e">
        <f t="shared" si="11"/>
        <v>#VALUE!</v>
      </c>
      <c r="AE17" s="7" t="str">
        <f t="shared" si="24"/>
        <v/>
      </c>
      <c r="AH17" s="6" t="str">
        <f>IF(ISBLANK($C17),"",SUMIF(Data!$C$19:$E$36,'Technical Off-hire'!$C17,Data!#REF!))</f>
        <v/>
      </c>
      <c r="AI17" s="6"/>
      <c r="AJ17" s="6" t="str">
        <f>IF(ISBLANK($C17),"",SUMIF(Data!$C$19:$E$36,'Technical Off-hire'!$C17,Data!F$19:F$36))</f>
        <v/>
      </c>
      <c r="AK17" s="6"/>
      <c r="AL17" s="6" t="str">
        <f>IF(ISBLANK($C17),"",SUMIF(Data!$C$19:$E$36,'Technical Off-hire'!$C17,Data!G$19:G$36))</f>
        <v/>
      </c>
      <c r="AM17" s="6"/>
      <c r="AN17" s="6" t="str">
        <f>IF(ISBLANK($C17),"",SUMIF(Data!$C$19:$E$36,'Technical Off-hire'!$C17,Data!H$19:H$36))</f>
        <v/>
      </c>
      <c r="AO17" s="6"/>
      <c r="AP17" s="6" t="str">
        <f>IF(ISBLANK($C17),"",SUMIF(Data!$C$19:$E$36,'Technical Off-hire'!$C17,Data!I$19:I$36))</f>
        <v/>
      </c>
      <c r="AQ17" s="6"/>
      <c r="AR17" s="6" t="str">
        <f>IF(ISBLANK($C17),"",SUMIF(Data!$C$19:$E$36,'Technical Off-hire'!$C17,Data!J$19:J$36))</f>
        <v/>
      </c>
      <c r="AS17" s="6"/>
      <c r="AT17" s="6" t="str">
        <f>IF(ISBLANK($C17),"",SUMIF(Data!$C$19:$E$36,'Technical Off-hire'!$C17,Data!K$19:K$36))</f>
        <v/>
      </c>
      <c r="AU17" s="6"/>
      <c r="AV17" s="6" t="str">
        <f>IF(ISBLANK($C17),"",SUMIF(Data!$C$19:$E$36,'Technical Off-hire'!$C17,Data!L$19:L$36))</f>
        <v/>
      </c>
      <c r="AW17" s="6"/>
      <c r="AX17" s="6" t="str">
        <f>IF(ISBLANK($C17),"",SUMIF(Data!$C$19:$E$36,'Technical Off-hire'!$C17,Data!M$19:M$36))</f>
        <v/>
      </c>
      <c r="AY17" s="6"/>
      <c r="AZ17" s="6" t="str">
        <f>IF(ISBLANK($C17),"",SUMIF(Data!$C$19:$E$36,'Technical Off-hire'!$C17,Data!N$19:N$36))</f>
        <v/>
      </c>
      <c r="BA17" s="6"/>
      <c r="BB17" s="6" t="str">
        <f>IF(ISBLANK($C17),"",SUMIF(Data!$C$19:$E$36,'Technical Off-hire'!$C17,Data!O$19:O$36))</f>
        <v/>
      </c>
      <c r="BC17" s="6"/>
      <c r="BD17" s="6" t="str">
        <f>IF(ISBLANK($C17),"",SUMIF(Data!$C$19:$E$36,'Technical Off-hire'!$C17,Data!P$19:P$36))</f>
        <v/>
      </c>
      <c r="BE17" s="6"/>
      <c r="BF17" s="6" t="str">
        <f>IF(ISBLANK($C17),"",SUMIF(Data!$C$19:$E$36,'Technical Off-hire'!$C17,Data!Q$19:Q$36))</f>
        <v/>
      </c>
    </row>
    <row r="18" spans="2:58" hidden="1" outlineLevel="1">
      <c r="B18" s="10">
        <v>10</v>
      </c>
      <c r="C18" s="11"/>
      <c r="D18" s="72"/>
      <c r="E18" s="11"/>
      <c r="F18" s="14"/>
      <c r="G18" s="7" t="str">
        <f t="shared" si="12"/>
        <v/>
      </c>
      <c r="H18" s="7" t="e">
        <f t="shared" si="0"/>
        <v>#VALUE!</v>
      </c>
      <c r="I18" s="7" t="str">
        <f t="shared" si="13"/>
        <v/>
      </c>
      <c r="J18" s="7" t="e">
        <f t="shared" si="1"/>
        <v>#VALUE!</v>
      </c>
      <c r="K18" s="26" t="str">
        <f t="shared" si="14"/>
        <v/>
      </c>
      <c r="L18" s="7" t="e">
        <f t="shared" si="2"/>
        <v>#VALUE!</v>
      </c>
      <c r="M18" s="7" t="str">
        <f t="shared" si="15"/>
        <v/>
      </c>
      <c r="N18" s="7" t="e">
        <f t="shared" si="3"/>
        <v>#VALUE!</v>
      </c>
      <c r="O18" s="7" t="str">
        <f t="shared" si="16"/>
        <v/>
      </c>
      <c r="P18" s="7" t="e">
        <f t="shared" si="4"/>
        <v>#VALUE!</v>
      </c>
      <c r="Q18" s="7" t="str">
        <f t="shared" si="17"/>
        <v/>
      </c>
      <c r="R18" s="7" t="e">
        <f t="shared" si="5"/>
        <v>#VALUE!</v>
      </c>
      <c r="S18" s="7" t="str">
        <f t="shared" si="18"/>
        <v/>
      </c>
      <c r="T18" s="7" t="e">
        <f t="shared" si="6"/>
        <v>#VALUE!</v>
      </c>
      <c r="U18" s="7" t="str">
        <f t="shared" si="19"/>
        <v/>
      </c>
      <c r="V18" s="7" t="e">
        <f t="shared" si="7"/>
        <v>#VALUE!</v>
      </c>
      <c r="W18" s="7" t="str">
        <f t="shared" si="20"/>
        <v/>
      </c>
      <c r="X18" s="7" t="e">
        <f t="shared" si="8"/>
        <v>#VALUE!</v>
      </c>
      <c r="Y18" s="7" t="str">
        <f t="shared" si="21"/>
        <v/>
      </c>
      <c r="Z18" s="7" t="e">
        <f t="shared" si="9"/>
        <v>#VALUE!</v>
      </c>
      <c r="AA18" s="7" t="str">
        <f t="shared" si="22"/>
        <v/>
      </c>
      <c r="AB18" s="7" t="e">
        <f t="shared" si="10"/>
        <v>#VALUE!</v>
      </c>
      <c r="AC18" s="7" t="str">
        <f t="shared" si="23"/>
        <v/>
      </c>
      <c r="AD18" s="7" t="e">
        <f t="shared" si="11"/>
        <v>#VALUE!</v>
      </c>
      <c r="AE18" s="7" t="str">
        <f t="shared" si="24"/>
        <v/>
      </c>
      <c r="AH18" s="6" t="str">
        <f>IF(ISBLANK($C18),"",SUMIF(Data!$C$19:$E$36,'Technical Off-hire'!$C18,Data!#REF!))</f>
        <v/>
      </c>
      <c r="AI18" s="6"/>
      <c r="AJ18" s="6" t="str">
        <f>IF(ISBLANK($C18),"",SUMIF(Data!$C$19:$E$36,'Technical Off-hire'!$C18,Data!F$19:F$36))</f>
        <v/>
      </c>
      <c r="AK18" s="6"/>
      <c r="AL18" s="6" t="str">
        <f>IF(ISBLANK($C18),"",SUMIF(Data!$C$19:$E$36,'Technical Off-hire'!$C18,Data!G$19:G$36))</f>
        <v/>
      </c>
      <c r="AM18" s="6"/>
      <c r="AN18" s="6" t="str">
        <f>IF(ISBLANK($C18),"",SUMIF(Data!$C$19:$E$36,'Technical Off-hire'!$C18,Data!H$19:H$36))</f>
        <v/>
      </c>
      <c r="AO18" s="6"/>
      <c r="AP18" s="6" t="str">
        <f>IF(ISBLANK($C18),"",SUMIF(Data!$C$19:$E$36,'Technical Off-hire'!$C18,Data!I$19:I$36))</f>
        <v/>
      </c>
      <c r="AQ18" s="6"/>
      <c r="AR18" s="6" t="str">
        <f>IF(ISBLANK($C18),"",SUMIF(Data!$C$19:$E$36,'Technical Off-hire'!$C18,Data!J$19:J$36))</f>
        <v/>
      </c>
      <c r="AS18" s="6"/>
      <c r="AT18" s="6" t="str">
        <f>IF(ISBLANK($C18),"",SUMIF(Data!$C$19:$E$36,'Technical Off-hire'!$C18,Data!K$19:K$36))</f>
        <v/>
      </c>
      <c r="AU18" s="6"/>
      <c r="AV18" s="6" t="str">
        <f>IF(ISBLANK($C18),"",SUMIF(Data!$C$19:$E$36,'Technical Off-hire'!$C18,Data!L$19:L$36))</f>
        <v/>
      </c>
      <c r="AW18" s="6"/>
      <c r="AX18" s="6" t="str">
        <f>IF(ISBLANK($C18),"",SUMIF(Data!$C$19:$E$36,'Technical Off-hire'!$C18,Data!M$19:M$36))</f>
        <v/>
      </c>
      <c r="AY18" s="6"/>
      <c r="AZ18" s="6" t="str">
        <f>IF(ISBLANK($C18),"",SUMIF(Data!$C$19:$E$36,'Technical Off-hire'!$C18,Data!N$19:N$36))</f>
        <v/>
      </c>
      <c r="BA18" s="6"/>
      <c r="BB18" s="6" t="str">
        <f>IF(ISBLANK($C18),"",SUMIF(Data!$C$19:$E$36,'Technical Off-hire'!$C18,Data!O$19:O$36))</f>
        <v/>
      </c>
      <c r="BC18" s="6"/>
      <c r="BD18" s="6" t="str">
        <f>IF(ISBLANK($C18),"",SUMIF(Data!$C$19:$E$36,'Technical Off-hire'!$C18,Data!P$19:P$36))</f>
        <v/>
      </c>
      <c r="BE18" s="6"/>
      <c r="BF18" s="6" t="str">
        <f>IF(ISBLANK($C18),"",SUMIF(Data!$C$19:$E$36,'Technical Off-hire'!$C18,Data!Q$19:Q$36))</f>
        <v/>
      </c>
    </row>
    <row r="19" spans="2:58" outlineLevel="1">
      <c r="B19" s="187"/>
      <c r="C19" s="187"/>
      <c r="D19" s="188"/>
      <c r="E19" s="187"/>
      <c r="F19" s="187"/>
      <c r="G19" s="39"/>
      <c r="H19" s="39"/>
      <c r="I19" s="39"/>
      <c r="J19" s="39"/>
      <c r="K19" s="189"/>
      <c r="L19" s="39"/>
      <c r="M19" s="39"/>
      <c r="N19" s="39"/>
      <c r="O19" s="39"/>
      <c r="P19" s="39"/>
      <c r="Q19" s="39"/>
      <c r="R19" s="39"/>
      <c r="S19" s="39"/>
      <c r="T19" s="39"/>
      <c r="U19" s="39"/>
      <c r="V19" s="39"/>
      <c r="W19" s="39"/>
      <c r="X19" s="39"/>
      <c r="Y19" s="39"/>
      <c r="Z19" s="39"/>
      <c r="AA19" s="39"/>
      <c r="AB19" s="39"/>
      <c r="AC19" s="39"/>
      <c r="AD19" s="39"/>
      <c r="AE19" s="39"/>
      <c r="AH19" s="190"/>
      <c r="AI19" s="190"/>
      <c r="AJ19" s="190"/>
      <c r="AK19" s="190"/>
      <c r="AL19" s="190"/>
      <c r="AM19" s="190"/>
      <c r="AN19" s="190"/>
      <c r="AO19" s="190"/>
      <c r="AP19" s="190"/>
      <c r="AQ19" s="190"/>
      <c r="AR19" s="190"/>
      <c r="AS19" s="190"/>
      <c r="AT19" s="190"/>
      <c r="AU19" s="190"/>
      <c r="AV19" s="190"/>
      <c r="AW19" s="190"/>
      <c r="AX19" s="190"/>
      <c r="AY19" s="190"/>
      <c r="AZ19" s="190"/>
      <c r="BA19" s="190"/>
      <c r="BB19" s="190"/>
      <c r="BC19" s="190"/>
      <c r="BD19" s="190"/>
      <c r="BE19" s="190"/>
      <c r="BF19" s="190"/>
    </row>
    <row r="20" spans="2:58" outlineLevel="1">
      <c r="B20" s="187"/>
      <c r="C20" s="187"/>
      <c r="D20" s="188"/>
      <c r="E20" s="187"/>
      <c r="F20" s="187"/>
      <c r="G20" s="39"/>
      <c r="H20" s="39"/>
      <c r="I20" s="39"/>
      <c r="J20" s="39"/>
      <c r="K20" s="189"/>
      <c r="L20" s="39"/>
      <c r="M20" s="39"/>
      <c r="N20" s="39"/>
      <c r="O20" s="39"/>
      <c r="P20" s="39"/>
      <c r="Q20" s="39"/>
      <c r="R20" s="39"/>
      <c r="S20" s="39"/>
      <c r="T20" s="39"/>
      <c r="U20" s="39"/>
      <c r="V20" s="39"/>
      <c r="W20" s="39"/>
      <c r="X20" s="39"/>
      <c r="Y20" s="39"/>
      <c r="Z20" s="39"/>
      <c r="AA20" s="39"/>
      <c r="AB20" s="39"/>
      <c r="AC20" s="39"/>
      <c r="AD20" s="39"/>
      <c r="AE20" s="39"/>
      <c r="AH20" s="190"/>
      <c r="AI20" s="190"/>
      <c r="AJ20" s="190"/>
      <c r="AK20" s="190"/>
      <c r="AL20" s="190"/>
      <c r="AM20" s="190"/>
      <c r="AN20" s="190"/>
      <c r="AO20" s="190"/>
      <c r="AP20" s="190"/>
      <c r="AQ20" s="190"/>
      <c r="AR20" s="190"/>
      <c r="AS20" s="190"/>
      <c r="AT20" s="190"/>
      <c r="AU20" s="190"/>
      <c r="AV20" s="190"/>
      <c r="AW20" s="190"/>
      <c r="AX20" s="190"/>
      <c r="AY20" s="190"/>
      <c r="AZ20" s="190"/>
      <c r="BA20" s="190"/>
      <c r="BB20" s="190"/>
      <c r="BC20" s="190"/>
      <c r="BD20" s="190"/>
      <c r="BE20" s="190"/>
      <c r="BF20" s="190"/>
    </row>
    <row r="21" spans="2:58">
      <c r="D21" s="3"/>
    </row>
    <row r="22" spans="2:58">
      <c r="B22" s="81" t="s">
        <v>14</v>
      </c>
      <c r="C22" s="11"/>
      <c r="D22" s="72">
        <f>SUM(D11:D18)</f>
        <v>1</v>
      </c>
      <c r="E22" s="12"/>
      <c r="F22" s="13"/>
      <c r="G22" s="7">
        <f>SUMPRODUCT($D11:$D18,G11:G18)</f>
        <v>0</v>
      </c>
      <c r="H22" s="7" t="str">
        <f>IF(OR(ISBLANK(I22),ISERROR(I22)),"",I22-G22)</f>
        <v/>
      </c>
      <c r="I22" s="7" t="e">
        <f>IF(SUMPRODUCT($D11:$D18,I11:I18)=0,NA(),SUMPRODUCT($D11:$D18,I11:I18))</f>
        <v>#N/A</v>
      </c>
      <c r="J22" s="7" t="str">
        <f>IF(OR(ISBLANK(K22),ISERROR(K22)),"",K22-I22)</f>
        <v/>
      </c>
      <c r="K22" s="7" t="e">
        <f>IF(SUMPRODUCT($D11:$D18,K11:K18)=0,NA(),SUMPRODUCT($D11:$D18,K11:K18))</f>
        <v>#N/A</v>
      </c>
      <c r="L22" s="7" t="str">
        <f>IF(OR(ISBLANK(M22),ISERROR(M22)),"",M22-K22)</f>
        <v/>
      </c>
      <c r="M22" s="7" t="e">
        <f>IF(SUMPRODUCT($D11:$D18,M11:M18)=0,NA(),SUMPRODUCT($D11:$D18,M11:M18))</f>
        <v>#N/A</v>
      </c>
      <c r="N22" s="7" t="str">
        <f>IF(OR(ISBLANK(O22),ISERROR(O22)),"",O22-M22)</f>
        <v/>
      </c>
      <c r="O22" s="7" t="e">
        <f>IF(SUMPRODUCT($D11:$D18,O11:O18)=0,NA(),SUMPRODUCT($D11:$D18,O11:O18))</f>
        <v>#N/A</v>
      </c>
      <c r="P22" s="7" t="str">
        <f>IF(OR(ISBLANK(Q22),ISERROR(Q22)),"",Q22-O22)</f>
        <v/>
      </c>
      <c r="Q22" s="7" t="e">
        <f>IF(SUMPRODUCT($D11:$D18,Q11:Q18)=0,NA(),SUMPRODUCT($D11:$D18,Q11:Q18))</f>
        <v>#N/A</v>
      </c>
      <c r="R22" s="7" t="str">
        <f>IF(OR(ISBLANK(S22),ISERROR(S22)),"",S22-Q22)</f>
        <v/>
      </c>
      <c r="S22" s="7" t="e">
        <f>IF(SUMPRODUCT($D11:$D18,S11:S18)=0,NA(),SUMPRODUCT($D11:$D18,S11:S18))</f>
        <v>#N/A</v>
      </c>
      <c r="T22" s="7" t="str">
        <f>IF(OR(ISBLANK(U22),ISERROR(U22)),"",U22-S22)</f>
        <v/>
      </c>
      <c r="U22" s="7" t="e">
        <f>IF(SUMPRODUCT($D11:$D18,U11:U18)=0,NA(),SUMPRODUCT($D11:$D18,U11:U18))</f>
        <v>#N/A</v>
      </c>
      <c r="V22" s="7" t="str">
        <f>IF(OR(ISBLANK(W22),ISERROR(W22)),"",W22-U22)</f>
        <v/>
      </c>
      <c r="W22" s="7" t="e">
        <f>IF(SUMPRODUCT($D11:$D18,W11:W18)=0,NA(),SUMPRODUCT($D11:$D18,W11:W18))</f>
        <v>#N/A</v>
      </c>
      <c r="X22" s="7" t="e">
        <f ca="1">IF(OR(ISBLANK(Y22),ISERROR(Y22)),"",Y22-W22)</f>
        <v>#N/A</v>
      </c>
      <c r="Y22" s="7">
        <f ca="1">IF(SUMPRODUCT($D11:$D18,Y11:Y18)=0,NA(),SUMPRODUCT($D11:$D18,Y11:Y18))</f>
        <v>1.6</v>
      </c>
      <c r="Z22" s="7" t="str">
        <f>IF(OR(ISBLANK(AA22),ISERROR(AA22)),"",AA22-Y22)</f>
        <v/>
      </c>
      <c r="AA22" s="7" t="e">
        <f>IF(SUMPRODUCT($D11:$D18,AA11:AA18)=0,NA(),SUMPRODUCT($D11:$D18,AA11:AA18))</f>
        <v>#N/A</v>
      </c>
      <c r="AB22" s="7" t="str">
        <f>IF(OR(ISBLANK(AC22),ISERROR(AC22)),"",AC22-AA22)</f>
        <v/>
      </c>
      <c r="AC22" s="7" t="e">
        <f>IF(SUMPRODUCT($D11:$D18,AC11:AC18)=0,NA(),SUMPRODUCT($D11:$D18,AC11:AC18))</f>
        <v>#N/A</v>
      </c>
      <c r="AD22" s="7" t="str">
        <f>IF(OR(ISBLANK(AE22),ISERROR(AE22)),"",AE22-AC22)</f>
        <v/>
      </c>
      <c r="AE22" s="7" t="e">
        <f>IF(SUMPRODUCT($D11:$D18,AE11:AE18)=0,NA(),SUMPRODUCT($D11:$D18,AE11:AE18))</f>
        <v>#N/A</v>
      </c>
    </row>
    <row r="26" spans="2:58">
      <c r="B26" s="2" t="s">
        <v>52</v>
      </c>
    </row>
    <row r="27" spans="2:58">
      <c r="B27" s="2" t="s">
        <v>69</v>
      </c>
    </row>
    <row r="28" spans="2:58">
      <c r="B28" s="15">
        <v>1</v>
      </c>
      <c r="C28" s="5" t="s">
        <v>70</v>
      </c>
      <c r="D28" s="63">
        <v>0.99</v>
      </c>
    </row>
    <row r="29" spans="2:58" ht="14.25" customHeight="1">
      <c r="B29" s="15">
        <v>2</v>
      </c>
      <c r="C29" s="17" t="s">
        <v>71</v>
      </c>
      <c r="D29" s="64"/>
    </row>
    <row r="30" spans="2:58">
      <c r="B30" s="15">
        <v>3</v>
      </c>
      <c r="C30" s="17" t="s">
        <v>72</v>
      </c>
      <c r="D30" s="63">
        <v>1</v>
      </c>
    </row>
    <row r="31" spans="2:58">
      <c r="B31" s="15"/>
      <c r="C31" s="17"/>
      <c r="D31" s="16"/>
      <c r="J31" s="9"/>
    </row>
    <row r="32" spans="2:58">
      <c r="B32" s="15"/>
      <c r="C32" s="17"/>
      <c r="D32" s="21"/>
      <c r="E32" s="20"/>
      <c r="F32" s="20"/>
      <c r="H32" s="9"/>
    </row>
    <row r="33" spans="2:6">
      <c r="B33" s="15"/>
      <c r="C33" s="17"/>
      <c r="D33" s="18"/>
      <c r="E33" s="18"/>
      <c r="F33" s="184"/>
    </row>
    <row r="34" spans="2:6">
      <c r="B34" s="15"/>
      <c r="C34" s="17"/>
      <c r="D34" s="18"/>
      <c r="E34" s="18"/>
      <c r="F34" s="184"/>
    </row>
    <row r="35" spans="2:6">
      <c r="B35" s="15"/>
      <c r="C35" s="17"/>
      <c r="D35" s="18"/>
      <c r="E35" s="18"/>
      <c r="F35" s="184"/>
    </row>
    <row r="36" spans="2:6">
      <c r="B36" s="15"/>
      <c r="C36" s="17"/>
      <c r="D36" s="18"/>
      <c r="E36" s="18"/>
      <c r="F36" s="19"/>
    </row>
    <row r="37" spans="2:6">
      <c r="B37" s="15"/>
      <c r="C37" s="29"/>
      <c r="D37" s="18"/>
      <c r="E37" s="18"/>
      <c r="F37" s="19"/>
    </row>
    <row r="38" spans="2:6">
      <c r="B38" s="15"/>
      <c r="C38" s="17"/>
      <c r="D38" s="28"/>
      <c r="E38" s="18"/>
      <c r="F38" s="19"/>
    </row>
    <row r="39" spans="2:6">
      <c r="B39" s="15"/>
      <c r="C39" s="17"/>
      <c r="D39" s="28"/>
      <c r="E39" s="18"/>
      <c r="F39" s="19"/>
    </row>
    <row r="40" spans="2:6">
      <c r="B40" s="15"/>
      <c r="C40" s="17"/>
      <c r="D40" s="28"/>
      <c r="E40" s="18"/>
      <c r="F40" s="19"/>
    </row>
    <row r="41" spans="2:6">
      <c r="D41" s="16"/>
    </row>
    <row r="42" spans="2:6">
      <c r="B42" s="2" t="s">
        <v>53</v>
      </c>
    </row>
    <row r="43" spans="2:6">
      <c r="B43" s="2">
        <v>1</v>
      </c>
      <c r="C43" s="2" t="s">
        <v>55</v>
      </c>
      <c r="D43" s="8" t="s">
        <v>57</v>
      </c>
      <c r="E43" s="70">
        <f>'Management Performance'!$E$29</f>
        <v>1.58</v>
      </c>
    </row>
    <row r="44" spans="2:6">
      <c r="B44" s="2">
        <v>2</v>
      </c>
      <c r="C44" s="2" t="s">
        <v>56</v>
      </c>
      <c r="D44" s="8" t="s">
        <v>58</v>
      </c>
      <c r="E44" s="70">
        <f>'Management Performance'!$E$30</f>
        <v>1.58</v>
      </c>
    </row>
    <row r="45" spans="2:6">
      <c r="B45" s="2">
        <v>3</v>
      </c>
      <c r="C45" s="2" t="s">
        <v>54</v>
      </c>
      <c r="D45" s="8" t="s">
        <v>58</v>
      </c>
      <c r="E45" s="70">
        <f>'Management Performance'!$E$31</f>
        <v>2.42</v>
      </c>
    </row>
  </sheetData>
  <sheetProtection formatColumns="0"/>
  <mergeCells count="1">
    <mergeCell ref="B4:AE4"/>
  </mergeCells>
  <conditionalFormatting sqref="G22 I22 K22 M22 O22 Q22 S22 U22 W22 Y22 AA22 AC22 AE22">
    <cfRule type="iconSet" priority="15">
      <iconSet showValue="0">
        <cfvo type="percent" val="0"/>
        <cfvo type="formula" val="$E$43"/>
        <cfvo type="formula" val="$E$45"/>
      </iconSet>
    </cfRule>
  </conditionalFormatting>
  <conditionalFormatting sqref="G11:G20 O11:O20 Q11:Q20 S11:S20 U11:U20 W11:W20 Y11:Y20 AA11:AA20 AC11:AC20 AE11:AE20 I11:I20 K11:K20 M11:M20">
    <cfRule type="iconSet" priority="401">
      <iconSet showValue="0">
        <cfvo type="percent" val="0"/>
        <cfvo type="num" val="2"/>
        <cfvo type="num" val="2" gte="0"/>
      </iconSet>
    </cfRule>
  </conditionalFormatting>
  <printOptions horizontalCentered="1"/>
  <pageMargins left="0.7" right="0.7" top="0.75" bottom="0.75" header="0.3" footer="0.3"/>
  <pageSetup paperSize="9" scale="82" orientation="portrait"/>
  <drawing r:id="rId1"/>
  <extLst>
    <ext xmlns:x14="http://schemas.microsoft.com/office/spreadsheetml/2009/9/main" uri="{78C0D931-6437-407d-A8EE-F0AAD7539E65}">
      <x14:conditionalFormattings>
        <x14:conditionalFormatting xmlns:xm="http://schemas.microsoft.com/office/excel/2006/main">
          <x14:cfRule type="iconSet" priority="14" id="{279C5A35-6092-46BF-A794-7BEEDB1E9D18}">
            <x14:iconSet iconSet="3Triangles" showValue="0">
              <x14:cfvo type="percent">
                <xm:f>0</xm:f>
              </x14:cfvo>
              <x14:cfvo type="num">
                <xm:f>0</xm:f>
              </x14:cfvo>
              <x14:cfvo type="num" gte="0">
                <xm:f>0</xm:f>
              </x14:cfvo>
            </x14:iconSet>
          </x14:cfRule>
          <xm:sqref>H22 H11:H20 J22 L22 N22 P22 R22 J11:J20 L11:L20 N11:N20 P11:P20 R11:R20</xm:sqref>
        </x14:conditionalFormatting>
        <x14:conditionalFormatting xmlns:xm="http://schemas.microsoft.com/office/excel/2006/main">
          <x14:cfRule type="iconSet" priority="13" id="{9415570B-98B8-467A-84D5-15339CCF42F3}">
            <x14:iconSet iconSet="3Triangles" showValue="0">
              <x14:cfvo type="percent">
                <xm:f>0</xm:f>
              </x14:cfvo>
              <x14:cfvo type="num">
                <xm:f>0</xm:f>
              </x14:cfvo>
              <x14:cfvo type="num" gte="0">
                <xm:f>0</xm:f>
              </x14:cfvo>
            </x14:iconSet>
          </x14:cfRule>
          <xm:sqref>T22</xm:sqref>
        </x14:conditionalFormatting>
        <x14:conditionalFormatting xmlns:xm="http://schemas.microsoft.com/office/excel/2006/main">
          <x14:cfRule type="iconSet" priority="12" id="{760D671B-0190-40EF-A80A-D81C1B60B8DC}">
            <x14:iconSet iconSet="3Triangles" showValue="0">
              <x14:cfvo type="percent">
                <xm:f>0</xm:f>
              </x14:cfvo>
              <x14:cfvo type="num">
                <xm:f>0</xm:f>
              </x14:cfvo>
              <x14:cfvo type="num" gte="0">
                <xm:f>0</xm:f>
              </x14:cfvo>
            </x14:iconSet>
          </x14:cfRule>
          <xm:sqref>V22</xm:sqref>
        </x14:conditionalFormatting>
        <x14:conditionalFormatting xmlns:xm="http://schemas.microsoft.com/office/excel/2006/main">
          <x14:cfRule type="iconSet" priority="11" id="{1A745453-AE33-42DB-9E42-8735EAEE89C1}">
            <x14:iconSet iconSet="3Triangles" showValue="0">
              <x14:cfvo type="percent">
                <xm:f>0</xm:f>
              </x14:cfvo>
              <x14:cfvo type="num">
                <xm:f>0</xm:f>
              </x14:cfvo>
              <x14:cfvo type="num" gte="0">
                <xm:f>0</xm:f>
              </x14:cfvo>
            </x14:iconSet>
          </x14:cfRule>
          <xm:sqref>X22</xm:sqref>
        </x14:conditionalFormatting>
        <x14:conditionalFormatting xmlns:xm="http://schemas.microsoft.com/office/excel/2006/main">
          <x14:cfRule type="iconSet" priority="10" id="{B9DBEAD1-F1C0-4783-A133-3D40A38C5FC3}">
            <x14:iconSet iconSet="3Triangles" showValue="0">
              <x14:cfvo type="percent">
                <xm:f>0</xm:f>
              </x14:cfvo>
              <x14:cfvo type="num">
                <xm:f>0</xm:f>
              </x14:cfvo>
              <x14:cfvo type="num" gte="0">
                <xm:f>0</xm:f>
              </x14:cfvo>
            </x14:iconSet>
          </x14:cfRule>
          <xm:sqref>Z22</xm:sqref>
        </x14:conditionalFormatting>
        <x14:conditionalFormatting xmlns:xm="http://schemas.microsoft.com/office/excel/2006/main">
          <x14:cfRule type="iconSet" priority="9" id="{D58BCA4D-2340-458B-8D94-32B2729AB7C4}">
            <x14:iconSet iconSet="3Triangles" showValue="0">
              <x14:cfvo type="percent">
                <xm:f>0</xm:f>
              </x14:cfvo>
              <x14:cfvo type="num">
                <xm:f>0</xm:f>
              </x14:cfvo>
              <x14:cfvo type="num" gte="0">
                <xm:f>0</xm:f>
              </x14:cfvo>
            </x14:iconSet>
          </x14:cfRule>
          <xm:sqref>AB22</xm:sqref>
        </x14:conditionalFormatting>
        <x14:conditionalFormatting xmlns:xm="http://schemas.microsoft.com/office/excel/2006/main">
          <x14:cfRule type="iconSet" priority="8" id="{814DEEE2-BFCA-49A0-9C6C-14618987C643}">
            <x14:iconSet iconSet="3Triangles" showValue="0">
              <x14:cfvo type="percent">
                <xm:f>0</xm:f>
              </x14:cfvo>
              <x14:cfvo type="num">
                <xm:f>0</xm:f>
              </x14:cfvo>
              <x14:cfvo type="num" gte="0">
                <xm:f>0</xm:f>
              </x14:cfvo>
            </x14:iconSet>
          </x14:cfRule>
          <xm:sqref>AD22</xm:sqref>
        </x14:conditionalFormatting>
        <x14:conditionalFormatting xmlns:xm="http://schemas.microsoft.com/office/excel/2006/main">
          <x14:cfRule type="iconSet" priority="427" id="{130F2AF6-EA80-453C-BA4A-EDFF80E50984}">
            <x14:iconSet iconSet="3Triangles" showValue="0">
              <x14:cfvo type="percent">
                <xm:f>0</xm:f>
              </x14:cfvo>
              <x14:cfvo type="num">
                <xm:f>0</xm:f>
              </x14:cfvo>
              <x14:cfvo type="num" gte="0">
                <xm:f>0</xm:f>
              </x14:cfvo>
            </x14:iconSet>
          </x14:cfRule>
          <xm:sqref>T11:T20</xm:sqref>
        </x14:conditionalFormatting>
        <x14:conditionalFormatting xmlns:xm="http://schemas.microsoft.com/office/excel/2006/main">
          <x14:cfRule type="iconSet" priority="429" id="{1244D08E-9D95-4456-8758-DFC7BE40C6B5}">
            <x14:iconSet iconSet="3Triangles" showValue="0">
              <x14:cfvo type="percent">
                <xm:f>0</xm:f>
              </x14:cfvo>
              <x14:cfvo type="num">
                <xm:f>0</xm:f>
              </x14:cfvo>
              <x14:cfvo type="num" gte="0">
                <xm:f>0</xm:f>
              </x14:cfvo>
            </x14:iconSet>
          </x14:cfRule>
          <xm:sqref>V11:V20</xm:sqref>
        </x14:conditionalFormatting>
        <x14:conditionalFormatting xmlns:xm="http://schemas.microsoft.com/office/excel/2006/main">
          <x14:cfRule type="iconSet" priority="431" id="{790BBFC7-AB8C-4408-9D45-67749CB9A1BA}">
            <x14:iconSet iconSet="3Triangles" showValue="0">
              <x14:cfvo type="percent">
                <xm:f>0</xm:f>
              </x14:cfvo>
              <x14:cfvo type="num">
                <xm:f>0</xm:f>
              </x14:cfvo>
              <x14:cfvo type="num" gte="0">
                <xm:f>0</xm:f>
              </x14:cfvo>
            </x14:iconSet>
          </x14:cfRule>
          <xm:sqref>X11:X20</xm:sqref>
        </x14:conditionalFormatting>
        <x14:conditionalFormatting xmlns:xm="http://schemas.microsoft.com/office/excel/2006/main">
          <x14:cfRule type="iconSet" priority="433" id="{48F2F474-F6C3-478E-8DC4-0530FACC1E70}">
            <x14:iconSet iconSet="3Triangles" showValue="0">
              <x14:cfvo type="percent">
                <xm:f>0</xm:f>
              </x14:cfvo>
              <x14:cfvo type="num">
                <xm:f>0</xm:f>
              </x14:cfvo>
              <x14:cfvo type="num" gte="0">
                <xm:f>0</xm:f>
              </x14:cfvo>
            </x14:iconSet>
          </x14:cfRule>
          <xm:sqref>Z11:Z20</xm:sqref>
        </x14:conditionalFormatting>
        <x14:conditionalFormatting xmlns:xm="http://schemas.microsoft.com/office/excel/2006/main">
          <x14:cfRule type="iconSet" priority="435" id="{1382B51C-1BA5-4122-BA93-35C2CFE3BB7B}">
            <x14:iconSet iconSet="3Triangles" showValue="0">
              <x14:cfvo type="percent">
                <xm:f>0</xm:f>
              </x14:cfvo>
              <x14:cfvo type="num">
                <xm:f>0</xm:f>
              </x14:cfvo>
              <x14:cfvo type="num" gte="0">
                <xm:f>0</xm:f>
              </x14:cfvo>
            </x14:iconSet>
          </x14:cfRule>
          <xm:sqref>AB11:AB20</xm:sqref>
        </x14:conditionalFormatting>
        <x14:conditionalFormatting xmlns:xm="http://schemas.microsoft.com/office/excel/2006/main">
          <x14:cfRule type="iconSet" priority="437" id="{30666094-6EFF-4B8F-904B-085E2BCD76A2}">
            <x14:iconSet iconSet="3Triangles" showValue="0">
              <x14:cfvo type="percent">
                <xm:f>0</xm:f>
              </x14:cfvo>
              <x14:cfvo type="num">
                <xm:f>0</xm:f>
              </x14:cfvo>
              <x14:cfvo type="num" gte="0">
                <xm:f>0</xm:f>
              </x14:cfvo>
            </x14:iconSet>
          </x14:cfRule>
          <xm:sqref>AD11:AD20</xm:sqref>
        </x14:conditionalFormatting>
      </x14:conditionalFormatting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BH55"/>
  <sheetViews>
    <sheetView showGridLines="0" topLeftCell="A2" zoomScale="85" zoomScaleNormal="85" zoomScaleSheetLayoutView="70" zoomScalePageLayoutView="85" workbookViewId="0">
      <selection activeCell="AL11" sqref="AL11"/>
    </sheetView>
  </sheetViews>
  <sheetFormatPr baseColWidth="10" defaultColWidth="8.83203125" defaultRowHeight="13" outlineLevelRow="1" outlineLevelCol="1" x14ac:dyDescent="0"/>
  <cols>
    <col min="1" max="1" width="8.6640625" style="2" customWidth="1"/>
    <col min="2" max="2" width="4.1640625" style="2" customWidth="1"/>
    <col min="3" max="3" width="59.5" style="2" customWidth="1"/>
    <col min="4" max="4" width="8" style="2" customWidth="1"/>
    <col min="5" max="5" width="7" style="2" customWidth="1"/>
    <col min="6" max="6" width="7.1640625" style="2" customWidth="1"/>
    <col min="7" max="7" width="9.33203125" style="2" customWidth="1" outlineLevel="1"/>
    <col min="8" max="8" width="6.33203125" style="2" customWidth="1"/>
    <col min="9" max="9" width="10" style="2" customWidth="1"/>
    <col min="10" max="10" width="7.6640625" style="2" customWidth="1"/>
    <col min="11" max="11" width="9" style="2" customWidth="1"/>
    <col min="12" max="12" width="6.83203125" style="2" customWidth="1"/>
    <col min="13" max="13" width="8.83203125" style="2" customWidth="1"/>
    <col min="14" max="31" width="6.83203125" style="2" customWidth="1"/>
    <col min="32" max="32" width="9.1640625" style="2" customWidth="1"/>
    <col min="33" max="33" width="8.83203125" style="2"/>
    <col min="34" max="35" width="9.83203125" style="2" hidden="1" customWidth="1"/>
    <col min="36" max="16384" width="8.83203125" style="2"/>
  </cols>
  <sheetData>
    <row r="1" spans="1:60">
      <c r="A1" s="3" t="s">
        <v>47</v>
      </c>
      <c r="B1" s="3"/>
      <c r="C1" s="2" t="s">
        <v>48</v>
      </c>
    </row>
    <row r="2" spans="1:60">
      <c r="C2" s="2" t="s">
        <v>62</v>
      </c>
      <c r="G2" s="3"/>
      <c r="H2" s="3"/>
      <c r="Y2" s="2" t="str">
        <f>Data!N1</f>
        <v>Yes</v>
      </c>
    </row>
    <row r="3" spans="1:60">
      <c r="G3" s="3" t="s">
        <v>46</v>
      </c>
      <c r="H3" s="3" t="s">
        <v>0</v>
      </c>
      <c r="I3" s="2" t="s">
        <v>0</v>
      </c>
      <c r="J3" s="2" t="s">
        <v>1</v>
      </c>
      <c r="K3" s="2" t="s">
        <v>1</v>
      </c>
      <c r="L3" s="2" t="s">
        <v>2</v>
      </c>
      <c r="M3" s="2" t="s">
        <v>2</v>
      </c>
      <c r="N3" s="2" t="s">
        <v>3</v>
      </c>
      <c r="O3" s="2" t="s">
        <v>3</v>
      </c>
      <c r="P3" s="2" t="s">
        <v>63</v>
      </c>
      <c r="Q3" s="2" t="s">
        <v>4</v>
      </c>
      <c r="R3" s="2" t="s">
        <v>5</v>
      </c>
      <c r="S3" s="2" t="s">
        <v>5</v>
      </c>
      <c r="T3" s="2" t="s">
        <v>6</v>
      </c>
      <c r="U3" s="2" t="s">
        <v>6</v>
      </c>
      <c r="V3" s="2" t="s">
        <v>7</v>
      </c>
      <c r="W3" s="2" t="s">
        <v>7</v>
      </c>
      <c r="X3" s="2" t="s">
        <v>8</v>
      </c>
      <c r="Y3" s="2" t="s">
        <v>8</v>
      </c>
      <c r="Z3" s="2" t="s">
        <v>9</v>
      </c>
      <c r="AA3" s="2" t="s">
        <v>9</v>
      </c>
      <c r="AB3" s="2" t="s">
        <v>10</v>
      </c>
      <c r="AC3" s="2" t="s">
        <v>10</v>
      </c>
      <c r="AD3" s="2" t="s">
        <v>11</v>
      </c>
      <c r="AE3" s="2" t="s">
        <v>11</v>
      </c>
    </row>
    <row r="4" spans="1:60" ht="18" thickBot="1">
      <c r="B4" s="250" t="s">
        <v>20</v>
      </c>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row>
    <row r="5" spans="1:60" ht="14" thickTop="1">
      <c r="C5" s="54"/>
      <c r="W5" s="9"/>
      <c r="X5" s="9"/>
    </row>
    <row r="8" spans="1:60">
      <c r="AH8" s="2" t="s">
        <v>12</v>
      </c>
    </row>
    <row r="9" spans="1:60">
      <c r="C9" s="38" t="s">
        <v>15</v>
      </c>
      <c r="D9" s="40" t="s">
        <v>13</v>
      </c>
      <c r="E9" s="40"/>
      <c r="F9" s="38"/>
      <c r="G9" s="40" t="s">
        <v>46</v>
      </c>
      <c r="H9" s="40"/>
      <c r="I9" s="40" t="s">
        <v>0</v>
      </c>
      <c r="J9" s="40"/>
      <c r="K9" s="40" t="s">
        <v>1</v>
      </c>
      <c r="L9" s="40"/>
      <c r="M9" s="40" t="s">
        <v>2</v>
      </c>
      <c r="N9" s="40"/>
      <c r="O9" s="40" t="s">
        <v>3</v>
      </c>
      <c r="P9" s="40"/>
      <c r="Q9" s="40" t="s">
        <v>4</v>
      </c>
      <c r="R9" s="40"/>
      <c r="S9" s="40" t="s">
        <v>5</v>
      </c>
      <c r="T9" s="40"/>
      <c r="U9" s="40" t="s">
        <v>6</v>
      </c>
      <c r="V9" s="40"/>
      <c r="W9" s="40" t="s">
        <v>7</v>
      </c>
      <c r="X9" s="40"/>
      <c r="Y9" s="40" t="s">
        <v>8</v>
      </c>
      <c r="Z9" s="40"/>
      <c r="AA9" s="40" t="s">
        <v>9</v>
      </c>
      <c r="AB9" s="40"/>
      <c r="AC9" s="40" t="s">
        <v>10</v>
      </c>
      <c r="AD9" s="40"/>
      <c r="AE9" s="40" t="s">
        <v>11</v>
      </c>
      <c r="AF9" s="38"/>
      <c r="AG9" s="38"/>
      <c r="AH9" s="40" t="s">
        <v>46</v>
      </c>
      <c r="AI9" s="40"/>
      <c r="AJ9" s="40" t="s">
        <v>0</v>
      </c>
      <c r="AK9" s="40"/>
      <c r="AL9" s="40" t="s">
        <v>1</v>
      </c>
      <c r="AM9" s="40"/>
      <c r="AN9" s="40" t="s">
        <v>2</v>
      </c>
      <c r="AO9" s="40"/>
      <c r="AP9" s="40" t="s">
        <v>3</v>
      </c>
      <c r="AQ9" s="40"/>
      <c r="AR9" s="40" t="s">
        <v>4</v>
      </c>
      <c r="AS9" s="40"/>
      <c r="AT9" s="40" t="s">
        <v>5</v>
      </c>
      <c r="AU9" s="40"/>
      <c r="AV9" s="40" t="s">
        <v>6</v>
      </c>
      <c r="AW9" s="40"/>
      <c r="AX9" s="40" t="s">
        <v>7</v>
      </c>
      <c r="AY9" s="40"/>
      <c r="AZ9" s="40" t="s">
        <v>8</v>
      </c>
      <c r="BA9" s="40"/>
      <c r="BB9" s="40" t="s">
        <v>9</v>
      </c>
      <c r="BC9" s="40"/>
      <c r="BD9" s="40" t="s">
        <v>10</v>
      </c>
      <c r="BE9" s="40"/>
      <c r="BF9" s="40" t="s">
        <v>11</v>
      </c>
      <c r="BG9" s="38"/>
      <c r="BH9" s="38"/>
    </row>
    <row r="10" spans="1:60">
      <c r="C10" s="38"/>
      <c r="D10" s="40"/>
      <c r="E10" s="40"/>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row>
    <row r="11" spans="1:60" s="9" customFormat="1">
      <c r="B11" s="22" t="s">
        <v>64</v>
      </c>
      <c r="C11" s="82" t="s">
        <v>148</v>
      </c>
      <c r="D11" s="73">
        <v>0.3</v>
      </c>
      <c r="E11" s="73"/>
      <c r="F11" s="25"/>
      <c r="G11" s="26">
        <f>IF(ISBLANK($C11),"",IF(G$2&lt;&gt;"Yes",0,IF(AH11&lt;=$D$25,$B$25,IF(AH11&lt;=$D$24,$B$24,$B$23))))</f>
        <v>0</v>
      </c>
      <c r="H11" s="26">
        <f t="shared" ref="H11:H15" si="0">IF(ISBLANK(I11),"",I11-G11)</f>
        <v>0</v>
      </c>
      <c r="I11" s="26">
        <f>IF(ISBLANK($C11),"",IF(I$2&lt;&gt;"Yes",0,IF(AJ11&lt;=$D$25,$B$25,IF(AJ11&lt;=$D$24,$B$24,$B$23))))</f>
        <v>0</v>
      </c>
      <c r="J11" s="26">
        <f t="shared" ref="J11:J15" si="1">IF(ISBLANK(K11),"",K11-I11)</f>
        <v>0</v>
      </c>
      <c r="K11" s="26">
        <f>IF(ISBLANK($C11),"",IF(K$2&lt;&gt;"Yes",0,IF(AL11&lt;=$D$25,$B$25,IF(AL11&lt;=$D$24,$B$24,$B$23))))</f>
        <v>0</v>
      </c>
      <c r="L11" s="26">
        <f t="shared" ref="L11:L15" si="2">IF(ISBLANK(M11),"",M11-K11)</f>
        <v>0</v>
      </c>
      <c r="M11" s="26">
        <f>IF(ISBLANK($C11),"",IF(M$2&lt;&gt;"Yes",0,IF(AN11&lt;=$D$25,$B$25,IF(AN11&lt;=$D$24,$B$24,$B$23))))</f>
        <v>0</v>
      </c>
      <c r="N11" s="26">
        <f t="shared" ref="N11:N15" si="3">IF(ISBLANK(O11),"",O11-M11)</f>
        <v>0</v>
      </c>
      <c r="O11" s="26">
        <f>IF(ISBLANK($C11),"",IF(O$2&lt;&gt;"Yes",0,IF(AP11&lt;=$D$25,$B$25,IF(AP11&lt;=$D$24,$B$24,$B$23))))</f>
        <v>0</v>
      </c>
      <c r="P11" s="26">
        <f t="shared" ref="P11:P15" si="4">IF(ISBLANK(Q11),"",Q11-O11)</f>
        <v>0</v>
      </c>
      <c r="Q11" s="26">
        <f>IF(ISBLANK($C11),"",IF(Q$2&lt;&gt;"Yes",0,IF(AR11&lt;=$D$25,$B$25,IF(AR11&lt;=$D$24,$B$24,$B$23))))</f>
        <v>0</v>
      </c>
      <c r="R11" s="26">
        <f t="shared" ref="R11:R15" si="5">IF(ISBLANK(S11),"",S11-Q11)</f>
        <v>0</v>
      </c>
      <c r="S11" s="26">
        <f>IF(ISBLANK($C11),"",IF(S$2&lt;&gt;"Yes",0,IF(AT11&lt;=$D$25,$B$25,IF(AT11&lt;=$D$24,$B$24,$B$23))))</f>
        <v>0</v>
      </c>
      <c r="T11" s="26">
        <f t="shared" ref="T11:T15" si="6">IF(ISBLANK(U11),"",U11-S11)</f>
        <v>0</v>
      </c>
      <c r="U11" s="26">
        <f>IF(ISBLANK($C11),"",IF(U$2&lt;&gt;"Yes",0,IF(AV11&lt;=$D$25,$B$25,IF(AV11&lt;=$D$24,$B$24,$B$23))))</f>
        <v>0</v>
      </c>
      <c r="V11" s="26">
        <f t="shared" ref="V11:V15" si="7">IF(ISBLANK(W11),"",W11-U11)</f>
        <v>0</v>
      </c>
      <c r="W11" s="26">
        <f>IF(ISBLANK($C11),"",IF(W$2&lt;&gt;"Yes",0,IF(AX11&lt;=$D$25,$B$25,IF(AX11&lt;=$D$24,$B$24,$B$23))))</f>
        <v>0</v>
      </c>
      <c r="X11" s="26">
        <f t="shared" ref="X11:X15" ca="1" si="8">IF(ISBLANK(Y11),"",Y11-W11)</f>
        <v>3</v>
      </c>
      <c r="Y11" s="26">
        <f ca="1">IF(ISBLANK($C11),"",IF(Y$2&lt;&gt;"Yes",0,IF(AZ11&lt;=$D$25,$B$25,IF(AZ11&lt;=$D$24,$B$24,$B$23))))</f>
        <v>3</v>
      </c>
      <c r="Z11" s="26">
        <f t="shared" ref="Z11:Z15" ca="1" si="9">IF(ISBLANK(AA11),"",AA11-Y11)</f>
        <v>-3</v>
      </c>
      <c r="AA11" s="26">
        <f>IF(ISBLANK($C11),"",IF(AA$2&lt;&gt;"Yes",0,IF(BB11&lt;=$D$25,$B$25,IF(BB11&lt;=$D$24,$B$24,$B$23))))</f>
        <v>0</v>
      </c>
      <c r="AB11" s="26">
        <f t="shared" ref="AB11:AB15" si="10">IF(ISBLANK(AC11),"",AC11-AA11)</f>
        <v>0</v>
      </c>
      <c r="AC11" s="26">
        <f>IF(ISBLANK($C11),"",IF(AC$2&lt;&gt;"Yes",0,IF(BD11&lt;=$D$25,$B$25,IF(BD11&lt;=$D$24,$B$24,$B$23))))</f>
        <v>0</v>
      </c>
      <c r="AD11" s="26">
        <f t="shared" ref="AD11:AD15" si="11">IF(ISBLANK(AE11),"",AE11-AC11)</f>
        <v>0</v>
      </c>
      <c r="AE11" s="26">
        <f>IF(ISBLANK($C11),"",IF(AE$2&lt;&gt;"Yes",0,IF(BF11&lt;=$D$25,$B$25,IF(BF11&lt;=$D$24,$B$24,$B$23))))</f>
        <v>0</v>
      </c>
      <c r="AH11" s="27" t="e">
        <f>IF(ISBLANK($C11),"",SUMIF(Data!$C$19:$E$36,'Fleet Safety'!$C11,Data!#REF!))</f>
        <v>#REF!</v>
      </c>
      <c r="AI11" s="27"/>
      <c r="AJ11" s="27">
        <f ca="1">IF(ISBLANK($C11),"",SUMIF(Data!$C$3:$E$36,'Fleet Safety'!$C11,Data!F$3:F$36))</f>
        <v>0</v>
      </c>
      <c r="AK11" s="27"/>
      <c r="AL11" s="27">
        <f ca="1">IF(ISBLANK($C11),"",SUMIF(Data!$C$3:$E$36,'Fleet Safety'!$C11,Data!G$3:G$36))</f>
        <v>0</v>
      </c>
      <c r="AM11" s="27"/>
      <c r="AN11" s="27">
        <f ca="1">IF(ISBLANK($C11),"",SUMIF(Data!$C$3:$E$36,'Fleet Safety'!$C11,Data!H$3:H$36))</f>
        <v>0</v>
      </c>
      <c r="AO11" s="27"/>
      <c r="AP11" s="27">
        <f ca="1">IF(ISBLANK($C11),"",SUMIF(Data!$C$3:$E$36,'Fleet Safety'!$C11,Data!I$3:I$36))</f>
        <v>0</v>
      </c>
      <c r="AQ11" s="27"/>
      <c r="AR11" s="27">
        <f ca="1">IF(ISBLANK($C11),"",SUMIF(Data!$C$3:$E$36,'Fleet Safety'!$C11,Data!J$3:J$36))</f>
        <v>0</v>
      </c>
      <c r="AS11" s="27"/>
      <c r="AT11" s="27">
        <f ca="1">IF(ISBLANK($C11),"",SUMIF(Data!$C$3:$E$36,'Fleet Safety'!$C11,Data!K$3:K$36))</f>
        <v>0</v>
      </c>
      <c r="AU11" s="27"/>
      <c r="AV11" s="27">
        <f ca="1">IF(ISBLANK($C11),"",SUMIF(Data!$C$19:$E$36,'Fleet Safety'!$C11,Data!L$19:L$36))</f>
        <v>0</v>
      </c>
      <c r="AW11" s="27"/>
      <c r="AX11" s="27">
        <f ca="1">IF(ISBLANK($C11),"",SUMIF(Data!$C$19:$E$36,'Fleet Safety'!$C11,Data!M$19:M$36))</f>
        <v>0</v>
      </c>
      <c r="AY11" s="27"/>
      <c r="AZ11" s="27">
        <f ca="1">IF(ISBLANK($C11),"",SUMIF(Data!$C$19:$E$36,'Fleet Safety'!$C11,Data!N$19:N$36))</f>
        <v>0</v>
      </c>
      <c r="BA11" s="27"/>
      <c r="BB11" s="27">
        <f ca="1">IF(ISBLANK($C11),"",SUMIF(Data!$C$19:$E$36,'Fleet Safety'!$C11,Data!O$19:O$36))</f>
        <v>0</v>
      </c>
      <c r="BC11" s="27"/>
      <c r="BD11" s="27">
        <f ca="1">IF(ISBLANK($C11),"",SUMIF(Data!$C$19:$E$36,'Fleet Safety'!$C11,Data!P$19:P$36))</f>
        <v>0</v>
      </c>
      <c r="BE11" s="27"/>
      <c r="BF11" s="27">
        <f ca="1">IF(ISBLANK($C11),"",SUMIF(Data!$C$19:$E$36,'Fleet Safety'!$C11,Data!Q$19:Q$36))</f>
        <v>0</v>
      </c>
    </row>
    <row r="12" spans="1:60" s="9" customFormat="1">
      <c r="B12" s="22" t="s">
        <v>65</v>
      </c>
      <c r="C12" s="82" t="s">
        <v>149</v>
      </c>
      <c r="D12" s="73">
        <v>0.3</v>
      </c>
      <c r="E12" s="73"/>
      <c r="F12" s="25"/>
      <c r="G12" s="26">
        <f>IF(ISBLANK($C12),"",IF(G$2&lt;&gt;"Yes",0,IF(AH12&lt;=$D$30,$B$30,IF(AH12&lt;=$D$29,$B$29,$B$28))))</f>
        <v>0</v>
      </c>
      <c r="H12" s="26">
        <f t="shared" si="0"/>
        <v>0</v>
      </c>
      <c r="I12" s="26">
        <f>IF(ISBLANK($C12),"",IF(I$2&lt;&gt;"Yes",0,IF(AJ12&lt;=$D$30,$B$30,IF(AJ12&lt;=$D$29,$B$29,$B$28))))</f>
        <v>0</v>
      </c>
      <c r="J12" s="26">
        <f t="shared" si="1"/>
        <v>0</v>
      </c>
      <c r="K12" s="26">
        <f>IF(ISBLANK($C12),"",IF(K$2&lt;&gt;"Yes",0,IF(AL12&lt;=$D$30,$B$30,IF(AL12&lt;=$D$29,$B$29,$B$28))))</f>
        <v>0</v>
      </c>
      <c r="L12" s="26">
        <f t="shared" si="2"/>
        <v>0</v>
      </c>
      <c r="M12" s="26">
        <f>IF(ISBLANK($C12),"",IF(M$2&lt;&gt;"Yes",0,IF(AN12&lt;=$D$30,$B$30,IF(AN12&lt;=$D$29,$B$29,$B$28))))</f>
        <v>0</v>
      </c>
      <c r="N12" s="26">
        <f t="shared" si="3"/>
        <v>0</v>
      </c>
      <c r="O12" s="26">
        <f>IF(ISBLANK($C12),"",IF(O$2&lt;&gt;"Yes",0,IF(AP12&lt;=$D$30,$B$30,IF(AP12&lt;=$D$29,$B$29,$B$28))))</f>
        <v>0</v>
      </c>
      <c r="P12" s="26">
        <f t="shared" si="4"/>
        <v>0</v>
      </c>
      <c r="Q12" s="26">
        <f>IF(ISBLANK($C12),"",IF(Q$2&lt;&gt;"Yes",0,IF(AR12&lt;=$D$30,$B$30,IF(AR12&lt;=$D$29,$B$29,$B$28))))</f>
        <v>0</v>
      </c>
      <c r="R12" s="26">
        <f t="shared" si="5"/>
        <v>0</v>
      </c>
      <c r="S12" s="26">
        <f>IF(ISBLANK($C12),"",IF(S$2&lt;&gt;"Yes",0,IF(AT12&lt;=$D$30,$B$30,IF(AT12&lt;=$D$29,$B$29,$B$28))))</f>
        <v>0</v>
      </c>
      <c r="T12" s="26">
        <f t="shared" si="6"/>
        <v>0</v>
      </c>
      <c r="U12" s="26">
        <f>IF(ISBLANK($C12),"",IF(U$2&lt;&gt;"Yes",0,IF(AV12&lt;=$D$30,$B$30,IF(AV12&lt;=$D$29,$B$29,$B$28))))</f>
        <v>0</v>
      </c>
      <c r="V12" s="26">
        <f t="shared" si="7"/>
        <v>0</v>
      </c>
      <c r="W12" s="26">
        <f>IF(ISBLANK($C12),"",IF(W$2&lt;&gt;"Yes",0,IF(AX12&lt;=$D$30,$B$30,IF(AX12&lt;=$D$29,$B$29,$B$28))))</f>
        <v>0</v>
      </c>
      <c r="X12" s="26">
        <f t="shared" ca="1" si="8"/>
        <v>3</v>
      </c>
      <c r="Y12" s="26">
        <f ca="1">IF(ISBLANK($C12),"",IF(Y$2&lt;&gt;"Yes",0,IF(AZ12&lt;=$D$30,$B$30,IF(AZ12&lt;=$D$29,$B$29,$B$28))))</f>
        <v>3</v>
      </c>
      <c r="Z12" s="26">
        <f t="shared" ca="1" si="9"/>
        <v>-3</v>
      </c>
      <c r="AA12" s="26">
        <f>IF(ISBLANK($C12),"",IF(AA$2&lt;&gt;"Yes",0,IF(BB12&lt;=$D$30,$B$30,IF(BB12&lt;=$D$29,$B$29,$B$28))))</f>
        <v>0</v>
      </c>
      <c r="AB12" s="26">
        <f t="shared" si="10"/>
        <v>0</v>
      </c>
      <c r="AC12" s="26">
        <f>IF(ISBLANK($C12),"",IF(AC$2&lt;&gt;"Yes",0,IF(BD12&lt;=$D$30,$B$30,IF(BD12&lt;=$D$29,$B$29,$B$28))))</f>
        <v>0</v>
      </c>
      <c r="AD12" s="26">
        <f t="shared" si="11"/>
        <v>0</v>
      </c>
      <c r="AE12" s="26">
        <f>IF(ISBLANK($C12),"",IF(AE$2&lt;&gt;"Yes",0,IF(BF12&lt;=$D$30,$B$30,IF(BF12&lt;=$D$29,$B$29,$B$28))))</f>
        <v>0</v>
      </c>
      <c r="AH12" s="27" t="e">
        <f>IF(ISBLANK($C12),"",SUMIF(Data!$C$19:$E$36,'Fleet Safety'!$C12,Data!#REF!))</f>
        <v>#REF!</v>
      </c>
      <c r="AI12" s="27"/>
      <c r="AJ12" s="27">
        <f ca="1">IF(ISBLANK($C12),"",SUMIF(Data!$C$3:$E$36,'Fleet Safety'!$C12,Data!F$3:F$36))</f>
        <v>0</v>
      </c>
      <c r="AK12" s="27"/>
      <c r="AL12" s="27">
        <f ca="1">IF(ISBLANK($C12),"",SUMIF(Data!$C$3:$E$36,'Fleet Safety'!$C12,Data!G$3:G$36))</f>
        <v>0</v>
      </c>
      <c r="AM12" s="27"/>
      <c r="AN12" s="27">
        <f ca="1">IF(ISBLANK($C12),"",SUMIF(Data!$C$3:$E$36,'Fleet Safety'!$C12,Data!H$3:H$36))</f>
        <v>0</v>
      </c>
      <c r="AO12" s="27"/>
      <c r="AP12" s="27">
        <f ca="1">IF(ISBLANK($C12),"",SUMIF(Data!$C$3:$E$36,'Fleet Safety'!$C12,Data!I$3:I$36))</f>
        <v>0</v>
      </c>
      <c r="AQ12" s="27"/>
      <c r="AR12" s="27">
        <f ca="1">IF(ISBLANK($C12),"",SUMIF(Data!$C$3:$E$36,'Fleet Safety'!$C12,Data!J$3:J$36))</f>
        <v>0</v>
      </c>
      <c r="AS12" s="27"/>
      <c r="AT12" s="27">
        <f ca="1">IF(ISBLANK($C12),"",SUMIF(Data!$C$3:$E$36,'Fleet Safety'!$C12,Data!K$3:K$36))</f>
        <v>0</v>
      </c>
      <c r="AU12" s="27"/>
      <c r="AV12" s="27">
        <f ca="1">IF(ISBLANK($C12),"",SUMIF(Data!$C$19:$E$36,'Fleet Safety'!$C12,Data!L$19:L$36))</f>
        <v>0</v>
      </c>
      <c r="AW12" s="27"/>
      <c r="AX12" s="27">
        <f ca="1">IF(ISBLANK($C12),"",SUMIF(Data!$C$19:$E$36,'Fleet Safety'!$C12,Data!M$19:M$36))</f>
        <v>0</v>
      </c>
      <c r="AY12" s="27"/>
      <c r="AZ12" s="27">
        <f ca="1">IF(ISBLANK($C12),"",SUMIF(Data!$C$19:$E$36,'Fleet Safety'!$C12,Data!N$19:N$36))</f>
        <v>0</v>
      </c>
      <c r="BA12" s="27"/>
      <c r="BB12" s="27">
        <f ca="1">IF(ISBLANK($C12),"",SUMIF(Data!$C$19:$E$36,'Fleet Safety'!$C12,Data!O$19:O$36))</f>
        <v>0</v>
      </c>
      <c r="BC12" s="27"/>
      <c r="BD12" s="27">
        <f ca="1">IF(ISBLANK($C12),"",SUMIF(Data!$C$19:$E$36,'Fleet Safety'!$C12,Data!P$19:P$36))</f>
        <v>0</v>
      </c>
      <c r="BE12" s="27"/>
      <c r="BF12" s="27">
        <f ca="1">IF(ISBLANK($C12),"",SUMIF(Data!$C$19:$E$36,'Fleet Safety'!$C12,Data!Q$19:Q$36))</f>
        <v>0</v>
      </c>
    </row>
    <row r="13" spans="1:60" s="9" customFormat="1">
      <c r="B13" s="22" t="s">
        <v>66</v>
      </c>
      <c r="C13" s="82" t="s">
        <v>23</v>
      </c>
      <c r="D13" s="73">
        <v>0.4</v>
      </c>
      <c r="E13" s="74"/>
      <c r="F13" s="34"/>
      <c r="G13" s="26">
        <f>IF(ISBLANK($C13),"",IF(G$2&lt;&gt;"Yes",0,IF(AH13=$D$50,$B$50,IF(AH13=$D$49,$B$49,$B$48))))</f>
        <v>0</v>
      </c>
      <c r="H13" s="26">
        <f t="shared" si="0"/>
        <v>0</v>
      </c>
      <c r="I13" s="26">
        <f>IF(ISBLANK($C13),"",IF(I$2&lt;&gt;"Yes",0,IF(AJ13=$D$50,$B$50,IF(AJ13=$D$49,$B$49,$B$48))))</f>
        <v>0</v>
      </c>
      <c r="J13" s="26">
        <f t="shared" si="1"/>
        <v>0</v>
      </c>
      <c r="K13" s="26">
        <f>IF(ISBLANK($C13),"",IF(K$2&lt;&gt;"Yes",0,IF(AL13=$D$50,$B$50,IF(AL13=$D$49,$B$49,$B$48))))</f>
        <v>0</v>
      </c>
      <c r="L13" s="26">
        <f t="shared" si="2"/>
        <v>0</v>
      </c>
      <c r="M13" s="26">
        <f>IF(ISBLANK($C13),"",IF(M$2&lt;&gt;"Yes",0,IF(AN13=$D$50,$B$50,IF(AN13=$D$49,$B$49,$B$48))))</f>
        <v>0</v>
      </c>
      <c r="N13" s="26">
        <f t="shared" si="3"/>
        <v>0</v>
      </c>
      <c r="O13" s="26">
        <f>IF(ISBLANK($C13),"",IF(O$2&lt;&gt;"Yes",0,IF(AP13=$D$50,$B$50,IF(AP13=$D$49,$B$49,$B$48))))</f>
        <v>0</v>
      </c>
      <c r="P13" s="26">
        <f t="shared" si="4"/>
        <v>0</v>
      </c>
      <c r="Q13" s="26">
        <f>IF(ISBLANK($C13),"",IF(Q$2&lt;&gt;"Yes",0,IF(AR13=$D$50,$B$50,IF(AR13=$D$49,$B$49,$B$48))))</f>
        <v>0</v>
      </c>
      <c r="R13" s="26">
        <f t="shared" si="5"/>
        <v>0</v>
      </c>
      <c r="S13" s="26">
        <f>IF(ISBLANK($C13),"",IF(S$2&lt;&gt;"Yes",0,IF(AT13=$D$50,$B$50,IF(AT13=$D$49,$B$49,$B$48))))</f>
        <v>0</v>
      </c>
      <c r="T13" s="26">
        <f t="shared" si="6"/>
        <v>0</v>
      </c>
      <c r="U13" s="26">
        <f>IF(ISBLANK($C13),"",IF(U$2&lt;&gt;"Yes",0,IF(AV13=$D$50,$B$50,IF(AV13=$D$49,$B$49,$B$48))))</f>
        <v>0</v>
      </c>
      <c r="V13" s="26">
        <f t="shared" si="7"/>
        <v>0</v>
      </c>
      <c r="W13" s="26">
        <f>IF(ISBLANK($C13),"",IF(W$2&lt;&gt;"Yes",0,IF(AX13=$D$50,$B$50,IF(AX13=$D$49,$B$49,$B$48))))</f>
        <v>0</v>
      </c>
      <c r="X13" s="26">
        <f t="shared" ca="1" si="8"/>
        <v>1</v>
      </c>
      <c r="Y13" s="26">
        <f ca="1">IF(ISBLANK($C13),"",IF(Y$2&lt;&gt;"Yes",0,IF(AZ13=$D$50,$B$50,IF(AZ13=$D$49,$B$49,$B$48))))</f>
        <v>1</v>
      </c>
      <c r="Z13" s="26">
        <f t="shared" ca="1" si="9"/>
        <v>-1</v>
      </c>
      <c r="AA13" s="26">
        <f>IF(ISBLANK($C13),"",IF(AA$2&lt;&gt;"Yes",0,IF(BB13=$D$50,$B$50,IF(BB13=$D$49,$B$49,$B$48))))</f>
        <v>0</v>
      </c>
      <c r="AB13" s="26">
        <f t="shared" si="10"/>
        <v>0</v>
      </c>
      <c r="AC13" s="26">
        <f>IF(ISBLANK($C13),"",IF(AC$2&lt;&gt;"Yes",0,IF(BD13=$D$50,$B$50,IF(BD13=$D$49,$B$49,$B$48))))</f>
        <v>0</v>
      </c>
      <c r="AD13" s="26">
        <f t="shared" si="11"/>
        <v>0</v>
      </c>
      <c r="AE13" s="26">
        <f>IF(ISBLANK($C13),"",IF(AE$2&lt;&gt;"Yes",0,IF(BF13=$D$50,$B$50,IF(BF13=$D$49,$B$49,$B$48))))</f>
        <v>0</v>
      </c>
      <c r="AH13" s="27" t="e">
        <f>IF(ISBLANK($C13),"",SUMIF(Data!$C$19:$E$36,'Fleet Safety'!$C13,Data!#REF!))</f>
        <v>#REF!</v>
      </c>
      <c r="AI13" s="27"/>
      <c r="AJ13" s="27">
        <f ca="1">IF(ISBLANK($C13),"",SUMIF(Data!$C$3:$E$36,'Fleet Safety'!$C13,Data!F$3:F$36))</f>
        <v>0</v>
      </c>
      <c r="AK13" s="27"/>
      <c r="AL13" s="27">
        <f ca="1">IF(ISBLANK($C13),"",SUMIF(Data!$C$3:$E$36,'Fleet Safety'!$C13,Data!G$3:G$36))</f>
        <v>0</v>
      </c>
      <c r="AM13" s="27"/>
      <c r="AN13" s="27">
        <f ca="1">IF(ISBLANK($C13),"",SUMIF(Data!$C$3:$E$36,'Fleet Safety'!$C13,Data!H$3:H$36))</f>
        <v>0</v>
      </c>
      <c r="AO13" s="27"/>
      <c r="AP13" s="27">
        <f ca="1">IF(ISBLANK($C13),"",SUMIF(Data!$C$3:$E$36,'Fleet Safety'!$C13,Data!I$3:I$36))</f>
        <v>0</v>
      </c>
      <c r="AQ13" s="27"/>
      <c r="AR13" s="27">
        <f ca="1">IF(ISBLANK($C13),"",SUMIF(Data!$C$3:$E$36,'Fleet Safety'!$C13,Data!J$3:J$36))</f>
        <v>0</v>
      </c>
      <c r="AS13" s="27"/>
      <c r="AT13" s="27">
        <f ca="1">IF(ISBLANK($C13),"",SUMIF(Data!$C$3:$E$36,'Fleet Safety'!$C13,Data!K$3:K$36))</f>
        <v>0</v>
      </c>
      <c r="AU13" s="27"/>
      <c r="AV13" s="27">
        <f ca="1">IF(ISBLANK($C13),"",SUMIF(Data!$C$19:$E$36,'Fleet Safety'!$C13,Data!L$19:L$36))</f>
        <v>0</v>
      </c>
      <c r="AW13" s="27"/>
      <c r="AX13" s="27">
        <f ca="1">IF(ISBLANK($C13),"",SUMIF(Data!$C$19:$E$36,'Fleet Safety'!$C13,Data!M$19:M$36))</f>
        <v>0</v>
      </c>
      <c r="AY13" s="27"/>
      <c r="AZ13" s="27">
        <f ca="1">IF(ISBLANK($C13),"",SUMIF(Data!$C$19:$E$36,'Fleet Safety'!$C13,Data!N$19:N$36))</f>
        <v>0</v>
      </c>
      <c r="BA13" s="27"/>
      <c r="BB13" s="27">
        <f ca="1">IF(ISBLANK($C13),"",SUMIF(Data!$C$19:$E$36,'Fleet Safety'!$C13,Data!O$19:O$36))</f>
        <v>0</v>
      </c>
      <c r="BC13" s="27"/>
      <c r="BD13" s="27">
        <f ca="1">IF(ISBLANK($C13),"",SUMIF(Data!$C$19:$E$36,'Fleet Safety'!$C13,Data!P$19:P$36))</f>
        <v>0</v>
      </c>
      <c r="BE13" s="27"/>
      <c r="BF13" s="27">
        <f ca="1">IF(ISBLANK($C13),"",SUMIF(Data!$C$19:$E$36,'Fleet Safety'!$C13,Data!Q$19:Q$36))</f>
        <v>0</v>
      </c>
    </row>
    <row r="14" spans="1:60" hidden="1" outlineLevel="1">
      <c r="B14" s="10">
        <v>9</v>
      </c>
      <c r="C14" s="11"/>
      <c r="D14" s="72"/>
      <c r="E14" s="75"/>
      <c r="F14" s="14"/>
      <c r="G14" s="7" t="str">
        <f>IF(ISBLANK($C14),"",IF(G$2&lt;&gt;"Yes",0,IF(AH14&lt;=$D$25,$B$25,IF(AH14&lt;=$D$24,$B$24,$B$23))))</f>
        <v/>
      </c>
      <c r="H14" s="7" t="e">
        <f t="shared" si="0"/>
        <v>#VALUE!</v>
      </c>
      <c r="I14" s="7" t="str">
        <f>IF(ISBLANK($C14),"",IF(I$2&lt;&gt;"Yes",0,IF(AJ14&lt;=$D$25,$B$25,IF(AJ14&lt;=$D$24,$B$24,$B$23))))</f>
        <v/>
      </c>
      <c r="J14" s="7" t="e">
        <f t="shared" si="1"/>
        <v>#VALUE!</v>
      </c>
      <c r="K14" s="7" t="str">
        <f>IF(ISBLANK($C14),"",IF(K$2&lt;&gt;"Yes",0,IF(AL14&lt;=$D$25,$B$25,IF(AL14&lt;=$D$24,$B$24,$B$23))))</f>
        <v/>
      </c>
      <c r="L14" s="7" t="e">
        <f t="shared" si="2"/>
        <v>#VALUE!</v>
      </c>
      <c r="M14" s="7" t="str">
        <f>IF(ISBLANK($C14),"",IF(M$2&lt;&gt;"Yes",0,IF(AN14&lt;=$D$25,$B$25,IF(AN14&lt;=$D$24,$B$24,$B$23))))</f>
        <v/>
      </c>
      <c r="N14" s="7" t="e">
        <f t="shared" si="3"/>
        <v>#VALUE!</v>
      </c>
      <c r="O14" s="7" t="str">
        <f>IF(ISBLANK($C14),"",IF(O$2&lt;&gt;"Yes",0,IF(AP14&lt;=$D$25,$B$25,IF(AP14&lt;=$D$24,$B$24,$B$23))))</f>
        <v/>
      </c>
      <c r="P14" s="7" t="e">
        <f t="shared" si="4"/>
        <v>#VALUE!</v>
      </c>
      <c r="Q14" s="7" t="str">
        <f>IF(ISBLANK($C14),"",IF(Q$2&lt;&gt;"Yes",0,IF(AR14&lt;=$D$25,$B$25,IF(AR14&lt;=$D$24,$B$24,$B$23))))</f>
        <v/>
      </c>
      <c r="R14" s="7" t="e">
        <f t="shared" si="5"/>
        <v>#VALUE!</v>
      </c>
      <c r="S14" s="7" t="str">
        <f>IF(ISBLANK($C14),"",IF(S$2&lt;&gt;"Yes",0,IF(AT14&lt;=$D$25,$B$25,IF(AT14&lt;=$D$24,$B$24,$B$23))))</f>
        <v/>
      </c>
      <c r="T14" s="7" t="e">
        <f t="shared" si="6"/>
        <v>#VALUE!</v>
      </c>
      <c r="U14" s="7" t="str">
        <f>IF(ISBLANK($C14),"",IF(U$2&lt;&gt;"Yes",0,IF(AV14&lt;=$D$25,$B$25,IF(AV14&lt;=$D$24,$B$24,$B$23))))</f>
        <v/>
      </c>
      <c r="V14" s="7" t="e">
        <f t="shared" si="7"/>
        <v>#VALUE!</v>
      </c>
      <c r="W14" s="7" t="str">
        <f>IF(ISBLANK($C14),"",IF(W$2&lt;&gt;"Yes",0,IF(AX14&lt;=$D$25,$B$25,IF(AX14&lt;=$D$24,$B$24,$B$23))))</f>
        <v/>
      </c>
      <c r="X14" s="7" t="e">
        <f t="shared" si="8"/>
        <v>#VALUE!</v>
      </c>
      <c r="Y14" s="7" t="str">
        <f>IF(ISBLANK($C14),"",IF(Y$2&lt;&gt;"Yes",0,IF(AZ14&lt;=$D$25,$B$25,IF(AZ14&lt;=$D$24,$B$24,$B$23))))</f>
        <v/>
      </c>
      <c r="Z14" s="7" t="e">
        <f t="shared" si="9"/>
        <v>#VALUE!</v>
      </c>
      <c r="AA14" s="7" t="str">
        <f>IF(ISBLANK($C14),"",IF(AA$2&lt;&gt;"Yes",0,IF(BB14&lt;=$D$25,$B$25,IF(BB14&lt;=$D$24,$B$24,$B$23))))</f>
        <v/>
      </c>
      <c r="AB14" s="7" t="e">
        <f t="shared" si="10"/>
        <v>#VALUE!</v>
      </c>
      <c r="AC14" s="7" t="str">
        <f>IF(ISBLANK($C14),"",IF(AC$2&lt;&gt;"Yes",0,IF(BD14&lt;=$D$25,$B$25,IF(BD14&lt;=$D$24,$B$24,$B$23))))</f>
        <v/>
      </c>
      <c r="AD14" s="7" t="e">
        <f t="shared" si="11"/>
        <v>#VALUE!</v>
      </c>
      <c r="AE14" s="7" t="str">
        <f>IF(ISBLANK($C14),"",IF(AE$2&lt;&gt;"Yes",0,IF(BF14&lt;=$D$25,$B$25,IF(BF14&lt;=$D$24,$B$24,$B$23))))</f>
        <v/>
      </c>
      <c r="AH14" s="6" t="str">
        <f>IF(ISBLANK($C14),"",SUMIF(Data!$C$19:$E$36,'Fleet Safety'!$C14,Data!#REF!))</f>
        <v/>
      </c>
      <c r="AI14" s="6"/>
      <c r="AJ14" s="6" t="str">
        <f>IF(ISBLANK($C14),"",SUMIF(Data!$C$19:$E$36,'Fleet Safety'!$C14,Data!F$19:F$36))</f>
        <v/>
      </c>
      <c r="AK14" s="6"/>
      <c r="AL14" s="6" t="str">
        <f>IF(ISBLANK($C14),"",SUMIF(Data!$C$19:$E$36,'Fleet Safety'!$C14,Data!G$19:G$36))</f>
        <v/>
      </c>
      <c r="AM14" s="6"/>
      <c r="AN14" s="6" t="str">
        <f>IF(ISBLANK($C14),"",SUMIF(Data!$C$19:$E$36,'Fleet Safety'!$C14,Data!H$19:H$36))</f>
        <v/>
      </c>
      <c r="AO14" s="6"/>
      <c r="AP14" s="6" t="str">
        <f>IF(ISBLANK($C14),"",SUMIF(Data!$C$19:$E$36,'Fleet Safety'!$C14,Data!I$19:I$36))</f>
        <v/>
      </c>
      <c r="AQ14" s="6"/>
      <c r="AR14" s="6" t="str">
        <f>IF(ISBLANK($C14),"",SUMIF(Data!$C$19:$E$36,'Fleet Safety'!$C14,Data!J$19:J$36))</f>
        <v/>
      </c>
      <c r="AS14" s="6"/>
      <c r="AT14" s="6" t="str">
        <f>IF(ISBLANK($C14),"",SUMIF(Data!$C$19:$E$36,'Fleet Safety'!$C14,Data!K$19:K$36))</f>
        <v/>
      </c>
      <c r="AU14" s="6"/>
      <c r="AV14" s="6" t="str">
        <f>IF(ISBLANK($C14),"",SUMIF(Data!$C$19:$E$36,'Fleet Safety'!$C14,Data!L$19:L$36))</f>
        <v/>
      </c>
      <c r="AW14" s="6"/>
      <c r="AX14" s="6" t="str">
        <f>IF(ISBLANK($C14),"",SUMIF(Data!$C$19:$E$36,'Fleet Safety'!$C14,Data!M$19:M$36))</f>
        <v/>
      </c>
      <c r="AY14" s="6"/>
      <c r="AZ14" s="6" t="str">
        <f>IF(ISBLANK($C14),"",SUMIF(Data!$C$19:$E$36,'Fleet Safety'!$C14,Data!N$19:N$36))</f>
        <v/>
      </c>
      <c r="BA14" s="6"/>
      <c r="BB14" s="6" t="str">
        <f>IF(ISBLANK($C14),"",SUMIF(Data!$C$19:$E$36,'Fleet Safety'!$C14,Data!O$19:O$36))</f>
        <v/>
      </c>
      <c r="BC14" s="6"/>
      <c r="BD14" s="6" t="str">
        <f>IF(ISBLANK($C14),"",SUMIF(Data!$C$19:$E$36,'Fleet Safety'!$C14,Data!P$19:P$36))</f>
        <v/>
      </c>
      <c r="BE14" s="6"/>
      <c r="BF14" s="6" t="str">
        <f>IF(ISBLANK($C14),"",SUMIF(Data!$C$19:$E$36,'Fleet Safety'!$C14,Data!Q$19:Q$36))</f>
        <v/>
      </c>
    </row>
    <row r="15" spans="1:60" hidden="1" outlineLevel="1">
      <c r="B15" s="10">
        <v>10</v>
      </c>
      <c r="C15" s="11"/>
      <c r="D15" s="72"/>
      <c r="E15" s="75"/>
      <c r="F15" s="14"/>
      <c r="G15" s="7" t="str">
        <f>IF(ISBLANK($C15),"",IF(G$2&lt;&gt;"Yes",0,IF(AH15&lt;=$D$25,$B$25,IF(AH15&lt;=$D$24,$B$24,$B$23))))</f>
        <v/>
      </c>
      <c r="H15" s="7" t="e">
        <f t="shared" si="0"/>
        <v>#VALUE!</v>
      </c>
      <c r="I15" s="7" t="str">
        <f>IF(ISBLANK($C15),"",IF(I$2&lt;&gt;"Yes",0,IF(AJ15&lt;=$D$25,$B$25,IF(AJ15&lt;=$D$24,$B$24,$B$23))))</f>
        <v/>
      </c>
      <c r="J15" s="7" t="e">
        <f t="shared" si="1"/>
        <v>#VALUE!</v>
      </c>
      <c r="K15" s="7" t="str">
        <f>IF(ISBLANK($C15),"",IF(K$2&lt;&gt;"Yes",0,IF(AL15&lt;=$D$25,$B$25,IF(AL15&lt;=$D$24,$B$24,$B$23))))</f>
        <v/>
      </c>
      <c r="L15" s="7" t="e">
        <f t="shared" si="2"/>
        <v>#VALUE!</v>
      </c>
      <c r="M15" s="7" t="str">
        <f>IF(ISBLANK($C15),"",IF(M$2&lt;&gt;"Yes",0,IF(AN15&lt;=$D$25,$B$25,IF(AN15&lt;=$D$24,$B$24,$B$23))))</f>
        <v/>
      </c>
      <c r="N15" s="7" t="e">
        <f t="shared" si="3"/>
        <v>#VALUE!</v>
      </c>
      <c r="O15" s="7" t="str">
        <f>IF(ISBLANK($C15),"",IF(O$2&lt;&gt;"Yes",0,IF(AP15&lt;=$D$25,$B$25,IF(AP15&lt;=$D$24,$B$24,$B$23))))</f>
        <v/>
      </c>
      <c r="P15" s="7" t="e">
        <f t="shared" si="4"/>
        <v>#VALUE!</v>
      </c>
      <c r="Q15" s="7" t="str">
        <f>IF(ISBLANK($C15),"",IF(Q$2&lt;&gt;"Yes",0,IF(AR15&lt;=$D$25,$B$25,IF(AR15&lt;=$D$24,$B$24,$B$23))))</f>
        <v/>
      </c>
      <c r="R15" s="7" t="e">
        <f t="shared" si="5"/>
        <v>#VALUE!</v>
      </c>
      <c r="S15" s="7" t="str">
        <f>IF(ISBLANK($C15),"",IF(S$2&lt;&gt;"Yes",0,IF(AT15&lt;=$D$25,$B$25,IF(AT15&lt;=$D$24,$B$24,$B$23))))</f>
        <v/>
      </c>
      <c r="T15" s="7" t="e">
        <f t="shared" si="6"/>
        <v>#VALUE!</v>
      </c>
      <c r="U15" s="7" t="str">
        <f>IF(ISBLANK($C15),"",IF(U$2&lt;&gt;"Yes",0,IF(AV15&lt;=$D$25,$B$25,IF(AV15&lt;=$D$24,$B$24,$B$23))))</f>
        <v/>
      </c>
      <c r="V15" s="7" t="e">
        <f t="shared" si="7"/>
        <v>#VALUE!</v>
      </c>
      <c r="W15" s="7" t="str">
        <f>IF(ISBLANK($C15),"",IF(W$2&lt;&gt;"Yes",0,IF(AX15&lt;=$D$25,$B$25,IF(AX15&lt;=$D$24,$B$24,$B$23))))</f>
        <v/>
      </c>
      <c r="X15" s="7" t="e">
        <f t="shared" si="8"/>
        <v>#VALUE!</v>
      </c>
      <c r="Y15" s="7" t="str">
        <f>IF(ISBLANK($C15),"",IF(Y$2&lt;&gt;"Yes",0,IF(AZ15&lt;=$D$25,$B$25,IF(AZ15&lt;=$D$24,$B$24,$B$23))))</f>
        <v/>
      </c>
      <c r="Z15" s="7" t="e">
        <f t="shared" si="9"/>
        <v>#VALUE!</v>
      </c>
      <c r="AA15" s="7" t="str">
        <f>IF(ISBLANK($C15),"",IF(AA$2&lt;&gt;"Yes",0,IF(BB15&lt;=$D$25,$B$25,IF(BB15&lt;=$D$24,$B$24,$B$23))))</f>
        <v/>
      </c>
      <c r="AB15" s="7" t="e">
        <f t="shared" si="10"/>
        <v>#VALUE!</v>
      </c>
      <c r="AC15" s="7" t="str">
        <f>IF(ISBLANK($C15),"",IF(AC$2&lt;&gt;"Yes",0,IF(BD15&lt;=$D$25,$B$25,IF(BD15&lt;=$D$24,$B$24,$B$23))))</f>
        <v/>
      </c>
      <c r="AD15" s="7" t="e">
        <f t="shared" si="11"/>
        <v>#VALUE!</v>
      </c>
      <c r="AE15" s="7" t="str">
        <f>IF(ISBLANK($C15),"",IF(AE$2&lt;&gt;"Yes",0,IF(BF15&lt;=$D$25,$B$25,IF(BF15&lt;=$D$24,$B$24,$B$23))))</f>
        <v/>
      </c>
      <c r="AH15" s="6" t="str">
        <f>IF(ISBLANK($C15),"",SUMIF(Data!$C$19:$E$36,'Fleet Safety'!$C15,Data!#REF!))</f>
        <v/>
      </c>
      <c r="AI15" s="6"/>
      <c r="AJ15" s="6" t="str">
        <f>IF(ISBLANK($C15),"",SUMIF(Data!$C$19:$E$36,'Fleet Safety'!$C15,Data!F$19:F$36))</f>
        <v/>
      </c>
      <c r="AK15" s="6"/>
      <c r="AL15" s="6" t="str">
        <f>IF(ISBLANK($C15),"",SUMIF(Data!$C$19:$E$36,'Fleet Safety'!$C15,Data!G$19:G$36))</f>
        <v/>
      </c>
      <c r="AM15" s="6"/>
      <c r="AN15" s="6" t="str">
        <f>IF(ISBLANK($C15),"",SUMIF(Data!$C$19:$E$36,'Fleet Safety'!$C15,Data!H$19:H$36))</f>
        <v/>
      </c>
      <c r="AO15" s="6"/>
      <c r="AP15" s="6" t="str">
        <f>IF(ISBLANK($C15),"",SUMIF(Data!$C$19:$E$36,'Fleet Safety'!$C15,Data!I$19:I$36))</f>
        <v/>
      </c>
      <c r="AQ15" s="6"/>
      <c r="AR15" s="6" t="str">
        <f>IF(ISBLANK($C15),"",SUMIF(Data!$C$19:$E$36,'Fleet Safety'!$C15,Data!J$19:J$36))</f>
        <v/>
      </c>
      <c r="AS15" s="6"/>
      <c r="AT15" s="6" t="str">
        <f>IF(ISBLANK($C15),"",SUMIF(Data!$C$19:$E$36,'Fleet Safety'!$C15,Data!K$19:K$36))</f>
        <v/>
      </c>
      <c r="AU15" s="6"/>
      <c r="AV15" s="6" t="str">
        <f>IF(ISBLANK($C15),"",SUMIF(Data!$C$19:$E$36,'Fleet Safety'!$C15,Data!L$19:L$36))</f>
        <v/>
      </c>
      <c r="AW15" s="6"/>
      <c r="AX15" s="6" t="str">
        <f>IF(ISBLANK($C15),"",SUMIF(Data!$C$19:$E$36,'Fleet Safety'!$C15,Data!M$19:M$36))</f>
        <v/>
      </c>
      <c r="AY15" s="6"/>
      <c r="AZ15" s="6" t="str">
        <f>IF(ISBLANK($C15),"",SUMIF(Data!$C$19:$E$36,'Fleet Safety'!$C15,Data!N$19:N$36))</f>
        <v/>
      </c>
      <c r="BA15" s="6"/>
      <c r="BB15" s="6" t="str">
        <f>IF(ISBLANK($C15),"",SUMIF(Data!$C$19:$E$36,'Fleet Safety'!$C15,Data!O$19:O$36))</f>
        <v/>
      </c>
      <c r="BC15" s="6"/>
      <c r="BD15" s="6" t="str">
        <f>IF(ISBLANK($C15),"",SUMIF(Data!$C$19:$E$36,'Fleet Safety'!$C15,Data!P$19:P$36))</f>
        <v/>
      </c>
      <c r="BE15" s="6"/>
      <c r="BF15" s="6" t="str">
        <f>IF(ISBLANK($C15),"",SUMIF(Data!$C$19:$E$36,'Fleet Safety'!$C15,Data!Q$19:Q$36))</f>
        <v/>
      </c>
    </row>
    <row r="16" spans="1:60" collapsed="1">
      <c r="D16" s="3"/>
      <c r="E16" s="3"/>
    </row>
    <row r="17" spans="2:31">
      <c r="B17" s="81" t="s">
        <v>14</v>
      </c>
      <c r="C17" s="11"/>
      <c r="D17" s="72">
        <f>SUM(D11:D15)</f>
        <v>1</v>
      </c>
      <c r="E17" s="72"/>
      <c r="F17" s="13"/>
      <c r="G17" s="7">
        <f>SUMPRODUCT($D11:$D15,G11:G15)</f>
        <v>0</v>
      </c>
      <c r="H17" s="7" t="str">
        <f>IF(OR(ISBLANK(I17),ISERROR(I17)),"",I17-G17)</f>
        <v/>
      </c>
      <c r="I17" s="7" t="e">
        <f>IF(SUMPRODUCT($D11:$D15,I11:I15)=0,NA(),SUMPRODUCT($D11:$D15,I11:I15))</f>
        <v>#N/A</v>
      </c>
      <c r="J17" s="7" t="str">
        <f>IF(OR(ISBLANK(K17),ISERROR(K17)),"",K17-I17)</f>
        <v/>
      </c>
      <c r="K17" s="7" t="e">
        <f>IF(SUMPRODUCT($D11:$D15,K11:K15)=0,NA(),SUMPRODUCT($D11:$D15,K11:K15))</f>
        <v>#N/A</v>
      </c>
      <c r="L17" s="7" t="str">
        <f>IF(OR(ISBLANK(M17),ISERROR(M17)),"",M17-K17)</f>
        <v/>
      </c>
      <c r="M17" s="7" t="e">
        <f>IF(SUMPRODUCT($D11:$D15,M11:M15)=0,NA(),SUMPRODUCT($D11:$D15,M11:M15))</f>
        <v>#N/A</v>
      </c>
      <c r="N17" s="7" t="str">
        <f>IF(OR(ISBLANK(O17),ISERROR(O17)),"",O17-M17)</f>
        <v/>
      </c>
      <c r="O17" s="7" t="e">
        <f>IF(SUMPRODUCT($D11:$D15,O11:O15)=0,NA(),SUMPRODUCT($D11:$D15,O11:O15))</f>
        <v>#N/A</v>
      </c>
      <c r="P17" s="7" t="str">
        <f>IF(OR(ISBLANK(Q17),ISERROR(Q17)),"",Q17-O17)</f>
        <v/>
      </c>
      <c r="Q17" s="7" t="e">
        <f>IF(SUMPRODUCT($D11:$D15,Q11:Q15)=0,NA(),SUMPRODUCT($D11:$D15,Q11:Q15))</f>
        <v>#N/A</v>
      </c>
      <c r="R17" s="7" t="str">
        <f>IF(OR(ISBLANK(S17),ISERROR(S17)),"",S17-Q17)</f>
        <v/>
      </c>
      <c r="S17" s="7" t="e">
        <f>IF(SUMPRODUCT($D11:$D15,S11:S15)=0,NA(),SUMPRODUCT($D11:$D15,S11:S15))</f>
        <v>#N/A</v>
      </c>
      <c r="T17" s="7" t="str">
        <f>IF(OR(ISBLANK(U17),ISERROR(U17)),"",U17-S17)</f>
        <v/>
      </c>
      <c r="U17" s="7" t="e">
        <f>IF(SUMPRODUCT($D11:$D15,U11:U15)=0,NA(),SUMPRODUCT($D11:$D15,U11:U15))</f>
        <v>#N/A</v>
      </c>
      <c r="V17" s="7" t="str">
        <f>IF(OR(ISBLANK(W17),ISERROR(W17)),"",W17-U17)</f>
        <v/>
      </c>
      <c r="W17" s="7" t="e">
        <f>IF(SUMPRODUCT($D11:$D15,W11:W15)=0,NA(),SUMPRODUCT($D11:$D15,W11:W15))</f>
        <v>#N/A</v>
      </c>
      <c r="X17" s="7" t="e">
        <f ca="1">IF(OR(ISBLANK(Y17),ISERROR(Y17)),"",Y17-W17)</f>
        <v>#N/A</v>
      </c>
      <c r="Y17" s="7">
        <f ca="1">IF(SUMPRODUCT($D11:$D15,Y11:Y15)=0,NA(),SUMPRODUCT($D11:$D15,Y11:Y15))</f>
        <v>2.1999999999999997</v>
      </c>
      <c r="Z17" s="7" t="str">
        <f>IF(OR(ISBLANK(AA17),ISERROR(AA17)),"",AA17-Y17)</f>
        <v/>
      </c>
      <c r="AA17" s="7" t="e">
        <f>IF(SUMPRODUCT($D11:$D15,AA11:AA15)=0,NA(),SUMPRODUCT($D11:$D15,AA11:AA15))</f>
        <v>#N/A</v>
      </c>
      <c r="AB17" s="7" t="str">
        <f>IF(OR(ISBLANK(AC17),ISERROR(AC17)),"",AC17-AA17)</f>
        <v/>
      </c>
      <c r="AC17" s="7" t="e">
        <f>IF(SUMPRODUCT($D11:$D15,AC11:AC15)=0,NA(),SUMPRODUCT($D11:$D15,AC11:AC15))</f>
        <v>#N/A</v>
      </c>
      <c r="AD17" s="7" t="str">
        <f>IF(OR(ISBLANK(AE17),ISERROR(AE17)),"",AE17-AC17)</f>
        <v/>
      </c>
      <c r="AE17" s="7" t="e">
        <f>IF(SUMPRODUCT($D11:$D15,AE11:AE15)=0,NA(),SUMPRODUCT($D11:$D15,AE11:AE15))</f>
        <v>#N/A</v>
      </c>
    </row>
    <row r="21" spans="2:31">
      <c r="B21" s="2" t="s">
        <v>52</v>
      </c>
    </row>
    <row r="22" spans="2:31">
      <c r="B22" s="2" t="s">
        <v>64</v>
      </c>
      <c r="D22" s="9"/>
    </row>
    <row r="23" spans="2:31">
      <c r="B23" s="15">
        <v>1</v>
      </c>
      <c r="C23" s="5" t="s">
        <v>82</v>
      </c>
      <c r="D23" s="65">
        <v>1</v>
      </c>
    </row>
    <row r="24" spans="2:31">
      <c r="B24" s="15">
        <v>2</v>
      </c>
      <c r="C24" s="5" t="s">
        <v>81</v>
      </c>
      <c r="D24" s="65">
        <v>1</v>
      </c>
    </row>
    <row r="25" spans="2:31">
      <c r="B25" s="15">
        <v>3</v>
      </c>
      <c r="C25" s="5" t="s">
        <v>77</v>
      </c>
      <c r="D25" s="65">
        <v>0.61</v>
      </c>
    </row>
    <row r="26" spans="2:31">
      <c r="B26" s="15"/>
      <c r="C26" s="5"/>
      <c r="D26" s="30"/>
    </row>
    <row r="27" spans="2:31">
      <c r="B27" s="15" t="s">
        <v>65</v>
      </c>
      <c r="C27" s="5"/>
      <c r="D27" s="30"/>
    </row>
    <row r="28" spans="2:31">
      <c r="B28" s="15">
        <v>1</v>
      </c>
      <c r="C28" s="5" t="s">
        <v>78</v>
      </c>
      <c r="D28" s="65">
        <v>2.68</v>
      </c>
    </row>
    <row r="29" spans="2:31">
      <c r="B29" s="15">
        <v>2</v>
      </c>
      <c r="C29" s="5" t="s">
        <v>80</v>
      </c>
      <c r="D29" s="65">
        <v>2.68</v>
      </c>
    </row>
    <row r="30" spans="2:31">
      <c r="B30" s="15">
        <v>3</v>
      </c>
      <c r="C30" s="5" t="s">
        <v>79</v>
      </c>
      <c r="D30" s="65">
        <v>2</v>
      </c>
    </row>
    <row r="31" spans="2:31">
      <c r="B31" s="15"/>
      <c r="C31" s="5"/>
      <c r="D31" s="30"/>
    </row>
    <row r="32" spans="2:31">
      <c r="B32" s="15" t="s">
        <v>66</v>
      </c>
      <c r="C32" s="5"/>
      <c r="D32" s="30"/>
    </row>
    <row r="33" spans="2:4">
      <c r="B33" s="15">
        <v>1</v>
      </c>
      <c r="C33" s="5" t="s">
        <v>105</v>
      </c>
      <c r="D33" s="65">
        <v>1</v>
      </c>
    </row>
    <row r="34" spans="2:4" ht="26">
      <c r="B34" s="15">
        <v>2</v>
      </c>
      <c r="C34" s="5" t="s">
        <v>106</v>
      </c>
      <c r="D34" s="65">
        <v>2</v>
      </c>
    </row>
    <row r="35" spans="2:4">
      <c r="B35" s="15">
        <v>3</v>
      </c>
      <c r="C35" s="5" t="s">
        <v>104</v>
      </c>
      <c r="D35" s="65">
        <v>3</v>
      </c>
    </row>
    <row r="36" spans="2:4">
      <c r="B36" s="15"/>
      <c r="C36" s="5"/>
      <c r="D36" s="30"/>
    </row>
    <row r="37" spans="2:4">
      <c r="B37" s="15"/>
      <c r="C37" s="5"/>
      <c r="D37" s="30"/>
    </row>
    <row r="38" spans="2:4" hidden="1">
      <c r="B38" s="15">
        <v>1</v>
      </c>
      <c r="C38" s="5"/>
      <c r="D38" s="66">
        <v>0.01</v>
      </c>
    </row>
    <row r="39" spans="2:4" hidden="1">
      <c r="B39" s="15">
        <v>2</v>
      </c>
      <c r="C39" s="5"/>
      <c r="D39" s="66">
        <v>0.01</v>
      </c>
    </row>
    <row r="40" spans="2:4" hidden="1">
      <c r="B40" s="15">
        <v>3</v>
      </c>
      <c r="C40" s="5"/>
      <c r="D40" s="66">
        <v>0</v>
      </c>
    </row>
    <row r="41" spans="2:4" hidden="1">
      <c r="B41" s="15"/>
      <c r="C41" s="5"/>
      <c r="D41" s="31"/>
    </row>
    <row r="42" spans="2:4" hidden="1">
      <c r="B42" s="15"/>
      <c r="C42" s="5"/>
      <c r="D42" s="31"/>
    </row>
    <row r="43" spans="2:4" hidden="1">
      <c r="B43" s="15">
        <v>1</v>
      </c>
      <c r="C43" s="5"/>
      <c r="D43" s="67">
        <v>0.45</v>
      </c>
    </row>
    <row r="44" spans="2:4" hidden="1">
      <c r="B44" s="15">
        <v>2</v>
      </c>
      <c r="C44" s="5"/>
      <c r="D44" s="67">
        <v>0.45</v>
      </c>
    </row>
    <row r="45" spans="2:4" hidden="1">
      <c r="B45" s="15">
        <v>3</v>
      </c>
      <c r="C45" s="5"/>
      <c r="D45" s="67">
        <v>0.6</v>
      </c>
    </row>
    <row r="46" spans="2:4" hidden="1">
      <c r="B46" s="15"/>
      <c r="C46" s="5"/>
      <c r="D46" s="32"/>
    </row>
    <row r="47" spans="2:4" hidden="1">
      <c r="B47" s="15"/>
      <c r="C47" s="5"/>
      <c r="D47" s="31"/>
    </row>
    <row r="48" spans="2:4" hidden="1">
      <c r="B48" s="15">
        <v>1</v>
      </c>
      <c r="C48" s="5"/>
      <c r="D48" s="68">
        <v>1</v>
      </c>
    </row>
    <row r="49" spans="2:5" hidden="1">
      <c r="B49" s="15">
        <v>2</v>
      </c>
      <c r="C49" s="5"/>
      <c r="D49" s="68">
        <v>2</v>
      </c>
    </row>
    <row r="50" spans="2:5" hidden="1">
      <c r="B50" s="15">
        <v>3</v>
      </c>
      <c r="C50" s="5"/>
      <c r="D50" s="68">
        <v>3</v>
      </c>
    </row>
    <row r="52" spans="2:5">
      <c r="B52" s="2" t="s">
        <v>53</v>
      </c>
    </row>
    <row r="53" spans="2:5">
      <c r="B53" s="2">
        <v>1</v>
      </c>
      <c r="C53" s="2" t="s">
        <v>55</v>
      </c>
      <c r="D53" s="8" t="s">
        <v>57</v>
      </c>
      <c r="E53" s="70">
        <f>'Management Performance'!$E$29</f>
        <v>1.58</v>
      </c>
    </row>
    <row r="54" spans="2:5">
      <c r="B54" s="2">
        <v>2</v>
      </c>
      <c r="C54" s="2" t="s">
        <v>56</v>
      </c>
      <c r="D54" s="8" t="s">
        <v>58</v>
      </c>
      <c r="E54" s="70">
        <f>'Management Performance'!$E$30</f>
        <v>1.58</v>
      </c>
    </row>
    <row r="55" spans="2:5">
      <c r="B55" s="2">
        <v>3</v>
      </c>
      <c r="C55" s="2" t="s">
        <v>54</v>
      </c>
      <c r="D55" s="8" t="s">
        <v>58</v>
      </c>
      <c r="E55" s="70">
        <f>'Management Performance'!$E$31</f>
        <v>2.42</v>
      </c>
    </row>
  </sheetData>
  <sheetProtection formatColumns="0"/>
  <mergeCells count="1">
    <mergeCell ref="B4:AE4"/>
  </mergeCells>
  <conditionalFormatting sqref="G17 I17 K17 M17 O17 Q17 S17 U17 W17 Y17 AA17 AC17 AE17">
    <cfRule type="iconSet" priority="15">
      <iconSet showValue="0">
        <cfvo type="percent" val="0"/>
        <cfvo type="formula" val="$E$53"/>
        <cfvo type="formula" val="$E$55"/>
      </iconSet>
    </cfRule>
  </conditionalFormatting>
  <conditionalFormatting sqref="G11:G15 I11:I15 K11:K15 M11:M15 O11:O15 Q11:Q15 S11:S15 U11:U15 W11:W15 Y11:Y15 AA11:AA15 AC11:AC15 AE11:AE15">
    <cfRule type="iconSet" priority="203">
      <iconSet showValue="0">
        <cfvo type="percent" val="0"/>
        <cfvo type="num" val="2"/>
        <cfvo type="num" val="2" gte="0"/>
      </iconSet>
    </cfRule>
  </conditionalFormatting>
  <printOptions horizontalCentered="1"/>
  <pageMargins left="0.7" right="0.7" top="0.75" bottom="0.75" header="0.3" footer="0.3"/>
  <pageSetup paperSize="9" scale="70" orientation="portrait"/>
  <drawing r:id="rId1"/>
  <extLst>
    <ext xmlns:x14="http://schemas.microsoft.com/office/spreadsheetml/2009/9/main" uri="{78C0D931-6437-407d-A8EE-F0AAD7539E65}">
      <x14:conditionalFormattings>
        <x14:conditionalFormatting xmlns:xm="http://schemas.microsoft.com/office/excel/2006/main">
          <x14:cfRule type="iconSet" priority="14" id="{B3D06B0F-BFD7-4E37-AF18-ABC19E6901A3}">
            <x14:iconSet iconSet="3Triangles" showValue="0">
              <x14:cfvo type="percent">
                <xm:f>0</xm:f>
              </x14:cfvo>
              <x14:cfvo type="num">
                <xm:f>0</xm:f>
              </x14:cfvo>
              <x14:cfvo type="num" gte="0">
                <xm:f>0</xm:f>
              </x14:cfvo>
            </x14:iconSet>
          </x14:cfRule>
          <xm:sqref>H17 H11:H15 J17 L17 N17 P17 R17 J11:J15 L11:L15 N11:N15 P11:P15 R11:R15</xm:sqref>
        </x14:conditionalFormatting>
        <x14:conditionalFormatting xmlns:xm="http://schemas.microsoft.com/office/excel/2006/main">
          <x14:cfRule type="iconSet" priority="13" id="{467BADDE-1F76-46E8-A2CE-BDE863DEAAD5}">
            <x14:iconSet iconSet="3Triangles" showValue="0">
              <x14:cfvo type="percent">
                <xm:f>0</xm:f>
              </x14:cfvo>
              <x14:cfvo type="num">
                <xm:f>0</xm:f>
              </x14:cfvo>
              <x14:cfvo type="num" gte="0">
                <xm:f>0</xm:f>
              </x14:cfvo>
            </x14:iconSet>
          </x14:cfRule>
          <xm:sqref>T17</xm:sqref>
        </x14:conditionalFormatting>
        <x14:conditionalFormatting xmlns:xm="http://schemas.microsoft.com/office/excel/2006/main">
          <x14:cfRule type="iconSet" priority="12" id="{09C129DE-4C0E-414D-92F5-B83E6A8CCB72}">
            <x14:iconSet iconSet="3Triangles" showValue="0">
              <x14:cfvo type="percent">
                <xm:f>0</xm:f>
              </x14:cfvo>
              <x14:cfvo type="num">
                <xm:f>0</xm:f>
              </x14:cfvo>
              <x14:cfvo type="num" gte="0">
                <xm:f>0</xm:f>
              </x14:cfvo>
            </x14:iconSet>
          </x14:cfRule>
          <xm:sqref>V17</xm:sqref>
        </x14:conditionalFormatting>
        <x14:conditionalFormatting xmlns:xm="http://schemas.microsoft.com/office/excel/2006/main">
          <x14:cfRule type="iconSet" priority="11" id="{F58E8AE8-F014-47CE-9465-E15CDE7AE693}">
            <x14:iconSet iconSet="3Triangles" showValue="0">
              <x14:cfvo type="percent">
                <xm:f>0</xm:f>
              </x14:cfvo>
              <x14:cfvo type="num">
                <xm:f>0</xm:f>
              </x14:cfvo>
              <x14:cfvo type="num" gte="0">
                <xm:f>0</xm:f>
              </x14:cfvo>
            </x14:iconSet>
          </x14:cfRule>
          <xm:sqref>X17</xm:sqref>
        </x14:conditionalFormatting>
        <x14:conditionalFormatting xmlns:xm="http://schemas.microsoft.com/office/excel/2006/main">
          <x14:cfRule type="iconSet" priority="10" id="{83143A4E-7161-4920-B53C-7059BF071849}">
            <x14:iconSet iconSet="3Triangles" showValue="0">
              <x14:cfvo type="percent">
                <xm:f>0</xm:f>
              </x14:cfvo>
              <x14:cfvo type="num">
                <xm:f>0</xm:f>
              </x14:cfvo>
              <x14:cfvo type="num" gte="0">
                <xm:f>0</xm:f>
              </x14:cfvo>
            </x14:iconSet>
          </x14:cfRule>
          <xm:sqref>Z17</xm:sqref>
        </x14:conditionalFormatting>
        <x14:conditionalFormatting xmlns:xm="http://schemas.microsoft.com/office/excel/2006/main">
          <x14:cfRule type="iconSet" priority="9" id="{2427365F-D36D-4BCB-8234-A05D2348CEA9}">
            <x14:iconSet iconSet="3Triangles" showValue="0">
              <x14:cfvo type="percent">
                <xm:f>0</xm:f>
              </x14:cfvo>
              <x14:cfvo type="num">
                <xm:f>0</xm:f>
              </x14:cfvo>
              <x14:cfvo type="num" gte="0">
                <xm:f>0</xm:f>
              </x14:cfvo>
            </x14:iconSet>
          </x14:cfRule>
          <xm:sqref>AB17</xm:sqref>
        </x14:conditionalFormatting>
        <x14:conditionalFormatting xmlns:xm="http://schemas.microsoft.com/office/excel/2006/main">
          <x14:cfRule type="iconSet" priority="8" id="{76B20506-647D-4F3B-8ACC-2741D0C82F76}">
            <x14:iconSet iconSet="3Triangles" showValue="0">
              <x14:cfvo type="percent">
                <xm:f>0</xm:f>
              </x14:cfvo>
              <x14:cfvo type="num">
                <xm:f>0</xm:f>
              </x14:cfvo>
              <x14:cfvo type="num" gte="0">
                <xm:f>0</xm:f>
              </x14:cfvo>
            </x14:iconSet>
          </x14:cfRule>
          <xm:sqref>AD17</xm:sqref>
        </x14:conditionalFormatting>
        <x14:conditionalFormatting xmlns:xm="http://schemas.microsoft.com/office/excel/2006/main">
          <x14:cfRule type="iconSet" priority="229" id="{311E5570-3E4A-4379-BFE9-8EBCF5CFCDC1}">
            <x14:iconSet iconSet="3Triangles" showValue="0">
              <x14:cfvo type="percent">
                <xm:f>0</xm:f>
              </x14:cfvo>
              <x14:cfvo type="num">
                <xm:f>0</xm:f>
              </x14:cfvo>
              <x14:cfvo type="num" gte="0">
                <xm:f>0</xm:f>
              </x14:cfvo>
            </x14:iconSet>
          </x14:cfRule>
          <xm:sqref>T11:T15</xm:sqref>
        </x14:conditionalFormatting>
        <x14:conditionalFormatting xmlns:xm="http://schemas.microsoft.com/office/excel/2006/main">
          <x14:cfRule type="iconSet" priority="231" id="{86B973B7-7465-4AAA-9462-FD727111E243}">
            <x14:iconSet iconSet="3Triangles" showValue="0">
              <x14:cfvo type="percent">
                <xm:f>0</xm:f>
              </x14:cfvo>
              <x14:cfvo type="num">
                <xm:f>0</xm:f>
              </x14:cfvo>
              <x14:cfvo type="num" gte="0">
                <xm:f>0</xm:f>
              </x14:cfvo>
            </x14:iconSet>
          </x14:cfRule>
          <xm:sqref>V11:V15</xm:sqref>
        </x14:conditionalFormatting>
        <x14:conditionalFormatting xmlns:xm="http://schemas.microsoft.com/office/excel/2006/main">
          <x14:cfRule type="iconSet" priority="233" id="{63A86D9B-B117-49BB-97D2-3E4C9D680820}">
            <x14:iconSet iconSet="3Triangles" showValue="0">
              <x14:cfvo type="percent">
                <xm:f>0</xm:f>
              </x14:cfvo>
              <x14:cfvo type="num">
                <xm:f>0</xm:f>
              </x14:cfvo>
              <x14:cfvo type="num" gte="0">
                <xm:f>0</xm:f>
              </x14:cfvo>
            </x14:iconSet>
          </x14:cfRule>
          <xm:sqref>X11:X15</xm:sqref>
        </x14:conditionalFormatting>
        <x14:conditionalFormatting xmlns:xm="http://schemas.microsoft.com/office/excel/2006/main">
          <x14:cfRule type="iconSet" priority="235" id="{52C86535-EA98-4F6D-9F31-B7D94500D686}">
            <x14:iconSet iconSet="3Triangles" showValue="0">
              <x14:cfvo type="percent">
                <xm:f>0</xm:f>
              </x14:cfvo>
              <x14:cfvo type="num">
                <xm:f>0</xm:f>
              </x14:cfvo>
              <x14:cfvo type="num" gte="0">
                <xm:f>0</xm:f>
              </x14:cfvo>
            </x14:iconSet>
          </x14:cfRule>
          <xm:sqref>Z11:Z15</xm:sqref>
        </x14:conditionalFormatting>
        <x14:conditionalFormatting xmlns:xm="http://schemas.microsoft.com/office/excel/2006/main">
          <x14:cfRule type="iconSet" priority="237" id="{BCC4B6CC-CA61-492C-A1B4-3379A58BA793}">
            <x14:iconSet iconSet="3Triangles" showValue="0">
              <x14:cfvo type="percent">
                <xm:f>0</xm:f>
              </x14:cfvo>
              <x14:cfvo type="num">
                <xm:f>0</xm:f>
              </x14:cfvo>
              <x14:cfvo type="num" gte="0">
                <xm:f>0</xm:f>
              </x14:cfvo>
            </x14:iconSet>
          </x14:cfRule>
          <xm:sqref>AB11:AB15</xm:sqref>
        </x14:conditionalFormatting>
        <x14:conditionalFormatting xmlns:xm="http://schemas.microsoft.com/office/excel/2006/main">
          <x14:cfRule type="iconSet" priority="239" id="{7D53D012-CDF2-49CA-B474-F2547C176A4A}">
            <x14:iconSet iconSet="3Triangles" showValue="0">
              <x14:cfvo type="percent">
                <xm:f>0</xm:f>
              </x14:cfvo>
              <x14:cfvo type="num">
                <xm:f>0</xm:f>
              </x14:cfvo>
              <x14:cfvo type="num" gte="0">
                <xm:f>0</xm:f>
              </x14:cfvo>
            </x14:iconSet>
          </x14:cfRule>
          <xm:sqref>AD11:AD15</xm:sqref>
        </x14:conditionalFormatting>
      </x14:conditionalFormatting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Management Performance</vt:lpstr>
      <vt:lpstr>Vessel Performance</vt:lpstr>
      <vt:lpstr>Vessel Turn Around in Port</vt:lpstr>
      <vt:lpstr>Bunker Management</vt:lpstr>
      <vt:lpstr>On Time Delivery</vt:lpstr>
      <vt:lpstr>Lubricating Oil Management</vt:lpstr>
      <vt:lpstr>M&amp;R Management</vt:lpstr>
      <vt:lpstr>Technical Off-hire</vt:lpstr>
      <vt:lpstr>Fleet Safety</vt:lpstr>
      <vt:lpstr>Budget Performance</vt:lpstr>
      <vt:lpstr>Crewing</vt:lpstr>
      <vt:lpstr>Dry Dock Management</vt:lpstr>
      <vt:lpstr>Inspections &amp; Audit</vt:lpstr>
      <vt:lpstr>Drop downs</vt:lpstr>
      <vt:lpstr>Data</vt:lpstr>
      <vt:lpstr>Input Data</vt:lpstr>
      <vt:lpstr>Guidelines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2016-01-08T12:58:07Z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