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filterPrivacy="1" codeName="ThisWorkbook"/>
  <xr:revisionPtr revIDLastSave="0" documentId="13_ncr:1_{13A9C5D6-F3A8-4F58-B0CF-6E50536E1CE4}" xr6:coauthVersionLast="45" xr6:coauthVersionMax="45" xr10:uidLastSave="{00000000-0000-0000-0000-000000000000}"/>
  <bookViews>
    <workbookView xWindow="-120" yWindow="-120" windowWidth="29040" windowHeight="15840" xr2:uid="{00000000-000D-0000-FFFF-FFFF00000000}"/>
  </bookViews>
  <sheets>
    <sheet name="Projektplan" sheetId="11" r:id="rId1"/>
    <sheet name="Info" sheetId="12" r:id="rId2"/>
  </sheets>
  <definedNames>
    <definedName name="_xlnm.Print_Titles" localSheetId="0">Projektplan!$2:$4</definedName>
    <definedName name="Heute" localSheetId="0">TODAY()</definedName>
    <definedName name="Projekt_Start">Projektplan!$C$1</definedName>
    <definedName name="task_end" localSheetId="0">Projektplan!$D1</definedName>
    <definedName name="task_progress" localSheetId="0">Projektplan!$B1</definedName>
    <definedName name="task_start" localSheetId="0">Projektplan!$C1</definedName>
    <definedName name="Woche_anzeigen">Projektplan!$C$2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11" l="1"/>
  <c r="C6" i="11"/>
  <c r="D32" i="11" l="1"/>
  <c r="C32" i="11"/>
  <c r="F32" i="11" s="1"/>
  <c r="D28" i="11"/>
  <c r="D10" i="11" s="1"/>
  <c r="C28" i="11"/>
  <c r="C10" i="11" s="1"/>
  <c r="F10" i="11" s="1"/>
  <c r="B28" i="11"/>
  <c r="B11" i="11"/>
  <c r="B10" i="11" s="1"/>
  <c r="C17" i="11"/>
  <c r="B17" i="11"/>
  <c r="B21" i="11"/>
  <c r="C21" i="11"/>
  <c r="D21" i="11"/>
  <c r="D26" i="11"/>
  <c r="C26" i="11"/>
  <c r="B26" i="11"/>
  <c r="F27" i="11"/>
  <c r="F34" i="11"/>
  <c r="F33" i="11"/>
  <c r="B32" i="11"/>
  <c r="B6" i="11"/>
  <c r="D20" i="11"/>
  <c r="F20" i="11" s="1"/>
  <c r="F19" i="11"/>
  <c r="F18" i="11"/>
  <c r="D14" i="11"/>
  <c r="D16" i="11"/>
  <c r="D15" i="11"/>
  <c r="D13" i="11"/>
  <c r="C11" i="11"/>
  <c r="D8" i="11"/>
  <c r="D9" i="11"/>
  <c r="D7" i="11"/>
  <c r="D11" i="11"/>
  <c r="F26" i="11"/>
  <c r="F12" i="11"/>
  <c r="F5" i="11"/>
  <c r="G3" i="11"/>
  <c r="G4" i="11" s="1"/>
  <c r="F29" i="11"/>
  <c r="F31" i="11"/>
  <c r="F6" i="11"/>
  <c r="F7" i="11"/>
  <c r="F9" i="11"/>
  <c r="F30" i="11"/>
  <c r="F8" i="11"/>
  <c r="F13" i="11"/>
  <c r="F14" i="11"/>
  <c r="F16" i="11"/>
  <c r="F15" i="11"/>
  <c r="F22" i="11"/>
  <c r="F23" i="11"/>
  <c r="F11" i="11"/>
  <c r="F21" i="11"/>
  <c r="F24" i="11"/>
  <c r="F28" i="11" l="1"/>
  <c r="G2" i="11"/>
  <c r="H3" i="11"/>
  <c r="D17" i="11"/>
  <c r="F17" i="11" s="1"/>
  <c r="I3" i="11" l="1"/>
  <c r="H4" i="11"/>
  <c r="J3" i="11" l="1"/>
  <c r="I4" i="11"/>
  <c r="K3" i="11" l="1"/>
  <c r="J4" i="11"/>
  <c r="K4" i="11" l="1"/>
  <c r="L3" i="11"/>
  <c r="M3" i="11" l="1"/>
  <c r="L4" i="11"/>
  <c r="N3" i="11" l="1"/>
  <c r="M4" i="11"/>
  <c r="N4" i="11" l="1"/>
  <c r="O3" i="11"/>
  <c r="N2" i="11"/>
  <c r="O4" i="11" l="1"/>
  <c r="P3" i="11"/>
  <c r="Q3" i="11" l="1"/>
  <c r="P4" i="11"/>
  <c r="Q4" i="11" l="1"/>
  <c r="R3" i="11"/>
  <c r="S3" i="11" l="1"/>
  <c r="R4" i="11"/>
  <c r="S4" i="11" l="1"/>
  <c r="T3" i="11"/>
  <c r="U3" i="11" l="1"/>
  <c r="T4" i="11"/>
  <c r="V3" i="11" l="1"/>
  <c r="U2" i="11"/>
  <c r="U4" i="11"/>
  <c r="W3" i="11" l="1"/>
  <c r="V4" i="11"/>
  <c r="X3" i="11" l="1"/>
  <c r="W4" i="11"/>
  <c r="Y3" i="11" l="1"/>
  <c r="X4" i="11"/>
  <c r="Z3" i="11" l="1"/>
  <c r="Y4" i="11"/>
  <c r="AA3" i="11" l="1"/>
  <c r="Z4" i="11"/>
  <c r="AB3" i="11" l="1"/>
  <c r="AA4" i="11"/>
  <c r="AB2" i="11" l="1"/>
  <c r="AB4" i="11"/>
  <c r="AC3" i="11"/>
  <c r="AD3" i="11" l="1"/>
  <c r="AC4" i="11"/>
  <c r="AD4" i="11" l="1"/>
  <c r="AE3" i="11"/>
  <c r="AF3" i="11" l="1"/>
  <c r="AE4" i="11"/>
  <c r="AF4" i="11" l="1"/>
  <c r="AG3" i="11"/>
  <c r="AH3" i="11" l="1"/>
  <c r="AG4" i="11"/>
  <c r="AI3" i="11" l="1"/>
  <c r="AH4" i="11"/>
  <c r="AJ3" i="11" l="1"/>
  <c r="AI4" i="11"/>
  <c r="AI2" i="11"/>
  <c r="AK3" i="11" l="1"/>
  <c r="AJ4" i="11"/>
  <c r="AL3" i="11" l="1"/>
  <c r="AK4" i="11"/>
  <c r="AM3" i="11" l="1"/>
  <c r="AL4" i="11"/>
  <c r="AN3" i="11" l="1"/>
  <c r="AM4" i="11"/>
  <c r="AO3" i="11" l="1"/>
  <c r="AN4" i="11"/>
  <c r="AO4" i="11" l="1"/>
  <c r="AP3" i="11"/>
  <c r="AQ3" i="11" l="1"/>
  <c r="AP4" i="11"/>
  <c r="AP2" i="11"/>
  <c r="AR3" i="11" l="1"/>
  <c r="AQ4" i="11"/>
  <c r="AR4" i="11" l="1"/>
  <c r="AS3" i="11"/>
  <c r="AT3" i="11" l="1"/>
  <c r="AS4" i="11"/>
  <c r="AT4" i="11" l="1"/>
  <c r="AU3" i="11"/>
  <c r="AV3" i="11" l="1"/>
  <c r="AU4" i="11"/>
  <c r="AW3" i="11" l="1"/>
  <c r="AV4" i="11"/>
  <c r="AX3" i="11" l="1"/>
  <c r="AW2" i="11"/>
  <c r="AW4" i="11"/>
  <c r="AX4" i="11" l="1"/>
  <c r="AY3" i="11"/>
  <c r="AY4" i="11" l="1"/>
  <c r="AZ3" i="11"/>
  <c r="AZ4" i="11" l="1"/>
  <c r="BA3" i="11"/>
  <c r="BA4" i="11" l="1"/>
  <c r="BB3" i="11"/>
  <c r="BB4" i="11" l="1"/>
  <c r="BC3" i="11"/>
  <c r="BC4" i="11" l="1"/>
  <c r="BD3" i="11"/>
  <c r="BD2" i="11" l="1"/>
  <c r="BD4" i="11"/>
  <c r="BE3" i="11"/>
  <c r="BE4" i="11" l="1"/>
  <c r="BF3" i="11"/>
  <c r="BG3" i="11" l="1"/>
  <c r="BF4" i="11"/>
  <c r="BG4" i="11" l="1"/>
  <c r="BH3" i="11"/>
  <c r="BH4" i="11" l="1"/>
  <c r="BI3" i="11"/>
  <c r="BI4" i="11" l="1"/>
  <c r="BJ3" i="11"/>
  <c r="BJ4" i="11" s="1"/>
</calcChain>
</file>

<file path=xl/sharedStrings.xml><?xml version="1.0" encoding="utf-8"?>
<sst xmlns="http://schemas.openxmlformats.org/spreadsheetml/2006/main" count="52" uniqueCount="52">
  <si>
    <t>AUFGABE</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</si>
  <si>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</si>
  <si>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</si>
  <si>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</si>
  <si>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</si>
  <si>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</si>
  <si>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</si>
  <si>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</si>
  <si>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</si>
  <si>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</si>
  <si>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</si>
  <si>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</si>
  <si>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</si>
  <si>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</si>
  <si>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</si>
  <si>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</si>
  <si>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</si>
  <si>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</si>
  <si>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</si>
  <si>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Diese Arbeitsmappe enthält 2 Arbeitsblätter. 
Projektplan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</si>
  <si>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Arduino Vario</t>
  </si>
  <si>
    <t>Robert Schömann</t>
  </si>
  <si>
    <t>Erstellung des Projektantrages</t>
  </si>
  <si>
    <t>Anforderungsanalyse</t>
  </si>
  <si>
    <t>Planung und Projektierung</t>
  </si>
  <si>
    <t>Erstellung der Zeitplanung</t>
  </si>
  <si>
    <t>Ausführung</t>
  </si>
  <si>
    <t>Erstellen von Teilschaltungen / -programmen</t>
  </si>
  <si>
    <t>Einbindung GPS-Sensor</t>
  </si>
  <si>
    <t>Einbindung SD-Kartenmodul</t>
  </si>
  <si>
    <t>Einbindung Powerbank</t>
  </si>
  <si>
    <t>Zusammenfügen der einzelnden Abschnitte</t>
  </si>
  <si>
    <t>Erstellen des Gehäuses</t>
  </si>
  <si>
    <t>Einbindung Luftdrucksensor und Lautsprecher</t>
  </si>
  <si>
    <t>Schaltundsaufbau verkleinern</t>
  </si>
  <si>
    <t>Gehäuse in CAD modellieren</t>
  </si>
  <si>
    <t>3D-Druck in der SPE</t>
  </si>
  <si>
    <t>Zusammenbau Schaltung - Gehäuse</t>
  </si>
  <si>
    <t>Praxisphase</t>
  </si>
  <si>
    <t>Programmieren der Oberfläche (Handy / PC)</t>
  </si>
  <si>
    <t>Kommunikation ESP / Anwendung</t>
  </si>
  <si>
    <t>GUI Anwendung</t>
  </si>
  <si>
    <t>Umwandlung GPS in KML / KMZ</t>
  </si>
  <si>
    <t>Dokumentation zum Projekt</t>
  </si>
  <si>
    <t>Erstellen einer Präsentation für die SPE</t>
  </si>
  <si>
    <t>Erstellen einer Präsentation für die Abteilung</t>
  </si>
  <si>
    <t>Erstellen der Projektdoku</t>
  </si>
  <si>
    <t>Testen des Gerätes</t>
  </si>
  <si>
    <t>Praxistest</t>
  </si>
  <si>
    <t xml:space="preserve">Präsentation des Projektes </t>
  </si>
  <si>
    <t>Präsentation SPE</t>
  </si>
  <si>
    <t>Präsentation Abteilung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</si>
</sst>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m/d/yy;@"/>
    <numFmt numFmtId="167" formatCode="ddd\,\ m/d/yyyy"/>
    <numFmt numFmtId="168" formatCode="d\.m\.yy;@"/>
    <numFmt numFmtId="169" formatCode="ddd\,\ d/m/yyyy"/>
    <numFmt numFmtId="170" formatCode="d/\ mmm\ yyyy"/>
    <numFmt numFmtId="171" formatCode="d"/>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7" fillId="0" borderId="0"/>
    <xf numFmtId="165"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7" fontId="6" fillId="0" borderId="3">
      <alignment horizontal="center" vertical="center"/>
    </xf>
    <xf numFmtId="166"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8"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19" fillId="0" borderId="0" applyNumberFormat="0" applyFill="0" applyBorder="0" applyAlignment="0" applyProtection="0"/>
    <xf numFmtId="0" fontId="20" fillId="9" borderId="0" applyNumberFormat="0" applyBorder="0" applyAlignment="0" applyProtection="0"/>
    <xf numFmtId="0" fontId="21" fillId="10" borderId="0" applyNumberFormat="0" applyBorder="0" applyAlignment="0" applyProtection="0"/>
    <xf numFmtId="0" fontId="22" fillId="11" borderId="0" applyNumberFormat="0" applyBorder="0" applyAlignment="0" applyProtection="0"/>
    <xf numFmtId="0" fontId="23" fillId="12" borderId="11" applyNumberFormat="0" applyAlignment="0" applyProtection="0"/>
    <xf numFmtId="0" fontId="24" fillId="13" borderId="12" applyNumberFormat="0" applyAlignment="0" applyProtection="0"/>
    <xf numFmtId="0" fontId="25" fillId="13" borderId="11" applyNumberFormat="0" applyAlignment="0" applyProtection="0"/>
    <xf numFmtId="0" fontId="26" fillId="0" borderId="13" applyNumberFormat="0" applyFill="0" applyAlignment="0" applyProtection="0"/>
    <xf numFmtId="0" fontId="27" fillId="14" borderId="14" applyNumberFormat="0" applyAlignment="0" applyProtection="0"/>
    <xf numFmtId="0" fontId="28" fillId="0" borderId="0" applyNumberFormat="0" applyFill="0" applyBorder="0" applyAlignment="0" applyProtection="0"/>
    <xf numFmtId="0" fontId="6" fillId="15" borderId="15" applyNumberFormat="0" applyFont="0" applyAlignment="0" applyProtection="0"/>
    <xf numFmtId="0" fontId="29" fillId="0" borderId="0" applyNumberFormat="0" applyFill="0" applyBorder="0" applyAlignment="0" applyProtection="0"/>
    <xf numFmtId="0" fontId="4" fillId="0" borderId="16" applyNumberFormat="0" applyFill="0" applyAlignment="0" applyProtection="0"/>
    <xf numFmtId="0" fontId="17"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7"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7"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7"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7"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7"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68">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8" borderId="1" xfId="0" applyFont="1" applyFill="1" applyBorder="1" applyAlignment="1">
      <alignment horizontal="left" vertical="center" indent="1"/>
    </xf>
    <xf numFmtId="0" fontId="5" fillId="8" borderId="1" xfId="0" applyFont="1" applyFill="1" applyBorder="1" applyAlignment="1">
      <alignment horizontal="center" vertical="center" wrapText="1"/>
    </xf>
    <xf numFmtId="0" fontId="9" fillId="7" borderId="8" xfId="0" applyFont="1" applyFill="1" applyBorder="1" applyAlignment="1">
      <alignment horizontal="center" vertical="center" shrinkToFit="1"/>
    </xf>
    <xf numFmtId="0" fontId="3" fillId="0" borderId="2" xfId="0" applyFont="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9" fontId="3" fillId="2" borderId="2" xfId="2" applyFont="1" applyFill="1" applyBorder="1" applyAlignment="1">
      <alignment horizontal="center" vertical="center"/>
    </xf>
    <xf numFmtId="9" fontId="3" fillId="3" borderId="2" xfId="2" applyFont="1" applyFill="1" applyBorder="1" applyAlignment="1">
      <alignment horizontal="center" vertical="center"/>
    </xf>
    <xf numFmtId="9" fontId="3" fillId="6"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17" fillId="0" borderId="0" xfId="0" applyFont="1" applyAlignment="1">
      <alignment horizontal="center"/>
    </xf>
    <xf numFmtId="0" fontId="10" fillId="0" borderId="0" xfId="5" applyAlignment="1">
      <alignment horizontal="left"/>
    </xf>
    <xf numFmtId="0" fontId="7" fillId="0" borderId="0" xfId="7">
      <alignment vertical="top"/>
    </xf>
    <xf numFmtId="0" fontId="6" fillId="2" borderId="2" xfId="12" applyFill="1">
      <alignment horizontal="left" vertical="center" indent="2"/>
    </xf>
    <xf numFmtId="0" fontId="6" fillId="6" borderId="2" xfId="12" applyFill="1">
      <alignment horizontal="left" vertical="center" indent="2"/>
    </xf>
    <xf numFmtId="0" fontId="0" fillId="0" borderId="0" xfId="0" applyAlignment="1">
      <alignment horizontal="left" vertical="top" wrapText="1" indent="1"/>
    </xf>
    <xf numFmtId="0" fontId="2" fillId="0" borderId="0" xfId="1" applyAlignment="1" applyProtection="1">
      <alignment horizontal="left" vertical="top" indent="1"/>
    </xf>
    <xf numFmtId="168" fontId="6" fillId="2" borderId="2" xfId="10" applyNumberFormat="1" applyFill="1">
      <alignment horizontal="center" vertical="center"/>
    </xf>
    <xf numFmtId="168" fontId="3" fillId="3" borderId="2" xfId="0" applyNumberFormat="1" applyFont="1" applyFill="1" applyBorder="1" applyAlignment="1">
      <alignment horizontal="center" vertical="center"/>
    </xf>
    <xf numFmtId="168" fontId="6" fillId="6" borderId="2" xfId="10" applyNumberFormat="1" applyFill="1">
      <alignment horizontal="center" vertical="center"/>
    </xf>
    <xf numFmtId="171" fontId="8" fillId="4" borderId="6" xfId="0" applyNumberFormat="1" applyFont="1" applyFill="1" applyBorder="1" applyAlignment="1">
      <alignment horizontal="center" vertical="center"/>
    </xf>
    <xf numFmtId="171" fontId="8" fillId="4" borderId="0" xfId="0" applyNumberFormat="1" applyFont="1" applyFill="1" applyAlignment="1">
      <alignment horizontal="center" vertical="center"/>
    </xf>
    <xf numFmtId="171" fontId="8" fillId="4" borderId="7" xfId="0" applyNumberFormat="1" applyFont="1" applyFill="1" applyBorder="1" applyAlignment="1">
      <alignment horizontal="center" vertical="center"/>
    </xf>
    <xf numFmtId="0" fontId="6" fillId="0" borderId="7" xfId="8" applyBorder="1">
      <alignment horizontal="right" indent="1"/>
    </xf>
    <xf numFmtId="0" fontId="4" fillId="40" borderId="2" xfId="0" applyFont="1" applyFill="1" applyBorder="1" applyAlignment="1">
      <alignment horizontal="left" vertical="center" indent="1"/>
    </xf>
    <xf numFmtId="9" fontId="3" fillId="40" borderId="2" xfId="2" applyFont="1" applyFill="1" applyBorder="1" applyAlignment="1">
      <alignment horizontal="center" vertical="center"/>
    </xf>
    <xf numFmtId="0" fontId="6" fillId="3" borderId="2" xfId="12" applyFill="1">
      <alignment horizontal="left" vertical="center" indent="2"/>
    </xf>
    <xf numFmtId="168" fontId="6" fillId="3" borderId="2" xfId="10" applyNumberFormat="1" applyFill="1">
      <alignment horizontal="center" vertical="center"/>
    </xf>
    <xf numFmtId="0" fontId="0" fillId="3" borderId="2" xfId="0" applyFont="1" applyFill="1" applyBorder="1" applyAlignment="1">
      <alignment horizontal="left" vertical="center" indent="1"/>
    </xf>
    <xf numFmtId="0" fontId="3" fillId="3" borderId="2" xfId="0" applyFont="1" applyFill="1" applyBorder="1" applyAlignment="1">
      <alignment horizontal="center" vertical="center"/>
    </xf>
    <xf numFmtId="0" fontId="0" fillId="3" borderId="9" xfId="0" applyFill="1" applyBorder="1" applyAlignment="1">
      <alignment vertical="center"/>
    </xf>
    <xf numFmtId="0" fontId="4" fillId="42" borderId="2" xfId="0" applyFont="1" applyFill="1" applyBorder="1" applyAlignment="1">
      <alignment horizontal="left" vertical="center" indent="1"/>
    </xf>
    <xf numFmtId="9" fontId="3" fillId="42" borderId="2" xfId="2" applyFont="1" applyFill="1" applyBorder="1" applyAlignment="1">
      <alignment horizontal="center" vertical="center"/>
    </xf>
    <xf numFmtId="168" fontId="0" fillId="42" borderId="2" xfId="0" applyNumberFormat="1" applyFill="1" applyBorder="1" applyAlignment="1">
      <alignment horizontal="center" vertical="center"/>
    </xf>
    <xf numFmtId="168" fontId="3" fillId="42" borderId="2" xfId="0" applyNumberFormat="1" applyFont="1" applyFill="1" applyBorder="1" applyAlignment="1">
      <alignment horizontal="center" vertical="center"/>
    </xf>
    <xf numFmtId="0" fontId="3" fillId="42" borderId="2" xfId="0" applyFont="1" applyFill="1" applyBorder="1" applyAlignment="1">
      <alignment horizontal="center" vertical="center"/>
    </xf>
    <xf numFmtId="0" fontId="0" fillId="42" borderId="9" xfId="0" applyFill="1" applyBorder="1" applyAlignment="1">
      <alignment vertical="center"/>
    </xf>
    <xf numFmtId="0" fontId="30" fillId="3" borderId="2" xfId="0" applyFont="1" applyFill="1" applyBorder="1" applyAlignment="1">
      <alignment horizontal="left" vertical="center" indent="1"/>
    </xf>
    <xf numFmtId="0" fontId="3" fillId="3" borderId="9" xfId="0" applyFont="1" applyFill="1" applyBorder="1" applyAlignment="1">
      <alignment vertical="center"/>
    </xf>
    <xf numFmtId="0" fontId="6" fillId="43" borderId="2" xfId="12" applyFill="1">
      <alignment horizontal="left" vertical="center" indent="2"/>
    </xf>
    <xf numFmtId="9" fontId="3" fillId="43" borderId="2" xfId="2" applyFont="1" applyFill="1" applyBorder="1" applyAlignment="1">
      <alignment horizontal="center" vertical="center"/>
    </xf>
    <xf numFmtId="168" fontId="6" fillId="43" borderId="2" xfId="10" applyNumberFormat="1" applyFill="1">
      <alignment horizontal="center" vertical="center"/>
    </xf>
    <xf numFmtId="168" fontId="6" fillId="5" borderId="2" xfId="10" applyNumberFormat="1" applyFill="1">
      <alignment horizontal="center" vertical="center"/>
    </xf>
    <xf numFmtId="168" fontId="6" fillId="40" borderId="2" xfId="10" applyNumberFormat="1" applyFill="1">
      <alignment horizontal="center" vertical="center"/>
    </xf>
    <xf numFmtId="169" fontId="6" fillId="0" borderId="3" xfId="9" applyNumberFormat="1">
      <alignment horizontal="center" vertical="center"/>
    </xf>
    <xf numFmtId="170" fontId="0" fillId="4" borderId="4" xfId="0" applyNumberFormat="1" applyFill="1" applyBorder="1" applyAlignment="1">
      <alignment horizontal="left" vertical="center" wrapText="1" indent="1"/>
    </xf>
    <xf numFmtId="170" fontId="0" fillId="4" borderId="1" xfId="0" applyNumberFormat="1" applyFill="1" applyBorder="1" applyAlignment="1">
      <alignment horizontal="left" vertical="center" wrapText="1" indent="1"/>
    </xf>
    <xf numFmtId="170" fontId="0" fillId="4" borderId="5" xfId="0" applyNumberFormat="1" applyFill="1" applyBorder="1" applyAlignment="1">
      <alignment horizontal="left" vertical="center" wrapText="1" indent="1"/>
    </xf>
    <xf numFmtId="170" fontId="0" fillId="41" borderId="4" xfId="0" applyNumberFormat="1" applyFill="1" applyBorder="1" applyAlignment="1">
      <alignment horizontal="left" vertical="center" wrapText="1" indent="1"/>
    </xf>
    <xf numFmtId="170" fontId="0" fillId="41" borderId="1" xfId="0" applyNumberFormat="1" applyFill="1" applyBorder="1" applyAlignment="1">
      <alignment horizontal="left" vertical="center" wrapText="1" indent="1"/>
    </xf>
    <xf numFmtId="170" fontId="0" fillId="41" borderId="5" xfId="0" applyNumberFormat="1" applyFill="1" applyBorder="1" applyAlignment="1">
      <alignment horizontal="left" vertical="center" wrapText="1" indent="1"/>
    </xf>
    <xf numFmtId="0" fontId="0" fillId="41" borderId="10" xfId="0" applyFill="1" applyBorder="1" applyAlignment="1">
      <alignment horizontal="center"/>
    </xf>
    <xf numFmtId="0" fontId="0" fillId="0" borderId="10" xfId="0" applyBorder="1"/>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0A000000}"/>
    <cellStyle name="Ausgabe" xfId="22" builtinId="21" customBuiltin="1"/>
    <cellStyle name="Berechnung" xfId="23" builtinId="22" customBuiltin="1"/>
    <cellStyle name="Besuchter Hyperlink" xfId="13" builtinId="9" customBuiltin="1"/>
    <cellStyle name="Datum" xfId="10" xr:uid="{00000000-0005-0000-0000-000001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06000000}"/>
    <cellStyle name="Neutral" xfId="20" builtinId="28" customBuiltin="1"/>
    <cellStyle name="Notiz" xfId="27" builtinId="10" customBuiltin="1"/>
    <cellStyle name="Projektanfang" xfId="9" xr:uid="{00000000-0005-0000-0000-000009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0C000000}"/>
    <cellStyle name="Zelle überprüfen" xfId="25" builtinId="23" customBuiltin="1"/>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36"/>
  <sheetViews>
    <sheetView showGridLines="0" tabSelected="1" showRuler="0" zoomScaleNormal="100" zoomScalePageLayoutView="70" workbookViewId="0">
      <pane ySplit="4" topLeftCell="A8" activePane="bottomLeft" state="frozen"/>
      <selection activeCell="A5" sqref="A5"/>
      <selection pane="bottomLeft" activeCell="B18" sqref="B18"/>
    </sheetView>
  </sheetViews>
  <sheetFormatPr baseColWidth="10" defaultColWidth="9.140625" defaultRowHeight="30" customHeight="1" x14ac:dyDescent="0.25"/>
  <cols>
    <col min="1" max="1" width="44.28515625" bestFit="1" customWidth="1"/>
    <col min="2" max="2" width="12" customWidth="1"/>
    <col min="3" max="3" width="10.28515625" style="3" customWidth="1"/>
    <col min="4" max="4" width="10.28515625" customWidth="1"/>
    <col min="5" max="5" width="2.7109375" customWidth="1"/>
    <col min="6" max="6" width="8.42578125" hidden="1" customWidth="1"/>
    <col min="7" max="62" width="2.5703125" customWidth="1"/>
    <col min="67" max="68" width="10.28515625"/>
  </cols>
  <sheetData>
    <row r="1" spans="1:62" ht="30" customHeight="1" x14ac:dyDescent="0.45">
      <c r="A1" s="26" t="s">
        <v>20</v>
      </c>
      <c r="B1" s="38"/>
      <c r="C1" s="59">
        <v>43913</v>
      </c>
      <c r="D1" s="59"/>
      <c r="U1" s="66" t="s">
        <v>38</v>
      </c>
      <c r="V1" s="66"/>
      <c r="W1" s="66"/>
      <c r="X1" s="66"/>
      <c r="Y1" s="66"/>
      <c r="Z1" s="66"/>
      <c r="AA1" s="66"/>
      <c r="AB1" s="66"/>
      <c r="AC1" s="66"/>
      <c r="AD1" s="66"/>
      <c r="AE1" s="66"/>
      <c r="AF1" s="66"/>
      <c r="AG1" s="66"/>
      <c r="AH1" s="66"/>
    </row>
    <row r="2" spans="1:62" ht="30" customHeight="1" x14ac:dyDescent="0.25">
      <c r="A2" s="27" t="s">
        <v>21</v>
      </c>
      <c r="B2" s="38"/>
      <c r="C2" s="5">
        <v>1</v>
      </c>
      <c r="G2" s="60">
        <f>G3</f>
        <v>43913</v>
      </c>
      <c r="H2" s="61"/>
      <c r="I2" s="61"/>
      <c r="J2" s="61"/>
      <c r="K2" s="61"/>
      <c r="L2" s="61"/>
      <c r="M2" s="62"/>
      <c r="N2" s="60">
        <f>N3</f>
        <v>43920</v>
      </c>
      <c r="O2" s="61"/>
      <c r="P2" s="61"/>
      <c r="Q2" s="61"/>
      <c r="R2" s="61"/>
      <c r="S2" s="61"/>
      <c r="T2" s="62"/>
      <c r="U2" s="63">
        <f>U3</f>
        <v>43927</v>
      </c>
      <c r="V2" s="64"/>
      <c r="W2" s="64"/>
      <c r="X2" s="64"/>
      <c r="Y2" s="64"/>
      <c r="Z2" s="64"/>
      <c r="AA2" s="65"/>
      <c r="AB2" s="63">
        <f>AB3</f>
        <v>43934</v>
      </c>
      <c r="AC2" s="64"/>
      <c r="AD2" s="64"/>
      <c r="AE2" s="64"/>
      <c r="AF2" s="64"/>
      <c r="AG2" s="64"/>
      <c r="AH2" s="65"/>
      <c r="AI2" s="60">
        <f>AI3</f>
        <v>43941</v>
      </c>
      <c r="AJ2" s="61"/>
      <c r="AK2" s="61"/>
      <c r="AL2" s="61"/>
      <c r="AM2" s="61"/>
      <c r="AN2" s="61"/>
      <c r="AO2" s="62"/>
      <c r="AP2" s="60">
        <f>AP3</f>
        <v>43948</v>
      </c>
      <c r="AQ2" s="61"/>
      <c r="AR2" s="61"/>
      <c r="AS2" s="61"/>
      <c r="AT2" s="61"/>
      <c r="AU2" s="61"/>
      <c r="AV2" s="62"/>
      <c r="AW2" s="60">
        <f>AW3</f>
        <v>43955</v>
      </c>
      <c r="AX2" s="61"/>
      <c r="AY2" s="61"/>
      <c r="AZ2" s="61"/>
      <c r="BA2" s="61"/>
      <c r="BB2" s="61"/>
      <c r="BC2" s="62"/>
      <c r="BD2" s="60">
        <f>BD3</f>
        <v>43962</v>
      </c>
      <c r="BE2" s="61"/>
      <c r="BF2" s="61"/>
      <c r="BG2" s="61"/>
      <c r="BH2" s="61"/>
      <c r="BI2" s="61"/>
      <c r="BJ2" s="62"/>
    </row>
    <row r="3" spans="1:62" ht="15" customHeight="1" x14ac:dyDescent="0.25">
      <c r="A3" s="67"/>
      <c r="B3" s="67"/>
      <c r="C3" s="67"/>
      <c r="D3" s="67"/>
      <c r="E3" s="67"/>
      <c r="G3" s="35">
        <f>_xlfn.SINGLE(Projekt_Start)-WEEKDAY(_xlfn.SINGLE(Projekt_Start),1)+2+7*(_xlfn.SINGLE(Woche_anzeigen)-1)</f>
        <v>43913</v>
      </c>
      <c r="H3" s="36">
        <f>G3+1</f>
        <v>43914</v>
      </c>
      <c r="I3" s="36">
        <f t="shared" ref="I3:AV3" si="0">H3+1</f>
        <v>43915</v>
      </c>
      <c r="J3" s="36">
        <f t="shared" si="0"/>
        <v>43916</v>
      </c>
      <c r="K3" s="36">
        <f t="shared" si="0"/>
        <v>43917</v>
      </c>
      <c r="L3" s="36">
        <f t="shared" si="0"/>
        <v>43918</v>
      </c>
      <c r="M3" s="37">
        <f t="shared" si="0"/>
        <v>43919</v>
      </c>
      <c r="N3" s="35">
        <f>M3+1</f>
        <v>43920</v>
      </c>
      <c r="O3" s="36">
        <f>N3+1</f>
        <v>43921</v>
      </c>
      <c r="P3" s="36">
        <f t="shared" si="0"/>
        <v>43922</v>
      </c>
      <c r="Q3" s="36">
        <f t="shared" si="0"/>
        <v>43923</v>
      </c>
      <c r="R3" s="36">
        <f t="shared" si="0"/>
        <v>43924</v>
      </c>
      <c r="S3" s="36">
        <f t="shared" si="0"/>
        <v>43925</v>
      </c>
      <c r="T3" s="37">
        <f t="shared" si="0"/>
        <v>43926</v>
      </c>
      <c r="U3" s="35">
        <f>T3+1</f>
        <v>43927</v>
      </c>
      <c r="V3" s="36">
        <f>U3+1</f>
        <v>43928</v>
      </c>
      <c r="W3" s="36">
        <f t="shared" si="0"/>
        <v>43929</v>
      </c>
      <c r="X3" s="36">
        <f t="shared" si="0"/>
        <v>43930</v>
      </c>
      <c r="Y3" s="36">
        <f t="shared" si="0"/>
        <v>43931</v>
      </c>
      <c r="Z3" s="36">
        <f t="shared" si="0"/>
        <v>43932</v>
      </c>
      <c r="AA3" s="37">
        <f t="shared" si="0"/>
        <v>43933</v>
      </c>
      <c r="AB3" s="35">
        <f>AA3+1</f>
        <v>43934</v>
      </c>
      <c r="AC3" s="36">
        <f>AB3+1</f>
        <v>43935</v>
      </c>
      <c r="AD3" s="36">
        <f t="shared" si="0"/>
        <v>43936</v>
      </c>
      <c r="AE3" s="36">
        <f t="shared" si="0"/>
        <v>43937</v>
      </c>
      <c r="AF3" s="36">
        <f t="shared" si="0"/>
        <v>43938</v>
      </c>
      <c r="AG3" s="36">
        <f t="shared" si="0"/>
        <v>43939</v>
      </c>
      <c r="AH3" s="37">
        <f t="shared" si="0"/>
        <v>43940</v>
      </c>
      <c r="AI3" s="35">
        <f>AH3+1</f>
        <v>43941</v>
      </c>
      <c r="AJ3" s="36">
        <f>AI3+1</f>
        <v>43942</v>
      </c>
      <c r="AK3" s="36">
        <f t="shared" si="0"/>
        <v>43943</v>
      </c>
      <c r="AL3" s="36">
        <f t="shared" si="0"/>
        <v>43944</v>
      </c>
      <c r="AM3" s="36">
        <f t="shared" si="0"/>
        <v>43945</v>
      </c>
      <c r="AN3" s="36">
        <f t="shared" si="0"/>
        <v>43946</v>
      </c>
      <c r="AO3" s="37">
        <f t="shared" si="0"/>
        <v>43947</v>
      </c>
      <c r="AP3" s="35">
        <f>AO3+1</f>
        <v>43948</v>
      </c>
      <c r="AQ3" s="36">
        <f>AP3+1</f>
        <v>43949</v>
      </c>
      <c r="AR3" s="36">
        <f t="shared" si="0"/>
        <v>43950</v>
      </c>
      <c r="AS3" s="36">
        <f t="shared" si="0"/>
        <v>43951</v>
      </c>
      <c r="AT3" s="36">
        <f t="shared" si="0"/>
        <v>43952</v>
      </c>
      <c r="AU3" s="36">
        <f t="shared" si="0"/>
        <v>43953</v>
      </c>
      <c r="AV3" s="37">
        <f t="shared" si="0"/>
        <v>43954</v>
      </c>
      <c r="AW3" s="35">
        <f>AV3+1</f>
        <v>43955</v>
      </c>
      <c r="AX3" s="36">
        <f>AW3+1</f>
        <v>43956</v>
      </c>
      <c r="AY3" s="36">
        <f t="shared" ref="AY3:BC3" si="1">AX3+1</f>
        <v>43957</v>
      </c>
      <c r="AZ3" s="36">
        <f t="shared" si="1"/>
        <v>43958</v>
      </c>
      <c r="BA3" s="36">
        <f t="shared" si="1"/>
        <v>43959</v>
      </c>
      <c r="BB3" s="36">
        <f t="shared" si="1"/>
        <v>43960</v>
      </c>
      <c r="BC3" s="37">
        <f t="shared" si="1"/>
        <v>43961</v>
      </c>
      <c r="BD3" s="35">
        <f>BC3+1</f>
        <v>43962</v>
      </c>
      <c r="BE3" s="36">
        <f>BD3+1</f>
        <v>43963</v>
      </c>
      <c r="BF3" s="36">
        <f t="shared" ref="BF3:BJ3" si="2">BE3+1</f>
        <v>43964</v>
      </c>
      <c r="BG3" s="36">
        <f t="shared" si="2"/>
        <v>43965</v>
      </c>
      <c r="BH3" s="36">
        <f t="shared" si="2"/>
        <v>43966</v>
      </c>
      <c r="BI3" s="36">
        <f>BH3+1</f>
        <v>43967</v>
      </c>
      <c r="BJ3" s="37">
        <f t="shared" si="2"/>
        <v>43968</v>
      </c>
    </row>
    <row r="4" spans="1:62" ht="30" customHeight="1" thickBot="1" x14ac:dyDescent="0.3">
      <c r="A4" s="6" t="s">
        <v>0</v>
      </c>
      <c r="B4" s="7" t="s">
        <v>1</v>
      </c>
      <c r="C4" s="7" t="s">
        <v>2</v>
      </c>
      <c r="D4" s="7" t="s">
        <v>3</v>
      </c>
      <c r="E4" s="7"/>
      <c r="F4" s="7" t="s">
        <v>4</v>
      </c>
      <c r="G4" s="8" t="str">
        <f t="shared" ref="G4:AL4" si="3">LEFT(TEXT(G3,"TTT"),1)</f>
        <v>M</v>
      </c>
      <c r="H4" s="8" t="str">
        <f t="shared" si="3"/>
        <v>D</v>
      </c>
      <c r="I4" s="8" t="str">
        <f t="shared" si="3"/>
        <v>M</v>
      </c>
      <c r="J4" s="8" t="str">
        <f t="shared" si="3"/>
        <v>D</v>
      </c>
      <c r="K4" s="8" t="str">
        <f t="shared" si="3"/>
        <v>F</v>
      </c>
      <c r="L4" s="8" t="str">
        <f t="shared" si="3"/>
        <v>S</v>
      </c>
      <c r="M4" s="8" t="str">
        <f t="shared" si="3"/>
        <v>S</v>
      </c>
      <c r="N4" s="8" t="str">
        <f t="shared" si="3"/>
        <v>M</v>
      </c>
      <c r="O4" s="8" t="str">
        <f t="shared" si="3"/>
        <v>D</v>
      </c>
      <c r="P4" s="8" t="str">
        <f t="shared" si="3"/>
        <v>M</v>
      </c>
      <c r="Q4" s="8" t="str">
        <f t="shared" si="3"/>
        <v>D</v>
      </c>
      <c r="R4" s="8" t="str">
        <f t="shared" si="3"/>
        <v>F</v>
      </c>
      <c r="S4" s="8" t="str">
        <f t="shared" si="3"/>
        <v>S</v>
      </c>
      <c r="T4" s="8" t="str">
        <f t="shared" si="3"/>
        <v>S</v>
      </c>
      <c r="U4" s="8" t="str">
        <f t="shared" si="3"/>
        <v>M</v>
      </c>
      <c r="V4" s="8" t="str">
        <f t="shared" si="3"/>
        <v>D</v>
      </c>
      <c r="W4" s="8" t="str">
        <f t="shared" si="3"/>
        <v>M</v>
      </c>
      <c r="X4" s="8" t="str">
        <f t="shared" si="3"/>
        <v>D</v>
      </c>
      <c r="Y4" s="8" t="str">
        <f t="shared" si="3"/>
        <v>F</v>
      </c>
      <c r="Z4" s="8" t="str">
        <f t="shared" si="3"/>
        <v>S</v>
      </c>
      <c r="AA4" s="8" t="str">
        <f t="shared" si="3"/>
        <v>S</v>
      </c>
      <c r="AB4" s="8" t="str">
        <f t="shared" si="3"/>
        <v>M</v>
      </c>
      <c r="AC4" s="8" t="str">
        <f t="shared" si="3"/>
        <v>D</v>
      </c>
      <c r="AD4" s="8" t="str">
        <f t="shared" si="3"/>
        <v>M</v>
      </c>
      <c r="AE4" s="8" t="str">
        <f t="shared" si="3"/>
        <v>D</v>
      </c>
      <c r="AF4" s="8" t="str">
        <f t="shared" si="3"/>
        <v>F</v>
      </c>
      <c r="AG4" s="8" t="str">
        <f t="shared" si="3"/>
        <v>S</v>
      </c>
      <c r="AH4" s="8" t="str">
        <f t="shared" si="3"/>
        <v>S</v>
      </c>
      <c r="AI4" s="8" t="str">
        <f t="shared" si="3"/>
        <v>M</v>
      </c>
      <c r="AJ4" s="8" t="str">
        <f t="shared" si="3"/>
        <v>D</v>
      </c>
      <c r="AK4" s="8" t="str">
        <f t="shared" si="3"/>
        <v>M</v>
      </c>
      <c r="AL4" s="8" t="str">
        <f t="shared" si="3"/>
        <v>D</v>
      </c>
      <c r="AM4" s="8" t="str">
        <f t="shared" ref="AM4:BJ4" si="4">LEFT(TEXT(AM3,"TTT"),1)</f>
        <v>F</v>
      </c>
      <c r="AN4" s="8" t="str">
        <f t="shared" si="4"/>
        <v>S</v>
      </c>
      <c r="AO4" s="8" t="str">
        <f t="shared" si="4"/>
        <v>S</v>
      </c>
      <c r="AP4" s="8" t="str">
        <f t="shared" si="4"/>
        <v>M</v>
      </c>
      <c r="AQ4" s="8" t="str">
        <f t="shared" si="4"/>
        <v>D</v>
      </c>
      <c r="AR4" s="8" t="str">
        <f t="shared" si="4"/>
        <v>M</v>
      </c>
      <c r="AS4" s="8" t="str">
        <f t="shared" si="4"/>
        <v>D</v>
      </c>
      <c r="AT4" s="8" t="str">
        <f t="shared" si="4"/>
        <v>F</v>
      </c>
      <c r="AU4" s="8" t="str">
        <f t="shared" si="4"/>
        <v>S</v>
      </c>
      <c r="AV4" s="8" t="str">
        <f t="shared" si="4"/>
        <v>S</v>
      </c>
      <c r="AW4" s="8" t="str">
        <f t="shared" si="4"/>
        <v>M</v>
      </c>
      <c r="AX4" s="8" t="str">
        <f t="shared" si="4"/>
        <v>D</v>
      </c>
      <c r="AY4" s="8" t="str">
        <f t="shared" si="4"/>
        <v>M</v>
      </c>
      <c r="AZ4" s="8" t="str">
        <f t="shared" si="4"/>
        <v>D</v>
      </c>
      <c r="BA4" s="8" t="str">
        <f t="shared" si="4"/>
        <v>F</v>
      </c>
      <c r="BB4" s="8" t="str">
        <f t="shared" si="4"/>
        <v>S</v>
      </c>
      <c r="BC4" s="8" t="str">
        <f t="shared" si="4"/>
        <v>S</v>
      </c>
      <c r="BD4" s="8" t="str">
        <f t="shared" si="4"/>
        <v>M</v>
      </c>
      <c r="BE4" s="8" t="str">
        <f t="shared" si="4"/>
        <v>D</v>
      </c>
      <c r="BF4" s="8" t="str">
        <f t="shared" si="4"/>
        <v>M</v>
      </c>
      <c r="BG4" s="8" t="str">
        <f t="shared" si="4"/>
        <v>D</v>
      </c>
      <c r="BH4" s="8" t="str">
        <f t="shared" si="4"/>
        <v>F</v>
      </c>
      <c r="BI4" s="8" t="str">
        <f t="shared" si="4"/>
        <v>S</v>
      </c>
      <c r="BJ4" s="8" t="str">
        <f t="shared" si="4"/>
        <v>S</v>
      </c>
    </row>
    <row r="5" spans="1:62" ht="15.75" hidden="1" customHeight="1" thickBot="1" x14ac:dyDescent="0.3">
      <c r="C5"/>
      <c r="F5" t="str">
        <f>IF(OR(ISBLANK(task_start),ISBLANK(task_end)),"",task_end-task_start+1)</f>
        <v/>
      </c>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row>
    <row r="6" spans="1:62" s="2" customFormat="1" ht="30" customHeight="1" thickBot="1" x14ac:dyDescent="0.3">
      <c r="A6" s="10" t="s">
        <v>24</v>
      </c>
      <c r="B6" s="11">
        <f>AVERAGE(B7:B9)</f>
        <v>1</v>
      </c>
      <c r="C6" s="57">
        <f>MIN(C7:C9)</f>
        <v>43913</v>
      </c>
      <c r="D6" s="42">
        <f>MAX(D7:D9)</f>
        <v>43917</v>
      </c>
      <c r="E6" s="9"/>
      <c r="F6" s="9">
        <f t="shared" ref="F6:F34" si="5">IF(OR(ISBLANK(task_start),ISBLANK(task_end)),"",task_end-task_start+1)</f>
        <v>5</v>
      </c>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row>
    <row r="7" spans="1:62" s="2" customFormat="1" ht="30" customHeight="1" thickBot="1" x14ac:dyDescent="0.3">
      <c r="A7" s="28" t="s">
        <v>23</v>
      </c>
      <c r="B7" s="12">
        <v>1</v>
      </c>
      <c r="C7" s="32">
        <v>43913</v>
      </c>
      <c r="D7" s="32">
        <f>C7+3</f>
        <v>43916</v>
      </c>
      <c r="E7" s="9"/>
      <c r="F7" s="9">
        <f t="shared" si="5"/>
        <v>4</v>
      </c>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row>
    <row r="8" spans="1:62" s="2" customFormat="1" ht="30" customHeight="1" thickBot="1" x14ac:dyDescent="0.3">
      <c r="A8" s="28" t="s">
        <v>22</v>
      </c>
      <c r="B8" s="12">
        <v>1</v>
      </c>
      <c r="C8" s="32">
        <v>43913</v>
      </c>
      <c r="D8" s="32">
        <f>C8+4</f>
        <v>43917</v>
      </c>
      <c r="E8" s="9"/>
      <c r="F8" s="9">
        <f t="shared" si="5"/>
        <v>5</v>
      </c>
      <c r="G8" s="15"/>
      <c r="H8" s="15"/>
      <c r="I8" s="15"/>
      <c r="J8" s="15"/>
      <c r="K8" s="15"/>
      <c r="L8" s="15"/>
      <c r="M8" s="15"/>
      <c r="N8" s="15"/>
      <c r="O8" s="15"/>
      <c r="P8" s="15"/>
      <c r="Q8" s="15"/>
      <c r="R8" s="15"/>
      <c r="S8" s="16"/>
      <c r="T8" s="16"/>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row>
    <row r="9" spans="1:62" s="2" customFormat="1" ht="30" customHeight="1" thickBot="1" x14ac:dyDescent="0.3">
      <c r="A9" s="28" t="s">
        <v>25</v>
      </c>
      <c r="B9" s="12">
        <v>1</v>
      </c>
      <c r="C9" s="32">
        <v>43917</v>
      </c>
      <c r="D9" s="32">
        <f>C9</f>
        <v>43917</v>
      </c>
      <c r="E9" s="9"/>
      <c r="F9" s="9">
        <f t="shared" si="5"/>
        <v>1</v>
      </c>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row>
    <row r="10" spans="1:62" s="2" customFormat="1" ht="30" customHeight="1" thickBot="1" x14ac:dyDescent="0.3">
      <c r="A10" s="39" t="s">
        <v>26</v>
      </c>
      <c r="B10" s="40">
        <f>AVERAGE(B11,B17,B21)</f>
        <v>0.30888888888888888</v>
      </c>
      <c r="C10" s="58">
        <f>MIN(C11,C17,C21,C26,C28)</f>
        <v>43913</v>
      </c>
      <c r="D10" s="58">
        <f>MAX(D11,D17,D21,D26,D28)</f>
        <v>43947</v>
      </c>
      <c r="E10" s="9"/>
      <c r="F10" s="9">
        <f t="shared" si="5"/>
        <v>35</v>
      </c>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row>
    <row r="11" spans="1:62" s="2" customFormat="1" ht="30" customHeight="1" thickBot="1" x14ac:dyDescent="0.3">
      <c r="A11" s="41" t="s">
        <v>27</v>
      </c>
      <c r="B11" s="13">
        <f>AVERAGE(B12:B16)</f>
        <v>0.76</v>
      </c>
      <c r="C11" s="42">
        <f>MIN(C12:C16)</f>
        <v>43913</v>
      </c>
      <c r="D11" s="42">
        <f>MAX(D12:D16)</f>
        <v>43932</v>
      </c>
      <c r="E11" s="44"/>
      <c r="F11" s="44">
        <f t="shared" si="5"/>
        <v>20</v>
      </c>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row>
    <row r="12" spans="1:62" s="2" customFormat="1" ht="30" customHeight="1" thickBot="1" x14ac:dyDescent="0.3">
      <c r="A12" s="29" t="s">
        <v>33</v>
      </c>
      <c r="B12" s="14">
        <v>1</v>
      </c>
      <c r="C12" s="34">
        <v>43913</v>
      </c>
      <c r="D12" s="34">
        <v>43928</v>
      </c>
      <c r="E12" s="9"/>
      <c r="F12" s="9">
        <f t="shared" si="5"/>
        <v>16</v>
      </c>
      <c r="G12" s="15"/>
      <c r="H12" s="15"/>
      <c r="I12" s="15"/>
      <c r="J12" s="15"/>
      <c r="K12" s="15"/>
      <c r="L12" s="15"/>
      <c r="M12" s="15"/>
      <c r="N12" s="15"/>
      <c r="O12" s="15"/>
      <c r="P12" s="15"/>
      <c r="Q12" s="15"/>
      <c r="R12" s="15"/>
      <c r="S12" s="16"/>
      <c r="T12" s="16"/>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row>
    <row r="13" spans="1:62" s="2" customFormat="1" ht="30" customHeight="1" thickBot="1" x14ac:dyDescent="0.3">
      <c r="A13" s="29" t="s">
        <v>28</v>
      </c>
      <c r="B13" s="14">
        <v>1</v>
      </c>
      <c r="C13" s="34">
        <v>43928</v>
      </c>
      <c r="D13" s="34">
        <f>C13+4</f>
        <v>43932</v>
      </c>
      <c r="E13" s="9"/>
      <c r="F13" s="9">
        <f t="shared" si="5"/>
        <v>5</v>
      </c>
      <c r="G13" s="15"/>
      <c r="H13" s="15"/>
      <c r="I13" s="15"/>
      <c r="J13" s="15"/>
      <c r="K13" s="15"/>
      <c r="L13" s="15"/>
      <c r="M13" s="15"/>
      <c r="N13" s="15"/>
      <c r="O13" s="15"/>
      <c r="P13" s="15"/>
      <c r="Q13" s="15"/>
      <c r="R13" s="15"/>
      <c r="S13" s="16"/>
      <c r="T13" s="16"/>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row>
    <row r="14" spans="1:62" s="2" customFormat="1" ht="30" customHeight="1" thickBot="1" x14ac:dyDescent="0.3">
      <c r="A14" s="29" t="s">
        <v>29</v>
      </c>
      <c r="B14" s="14">
        <v>1</v>
      </c>
      <c r="C14" s="34">
        <v>43928</v>
      </c>
      <c r="D14" s="34">
        <f>C14+4</f>
        <v>43932</v>
      </c>
      <c r="E14" s="9"/>
      <c r="F14" s="9">
        <f t="shared" si="5"/>
        <v>5</v>
      </c>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row>
    <row r="15" spans="1:62" s="2" customFormat="1" ht="30" customHeight="1" thickBot="1" x14ac:dyDescent="0.3">
      <c r="A15" s="29" t="s">
        <v>30</v>
      </c>
      <c r="B15" s="14">
        <v>0</v>
      </c>
      <c r="C15" s="34">
        <v>43928</v>
      </c>
      <c r="D15" s="34">
        <f>C15+4</f>
        <v>43932</v>
      </c>
      <c r="E15" s="9"/>
      <c r="F15" s="9">
        <f t="shared" si="5"/>
        <v>5</v>
      </c>
      <c r="G15" s="15"/>
      <c r="H15" s="15"/>
      <c r="I15" s="15"/>
      <c r="J15" s="15"/>
      <c r="K15" s="15"/>
      <c r="L15" s="15"/>
      <c r="M15" s="15"/>
      <c r="N15" s="15"/>
      <c r="O15" s="15"/>
      <c r="P15" s="15"/>
      <c r="Q15" s="15"/>
      <c r="R15" s="15"/>
      <c r="S15" s="15"/>
      <c r="T15" s="15"/>
      <c r="U15" s="15"/>
      <c r="V15" s="15"/>
      <c r="W15" s="16"/>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row>
    <row r="16" spans="1:62" s="2" customFormat="1" ht="30" customHeight="1" thickBot="1" x14ac:dyDescent="0.3">
      <c r="A16" s="29" t="s">
        <v>31</v>
      </c>
      <c r="B16" s="14">
        <v>0.8</v>
      </c>
      <c r="C16" s="34">
        <v>43928</v>
      </c>
      <c r="D16" s="34">
        <f>C16+4</f>
        <v>43932</v>
      </c>
      <c r="E16" s="9"/>
      <c r="F16" s="9">
        <f t="shared" si="5"/>
        <v>5</v>
      </c>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row>
    <row r="17" spans="1:62" s="2" customFormat="1" ht="30" customHeight="1" thickBot="1" x14ac:dyDescent="0.3">
      <c r="A17" s="41" t="s">
        <v>39</v>
      </c>
      <c r="B17" s="13">
        <f>AVERAGE(B18:B20)</f>
        <v>0.16666666666666666</v>
      </c>
      <c r="C17" s="42">
        <f>MIN(C18:C20)</f>
        <v>43934</v>
      </c>
      <c r="D17" s="42">
        <f>MAX(D18:D20)</f>
        <v>43939</v>
      </c>
      <c r="E17" s="44"/>
      <c r="F17" s="44">
        <f t="shared" si="5"/>
        <v>6</v>
      </c>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row>
    <row r="18" spans="1:62" s="2" customFormat="1" ht="30" customHeight="1" thickBot="1" x14ac:dyDescent="0.3">
      <c r="A18" s="29" t="s">
        <v>40</v>
      </c>
      <c r="B18" s="14">
        <v>0.5</v>
      </c>
      <c r="C18" s="34">
        <v>43934</v>
      </c>
      <c r="D18" s="34">
        <v>43934</v>
      </c>
      <c r="E18" s="9"/>
      <c r="F18" s="9">
        <f t="shared" si="5"/>
        <v>1</v>
      </c>
      <c r="G18" s="15"/>
      <c r="H18" s="15"/>
      <c r="I18" s="15"/>
      <c r="J18" s="15"/>
      <c r="K18" s="15"/>
      <c r="L18" s="15"/>
      <c r="M18" s="15"/>
      <c r="N18" s="15"/>
      <c r="O18" s="15"/>
      <c r="P18" s="15"/>
      <c r="Q18" s="15"/>
      <c r="R18" s="15"/>
      <c r="S18" s="16"/>
      <c r="T18" s="16"/>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row>
    <row r="19" spans="1:62" s="2" customFormat="1" ht="30" customHeight="1" thickBot="1" x14ac:dyDescent="0.3">
      <c r="A19" s="29" t="s">
        <v>41</v>
      </c>
      <c r="B19" s="14">
        <v>0</v>
      </c>
      <c r="C19" s="34">
        <v>43934</v>
      </c>
      <c r="D19" s="34">
        <v>43938</v>
      </c>
      <c r="E19" s="9"/>
      <c r="F19" s="9">
        <f t="shared" si="5"/>
        <v>5</v>
      </c>
      <c r="G19" s="15"/>
      <c r="H19" s="15"/>
      <c r="I19" s="15"/>
      <c r="J19" s="15"/>
      <c r="K19" s="15"/>
      <c r="L19" s="15"/>
      <c r="M19" s="15"/>
      <c r="N19" s="15"/>
      <c r="O19" s="15"/>
      <c r="P19" s="15"/>
      <c r="Q19" s="15"/>
      <c r="R19" s="15"/>
      <c r="S19" s="16"/>
      <c r="T19" s="16"/>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row>
    <row r="20" spans="1:62" s="2" customFormat="1" ht="30" customHeight="1" thickBot="1" x14ac:dyDescent="0.3">
      <c r="A20" s="29" t="s">
        <v>42</v>
      </c>
      <c r="B20" s="14">
        <v>0</v>
      </c>
      <c r="C20" s="34">
        <v>43935</v>
      </c>
      <c r="D20" s="34">
        <f>C20+4</f>
        <v>43939</v>
      </c>
      <c r="E20" s="9"/>
      <c r="F20" s="9">
        <f t="shared" si="5"/>
        <v>5</v>
      </c>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row>
    <row r="21" spans="1:62" s="2" customFormat="1" ht="30" customHeight="1" thickBot="1" x14ac:dyDescent="0.3">
      <c r="A21" s="43" t="s">
        <v>32</v>
      </c>
      <c r="B21" s="13">
        <f>AVERAGE(B22:B25)</f>
        <v>0</v>
      </c>
      <c r="C21" s="42">
        <f>MIN(C22:C25)</f>
        <v>43937</v>
      </c>
      <c r="D21" s="33">
        <f>MAX(D22:D25)</f>
        <v>43942</v>
      </c>
      <c r="E21" s="44"/>
      <c r="F21" s="44">
        <f t="shared" si="5"/>
        <v>6</v>
      </c>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row>
    <row r="22" spans="1:62" s="2" customFormat="1" ht="30" customHeight="1" thickBot="1" x14ac:dyDescent="0.3">
      <c r="A22" s="29" t="s">
        <v>34</v>
      </c>
      <c r="B22" s="14">
        <v>0</v>
      </c>
      <c r="C22" s="34">
        <v>43937</v>
      </c>
      <c r="D22" s="34">
        <v>43938</v>
      </c>
      <c r="E22" s="9"/>
      <c r="F22" s="9">
        <f t="shared" si="5"/>
        <v>2</v>
      </c>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row>
    <row r="23" spans="1:62" s="2" customFormat="1" ht="30" customHeight="1" thickBot="1" x14ac:dyDescent="0.3">
      <c r="A23" s="29" t="s">
        <v>35</v>
      </c>
      <c r="B23" s="14">
        <v>0</v>
      </c>
      <c r="C23" s="34">
        <v>43937</v>
      </c>
      <c r="D23" s="34">
        <v>43938</v>
      </c>
      <c r="E23" s="9"/>
      <c r="F23" s="9">
        <f t="shared" si="5"/>
        <v>2</v>
      </c>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row>
    <row r="24" spans="1:62" s="2" customFormat="1" ht="30" customHeight="1" thickBot="1" x14ac:dyDescent="0.3">
      <c r="A24" s="29" t="s">
        <v>36</v>
      </c>
      <c r="B24" s="14">
        <v>0</v>
      </c>
      <c r="C24" s="34">
        <v>43941</v>
      </c>
      <c r="D24" s="34">
        <v>43941</v>
      </c>
      <c r="E24" s="9"/>
      <c r="F24" s="9">
        <f t="shared" si="5"/>
        <v>1</v>
      </c>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row>
    <row r="25" spans="1:62" s="2" customFormat="1" ht="30" customHeight="1" thickBot="1" x14ac:dyDescent="0.3">
      <c r="A25" s="29" t="s">
        <v>37</v>
      </c>
      <c r="B25" s="14">
        <v>0</v>
      </c>
      <c r="C25" s="34">
        <v>43942</v>
      </c>
      <c r="D25" s="34">
        <v>43942</v>
      </c>
      <c r="E25" s="9"/>
      <c r="F25" s="9"/>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row>
    <row r="26" spans="1:62" s="2" customFormat="1" ht="30" customHeight="1" thickBot="1" x14ac:dyDescent="0.3">
      <c r="A26" s="43" t="s">
        <v>47</v>
      </c>
      <c r="B26" s="13">
        <f>AVERAGE(B27:B27)</f>
        <v>0</v>
      </c>
      <c r="C26" s="42">
        <f>MIN(C27)</f>
        <v>43943</v>
      </c>
      <c r="D26" s="33">
        <f>MAX(D27:D27)</f>
        <v>43947</v>
      </c>
      <c r="E26" s="44"/>
      <c r="F26" s="44">
        <f t="shared" si="5"/>
        <v>5</v>
      </c>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row>
    <row r="27" spans="1:62" s="2" customFormat="1" ht="30" customHeight="1" thickBot="1" x14ac:dyDescent="0.3">
      <c r="A27" s="29" t="s">
        <v>48</v>
      </c>
      <c r="B27" s="14">
        <v>0</v>
      </c>
      <c r="C27" s="34">
        <v>43943</v>
      </c>
      <c r="D27" s="34">
        <v>43947</v>
      </c>
      <c r="E27" s="9"/>
      <c r="F27" s="9">
        <f t="shared" si="5"/>
        <v>5</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row>
    <row r="28" spans="1:62" s="2" customFormat="1" ht="30" customHeight="1" thickBot="1" x14ac:dyDescent="0.3">
      <c r="A28" s="52" t="s">
        <v>43</v>
      </c>
      <c r="B28" s="13">
        <f>AVERAGE(B29:B31)</f>
        <v>0</v>
      </c>
      <c r="C28" s="33">
        <f>MIN(C29:C31)</f>
        <v>43927</v>
      </c>
      <c r="D28" s="33">
        <f>MAX(D29:D31)</f>
        <v>43947</v>
      </c>
      <c r="E28" s="44"/>
      <c r="F28" s="44">
        <f t="shared" si="5"/>
        <v>21</v>
      </c>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row>
    <row r="29" spans="1:62" s="2" customFormat="1" ht="30" customHeight="1" thickBot="1" x14ac:dyDescent="0.3">
      <c r="A29" s="29" t="s">
        <v>46</v>
      </c>
      <c r="B29" s="14">
        <v>0</v>
      </c>
      <c r="C29" s="34">
        <v>43927</v>
      </c>
      <c r="D29" s="34">
        <v>43947</v>
      </c>
      <c r="E29" s="9"/>
      <c r="F29" s="9">
        <f t="shared" si="5"/>
        <v>21</v>
      </c>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row>
    <row r="30" spans="1:62" s="2" customFormat="1" ht="30" customHeight="1" thickBot="1" x14ac:dyDescent="0.3">
      <c r="A30" s="29" t="s">
        <v>44</v>
      </c>
      <c r="B30" s="14">
        <v>0</v>
      </c>
      <c r="C30" s="34">
        <v>43927</v>
      </c>
      <c r="D30" s="34">
        <v>43947</v>
      </c>
      <c r="E30" s="9"/>
      <c r="F30" s="9">
        <f t="shared" si="5"/>
        <v>21</v>
      </c>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row>
    <row r="31" spans="1:62" s="2" customFormat="1" ht="30" customHeight="1" thickBot="1" x14ac:dyDescent="0.3">
      <c r="A31" s="29" t="s">
        <v>45</v>
      </c>
      <c r="B31" s="14">
        <v>0</v>
      </c>
      <c r="C31" s="34">
        <v>43927</v>
      </c>
      <c r="D31" s="34">
        <v>43947</v>
      </c>
      <c r="E31" s="9"/>
      <c r="F31" s="9">
        <f t="shared" si="5"/>
        <v>21</v>
      </c>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row>
    <row r="32" spans="1:62" s="2" customFormat="1" ht="30" customHeight="1" thickBot="1" x14ac:dyDescent="0.3">
      <c r="A32" s="46" t="s">
        <v>49</v>
      </c>
      <c r="B32" s="47">
        <f>AVERAGE(B33:B34)</f>
        <v>0</v>
      </c>
      <c r="C32" s="48">
        <f>MIN(C33:C34)</f>
        <v>43966</v>
      </c>
      <c r="D32" s="49">
        <f>MAX(D33:D34)</f>
        <v>44032</v>
      </c>
      <c r="E32" s="50"/>
      <c r="F32" s="50">
        <f t="shared" si="5"/>
        <v>67</v>
      </c>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row>
    <row r="33" spans="1:62" s="2" customFormat="1" ht="30" customHeight="1" thickBot="1" x14ac:dyDescent="0.3">
      <c r="A33" s="54" t="s">
        <v>50</v>
      </c>
      <c r="B33" s="55">
        <v>0</v>
      </c>
      <c r="C33" s="56">
        <v>43966</v>
      </c>
      <c r="D33" s="56">
        <v>43966</v>
      </c>
      <c r="E33" s="9"/>
      <c r="F33" s="9">
        <f t="shared" si="5"/>
        <v>1</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row>
    <row r="34" spans="1:62" s="2" customFormat="1" ht="30" customHeight="1" thickBot="1" x14ac:dyDescent="0.3">
      <c r="A34" s="54" t="s">
        <v>51</v>
      </c>
      <c r="B34" s="55">
        <v>0</v>
      </c>
      <c r="C34" s="56">
        <v>44032</v>
      </c>
      <c r="D34" s="56">
        <v>44032</v>
      </c>
      <c r="E34" s="9"/>
      <c r="F34" s="9">
        <f t="shared" si="5"/>
        <v>1</v>
      </c>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row>
    <row r="35" spans="1:62" ht="30" customHeight="1" x14ac:dyDescent="0.25">
      <c r="E35" s="4"/>
    </row>
    <row r="36" spans="1:62" ht="30" customHeight="1" x14ac:dyDescent="0.25">
      <c r="D36" s="25"/>
    </row>
  </sheetData>
  <mergeCells count="11">
    <mergeCell ref="A3:E3"/>
    <mergeCell ref="AI2:AO2"/>
    <mergeCell ref="AP2:AV2"/>
    <mergeCell ref="AW2:BC2"/>
    <mergeCell ref="BD2:BJ2"/>
    <mergeCell ref="C1:D1"/>
    <mergeCell ref="G2:M2"/>
    <mergeCell ref="N2:T2"/>
    <mergeCell ref="U2:AA2"/>
    <mergeCell ref="AB2:AH2"/>
    <mergeCell ref="U1:AH1"/>
  </mergeCells>
  <conditionalFormatting sqref="B5:B11 B13:B16 B21:B25 B28:B34">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G3:BJ11 G13:BJ16 G28:BJ34 G19:BJ25">
    <cfRule type="expression" dxfId="14" priority="57">
      <formula>AND(TODAY()&gt;=G$3,TODAY()&lt;H$3)</formula>
    </cfRule>
  </conditionalFormatting>
  <conditionalFormatting sqref="G5:BJ11 G13:BJ16 G28:BJ34 G19:BJ25">
    <cfRule type="expression" dxfId="13" priority="51">
      <formula>AND(task_start&lt;=G$3,ROUNDDOWN((task_end-task_start+1)*task_progress,0)+task_start-1&gt;=G$3)</formula>
    </cfRule>
    <cfRule type="expression" dxfId="12" priority="52" stopIfTrue="1">
      <formula>AND(task_end&gt;=G$3,task_start&lt;H$3)</formula>
    </cfRule>
  </conditionalFormatting>
  <conditionalFormatting sqref="B12">
    <cfRule type="dataBar" priority="21">
      <dataBar>
        <cfvo type="num" val="0"/>
        <cfvo type="num" val="1"/>
        <color theme="0" tint="-0.249977111117893"/>
      </dataBar>
      <extLst>
        <ext xmlns:x14="http://schemas.microsoft.com/office/spreadsheetml/2009/9/main" uri="{B025F937-C7B1-47D3-B67F-A62EFF666E3E}">
          <x14:id>{D31CA032-EDDC-4B58-89A2-243591FD59E5}</x14:id>
        </ext>
      </extLst>
    </cfRule>
  </conditionalFormatting>
  <conditionalFormatting sqref="G12:BJ12">
    <cfRule type="expression" dxfId="11" priority="24">
      <formula>AND(TODAY()&gt;=G$3,TODAY()&lt;H$3)</formula>
    </cfRule>
  </conditionalFormatting>
  <conditionalFormatting sqref="G12:BJ12">
    <cfRule type="expression" dxfId="10" priority="22">
      <formula>AND(task_start&lt;=G$3,ROUNDDOWN((task_end-task_start+1)*task_progress,0)+task_start-1&gt;=G$3)</formula>
    </cfRule>
    <cfRule type="expression" dxfId="9" priority="23" stopIfTrue="1">
      <formula>AND(task_end&gt;=G$3,task_start&lt;H$3)</formula>
    </cfRule>
  </conditionalFormatting>
  <conditionalFormatting sqref="B19:B20 B17">
    <cfRule type="dataBar" priority="17">
      <dataBar>
        <cfvo type="num" val="0"/>
        <cfvo type="num" val="1"/>
        <color theme="0" tint="-0.249977111117893"/>
      </dataBar>
      <extLst>
        <ext xmlns:x14="http://schemas.microsoft.com/office/spreadsheetml/2009/9/main" uri="{B025F937-C7B1-47D3-B67F-A62EFF666E3E}">
          <x14:id>{2F931517-8C35-4A54-A863-4AC7AD43BF79}</x14:id>
        </ext>
      </extLst>
    </cfRule>
  </conditionalFormatting>
  <conditionalFormatting sqref="G17:BJ17">
    <cfRule type="expression" dxfId="8" priority="20">
      <formula>AND(TODAY()&gt;=G$3,TODAY()&lt;H$3)</formula>
    </cfRule>
  </conditionalFormatting>
  <conditionalFormatting sqref="G17:BJ17">
    <cfRule type="expression" dxfId="7" priority="18">
      <formula>AND(task_start&lt;=G$3,ROUNDDOWN((task_end-task_start+1)*task_progress,0)+task_start-1&gt;=G$3)</formula>
    </cfRule>
    <cfRule type="expression" dxfId="6" priority="19" stopIfTrue="1">
      <formula>AND(task_end&gt;=G$3,task_start&lt;H$3)</formula>
    </cfRule>
  </conditionalFormatting>
  <conditionalFormatting sqref="B18">
    <cfRule type="dataBar" priority="13">
      <dataBar>
        <cfvo type="num" val="0"/>
        <cfvo type="num" val="1"/>
        <color theme="0" tint="-0.249977111117893"/>
      </dataBar>
      <extLst>
        <ext xmlns:x14="http://schemas.microsoft.com/office/spreadsheetml/2009/9/main" uri="{B025F937-C7B1-47D3-B67F-A62EFF666E3E}">
          <x14:id>{656DD72A-4ECC-4016-916C-2DE2F364481B}</x14:id>
        </ext>
      </extLst>
    </cfRule>
  </conditionalFormatting>
  <conditionalFormatting sqref="G18:BJ18">
    <cfRule type="expression" dxfId="5" priority="16">
      <formula>AND(TODAY()&gt;=G$3,TODAY()&lt;H$3)</formula>
    </cfRule>
  </conditionalFormatting>
  <conditionalFormatting sqref="G18:BJ18">
    <cfRule type="expression" dxfId="4" priority="14">
      <formula>AND(task_start&lt;=G$3,ROUNDDOWN((task_end-task_start+1)*task_progress,0)+task_start-1&gt;=G$3)</formula>
    </cfRule>
    <cfRule type="expression" dxfId="3" priority="15" stopIfTrue="1">
      <formula>AND(task_end&gt;=G$3,task_start&lt;H$3)</formula>
    </cfRule>
  </conditionalFormatting>
  <conditionalFormatting sqref="B26:B27">
    <cfRule type="dataBar" priority="5">
      <dataBar>
        <cfvo type="num" val="0"/>
        <cfvo type="num" val="1"/>
        <color theme="0" tint="-0.249977111117893"/>
      </dataBar>
      <extLst>
        <ext xmlns:x14="http://schemas.microsoft.com/office/spreadsheetml/2009/9/main" uri="{B025F937-C7B1-47D3-B67F-A62EFF666E3E}">
          <x14:id>{E206D24C-E71D-4044-9E88-4ABA85986CF5}</x14:id>
        </ext>
      </extLst>
    </cfRule>
  </conditionalFormatting>
  <conditionalFormatting sqref="G26:BJ27">
    <cfRule type="expression" dxfId="2" priority="8">
      <formula>AND(TODAY()&gt;=G$3,TODAY()&lt;H$3)</formula>
    </cfRule>
  </conditionalFormatting>
  <conditionalFormatting sqref="G26:BJ27">
    <cfRule type="expression" dxfId="1" priority="6">
      <formula>AND(task_start&lt;=G$3,ROUNDDOWN((task_end-task_start+1)*task_progress,0)+task_start-1&gt;=G$3)</formula>
    </cfRule>
    <cfRule type="expression" dxfId="0" priority="7" stopIfTrue="1">
      <formula>AND(task_end&gt;=G$3,task_start&lt;H$3)</formula>
    </cfRule>
  </conditionalFormatting>
  <dataValidations count="1">
    <dataValidation type="whole" operator="greaterThanOrEqual" allowBlank="1" showInputMessage="1" promptTitle="Woche anzeigen" prompt="Das Ändern dieser Zahl bewirkt ein Scrollen in der Gantt-Diagrammansicht." sqref="C2" xr:uid="{00000000-0002-0000-0000-000000000000}">
      <formula1>1</formula1>
    </dataValidation>
  </dataValidations>
  <printOptions horizontalCentered="1"/>
  <pageMargins left="0.7" right="0.7" top="0.75" bottom="0.75" header="0.3" footer="0.3"/>
  <pageSetup paperSize="9" scale="58"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B5:B11 B13:B16 B21:B25 B28:B34</xm:sqref>
        </x14:conditionalFormatting>
        <x14:conditionalFormatting xmlns:xm="http://schemas.microsoft.com/office/excel/2006/main">
          <x14:cfRule type="dataBar" id="{D31CA032-EDDC-4B58-89A2-243591FD59E5}">
            <x14:dataBar minLength="0" maxLength="100" gradient="0">
              <x14:cfvo type="num">
                <xm:f>0</xm:f>
              </x14:cfvo>
              <x14:cfvo type="num">
                <xm:f>1</xm:f>
              </x14:cfvo>
              <x14:negativeFillColor rgb="FFFF0000"/>
              <x14:axisColor rgb="FF000000"/>
            </x14:dataBar>
          </x14:cfRule>
          <xm:sqref>B12</xm:sqref>
        </x14:conditionalFormatting>
        <x14:conditionalFormatting xmlns:xm="http://schemas.microsoft.com/office/excel/2006/main">
          <x14:cfRule type="dataBar" id="{2F931517-8C35-4A54-A863-4AC7AD43BF79}">
            <x14:dataBar minLength="0" maxLength="100" gradient="0">
              <x14:cfvo type="num">
                <xm:f>0</xm:f>
              </x14:cfvo>
              <x14:cfvo type="num">
                <xm:f>1</xm:f>
              </x14:cfvo>
              <x14:negativeFillColor rgb="FFFF0000"/>
              <x14:axisColor rgb="FF000000"/>
            </x14:dataBar>
          </x14:cfRule>
          <xm:sqref>B19:B20 B17</xm:sqref>
        </x14:conditionalFormatting>
        <x14:conditionalFormatting xmlns:xm="http://schemas.microsoft.com/office/excel/2006/main">
          <x14:cfRule type="dataBar" id="{656DD72A-4ECC-4016-916C-2DE2F364481B}">
            <x14:dataBar minLength="0" maxLength="100" gradient="0">
              <x14:cfvo type="num">
                <xm:f>0</xm:f>
              </x14:cfvo>
              <x14:cfvo type="num">
                <xm:f>1</xm:f>
              </x14:cfvo>
              <x14:negativeFillColor rgb="FFFF0000"/>
              <x14:axisColor rgb="FF000000"/>
            </x14:dataBar>
          </x14:cfRule>
          <xm:sqref>B18</xm:sqref>
        </x14:conditionalFormatting>
        <x14:conditionalFormatting xmlns:xm="http://schemas.microsoft.com/office/excel/2006/main">
          <x14:cfRule type="dataBar" id="{E206D24C-E71D-4044-9E88-4ABA85986CF5}">
            <x14:dataBar minLength="0" maxLength="100" gradient="0">
              <x14:cfvo type="num">
                <xm:f>0</xm:f>
              </x14:cfvo>
              <x14:cfvo type="num">
                <xm:f>1</xm:f>
              </x14:cfvo>
              <x14:negativeFillColor rgb="FFFF0000"/>
              <x14:axisColor rgb="FF000000"/>
            </x14:dataBar>
          </x14:cfRule>
          <xm:sqref>B26:B27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87.140625" style="17" customWidth="1"/>
    <col min="2" max="16384" width="9.140625" style="1"/>
  </cols>
  <sheetData>
    <row r="1" spans="1:2" ht="46.5" customHeight="1" x14ac:dyDescent="0.2"/>
    <row r="2" spans="1:2" s="19" customFormat="1" ht="15.75" x14ac:dyDescent="0.25">
      <c r="A2" s="18" t="s">
        <v>5</v>
      </c>
      <c r="B2" s="18"/>
    </row>
    <row r="3" spans="1:2" s="23" customFormat="1" ht="27" customHeight="1" x14ac:dyDescent="0.25">
      <c r="A3" s="24" t="s">
        <v>6</v>
      </c>
      <c r="B3" s="24"/>
    </row>
    <row r="4" spans="1:2" s="20" customFormat="1" ht="26.25" x14ac:dyDescent="0.4">
      <c r="A4" s="21" t="s">
        <v>7</v>
      </c>
    </row>
    <row r="5" spans="1:2" ht="78" customHeight="1" x14ac:dyDescent="0.2">
      <c r="A5" s="22" t="s">
        <v>8</v>
      </c>
    </row>
    <row r="6" spans="1:2" ht="26.25" customHeight="1" x14ac:dyDescent="0.2">
      <c r="A6" s="21" t="s">
        <v>9</v>
      </c>
    </row>
    <row r="7" spans="1:2" s="17" customFormat="1" ht="211.5" customHeight="1" x14ac:dyDescent="0.25">
      <c r="A7" s="30" t="s">
        <v>19</v>
      </c>
    </row>
    <row r="8" spans="1:2" s="20" customFormat="1" ht="26.25" x14ac:dyDescent="0.4">
      <c r="A8" s="21" t="s">
        <v>10</v>
      </c>
    </row>
    <row r="9" spans="1:2" ht="75" x14ac:dyDescent="0.2">
      <c r="A9" s="22" t="s">
        <v>11</v>
      </c>
    </row>
    <row r="10" spans="1:2" s="17" customFormat="1" ht="27.95" customHeight="1" x14ac:dyDescent="0.25">
      <c r="A10" s="31" t="s">
        <v>12</v>
      </c>
    </row>
    <row r="11" spans="1:2" s="20" customFormat="1" ht="26.25" x14ac:dyDescent="0.4">
      <c r="A11" s="21" t="s">
        <v>13</v>
      </c>
    </row>
    <row r="12" spans="1:2" ht="45" x14ac:dyDescent="0.2">
      <c r="A12" s="22" t="s">
        <v>14</v>
      </c>
    </row>
    <row r="13" spans="1:2" s="17" customFormat="1" ht="27.95" customHeight="1" x14ac:dyDescent="0.25">
      <c r="A13" s="31" t="s">
        <v>15</v>
      </c>
    </row>
    <row r="14" spans="1:2" s="20" customFormat="1" ht="26.25" x14ac:dyDescent="0.4">
      <c r="A14" s="21" t="s">
        <v>16</v>
      </c>
    </row>
    <row r="15" spans="1:2" ht="91.5" customHeight="1" x14ac:dyDescent="0.2">
      <c r="A15" s="22" t="s">
        <v>17</v>
      </c>
    </row>
    <row r="16" spans="1:2" ht="90" x14ac:dyDescent="0.2">
      <c r="A16" s="22"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BFDB3F7D92DBBD48ACE1CACD746E4866" ma:contentTypeVersion="9" ma:contentTypeDescription="Ein neues Dokument erstellen." ma:contentTypeScope="" ma:versionID="ea497b675ce9276e43fd10996a1a48b2">
  <xsd:schema xmlns:xsd="http://www.w3.org/2001/XMLSchema" xmlns:xs="http://www.w3.org/2001/XMLSchema" xmlns:p="http://schemas.microsoft.com/office/2006/metadata/properties" xmlns:ns3="af591dcd-27ce-4148-94f1-409439b1a3f7" xmlns:ns4="4c1b368d-5813-4da3-9fc5-acf30dc38a2f" targetNamespace="http://schemas.microsoft.com/office/2006/metadata/properties" ma:root="true" ma:fieldsID="566bea3671b7a1a315c51a3761f03471" ns3:_="" ns4:_="">
    <xsd:import namespace="af591dcd-27ce-4148-94f1-409439b1a3f7"/>
    <xsd:import namespace="4c1b368d-5813-4da3-9fc5-acf30dc38a2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591dcd-27ce-4148-94f1-409439b1a3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1b368d-5813-4da3-9fc5-acf30dc38a2f"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SharingHintHash" ma:index="12"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93C1F0-E8BD-4769-9141-570FCBFA6872}">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DF7FE2BD-FB7F-46D7-8415-1A587EDA51C5}">
  <ds:schemaRefs>
    <ds:schemaRef ds:uri="http://schemas.microsoft.com/sharepoint/v3/contenttype/forms"/>
  </ds:schemaRefs>
</ds:datastoreItem>
</file>

<file path=customXml/itemProps3.xml><?xml version="1.0" encoding="utf-8"?>
<ds:datastoreItem xmlns:ds="http://schemas.openxmlformats.org/officeDocument/2006/customXml" ds:itemID="{09E871FD-E62B-4444-83D9-44BDB1E94FB4}">
  <ds:schemaRefs>
    <ds:schemaRef ds:uri="http://schemas.microsoft.com/office/2006/metadata/contentType"/>
    <ds:schemaRef ds:uri="http://schemas.microsoft.com/office/2006/metadata/properties/metaAttributes"/>
    <ds:schemaRef ds:uri="http://www.w3.org/2000/xmlns/"/>
    <ds:schemaRef ds:uri="http://www.w3.org/2001/XMLSchema"/>
    <ds:schemaRef ds:uri="af591dcd-27ce-4148-94f1-409439b1a3f7"/>
    <ds:schemaRef ds:uri="4c1b368d-5813-4da3-9fc5-acf30dc38a2f"/>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Projekt_Start</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2020-04-15T18:42:02Z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0x010100BFDB3F7D92DBBD48ACE1CACD746E4866</vt:lpwstr>
  </property>
</Properties>
</file>