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ober\git\financial-analysis\"/>
    </mc:Choice>
  </mc:AlternateContent>
  <xr:revisionPtr revIDLastSave="0" documentId="13_ncr:1_{F33FFFB0-9A7C-4544-8504-424B0C841132}" xr6:coauthVersionLast="47" xr6:coauthVersionMax="47" xr10:uidLastSave="{00000000-0000-0000-0000-000000000000}"/>
  <bookViews>
    <workbookView xWindow="3105" yWindow="3945" windowWidth="21600" windowHeight="11385" xr2:uid="{00000000-000D-0000-FFFF-FFFF00000000}"/>
  </bookViews>
  <sheets>
    <sheet name="etf data" sheetId="3" r:id="rId1"/>
    <sheet name="etf s.varcov" sheetId="5" r:id="rId2"/>
    <sheet name="eft s.index" sheetId="6" r:id="rId3"/>
    <sheet name="eft c.corr" sheetId="7" r:id="rId4"/>
    <sheet name="crsp data" sheetId="4" r:id="rId5"/>
    <sheet name="stock s.varcov" sheetId="8" r:id="rId6"/>
    <sheet name="stock s.index" sheetId="9" r:id="rId7"/>
    <sheet name="stock c.corr" sheetId="10" r:id="rId8"/>
  </sheets>
  <definedNames>
    <definedName name="rfannrate">'etf data'!$C$135</definedName>
    <definedName name="rfmonrate">'etf data'!$B$135</definedName>
    <definedName name="solver_adj" localSheetId="3" hidden="1">'eft c.corr'!$B$219:$B$231</definedName>
    <definedName name="solver_adj" localSheetId="2" hidden="1">'eft s.index'!$B$201:$B$213</definedName>
    <definedName name="solver_adj" localSheetId="1" hidden="1">'etf s.varcov'!$B$201:$B$213</definedName>
    <definedName name="solver_adj" localSheetId="7" hidden="1">'stock c.corr'!$B$243:$B$272</definedName>
    <definedName name="solver_adj" localSheetId="6" hidden="1">'stock s.index'!$B$208:$B$237</definedName>
    <definedName name="solver_adj" localSheetId="5" hidden="1">'stock s.varcov'!$B$208:$B$237</definedName>
    <definedName name="solver_cvg" localSheetId="3" hidden="1">0.0001</definedName>
    <definedName name="solver_cvg" localSheetId="2" hidden="1">0.0001</definedName>
    <definedName name="solver_cvg" localSheetId="1" hidden="1">0.0001</definedName>
    <definedName name="solver_cvg" localSheetId="7" hidden="1">0.0001</definedName>
    <definedName name="solver_cvg" localSheetId="6" hidden="1">0.0001</definedName>
    <definedName name="solver_cvg" localSheetId="5" hidden="1">0.0001</definedName>
    <definedName name="solver_drv" localSheetId="3" hidden="1">1</definedName>
    <definedName name="solver_drv" localSheetId="2" hidden="1">1</definedName>
    <definedName name="solver_drv" localSheetId="1" hidden="1">1</definedName>
    <definedName name="solver_drv" localSheetId="7" hidden="1">1</definedName>
    <definedName name="solver_drv" localSheetId="6" hidden="1">1</definedName>
    <definedName name="solver_drv" localSheetId="5" hidden="1">1</definedName>
    <definedName name="solver_eng" localSheetId="3" hidden="1">1</definedName>
    <definedName name="solver_eng" localSheetId="2" hidden="1">1</definedName>
    <definedName name="solver_eng" localSheetId="1" hidden="1">1</definedName>
    <definedName name="solver_eng" localSheetId="7" hidden="1">1</definedName>
    <definedName name="solver_eng" localSheetId="6" hidden="1">1</definedName>
    <definedName name="solver_eng" localSheetId="5" hidden="1">1</definedName>
    <definedName name="solver_est" localSheetId="3" hidden="1">1</definedName>
    <definedName name="solver_est" localSheetId="2" hidden="1">1</definedName>
    <definedName name="solver_est" localSheetId="1" hidden="1">1</definedName>
    <definedName name="solver_est" localSheetId="7" hidden="1">1</definedName>
    <definedName name="solver_est" localSheetId="6" hidden="1">1</definedName>
    <definedName name="solver_est" localSheetId="5" hidden="1">1</definedName>
    <definedName name="solver_itr" localSheetId="3" hidden="1">2147483647</definedName>
    <definedName name="solver_itr" localSheetId="2" hidden="1">2147483647</definedName>
    <definedName name="solver_itr" localSheetId="1" hidden="1">2147483647</definedName>
    <definedName name="solver_itr" localSheetId="7" hidden="1">2147483647</definedName>
    <definedName name="solver_itr" localSheetId="6" hidden="1">2147483647</definedName>
    <definedName name="solver_itr" localSheetId="5" hidden="1">2147483647</definedName>
    <definedName name="solver_lhs1" localSheetId="3" hidden="1">'eft c.corr'!$B$219:$B$231</definedName>
    <definedName name="solver_lhs1" localSheetId="2" hidden="1">'eft s.index'!$B$201:$B$213</definedName>
    <definedName name="solver_lhs1" localSheetId="1" hidden="1">'etf s.varcov'!$B$201:$B$213</definedName>
    <definedName name="solver_lhs1" localSheetId="7" hidden="1">'stock c.corr'!$B$243:$B$272</definedName>
    <definedName name="solver_lhs1" localSheetId="6" hidden="1">'stock s.index'!$B$208:$B$237</definedName>
    <definedName name="solver_lhs1" localSheetId="5" hidden="1">'stock s.varcov'!$B$208:$B$237</definedName>
    <definedName name="solver_lhs2" localSheetId="3" hidden="1">'eft c.corr'!$B$219:$B$231</definedName>
    <definedName name="solver_lhs2" localSheetId="2" hidden="1">'eft s.index'!$B$201:$B$213</definedName>
    <definedName name="solver_lhs2" localSheetId="1" hidden="1">'etf s.varcov'!$B$201:$B$213</definedName>
    <definedName name="solver_lhs2" localSheetId="7" hidden="1">'stock c.corr'!$B$243:$B$272</definedName>
    <definedName name="solver_lhs2" localSheetId="6" hidden="1">'stock s.index'!$B$208:$B$237</definedName>
    <definedName name="solver_lhs2" localSheetId="5" hidden="1">'stock s.varcov'!$B$208:$B$237</definedName>
    <definedName name="solver_lhs3" localSheetId="3" hidden="1">'eft c.corr'!$B$232</definedName>
    <definedName name="solver_lhs3" localSheetId="2" hidden="1">'eft s.index'!$B$214</definedName>
    <definedName name="solver_lhs3" localSheetId="1" hidden="1">'etf s.varcov'!$B$214</definedName>
    <definedName name="solver_lhs3" localSheetId="7" hidden="1">'stock c.corr'!$B$273</definedName>
    <definedName name="solver_lhs3" localSheetId="6" hidden="1">'stock s.index'!$B$238</definedName>
    <definedName name="solver_lhs3" localSheetId="5" hidden="1">'stock s.varcov'!$B$238</definedName>
    <definedName name="solver_lhs4" localSheetId="3" hidden="1">'eft c.corr'!$C$226</definedName>
    <definedName name="solver_lhs4" localSheetId="2" hidden="1">'eft s.index'!$C$208</definedName>
    <definedName name="solver_lhs4" localSheetId="1" hidden="1">'etf s.varcov'!$C$208</definedName>
    <definedName name="solver_lhs5" localSheetId="3" hidden="1">'eft c.corr'!$C$231</definedName>
    <definedName name="solver_lhs5" localSheetId="2" hidden="1">'eft s.index'!$C$213</definedName>
    <definedName name="solver_lhs5" localSheetId="1" hidden="1">'etf s.varcov'!$C$213</definedName>
    <definedName name="solver_mip" localSheetId="3" hidden="1">2147483647</definedName>
    <definedName name="solver_mip" localSheetId="2" hidden="1">2147483647</definedName>
    <definedName name="solver_mip" localSheetId="1" hidden="1">2147483647</definedName>
    <definedName name="solver_mip" localSheetId="7" hidden="1">2147483647</definedName>
    <definedName name="solver_mip" localSheetId="6" hidden="1">2147483647</definedName>
    <definedName name="solver_mip" localSheetId="5" hidden="1">2147483647</definedName>
    <definedName name="solver_mni" localSheetId="3" hidden="1">30</definedName>
    <definedName name="solver_mni" localSheetId="2" hidden="1">30</definedName>
    <definedName name="solver_mni" localSheetId="1" hidden="1">30</definedName>
    <definedName name="solver_mni" localSheetId="7" hidden="1">30</definedName>
    <definedName name="solver_mni" localSheetId="6" hidden="1">30</definedName>
    <definedName name="solver_mni" localSheetId="5" hidden="1">30</definedName>
    <definedName name="solver_mrt" localSheetId="3" hidden="1">0.075</definedName>
    <definedName name="solver_mrt" localSheetId="2" hidden="1">0.075</definedName>
    <definedName name="solver_mrt" localSheetId="1" hidden="1">0.075</definedName>
    <definedName name="solver_mrt" localSheetId="7" hidden="1">0.075</definedName>
    <definedName name="solver_mrt" localSheetId="6" hidden="1">0.075</definedName>
    <definedName name="solver_mrt" localSheetId="5" hidden="1">0.075</definedName>
    <definedName name="solver_msl" localSheetId="3" hidden="1">2</definedName>
    <definedName name="solver_msl" localSheetId="2" hidden="1">2</definedName>
    <definedName name="solver_msl" localSheetId="1" hidden="1">2</definedName>
    <definedName name="solver_msl" localSheetId="7" hidden="1">2</definedName>
    <definedName name="solver_msl" localSheetId="6" hidden="1">2</definedName>
    <definedName name="solver_msl" localSheetId="5" hidden="1">2</definedName>
    <definedName name="solver_neg" localSheetId="3" hidden="1">2</definedName>
    <definedName name="solver_neg" localSheetId="2" hidden="1">2</definedName>
    <definedName name="solver_neg" localSheetId="1" hidden="1">2</definedName>
    <definedName name="solver_neg" localSheetId="7" hidden="1">2</definedName>
    <definedName name="solver_neg" localSheetId="6" hidden="1">2</definedName>
    <definedName name="solver_neg" localSheetId="5" hidden="1">2</definedName>
    <definedName name="solver_nod" localSheetId="3" hidden="1">2147483647</definedName>
    <definedName name="solver_nod" localSheetId="2" hidden="1">2147483647</definedName>
    <definedName name="solver_nod" localSheetId="1" hidden="1">2147483647</definedName>
    <definedName name="solver_nod" localSheetId="7" hidden="1">2147483647</definedName>
    <definedName name="solver_nod" localSheetId="6" hidden="1">2147483647</definedName>
    <definedName name="solver_nod" localSheetId="5" hidden="1">2147483647</definedName>
    <definedName name="solver_num" localSheetId="3" hidden="1">5</definedName>
    <definedName name="solver_num" localSheetId="2" hidden="1">5</definedName>
    <definedName name="solver_num" localSheetId="1" hidden="1">5</definedName>
    <definedName name="solver_num" localSheetId="7" hidden="1">3</definedName>
    <definedName name="solver_num" localSheetId="6" hidden="1">3</definedName>
    <definedName name="solver_num" localSheetId="5" hidden="1">3</definedName>
    <definedName name="solver_nwt" localSheetId="3" hidden="1">1</definedName>
    <definedName name="solver_nwt" localSheetId="2" hidden="1">1</definedName>
    <definedName name="solver_nwt" localSheetId="1" hidden="1">1</definedName>
    <definedName name="solver_nwt" localSheetId="7" hidden="1">1</definedName>
    <definedName name="solver_nwt" localSheetId="6" hidden="1">1</definedName>
    <definedName name="solver_nwt" localSheetId="5" hidden="1">1</definedName>
    <definedName name="solver_opt" localSheetId="3" hidden="1">'eft c.corr'!$B$238</definedName>
    <definedName name="solver_opt" localSheetId="2" hidden="1">'eft s.index'!$B$220</definedName>
    <definedName name="solver_opt" localSheetId="1" hidden="1">'etf s.varcov'!$B$220</definedName>
    <definedName name="solver_opt" localSheetId="7" hidden="1">'stock c.corr'!$B$279</definedName>
    <definedName name="solver_opt" localSheetId="6" hidden="1">'stock s.index'!$B$244</definedName>
    <definedName name="solver_opt" localSheetId="5" hidden="1">'stock s.varcov'!$B$244</definedName>
    <definedName name="solver_pre" localSheetId="3" hidden="1">0.000001</definedName>
    <definedName name="solver_pre" localSheetId="2" hidden="1">0.000001</definedName>
    <definedName name="solver_pre" localSheetId="1" hidden="1">0.000001</definedName>
    <definedName name="solver_pre" localSheetId="7" hidden="1">0.000001</definedName>
    <definedName name="solver_pre" localSheetId="6" hidden="1">0.000001</definedName>
    <definedName name="solver_pre" localSheetId="5" hidden="1">0.000001</definedName>
    <definedName name="solver_rbv" localSheetId="3" hidden="1">1</definedName>
    <definedName name="solver_rbv" localSheetId="2" hidden="1">1</definedName>
    <definedName name="solver_rbv" localSheetId="1" hidden="1">1</definedName>
    <definedName name="solver_rbv" localSheetId="7" hidden="1">1</definedName>
    <definedName name="solver_rbv" localSheetId="6" hidden="1">1</definedName>
    <definedName name="solver_rbv" localSheetId="5" hidden="1">1</definedName>
    <definedName name="solver_rel1" localSheetId="3" hidden="1">1</definedName>
    <definedName name="solver_rel1" localSheetId="2" hidden="1">1</definedName>
    <definedName name="solver_rel1" localSheetId="1" hidden="1">1</definedName>
    <definedName name="solver_rel1" localSheetId="7" hidden="1">1</definedName>
    <definedName name="solver_rel1" localSheetId="6" hidden="1">1</definedName>
    <definedName name="solver_rel1" localSheetId="5" hidden="1">1</definedName>
    <definedName name="solver_rel2" localSheetId="3" hidden="1">3</definedName>
    <definedName name="solver_rel2" localSheetId="2" hidden="1">3</definedName>
    <definedName name="solver_rel2" localSheetId="1" hidden="1">3</definedName>
    <definedName name="solver_rel2" localSheetId="7" hidden="1">3</definedName>
    <definedName name="solver_rel2" localSheetId="6" hidden="1">3</definedName>
    <definedName name="solver_rel2" localSheetId="5" hidden="1">3</definedName>
    <definedName name="solver_rel3" localSheetId="3" hidden="1">2</definedName>
    <definedName name="solver_rel3" localSheetId="2" hidden="1">2</definedName>
    <definedName name="solver_rel3" localSheetId="1" hidden="1">2</definedName>
    <definedName name="solver_rel3" localSheetId="7" hidden="1">2</definedName>
    <definedName name="solver_rel3" localSheetId="6" hidden="1">2</definedName>
    <definedName name="solver_rel3" localSheetId="5" hidden="1">2</definedName>
    <definedName name="solver_rel4" localSheetId="3" hidden="1">2</definedName>
    <definedName name="solver_rel4" localSheetId="2" hidden="1">2</definedName>
    <definedName name="solver_rel4" localSheetId="1" hidden="1">2</definedName>
    <definedName name="solver_rel5" localSheetId="3" hidden="1">2</definedName>
    <definedName name="solver_rel5" localSheetId="2" hidden="1">2</definedName>
    <definedName name="solver_rel5" localSheetId="1" hidden="1">2</definedName>
    <definedName name="solver_rhs1" localSheetId="3" hidden="1">0.15</definedName>
    <definedName name="solver_rhs1" localSheetId="2" hidden="1">0.15</definedName>
    <definedName name="solver_rhs1" localSheetId="1" hidden="1">0.15</definedName>
    <definedName name="solver_rhs1" localSheetId="7" hidden="1">0.05</definedName>
    <definedName name="solver_rhs1" localSheetId="6" hidden="1">0.05</definedName>
    <definedName name="solver_rhs1" localSheetId="5" hidden="1">0.05</definedName>
    <definedName name="solver_rhs2" localSheetId="3" hidden="1">0</definedName>
    <definedName name="solver_rhs2" localSheetId="2" hidden="1">0</definedName>
    <definedName name="solver_rhs2" localSheetId="1" hidden="1">0</definedName>
    <definedName name="solver_rhs2" localSheetId="7" hidden="1">0</definedName>
    <definedName name="solver_rhs2" localSheetId="6" hidden="1">0</definedName>
    <definedName name="solver_rhs2" localSheetId="5" hidden="1">0</definedName>
    <definedName name="solver_rhs3" localSheetId="3" hidden="1">1</definedName>
    <definedName name="solver_rhs3" localSheetId="2" hidden="1">1</definedName>
    <definedName name="solver_rhs3" localSheetId="1" hidden="1">1</definedName>
    <definedName name="solver_rhs3" localSheetId="7" hidden="1">1</definedName>
    <definedName name="solver_rhs3" localSheetId="6" hidden="1">1</definedName>
    <definedName name="solver_rhs3" localSheetId="5" hidden="1">1</definedName>
    <definedName name="solver_rhs4" localSheetId="3" hidden="1">0.75</definedName>
    <definedName name="solver_rhs4" localSheetId="2" hidden="1">0.75</definedName>
    <definedName name="solver_rhs4" localSheetId="1" hidden="1">0.75</definedName>
    <definedName name="solver_rhs5" localSheetId="3" hidden="1">0.25</definedName>
    <definedName name="solver_rhs5" localSheetId="2" hidden="1">0.25</definedName>
    <definedName name="solver_rhs5" localSheetId="1" hidden="1">0.25</definedName>
    <definedName name="solver_rlx" localSheetId="3" hidden="1">2</definedName>
    <definedName name="solver_rlx" localSheetId="2" hidden="1">2</definedName>
    <definedName name="solver_rlx" localSheetId="1" hidden="1">2</definedName>
    <definedName name="solver_rlx" localSheetId="7" hidden="1">2</definedName>
    <definedName name="solver_rlx" localSheetId="6" hidden="1">2</definedName>
    <definedName name="solver_rlx" localSheetId="5" hidden="1">2</definedName>
    <definedName name="solver_rsd" localSheetId="3" hidden="1">0</definedName>
    <definedName name="solver_rsd" localSheetId="2" hidden="1">0</definedName>
    <definedName name="solver_rsd" localSheetId="1" hidden="1">0</definedName>
    <definedName name="solver_rsd" localSheetId="7" hidden="1">0</definedName>
    <definedName name="solver_rsd" localSheetId="6" hidden="1">0</definedName>
    <definedName name="solver_rsd" localSheetId="5" hidden="1">0</definedName>
    <definedName name="solver_scl" localSheetId="3" hidden="1">1</definedName>
    <definedName name="solver_scl" localSheetId="2" hidden="1">1</definedName>
    <definedName name="solver_scl" localSheetId="1" hidden="1">1</definedName>
    <definedName name="solver_scl" localSheetId="7" hidden="1">1</definedName>
    <definedName name="solver_scl" localSheetId="6" hidden="1">1</definedName>
    <definedName name="solver_scl" localSheetId="5" hidden="1">1</definedName>
    <definedName name="solver_sho" localSheetId="3" hidden="1">2</definedName>
    <definedName name="solver_sho" localSheetId="2" hidden="1">2</definedName>
    <definedName name="solver_sho" localSheetId="1" hidden="1">2</definedName>
    <definedName name="solver_sho" localSheetId="7" hidden="1">2</definedName>
    <definedName name="solver_sho" localSheetId="6" hidden="1">2</definedName>
    <definedName name="solver_sho" localSheetId="5" hidden="1">2</definedName>
    <definedName name="solver_ssz" localSheetId="3" hidden="1">100</definedName>
    <definedName name="solver_ssz" localSheetId="2" hidden="1">100</definedName>
    <definedName name="solver_ssz" localSheetId="1" hidden="1">100</definedName>
    <definedName name="solver_ssz" localSheetId="7" hidden="1">100</definedName>
    <definedName name="solver_ssz" localSheetId="6" hidden="1">100</definedName>
    <definedName name="solver_ssz" localSheetId="5" hidden="1">100</definedName>
    <definedName name="solver_tim" localSheetId="3" hidden="1">2147483647</definedName>
    <definedName name="solver_tim" localSheetId="2" hidden="1">2147483647</definedName>
    <definedName name="solver_tim" localSheetId="1" hidden="1">2147483647</definedName>
    <definedName name="solver_tim" localSheetId="7" hidden="1">2147483647</definedName>
    <definedName name="solver_tim" localSheetId="6" hidden="1">2147483647</definedName>
    <definedName name="solver_tim" localSheetId="5" hidden="1">2147483647</definedName>
    <definedName name="solver_tol" localSheetId="3" hidden="1">0.01</definedName>
    <definedName name="solver_tol" localSheetId="2" hidden="1">0.01</definedName>
    <definedName name="solver_tol" localSheetId="1" hidden="1">0.01</definedName>
    <definedName name="solver_tol" localSheetId="7" hidden="1">0.01</definedName>
    <definedName name="solver_tol" localSheetId="6" hidden="1">0.01</definedName>
    <definedName name="solver_tol" localSheetId="5" hidden="1">0.01</definedName>
    <definedName name="solver_typ" localSheetId="3" hidden="1">1</definedName>
    <definedName name="solver_typ" localSheetId="2" hidden="1">1</definedName>
    <definedName name="solver_typ" localSheetId="1" hidden="1">1</definedName>
    <definedName name="solver_typ" localSheetId="7" hidden="1">1</definedName>
    <definedName name="solver_typ" localSheetId="6" hidden="1">1</definedName>
    <definedName name="solver_typ" localSheetId="5" hidden="1">1</definedName>
    <definedName name="solver_val" localSheetId="3" hidden="1">0</definedName>
    <definedName name="solver_val" localSheetId="2" hidden="1">0</definedName>
    <definedName name="solver_val" localSheetId="1" hidden="1">0</definedName>
    <definedName name="solver_val" localSheetId="7" hidden="1">0</definedName>
    <definedName name="solver_val" localSheetId="6" hidden="1">0</definedName>
    <definedName name="solver_val" localSheetId="5" hidden="1">0</definedName>
    <definedName name="solver_ver" localSheetId="3" hidden="1">3</definedName>
    <definedName name="solver_ver" localSheetId="2" hidden="1">3</definedName>
    <definedName name="solver_ver" localSheetId="1" hidden="1">3</definedName>
    <definedName name="solver_ver" localSheetId="7" hidden="1">3</definedName>
    <definedName name="solver_ver" localSheetId="6" hidden="1">3</definedName>
    <definedName name="solver_ver" localSheetId="5"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7" i="5" l="1" a="1"/>
  <c r="B97" i="5" s="1"/>
  <c r="B226" i="5" s="1"/>
  <c r="I287" i="10"/>
  <c r="H287" i="10"/>
  <c r="G287" i="10"/>
  <c r="F287" i="10"/>
  <c r="E287" i="10"/>
  <c r="D287" i="10"/>
  <c r="C287" i="10"/>
  <c r="B287" i="10"/>
  <c r="I286" i="10"/>
  <c r="H286" i="10"/>
  <c r="G286" i="10"/>
  <c r="F286" i="10"/>
  <c r="E286" i="10"/>
  <c r="D286" i="10"/>
  <c r="C286" i="10"/>
  <c r="B286" i="10"/>
  <c r="I285" i="10"/>
  <c r="H285" i="10"/>
  <c r="G285" i="10"/>
  <c r="F285" i="10"/>
  <c r="E285" i="10"/>
  <c r="D285" i="10"/>
  <c r="C285" i="10"/>
  <c r="B285" i="10"/>
  <c r="I284" i="10"/>
  <c r="H284" i="10"/>
  <c r="G284" i="10"/>
  <c r="F284" i="10"/>
  <c r="E284" i="10"/>
  <c r="D284" i="10"/>
  <c r="C284" i="10"/>
  <c r="B284" i="10"/>
  <c r="I252" i="9"/>
  <c r="H252" i="9"/>
  <c r="G252" i="9"/>
  <c r="F252" i="9"/>
  <c r="E252" i="9"/>
  <c r="D252" i="9"/>
  <c r="C252" i="9"/>
  <c r="B252" i="9"/>
  <c r="I251" i="9"/>
  <c r="H251" i="9"/>
  <c r="G251" i="9"/>
  <c r="F251" i="9"/>
  <c r="E251" i="9"/>
  <c r="D251" i="9"/>
  <c r="C251" i="9"/>
  <c r="B251" i="9"/>
  <c r="I250" i="9"/>
  <c r="H250" i="9"/>
  <c r="G250" i="9"/>
  <c r="F250" i="9"/>
  <c r="E250" i="9"/>
  <c r="D250" i="9"/>
  <c r="C250" i="9"/>
  <c r="B250" i="9"/>
  <c r="I249" i="9"/>
  <c r="H249" i="9"/>
  <c r="G249" i="9"/>
  <c r="F249" i="9"/>
  <c r="E249" i="9"/>
  <c r="D249" i="9"/>
  <c r="C249" i="9"/>
  <c r="B249" i="9"/>
  <c r="I249" i="8"/>
  <c r="I250" i="8"/>
  <c r="I251" i="8"/>
  <c r="I252" i="8"/>
  <c r="H250" i="8"/>
  <c r="H251" i="8"/>
  <c r="H252" i="8"/>
  <c r="H249" i="8"/>
  <c r="K246" i="7"/>
  <c r="J246" i="7"/>
  <c r="I246" i="7"/>
  <c r="H246" i="7"/>
  <c r="G246" i="7"/>
  <c r="F246" i="7"/>
  <c r="E246" i="7"/>
  <c r="D246" i="7"/>
  <c r="C246" i="7"/>
  <c r="B246" i="7"/>
  <c r="K245" i="7"/>
  <c r="J245" i="7"/>
  <c r="I245" i="7"/>
  <c r="H245" i="7"/>
  <c r="G245" i="7"/>
  <c r="F245" i="7"/>
  <c r="E245" i="7"/>
  <c r="D245" i="7"/>
  <c r="C245" i="7"/>
  <c r="B245" i="7"/>
  <c r="K244" i="7"/>
  <c r="J244" i="7"/>
  <c r="I244" i="7"/>
  <c r="H244" i="7"/>
  <c r="G244" i="7"/>
  <c r="F244" i="7"/>
  <c r="E244" i="7"/>
  <c r="D244" i="7"/>
  <c r="C244" i="7"/>
  <c r="B244" i="7"/>
  <c r="K243" i="7"/>
  <c r="J243" i="7"/>
  <c r="I243" i="7"/>
  <c r="H243" i="7"/>
  <c r="G243" i="7"/>
  <c r="F243" i="7"/>
  <c r="E243" i="7"/>
  <c r="D243" i="7"/>
  <c r="C243" i="7"/>
  <c r="B243" i="7"/>
  <c r="D225" i="6"/>
  <c r="K228" i="6"/>
  <c r="J228" i="6"/>
  <c r="I228" i="6"/>
  <c r="H228" i="6"/>
  <c r="G228" i="6"/>
  <c r="F228" i="6"/>
  <c r="E228" i="6"/>
  <c r="D228" i="6"/>
  <c r="C228" i="6"/>
  <c r="B228" i="6"/>
  <c r="K227" i="6"/>
  <c r="J227" i="6"/>
  <c r="I227" i="6"/>
  <c r="H227" i="6"/>
  <c r="G227" i="6"/>
  <c r="F227" i="6"/>
  <c r="E227" i="6"/>
  <c r="D227" i="6"/>
  <c r="C227" i="6"/>
  <c r="B227" i="6"/>
  <c r="K226" i="6"/>
  <c r="J226" i="6"/>
  <c r="I226" i="6"/>
  <c r="H226" i="6"/>
  <c r="G226" i="6"/>
  <c r="F226" i="6"/>
  <c r="E226" i="6"/>
  <c r="D226" i="6"/>
  <c r="C226" i="6"/>
  <c r="B226" i="6"/>
  <c r="K225" i="6"/>
  <c r="J225" i="6"/>
  <c r="I225" i="6"/>
  <c r="H225" i="6"/>
  <c r="G225" i="6"/>
  <c r="F225" i="6"/>
  <c r="E225" i="6"/>
  <c r="C225" i="6"/>
  <c r="B225" i="6"/>
  <c r="K225" i="5"/>
  <c r="K226" i="5"/>
  <c r="K227" i="5"/>
  <c r="K228" i="5"/>
  <c r="J226" i="5"/>
  <c r="J227" i="5"/>
  <c r="J228" i="5"/>
  <c r="J225" i="5"/>
  <c r="I225" i="5"/>
  <c r="I226" i="5"/>
  <c r="I227" i="5"/>
  <c r="I228" i="5"/>
  <c r="H226" i="5"/>
  <c r="H227" i="5"/>
  <c r="H228" i="5"/>
  <c r="H225" i="5"/>
  <c r="G225" i="5"/>
  <c r="G226" i="5"/>
  <c r="G227" i="5"/>
  <c r="G228" i="5"/>
  <c r="F226" i="5"/>
  <c r="F227" i="5"/>
  <c r="F228" i="5"/>
  <c r="F225" i="5"/>
  <c r="E225" i="5"/>
  <c r="E226" i="5"/>
  <c r="E227" i="5"/>
  <c r="E228" i="5"/>
  <c r="D226" i="5"/>
  <c r="D227" i="5"/>
  <c r="D228" i="5"/>
  <c r="D225" i="5"/>
  <c r="C225" i="5"/>
  <c r="B225" i="5"/>
  <c r="B273" i="10"/>
  <c r="B231" i="10"/>
  <c r="C70" i="10"/>
  <c r="AG67" i="10"/>
  <c r="AE67" i="10"/>
  <c r="AD67" i="10"/>
  <c r="AC67" i="10"/>
  <c r="AB67" i="10"/>
  <c r="AA67" i="10"/>
  <c r="Z67" i="10"/>
  <c r="Y67" i="10"/>
  <c r="X67" i="10"/>
  <c r="W67" i="10"/>
  <c r="V67" i="10"/>
  <c r="U67" i="10"/>
  <c r="T67" i="10"/>
  <c r="S67" i="10"/>
  <c r="R67" i="10"/>
  <c r="Q67" i="10"/>
  <c r="P67" i="10"/>
  <c r="O67" i="10"/>
  <c r="N67" i="10"/>
  <c r="M67" i="10"/>
  <c r="L67" i="10"/>
  <c r="K67" i="10"/>
  <c r="J67" i="10"/>
  <c r="I67" i="10"/>
  <c r="H67" i="10"/>
  <c r="G67" i="10"/>
  <c r="F67" i="10"/>
  <c r="E67" i="10"/>
  <c r="D67" i="10"/>
  <c r="C67" i="10"/>
  <c r="B67" i="10"/>
  <c r="AG66" i="10"/>
  <c r="AE66" i="10"/>
  <c r="AD66" i="10"/>
  <c r="AC66" i="10"/>
  <c r="AB66" i="10"/>
  <c r="AA66" i="10"/>
  <c r="Z66" i="10"/>
  <c r="Y66" i="10"/>
  <c r="X66" i="10"/>
  <c r="W66" i="10"/>
  <c r="V66" i="10"/>
  <c r="U66" i="10"/>
  <c r="T66" i="10"/>
  <c r="S66" i="10"/>
  <c r="R66" i="10"/>
  <c r="Q66" i="10"/>
  <c r="P66" i="10"/>
  <c r="O66" i="10"/>
  <c r="N66" i="10"/>
  <c r="M66" i="10"/>
  <c r="L66" i="10"/>
  <c r="K66" i="10"/>
  <c r="J66" i="10"/>
  <c r="I66" i="10"/>
  <c r="H66" i="10"/>
  <c r="G66" i="10"/>
  <c r="F66" i="10"/>
  <c r="E66" i="10"/>
  <c r="D66" i="10"/>
  <c r="C66" i="10"/>
  <c r="B66" i="10"/>
  <c r="AG65" i="10"/>
  <c r="AE65" i="10"/>
  <c r="AD65" i="10"/>
  <c r="AC65" i="10"/>
  <c r="AB65" i="10"/>
  <c r="AA65" i="10"/>
  <c r="Z65" i="10"/>
  <c r="Y65" i="10"/>
  <c r="X65" i="10"/>
  <c r="W65" i="10"/>
  <c r="V65" i="10"/>
  <c r="U65" i="10"/>
  <c r="T65" i="10"/>
  <c r="S65" i="10"/>
  <c r="R65" i="10"/>
  <c r="Q65" i="10"/>
  <c r="P65" i="10"/>
  <c r="O65" i="10"/>
  <c r="N65" i="10"/>
  <c r="M65" i="10"/>
  <c r="L65" i="10"/>
  <c r="K65" i="10"/>
  <c r="J65" i="10"/>
  <c r="I65" i="10"/>
  <c r="H65" i="10"/>
  <c r="G65" i="10"/>
  <c r="F65" i="10"/>
  <c r="E65" i="10"/>
  <c r="D65" i="10"/>
  <c r="C65" i="10"/>
  <c r="B65" i="10"/>
  <c r="AG64" i="10"/>
  <c r="AE64" i="10"/>
  <c r="AH138" i="10" s="1"/>
  <c r="AD64" i="10"/>
  <c r="AH137" i="10" s="1"/>
  <c r="AC64" i="10"/>
  <c r="AH136" i="10" s="1"/>
  <c r="AB64" i="10"/>
  <c r="AH135" i="10" s="1"/>
  <c r="AA64" i="10"/>
  <c r="AH134" i="10" s="1"/>
  <c r="Z64" i="10"/>
  <c r="AH133" i="10" s="1"/>
  <c r="Y64" i="10"/>
  <c r="AH132" i="10" s="1"/>
  <c r="X64" i="10"/>
  <c r="AH131" i="10" s="1"/>
  <c r="W64" i="10"/>
  <c r="AH130" i="10" s="1"/>
  <c r="V64" i="10"/>
  <c r="AH129" i="10" s="1"/>
  <c r="U64" i="10"/>
  <c r="AH128" i="10" s="1"/>
  <c r="T64" i="10"/>
  <c r="AH127" i="10" s="1"/>
  <c r="S64" i="10"/>
  <c r="AH126" i="10" s="1"/>
  <c r="R64" i="10"/>
  <c r="AH125" i="10" s="1"/>
  <c r="Q64" i="10"/>
  <c r="AH124" i="10" s="1"/>
  <c r="P64" i="10"/>
  <c r="AH123" i="10" s="1"/>
  <c r="O64" i="10"/>
  <c r="AH122" i="10" s="1"/>
  <c r="N64" i="10"/>
  <c r="AH121" i="10" s="1"/>
  <c r="M64" i="10"/>
  <c r="AH120" i="10" s="1"/>
  <c r="L64" i="10"/>
  <c r="AH119" i="10" s="1"/>
  <c r="K64" i="10"/>
  <c r="AH118" i="10" s="1"/>
  <c r="J64" i="10"/>
  <c r="AH117" i="10" s="1"/>
  <c r="I64" i="10"/>
  <c r="AH116" i="10" s="1"/>
  <c r="H64" i="10"/>
  <c r="AH115" i="10" s="1"/>
  <c r="G64" i="10"/>
  <c r="AH114" i="10" s="1"/>
  <c r="F64" i="10"/>
  <c r="AH113" i="10" s="1"/>
  <c r="E64" i="10"/>
  <c r="AH112" i="10" s="1"/>
  <c r="D64" i="10"/>
  <c r="AH111" i="10" s="1"/>
  <c r="C64" i="10"/>
  <c r="AH110" i="10" s="1"/>
  <c r="B64" i="10"/>
  <c r="B75" i="10" s="1" a="1"/>
  <c r="B74" i="9" a="1"/>
  <c r="H74" i="9" s="1"/>
  <c r="B238" i="9"/>
  <c r="B196" i="9"/>
  <c r="C70" i="9"/>
  <c r="AG67" i="9"/>
  <c r="AE67" i="9"/>
  <c r="AD67" i="9"/>
  <c r="AC67" i="9"/>
  <c r="AB67" i="9"/>
  <c r="AA67" i="9"/>
  <c r="Z67" i="9"/>
  <c r="Y67" i="9"/>
  <c r="X67" i="9"/>
  <c r="W67" i="9"/>
  <c r="V67" i="9"/>
  <c r="U67" i="9"/>
  <c r="T67" i="9"/>
  <c r="S67" i="9"/>
  <c r="R67" i="9"/>
  <c r="Q67" i="9"/>
  <c r="P67" i="9"/>
  <c r="O67" i="9"/>
  <c r="N67" i="9"/>
  <c r="M67" i="9"/>
  <c r="L67" i="9"/>
  <c r="K67" i="9"/>
  <c r="J67" i="9"/>
  <c r="I67" i="9"/>
  <c r="H67" i="9"/>
  <c r="G67" i="9"/>
  <c r="F67" i="9"/>
  <c r="E67" i="9"/>
  <c r="D67" i="9"/>
  <c r="C67" i="9"/>
  <c r="B67" i="9"/>
  <c r="AG66" i="9"/>
  <c r="AE66" i="9"/>
  <c r="AD66" i="9"/>
  <c r="AC66" i="9"/>
  <c r="AB66" i="9"/>
  <c r="AA66" i="9"/>
  <c r="Z66" i="9"/>
  <c r="Y66" i="9"/>
  <c r="X66" i="9"/>
  <c r="W66" i="9"/>
  <c r="V66" i="9"/>
  <c r="U66" i="9"/>
  <c r="T66" i="9"/>
  <c r="S66" i="9"/>
  <c r="R66" i="9"/>
  <c r="Q66" i="9"/>
  <c r="P66" i="9"/>
  <c r="O66" i="9"/>
  <c r="N66" i="9"/>
  <c r="M66" i="9"/>
  <c r="L66" i="9"/>
  <c r="K66" i="9"/>
  <c r="J66" i="9"/>
  <c r="I66" i="9"/>
  <c r="H66" i="9"/>
  <c r="G66" i="9"/>
  <c r="F66" i="9"/>
  <c r="E66" i="9"/>
  <c r="D66" i="9"/>
  <c r="C66" i="9"/>
  <c r="B66" i="9"/>
  <c r="AG65" i="9"/>
  <c r="AE65" i="9"/>
  <c r="AD65" i="9"/>
  <c r="AC65" i="9"/>
  <c r="AB65" i="9"/>
  <c r="AA65" i="9"/>
  <c r="Z65" i="9"/>
  <c r="Y65" i="9"/>
  <c r="X65" i="9"/>
  <c r="W65" i="9"/>
  <c r="V65" i="9"/>
  <c r="U65" i="9"/>
  <c r="T65" i="9"/>
  <c r="S65" i="9"/>
  <c r="R65" i="9"/>
  <c r="Q65" i="9"/>
  <c r="P65" i="9"/>
  <c r="O65" i="9"/>
  <c r="N65" i="9"/>
  <c r="M65" i="9"/>
  <c r="L65" i="9"/>
  <c r="K65" i="9"/>
  <c r="J65" i="9"/>
  <c r="I65" i="9"/>
  <c r="H65" i="9"/>
  <c r="G65" i="9"/>
  <c r="F65" i="9"/>
  <c r="E65" i="9"/>
  <c r="D65" i="9"/>
  <c r="C65" i="9"/>
  <c r="B65" i="9"/>
  <c r="AG64" i="9"/>
  <c r="AE64" i="9"/>
  <c r="AH103" i="9" s="1"/>
  <c r="AD64" i="9"/>
  <c r="AH102" i="9" s="1"/>
  <c r="AC64" i="9"/>
  <c r="AH101" i="9" s="1"/>
  <c r="AB64" i="9"/>
  <c r="AH100" i="9" s="1"/>
  <c r="AA64" i="9"/>
  <c r="AH99" i="9" s="1"/>
  <c r="Z64" i="9"/>
  <c r="AH98" i="9" s="1"/>
  <c r="Y64" i="9"/>
  <c r="AH97" i="9" s="1"/>
  <c r="X64" i="9"/>
  <c r="AH96" i="9" s="1"/>
  <c r="W64" i="9"/>
  <c r="AH95" i="9" s="1"/>
  <c r="V64" i="9"/>
  <c r="AH94" i="9" s="1"/>
  <c r="U64" i="9"/>
  <c r="AH93" i="9" s="1"/>
  <c r="T64" i="9"/>
  <c r="AH92" i="9" s="1"/>
  <c r="S64" i="9"/>
  <c r="AH91" i="9" s="1"/>
  <c r="R64" i="9"/>
  <c r="AH90" i="9" s="1"/>
  <c r="Q64" i="9"/>
  <c r="AH89" i="9" s="1"/>
  <c r="P64" i="9"/>
  <c r="AH88" i="9" s="1"/>
  <c r="O64" i="9"/>
  <c r="AH87" i="9" s="1"/>
  <c r="N64" i="9"/>
  <c r="AH86" i="9" s="1"/>
  <c r="M64" i="9"/>
  <c r="AH85" i="9" s="1"/>
  <c r="L64" i="9"/>
  <c r="AH84" i="9" s="1"/>
  <c r="K64" i="9"/>
  <c r="AH83" i="9" s="1"/>
  <c r="J64" i="9"/>
  <c r="AH82" i="9" s="1"/>
  <c r="I64" i="9"/>
  <c r="AH81" i="9" s="1"/>
  <c r="H64" i="9"/>
  <c r="AH80" i="9" s="1"/>
  <c r="G64" i="9"/>
  <c r="AH79" i="9" s="1"/>
  <c r="F64" i="9"/>
  <c r="AH78" i="9" s="1"/>
  <c r="E64" i="9"/>
  <c r="AH77" i="9" s="1"/>
  <c r="D64" i="9"/>
  <c r="AH76" i="9" s="1"/>
  <c r="C64" i="9"/>
  <c r="AH75" i="9" s="1"/>
  <c r="B64" i="9"/>
  <c r="B238" i="8"/>
  <c r="B196" i="8"/>
  <c r="AE103" i="9" l="1"/>
  <c r="S103" i="9"/>
  <c r="G103" i="9"/>
  <c r="X102" i="9"/>
  <c r="M102" i="9"/>
  <c r="AD101" i="9"/>
  <c r="Q101" i="9"/>
  <c r="F101" i="9"/>
  <c r="V100" i="9"/>
  <c r="F100" i="9"/>
  <c r="W99" i="9"/>
  <c r="H99" i="9"/>
  <c r="X98" i="9"/>
  <c r="I98" i="9"/>
  <c r="W97" i="9"/>
  <c r="I97" i="9"/>
  <c r="Y96" i="9"/>
  <c r="K96" i="9"/>
  <c r="Z95" i="9"/>
  <c r="J95" i="9"/>
  <c r="Z94" i="9"/>
  <c r="J94" i="9"/>
  <c r="V93" i="9"/>
  <c r="D93" i="9"/>
  <c r="O92" i="9"/>
  <c r="AA91" i="9"/>
  <c r="I91" i="9"/>
  <c r="U90" i="9"/>
  <c r="B90" i="9"/>
  <c r="N89" i="9"/>
  <c r="Z88" i="9"/>
  <c r="G88" i="9"/>
  <c r="S87" i="9"/>
  <c r="AE86" i="9"/>
  <c r="M86" i="9"/>
  <c r="X85" i="9"/>
  <c r="B85" i="9"/>
  <c r="Z83" i="9"/>
  <c r="P82" i="9"/>
  <c r="F81" i="9"/>
  <c r="V79" i="9"/>
  <c r="H78" i="9"/>
  <c r="AB76" i="9"/>
  <c r="N75" i="9"/>
  <c r="H103" i="9"/>
  <c r="N102" i="9"/>
  <c r="AE101" i="9"/>
  <c r="T101" i="9"/>
  <c r="G101" i="9"/>
  <c r="W100" i="9"/>
  <c r="J100" i="9"/>
  <c r="Y99" i="9"/>
  <c r="I99" i="9"/>
  <c r="Y98" i="9"/>
  <c r="J98" i="9"/>
  <c r="AA97" i="9"/>
  <c r="L97" i="9"/>
  <c r="Z96" i="9"/>
  <c r="L96" i="9"/>
  <c r="AA95" i="9"/>
  <c r="M95" i="9"/>
  <c r="AC94" i="9"/>
  <c r="K94" i="9"/>
  <c r="W93" i="9"/>
  <c r="E93" i="9"/>
  <c r="Q92" i="9"/>
  <c r="AB91" i="9"/>
  <c r="J91" i="9"/>
  <c r="V90" i="9"/>
  <c r="C90" i="9"/>
  <c r="O89" i="9"/>
  <c r="AA88" i="9"/>
  <c r="I88" i="9"/>
  <c r="T87" i="9"/>
  <c r="B87" i="9"/>
  <c r="N86" i="9"/>
  <c r="Y85" i="9"/>
  <c r="C85" i="9"/>
  <c r="AA83" i="9"/>
  <c r="Q82" i="9"/>
  <c r="G81" i="9"/>
  <c r="W79" i="9"/>
  <c r="I78" i="9"/>
  <c r="AC76" i="9"/>
  <c r="O75" i="9"/>
  <c r="AC103" i="9"/>
  <c r="Q103" i="9"/>
  <c r="E103" i="9"/>
  <c r="W102" i="9"/>
  <c r="J102" i="9"/>
  <c r="AC101" i="9"/>
  <c r="P101" i="9"/>
  <c r="D101" i="9"/>
  <c r="T100" i="9"/>
  <c r="E100" i="9"/>
  <c r="U99" i="9"/>
  <c r="G99" i="9"/>
  <c r="U98" i="9"/>
  <c r="G98" i="9"/>
  <c r="V97" i="9"/>
  <c r="H97" i="9"/>
  <c r="W96" i="9"/>
  <c r="G96" i="9"/>
  <c r="X95" i="9"/>
  <c r="I95" i="9"/>
  <c r="Y94" i="9"/>
  <c r="H94" i="9"/>
  <c r="T93" i="9"/>
  <c r="AE92" i="9"/>
  <c r="M92" i="9"/>
  <c r="Y91" i="9"/>
  <c r="G91" i="9"/>
  <c r="R90" i="9"/>
  <c r="AD89" i="9"/>
  <c r="L89" i="9"/>
  <c r="W88" i="9"/>
  <c r="E88" i="9"/>
  <c r="Q87" i="9"/>
  <c r="AC86" i="9"/>
  <c r="J86" i="9"/>
  <c r="V85" i="9"/>
  <c r="AB84" i="9"/>
  <c r="S83" i="9"/>
  <c r="L82" i="9"/>
  <c r="AB80" i="9"/>
  <c r="R79" i="9"/>
  <c r="D78" i="9"/>
  <c r="T76" i="9"/>
  <c r="J75" i="9"/>
  <c r="AB103" i="9"/>
  <c r="P103" i="9"/>
  <c r="C103" i="9"/>
  <c r="V102" i="9"/>
  <c r="I102" i="9"/>
  <c r="AA101" i="9"/>
  <c r="O101" i="9"/>
  <c r="C101" i="9"/>
  <c r="S100" i="9"/>
  <c r="D100" i="9"/>
  <c r="R99" i="9"/>
  <c r="D99" i="9"/>
  <c r="S98" i="9"/>
  <c r="F98" i="9"/>
  <c r="U97" i="9"/>
  <c r="E97" i="9"/>
  <c r="U96" i="9"/>
  <c r="F96" i="9"/>
  <c r="W95" i="9"/>
  <c r="H95" i="9"/>
  <c r="V94" i="9"/>
  <c r="C94" i="9"/>
  <c r="O93" i="9"/>
  <c r="AA92" i="9"/>
  <c r="I92" i="9"/>
  <c r="T91" i="9"/>
  <c r="B91" i="9"/>
  <c r="N90" i="9"/>
  <c r="Y89" i="9"/>
  <c r="G89" i="9"/>
  <c r="S88" i="9"/>
  <c r="AE87" i="9"/>
  <c r="L87" i="9"/>
  <c r="X86" i="9"/>
  <c r="F86" i="9"/>
  <c r="Q85" i="9"/>
  <c r="Q84" i="9"/>
  <c r="K83" i="9"/>
  <c r="AD81" i="9"/>
  <c r="T80" i="9"/>
  <c r="F79" i="9"/>
  <c r="V77" i="9"/>
  <c r="L76" i="9"/>
  <c r="AB74" i="9"/>
  <c r="Z103" i="9"/>
  <c r="O103" i="9"/>
  <c r="B103" i="9"/>
  <c r="S102" i="9"/>
  <c r="H102" i="9"/>
  <c r="Y101" i="9"/>
  <c r="M101" i="9"/>
  <c r="AE100" i="9"/>
  <c r="O100" i="9"/>
  <c r="B100" i="9"/>
  <c r="Q99" i="9"/>
  <c r="C99" i="9"/>
  <c r="R98" i="9"/>
  <c r="B98" i="9"/>
  <c r="S97" i="9"/>
  <c r="D97" i="9"/>
  <c r="T96" i="9"/>
  <c r="E96" i="9"/>
  <c r="S95" i="9"/>
  <c r="E95" i="9"/>
  <c r="U94" i="9"/>
  <c r="B94" i="9"/>
  <c r="N93" i="9"/>
  <c r="Z92" i="9"/>
  <c r="G92" i="9"/>
  <c r="S91" i="9"/>
  <c r="AE90" i="9"/>
  <c r="M90" i="9"/>
  <c r="X89" i="9"/>
  <c r="F89" i="9"/>
  <c r="R88" i="9"/>
  <c r="AC87" i="9"/>
  <c r="K87" i="9"/>
  <c r="W86" i="9"/>
  <c r="E86" i="9"/>
  <c r="P85" i="9"/>
  <c r="P84" i="9"/>
  <c r="J83" i="9"/>
  <c r="AA81" i="9"/>
  <c r="M80" i="9"/>
  <c r="C79" i="9"/>
  <c r="S77" i="9"/>
  <c r="E76" i="9"/>
  <c r="Y74" i="9"/>
  <c r="T103" i="9"/>
  <c r="Y103" i="9"/>
  <c r="L103" i="9"/>
  <c r="AE102" i="9"/>
  <c r="R102" i="9"/>
  <c r="F102" i="9"/>
  <c r="X101" i="9"/>
  <c r="L101" i="9"/>
  <c r="AC100" i="9"/>
  <c r="N100" i="9"/>
  <c r="AE99" i="9"/>
  <c r="P99" i="9"/>
  <c r="AD98" i="9"/>
  <c r="P98" i="9"/>
  <c r="AE97" i="9"/>
  <c r="Q97" i="9"/>
  <c r="C97" i="9"/>
  <c r="Q96" i="9"/>
  <c r="C96" i="9"/>
  <c r="R95" i="9"/>
  <c r="D95" i="9"/>
  <c r="S94" i="9"/>
  <c r="AE93" i="9"/>
  <c r="M93" i="9"/>
  <c r="Y92" i="9"/>
  <c r="F92" i="9"/>
  <c r="R91" i="9"/>
  <c r="AD90" i="9"/>
  <c r="K90" i="9"/>
  <c r="W89" i="9"/>
  <c r="E89" i="9"/>
  <c r="Q88" i="9"/>
  <c r="AB87" i="9"/>
  <c r="J87" i="9"/>
  <c r="V86" i="9"/>
  <c r="C86" i="9"/>
  <c r="O85" i="9"/>
  <c r="M84" i="9"/>
  <c r="G83" i="9"/>
  <c r="Z81" i="9"/>
  <c r="L80" i="9"/>
  <c r="B79" i="9"/>
  <c r="R77" i="9"/>
  <c r="D76" i="9"/>
  <c r="X74" i="9"/>
  <c r="B75" i="10"/>
  <c r="C75" i="10"/>
  <c r="M75" i="10"/>
  <c r="X75" i="10"/>
  <c r="E76" i="10"/>
  <c r="O76" i="10"/>
  <c r="Z76" i="10"/>
  <c r="G77" i="10"/>
  <c r="Q77" i="10"/>
  <c r="AB77" i="10"/>
  <c r="I78" i="10"/>
  <c r="S78" i="10"/>
  <c r="AD78" i="10"/>
  <c r="K79" i="10"/>
  <c r="U79" i="10"/>
  <c r="B80" i="10"/>
  <c r="M80" i="10"/>
  <c r="W80" i="10"/>
  <c r="D81" i="10"/>
  <c r="O81" i="10"/>
  <c r="Y81" i="10"/>
  <c r="F82" i="10"/>
  <c r="Q82" i="10"/>
  <c r="AA82" i="10"/>
  <c r="H83" i="10"/>
  <c r="S83" i="10"/>
  <c r="AC83" i="10"/>
  <c r="G75" i="10"/>
  <c r="Q75" i="10"/>
  <c r="AB75" i="10"/>
  <c r="I76" i="10"/>
  <c r="S76" i="10"/>
  <c r="AD76" i="10"/>
  <c r="K77" i="10"/>
  <c r="U77" i="10"/>
  <c r="B78" i="10"/>
  <c r="M78" i="10"/>
  <c r="W78" i="10"/>
  <c r="D79" i="10"/>
  <c r="O79" i="10"/>
  <c r="Y79" i="10"/>
  <c r="F80" i="10"/>
  <c r="Q80" i="10"/>
  <c r="AA80" i="10"/>
  <c r="H81" i="10"/>
  <c r="S81" i="10"/>
  <c r="AC81" i="10"/>
  <c r="J82" i="10"/>
  <c r="U82" i="10"/>
  <c r="AE82" i="10"/>
  <c r="L83" i="10"/>
  <c r="W83" i="10"/>
  <c r="C84" i="10"/>
  <c r="N84" i="10"/>
  <c r="Y84" i="10"/>
  <c r="E85" i="10"/>
  <c r="P85" i="10"/>
  <c r="AA85" i="10"/>
  <c r="G86" i="10"/>
  <c r="P86" i="10"/>
  <c r="X86" i="10"/>
  <c r="P75" i="10"/>
  <c r="AE75" i="10"/>
  <c r="N76" i="10"/>
  <c r="AC76" i="10"/>
  <c r="M77" i="10"/>
  <c r="AA77" i="10"/>
  <c r="K78" i="10"/>
  <c r="Z78" i="10"/>
  <c r="I79" i="10"/>
  <c r="X79" i="10"/>
  <c r="I80" i="10"/>
  <c r="V80" i="10"/>
  <c r="G81" i="10"/>
  <c r="U81" i="10"/>
  <c r="E82" i="10"/>
  <c r="S82" i="10"/>
  <c r="D83" i="10"/>
  <c r="Q83" i="10"/>
  <c r="B84" i="10"/>
  <c r="O84" i="10"/>
  <c r="AA84" i="10"/>
  <c r="I85" i="10"/>
  <c r="U85" i="10"/>
  <c r="C86" i="10"/>
  <c r="N86" i="10"/>
  <c r="W86" i="10"/>
  <c r="B87" i="10"/>
  <c r="J87" i="10"/>
  <c r="R87" i="10"/>
  <c r="Z87" i="10"/>
  <c r="D88" i="10"/>
  <c r="L88" i="10"/>
  <c r="T88" i="10"/>
  <c r="AB88" i="10"/>
  <c r="F89" i="10"/>
  <c r="N89" i="10"/>
  <c r="V89" i="10"/>
  <c r="AD89" i="10"/>
  <c r="H90" i="10"/>
  <c r="P90" i="10"/>
  <c r="X90" i="10"/>
  <c r="B91" i="10"/>
  <c r="J91" i="10"/>
  <c r="R91" i="10"/>
  <c r="Z91" i="10"/>
  <c r="D92" i="10"/>
  <c r="L92" i="10"/>
  <c r="T92" i="10"/>
  <c r="AB92" i="10"/>
  <c r="F93" i="10"/>
  <c r="N93" i="10"/>
  <c r="V93" i="10"/>
  <c r="AD93" i="10"/>
  <c r="H94" i="10"/>
  <c r="P94" i="10"/>
  <c r="X94" i="10"/>
  <c r="B95" i="10"/>
  <c r="J95" i="10"/>
  <c r="R95" i="10"/>
  <c r="D75" i="10"/>
  <c r="S75" i="10"/>
  <c r="B76" i="10"/>
  <c r="Q76" i="10"/>
  <c r="AE76" i="10"/>
  <c r="O77" i="10"/>
  <c r="AC77" i="10"/>
  <c r="N78" i="10"/>
  <c r="AA78" i="10"/>
  <c r="L79" i="10"/>
  <c r="AA79" i="10"/>
  <c r="J80" i="10"/>
  <c r="Y80" i="10"/>
  <c r="I81" i="10"/>
  <c r="W81" i="10"/>
  <c r="G82" i="10"/>
  <c r="V82" i="10"/>
  <c r="E83" i="10"/>
  <c r="T83" i="10"/>
  <c r="E84" i="10"/>
  <c r="Q84" i="10"/>
  <c r="AC84" i="10"/>
  <c r="K85" i="10"/>
  <c r="W85" i="10"/>
  <c r="E86" i="10"/>
  <c r="O86" i="10"/>
  <c r="Y86" i="10"/>
  <c r="C87" i="10"/>
  <c r="K87" i="10"/>
  <c r="S87" i="10"/>
  <c r="AA87" i="10"/>
  <c r="E88" i="10"/>
  <c r="M88" i="10"/>
  <c r="U88" i="10"/>
  <c r="AC88" i="10"/>
  <c r="G89" i="10"/>
  <c r="O89" i="10"/>
  <c r="W89" i="10"/>
  <c r="AE89" i="10"/>
  <c r="I90" i="10"/>
  <c r="Q90" i="10"/>
  <c r="Y90" i="10"/>
  <c r="C91" i="10"/>
  <c r="K91" i="10"/>
  <c r="S91" i="10"/>
  <c r="AA91" i="10"/>
  <c r="E92" i="10"/>
  <c r="M92" i="10"/>
  <c r="U92" i="10"/>
  <c r="AC92" i="10"/>
  <c r="G93" i="10"/>
  <c r="O93" i="10"/>
  <c r="W93" i="10"/>
  <c r="AE93" i="10"/>
  <c r="I94" i="10"/>
  <c r="Q94" i="10"/>
  <c r="Y94" i="10"/>
  <c r="C95" i="10"/>
  <c r="K95" i="10"/>
  <c r="S95" i="10"/>
  <c r="E75" i="10"/>
  <c r="T75" i="10"/>
  <c r="C76" i="10"/>
  <c r="R76" i="10"/>
  <c r="C77" i="10"/>
  <c r="P77" i="10"/>
  <c r="AE77" i="10"/>
  <c r="O78" i="10"/>
  <c r="AC78" i="10"/>
  <c r="M79" i="10"/>
  <c r="AB79" i="10"/>
  <c r="K80" i="10"/>
  <c r="Z80" i="10"/>
  <c r="K81" i="10"/>
  <c r="X81" i="10"/>
  <c r="I82" i="10"/>
  <c r="W82" i="10"/>
  <c r="G83" i="10"/>
  <c r="U83" i="10"/>
  <c r="F84" i="10"/>
  <c r="R84" i="10"/>
  <c r="AD84" i="10"/>
  <c r="L85" i="10"/>
  <c r="X85" i="10"/>
  <c r="F86" i="10"/>
  <c r="Q86" i="10"/>
  <c r="Z86" i="10"/>
  <c r="D87" i="10"/>
  <c r="L87" i="10"/>
  <c r="T87" i="10"/>
  <c r="AB87" i="10"/>
  <c r="F88" i="10"/>
  <c r="N88" i="10"/>
  <c r="V88" i="10"/>
  <c r="AD88" i="10"/>
  <c r="H89" i="10"/>
  <c r="P89" i="10"/>
  <c r="X89" i="10"/>
  <c r="B90" i="10"/>
  <c r="J90" i="10"/>
  <c r="R90" i="10"/>
  <c r="Z90" i="10"/>
  <c r="D91" i="10"/>
  <c r="L91" i="10"/>
  <c r="T91" i="10"/>
  <c r="AB91" i="10"/>
  <c r="F92" i="10"/>
  <c r="N92" i="10"/>
  <c r="V92" i="10"/>
  <c r="AD92" i="10"/>
  <c r="H93" i="10"/>
  <c r="P93" i="10"/>
  <c r="X93" i="10"/>
  <c r="B94" i="10"/>
  <c r="J94" i="10"/>
  <c r="R94" i="10"/>
  <c r="Z94" i="10"/>
  <c r="D95" i="10"/>
  <c r="L95" i="10"/>
  <c r="T95" i="10"/>
  <c r="H75" i="10"/>
  <c r="U75" i="10"/>
  <c r="F76" i="10"/>
  <c r="U76" i="10"/>
  <c r="D77" i="10"/>
  <c r="S77" i="10"/>
  <c r="C78" i="10"/>
  <c r="Q78" i="10"/>
  <c r="AE78" i="10"/>
  <c r="P79" i="10"/>
  <c r="AC79" i="10"/>
  <c r="N80" i="10"/>
  <c r="AC80" i="10"/>
  <c r="L81" i="10"/>
  <c r="AA81" i="10"/>
  <c r="K82" i="10"/>
  <c r="Y82" i="10"/>
  <c r="I83" i="10"/>
  <c r="X83" i="10"/>
  <c r="G84" i="10"/>
  <c r="S84" i="10"/>
  <c r="AE84" i="10"/>
  <c r="M85" i="10"/>
  <c r="Y85" i="10"/>
  <c r="I86" i="10"/>
  <c r="R86" i="10"/>
  <c r="AA86" i="10"/>
  <c r="E87" i="10"/>
  <c r="M87" i="10"/>
  <c r="U87" i="10"/>
  <c r="AC87" i="10"/>
  <c r="G88" i="10"/>
  <c r="O88" i="10"/>
  <c r="W88" i="10"/>
  <c r="AE88" i="10"/>
  <c r="I89" i="10"/>
  <c r="Q89" i="10"/>
  <c r="Y89" i="10"/>
  <c r="C90" i="10"/>
  <c r="K90" i="10"/>
  <c r="S90" i="10"/>
  <c r="AA90" i="10"/>
  <c r="E91" i="10"/>
  <c r="M91" i="10"/>
  <c r="U91" i="10"/>
  <c r="AC91" i="10"/>
  <c r="G92" i="10"/>
  <c r="O92" i="10"/>
  <c r="W92" i="10"/>
  <c r="AE92" i="10"/>
  <c r="I93" i="10"/>
  <c r="Q93" i="10"/>
  <c r="Y93" i="10"/>
  <c r="C94" i="10"/>
  <c r="K75" i="10"/>
  <c r="Y75" i="10"/>
  <c r="J76" i="10"/>
  <c r="W76" i="10"/>
  <c r="H77" i="10"/>
  <c r="W77" i="10"/>
  <c r="F78" i="10"/>
  <c r="U78" i="10"/>
  <c r="E79" i="10"/>
  <c r="S79" i="10"/>
  <c r="C80" i="10"/>
  <c r="R80" i="10"/>
  <c r="AE80" i="10"/>
  <c r="P81" i="10"/>
  <c r="AE81" i="10"/>
  <c r="N82" i="10"/>
  <c r="AC82" i="10"/>
  <c r="M83" i="10"/>
  <c r="AA83" i="10"/>
  <c r="J84" i="10"/>
  <c r="V84" i="10"/>
  <c r="D85" i="10"/>
  <c r="Q85" i="10"/>
  <c r="AC85" i="10"/>
  <c r="K86" i="10"/>
  <c r="T86" i="10"/>
  <c r="AC86" i="10"/>
  <c r="G87" i="10"/>
  <c r="O87" i="10"/>
  <c r="W87" i="10"/>
  <c r="AE87" i="10"/>
  <c r="I88" i="10"/>
  <c r="Q88" i="10"/>
  <c r="Y88" i="10"/>
  <c r="C89" i="10"/>
  <c r="K89" i="10"/>
  <c r="S89" i="10"/>
  <c r="AA89" i="10"/>
  <c r="E90" i="10"/>
  <c r="M90" i="10"/>
  <c r="U90" i="10"/>
  <c r="AC90" i="10"/>
  <c r="G91" i="10"/>
  <c r="O91" i="10"/>
  <c r="W91" i="10"/>
  <c r="AE91" i="10"/>
  <c r="I92" i="10"/>
  <c r="Q92" i="10"/>
  <c r="Y92" i="10"/>
  <c r="C93" i="10"/>
  <c r="K93" i="10"/>
  <c r="S93" i="10"/>
  <c r="AA93" i="10"/>
  <c r="E94" i="10"/>
  <c r="M94" i="10"/>
  <c r="U94" i="10"/>
  <c r="AC94" i="10"/>
  <c r="G95" i="10"/>
  <c r="O95" i="10"/>
  <c r="W95" i="10"/>
  <c r="AC75" i="10"/>
  <c r="I77" i="10"/>
  <c r="R78" i="10"/>
  <c r="W79" i="10"/>
  <c r="C81" i="10"/>
  <c r="M82" i="10"/>
  <c r="P83" i="10"/>
  <c r="W84" i="10"/>
  <c r="AB85" i="10"/>
  <c r="V86" i="10"/>
  <c r="P87" i="10"/>
  <c r="H88" i="10"/>
  <c r="AA88" i="10"/>
  <c r="T89" i="10"/>
  <c r="L90" i="10"/>
  <c r="AE90" i="10"/>
  <c r="X91" i="10"/>
  <c r="P92" i="10"/>
  <c r="E93" i="10"/>
  <c r="AB93" i="10"/>
  <c r="O94" i="10"/>
  <c r="AE94" i="10"/>
  <c r="Q95" i="10"/>
  <c r="AC95" i="10"/>
  <c r="G96" i="10"/>
  <c r="O96" i="10"/>
  <c r="W96" i="10"/>
  <c r="AE96" i="10"/>
  <c r="I97" i="10"/>
  <c r="Q97" i="10"/>
  <c r="Y97" i="10"/>
  <c r="C98" i="10"/>
  <c r="K98" i="10"/>
  <c r="S98" i="10"/>
  <c r="AA98" i="10"/>
  <c r="E99" i="10"/>
  <c r="M99" i="10"/>
  <c r="U99" i="10"/>
  <c r="AC99" i="10"/>
  <c r="G100" i="10"/>
  <c r="O100" i="10"/>
  <c r="W100" i="10"/>
  <c r="AE100" i="10"/>
  <c r="I101" i="10"/>
  <c r="Q101" i="10"/>
  <c r="Y101" i="10"/>
  <c r="C102" i="10"/>
  <c r="K102" i="10"/>
  <c r="S102" i="10"/>
  <c r="AA102" i="10"/>
  <c r="E103" i="10"/>
  <c r="M103" i="10"/>
  <c r="U103" i="10"/>
  <c r="AC103" i="10"/>
  <c r="G104" i="10"/>
  <c r="O104" i="10"/>
  <c r="W104" i="10"/>
  <c r="AE104" i="10"/>
  <c r="G76" i="10"/>
  <c r="L77" i="10"/>
  <c r="V78" i="10"/>
  <c r="AE79" i="10"/>
  <c r="E81" i="10"/>
  <c r="O82" i="10"/>
  <c r="Y83" i="10"/>
  <c r="Z84" i="10"/>
  <c r="AE85" i="10"/>
  <c r="AB86" i="10"/>
  <c r="Q87" i="10"/>
  <c r="J88" i="10"/>
  <c r="B89" i="10"/>
  <c r="U89" i="10"/>
  <c r="N90" i="10"/>
  <c r="F91" i="10"/>
  <c r="Y91" i="10"/>
  <c r="R92" i="10"/>
  <c r="J93" i="10"/>
  <c r="AC93" i="10"/>
  <c r="S94" i="10"/>
  <c r="E95" i="10"/>
  <c r="U95" i="10"/>
  <c r="AD95" i="10"/>
  <c r="H96" i="10"/>
  <c r="P96" i="10"/>
  <c r="X96" i="10"/>
  <c r="B97" i="10"/>
  <c r="J97" i="10"/>
  <c r="R97" i="10"/>
  <c r="Z97" i="10"/>
  <c r="D98" i="10"/>
  <c r="L98" i="10"/>
  <c r="T98" i="10"/>
  <c r="AB98" i="10"/>
  <c r="F99" i="10"/>
  <c r="N99" i="10"/>
  <c r="V99" i="10"/>
  <c r="AD99" i="10"/>
  <c r="H100" i="10"/>
  <c r="P100" i="10"/>
  <c r="X100" i="10"/>
  <c r="B101" i="10"/>
  <c r="J101" i="10"/>
  <c r="R101" i="10"/>
  <c r="Z101" i="10"/>
  <c r="D102" i="10"/>
  <c r="L102" i="10"/>
  <c r="T102" i="10"/>
  <c r="AB102" i="10"/>
  <c r="F103" i="10"/>
  <c r="N103" i="10"/>
  <c r="V103" i="10"/>
  <c r="AD103" i="10"/>
  <c r="H104" i="10"/>
  <c r="P104" i="10"/>
  <c r="X104" i="10"/>
  <c r="K76" i="10"/>
  <c r="T77" i="10"/>
  <c r="Y78" i="10"/>
  <c r="E80" i="10"/>
  <c r="M81" i="10"/>
  <c r="R82" i="10"/>
  <c r="AB83" i="10"/>
  <c r="C85" i="10"/>
  <c r="B86" i="10"/>
  <c r="AD86" i="10"/>
  <c r="V87" i="10"/>
  <c r="K88" i="10"/>
  <c r="D89" i="10"/>
  <c r="Z89" i="10"/>
  <c r="O90" i="10"/>
  <c r="H91" i="10"/>
  <c r="AD91" i="10"/>
  <c r="S92" i="10"/>
  <c r="L93" i="10"/>
  <c r="D94" i="10"/>
  <c r="T94" i="10"/>
  <c r="F95" i="10"/>
  <c r="V95" i="10"/>
  <c r="AE95" i="10"/>
  <c r="I96" i="10"/>
  <c r="Q96" i="10"/>
  <c r="Y96" i="10"/>
  <c r="C97" i="10"/>
  <c r="K97" i="10"/>
  <c r="S97" i="10"/>
  <c r="AA97" i="10"/>
  <c r="E98" i="10"/>
  <c r="M98" i="10"/>
  <c r="U98" i="10"/>
  <c r="AC98" i="10"/>
  <c r="G99" i="10"/>
  <c r="O99" i="10"/>
  <c r="W99" i="10"/>
  <c r="AE99" i="10"/>
  <c r="I100" i="10"/>
  <c r="Q100" i="10"/>
  <c r="Y100" i="10"/>
  <c r="C101" i="10"/>
  <c r="K101" i="10"/>
  <c r="S101" i="10"/>
  <c r="AA101" i="10"/>
  <c r="E102" i="10"/>
  <c r="M102" i="10"/>
  <c r="U102" i="10"/>
  <c r="AC102" i="10"/>
  <c r="G103" i="10"/>
  <c r="O103" i="10"/>
  <c r="W103" i="10"/>
  <c r="AE103" i="10"/>
  <c r="I104" i="10"/>
  <c r="Q104" i="10"/>
  <c r="Y104" i="10"/>
  <c r="I75" i="10"/>
  <c r="M76" i="10"/>
  <c r="X77" i="10"/>
  <c r="C79" i="10"/>
  <c r="G80" i="10"/>
  <c r="Q81" i="10"/>
  <c r="Z82" i="10"/>
  <c r="AE83" i="10"/>
  <c r="G85" i="10"/>
  <c r="J86" i="10"/>
  <c r="AE86" i="10"/>
  <c r="X87" i="10"/>
  <c r="P88" i="10"/>
  <c r="E89" i="10"/>
  <c r="AB89" i="10"/>
  <c r="T90" i="10"/>
  <c r="I91" i="10"/>
  <c r="B92" i="10"/>
  <c r="X92" i="10"/>
  <c r="M93" i="10"/>
  <c r="F94" i="10"/>
  <c r="V94" i="10"/>
  <c r="H95" i="10"/>
  <c r="X95" i="10"/>
  <c r="B96" i="10"/>
  <c r="J96" i="10"/>
  <c r="R96" i="10"/>
  <c r="Z96" i="10"/>
  <c r="D97" i="10"/>
  <c r="L97" i="10"/>
  <c r="T97" i="10"/>
  <c r="AB97" i="10"/>
  <c r="F98" i="10"/>
  <c r="N98" i="10"/>
  <c r="V98" i="10"/>
  <c r="AD98" i="10"/>
  <c r="H99" i="10"/>
  <c r="P99" i="10"/>
  <c r="X99" i="10"/>
  <c r="B100" i="10"/>
  <c r="J100" i="10"/>
  <c r="R100" i="10"/>
  <c r="Z100" i="10"/>
  <c r="D101" i="10"/>
  <c r="L101" i="10"/>
  <c r="T101" i="10"/>
  <c r="AB101" i="10"/>
  <c r="F102" i="10"/>
  <c r="N102" i="10"/>
  <c r="V102" i="10"/>
  <c r="AD102" i="10"/>
  <c r="H103" i="10"/>
  <c r="P103" i="10"/>
  <c r="X103" i="10"/>
  <c r="B104" i="10"/>
  <c r="J104" i="10"/>
  <c r="R104" i="10"/>
  <c r="Z104" i="10"/>
  <c r="O75" i="10"/>
  <c r="Y76" i="10"/>
  <c r="E78" i="10"/>
  <c r="H79" i="10"/>
  <c r="S80" i="10"/>
  <c r="AB81" i="10"/>
  <c r="C83" i="10"/>
  <c r="K84" i="10"/>
  <c r="O85" i="10"/>
  <c r="M86" i="10"/>
  <c r="H87" i="10"/>
  <c r="AD87" i="10"/>
  <c r="S88" i="10"/>
  <c r="L89" i="10"/>
  <c r="D90" i="10"/>
  <c r="W90" i="10"/>
  <c r="P91" i="10"/>
  <c r="H92" i="10"/>
  <c r="AA92" i="10"/>
  <c r="T93" i="10"/>
  <c r="K94" i="10"/>
  <c r="AA94" i="10"/>
  <c r="M95" i="10"/>
  <c r="Z95" i="10"/>
  <c r="D96" i="10"/>
  <c r="L96" i="10"/>
  <c r="T96" i="10"/>
  <c r="AB96" i="10"/>
  <c r="F97" i="10"/>
  <c r="N97" i="10"/>
  <c r="V97" i="10"/>
  <c r="AD97" i="10"/>
  <c r="H98" i="10"/>
  <c r="P98" i="10"/>
  <c r="X98" i="10"/>
  <c r="B99" i="10"/>
  <c r="J99" i="10"/>
  <c r="R99" i="10"/>
  <c r="Z99" i="10"/>
  <c r="D100" i="10"/>
  <c r="L100" i="10"/>
  <c r="T100" i="10"/>
  <c r="AB100" i="10"/>
  <c r="F101" i="10"/>
  <c r="N101" i="10"/>
  <c r="V101" i="10"/>
  <c r="AD101" i="10"/>
  <c r="H102" i="10"/>
  <c r="P102" i="10"/>
  <c r="X102" i="10"/>
  <c r="B103" i="10"/>
  <c r="J103" i="10"/>
  <c r="R103" i="10"/>
  <c r="Z103" i="10"/>
  <c r="D104" i="10"/>
  <c r="L104" i="10"/>
  <c r="T104" i="10"/>
  <c r="AB104" i="10"/>
  <c r="W75" i="10"/>
  <c r="AA76" i="10"/>
  <c r="G78" i="10"/>
  <c r="Q79" i="10"/>
  <c r="U80" i="10"/>
  <c r="B82" i="10"/>
  <c r="K83" i="10"/>
  <c r="M84" i="10"/>
  <c r="S85" i="10"/>
  <c r="S86" i="10"/>
  <c r="I87" i="10"/>
  <c r="B88" i="10"/>
  <c r="X88" i="10"/>
  <c r="M89" i="10"/>
  <c r="F90" i="10"/>
  <c r="AB90" i="10"/>
  <c r="Q91" i="10"/>
  <c r="J92" i="10"/>
  <c r="B93" i="10"/>
  <c r="U93" i="10"/>
  <c r="L94" i="10"/>
  <c r="AB94" i="10"/>
  <c r="N95" i="10"/>
  <c r="AA95" i="10"/>
  <c r="E96" i="10"/>
  <c r="M96" i="10"/>
  <c r="U96" i="10"/>
  <c r="AC96" i="10"/>
  <c r="G97" i="10"/>
  <c r="O97" i="10"/>
  <c r="W97" i="10"/>
  <c r="AE97" i="10"/>
  <c r="I98" i="10"/>
  <c r="Q98" i="10"/>
  <c r="Y98" i="10"/>
  <c r="C99" i="10"/>
  <c r="K99" i="10"/>
  <c r="S99" i="10"/>
  <c r="AA99" i="10"/>
  <c r="E100" i="10"/>
  <c r="M100" i="10"/>
  <c r="U100" i="10"/>
  <c r="AC100" i="10"/>
  <c r="G101" i="10"/>
  <c r="O101" i="10"/>
  <c r="W101" i="10"/>
  <c r="AE101" i="10"/>
  <c r="I102" i="10"/>
  <c r="Q102" i="10"/>
  <c r="Y102" i="10"/>
  <c r="C103" i="10"/>
  <c r="K103" i="10"/>
  <c r="S103" i="10"/>
  <c r="AA103" i="10"/>
  <c r="E104" i="10"/>
  <c r="M104" i="10"/>
  <c r="U104" i="10"/>
  <c r="AC104" i="10"/>
  <c r="G79" i="10"/>
  <c r="I84" i="10"/>
  <c r="Y87" i="10"/>
  <c r="V90" i="10"/>
  <c r="R93" i="10"/>
  <c r="Y95" i="10"/>
  <c r="AA96" i="10"/>
  <c r="AC97" i="10"/>
  <c r="AE98" i="10"/>
  <c r="C100" i="10"/>
  <c r="E101" i="10"/>
  <c r="G102" i="10"/>
  <c r="I103" i="10"/>
  <c r="K104" i="10"/>
  <c r="T79" i="10"/>
  <c r="U84" i="10"/>
  <c r="C88" i="10"/>
  <c r="AD90" i="10"/>
  <c r="Z93" i="10"/>
  <c r="AB95" i="10"/>
  <c r="AD96" i="10"/>
  <c r="B98" i="10"/>
  <c r="D99" i="10"/>
  <c r="F100" i="10"/>
  <c r="H101" i="10"/>
  <c r="J102" i="10"/>
  <c r="L103" i="10"/>
  <c r="N104" i="10"/>
  <c r="L75" i="10"/>
  <c r="O80" i="10"/>
  <c r="H85" i="10"/>
  <c r="R88" i="10"/>
  <c r="N91" i="10"/>
  <c r="G94" i="10"/>
  <c r="C96" i="10"/>
  <c r="E97" i="10"/>
  <c r="G98" i="10"/>
  <c r="I99" i="10"/>
  <c r="K100" i="10"/>
  <c r="M101" i="10"/>
  <c r="O102" i="10"/>
  <c r="Q103" i="10"/>
  <c r="S104" i="10"/>
  <c r="AA75" i="10"/>
  <c r="AD80" i="10"/>
  <c r="T85" i="10"/>
  <c r="Z88" i="10"/>
  <c r="V91" i="10"/>
  <c r="N94" i="10"/>
  <c r="F96" i="10"/>
  <c r="H97" i="10"/>
  <c r="J98" i="10"/>
  <c r="L99" i="10"/>
  <c r="N100" i="10"/>
  <c r="P101" i="10"/>
  <c r="R102" i="10"/>
  <c r="T103" i="10"/>
  <c r="V104" i="10"/>
  <c r="V76" i="10"/>
  <c r="T81" i="10"/>
  <c r="L86" i="10"/>
  <c r="J89" i="10"/>
  <c r="C92" i="10"/>
  <c r="W94" i="10"/>
  <c r="K96" i="10"/>
  <c r="M97" i="10"/>
  <c r="O98" i="10"/>
  <c r="Q99" i="10"/>
  <c r="S100" i="10"/>
  <c r="U101" i="10"/>
  <c r="W102" i="10"/>
  <c r="Y103" i="10"/>
  <c r="AA104" i="10"/>
  <c r="E77" i="10"/>
  <c r="C82" i="10"/>
  <c r="U86" i="10"/>
  <c r="R89" i="10"/>
  <c r="K92" i="10"/>
  <c r="AD94" i="10"/>
  <c r="N96" i="10"/>
  <c r="P97" i="10"/>
  <c r="R98" i="10"/>
  <c r="T99" i="10"/>
  <c r="V100" i="10"/>
  <c r="X101" i="10"/>
  <c r="Z102" i="10"/>
  <c r="AB103" i="10"/>
  <c r="AD104" i="10"/>
  <c r="Y77" i="10"/>
  <c r="AD82" i="10"/>
  <c r="F87" i="10"/>
  <c r="AC89" i="10"/>
  <c r="Z92" i="10"/>
  <c r="I95" i="10"/>
  <c r="S96" i="10"/>
  <c r="U97" i="10"/>
  <c r="W98" i="10"/>
  <c r="Y99" i="10"/>
  <c r="AA100" i="10"/>
  <c r="AC101" i="10"/>
  <c r="AE102" i="10"/>
  <c r="C104" i="10"/>
  <c r="J78" i="10"/>
  <c r="O83" i="10"/>
  <c r="N87" i="10"/>
  <c r="G90" i="10"/>
  <c r="D93" i="10"/>
  <c r="P95" i="10"/>
  <c r="V96" i="10"/>
  <c r="X97" i="10"/>
  <c r="Z98" i="10"/>
  <c r="AB99" i="10"/>
  <c r="AD100" i="10"/>
  <c r="B102" i="10"/>
  <c r="D103" i="10"/>
  <c r="F104" i="10"/>
  <c r="X103" i="9"/>
  <c r="K103" i="9"/>
  <c r="AC102" i="9"/>
  <c r="Q102" i="9"/>
  <c r="E102" i="9"/>
  <c r="V101" i="9"/>
  <c r="K101" i="9"/>
  <c r="AB100" i="9"/>
  <c r="M100" i="9"/>
  <c r="AA99" i="9"/>
  <c r="M99" i="9"/>
  <c r="AC98" i="9"/>
  <c r="O98" i="9"/>
  <c r="AD97" i="9"/>
  <c r="N97" i="9"/>
  <c r="AD96" i="9"/>
  <c r="O96" i="9"/>
  <c r="B96" i="9"/>
  <c r="Q95" i="9"/>
  <c r="AE94" i="9"/>
  <c r="Q94" i="9"/>
  <c r="AC93" i="9"/>
  <c r="K93" i="9"/>
  <c r="V92" i="9"/>
  <c r="D92" i="9"/>
  <c r="P91" i="9"/>
  <c r="AA90" i="9"/>
  <c r="I90" i="9"/>
  <c r="U89" i="9"/>
  <c r="C89" i="9"/>
  <c r="N88" i="9"/>
  <c r="Z87" i="9"/>
  <c r="H87" i="9"/>
  <c r="S86" i="9"/>
  <c r="AE85" i="9"/>
  <c r="M85" i="9"/>
  <c r="I84" i="9"/>
  <c r="B83" i="9"/>
  <c r="V81" i="9"/>
  <c r="H80" i="9"/>
  <c r="X78" i="9"/>
  <c r="N77" i="9"/>
  <c r="AD75" i="9"/>
  <c r="P74" i="9"/>
  <c r="Z102" i="9"/>
  <c r="U103" i="9"/>
  <c r="J103" i="9"/>
  <c r="AA102" i="9"/>
  <c r="O102" i="9"/>
  <c r="C102" i="9"/>
  <c r="U101" i="9"/>
  <c r="H101" i="9"/>
  <c r="Y100" i="9"/>
  <c r="K100" i="9"/>
  <c r="Z99" i="9"/>
  <c r="L99" i="9"/>
  <c r="AA98" i="9"/>
  <c r="K98" i="9"/>
  <c r="AB97" i="9"/>
  <c r="M97" i="9"/>
  <c r="AC96" i="9"/>
  <c r="N96" i="9"/>
  <c r="AB95" i="9"/>
  <c r="O95" i="9"/>
  <c r="AD94" i="9"/>
  <c r="M94" i="9"/>
  <c r="X93" i="9"/>
  <c r="F93" i="9"/>
  <c r="R92" i="9"/>
  <c r="AC91" i="9"/>
  <c r="K91" i="9"/>
  <c r="W90" i="9"/>
  <c r="E90" i="9"/>
  <c r="P89" i="9"/>
  <c r="AB88" i="9"/>
  <c r="J88" i="9"/>
  <c r="U87" i="9"/>
  <c r="C87" i="9"/>
  <c r="O86" i="9"/>
  <c r="AA85" i="9"/>
  <c r="F85" i="9"/>
  <c r="AD83" i="9"/>
  <c r="X82" i="9"/>
  <c r="J81" i="9"/>
  <c r="Z79" i="9"/>
  <c r="P78" i="9"/>
  <c r="B77" i="9"/>
  <c r="R75" i="9"/>
  <c r="B74" i="9"/>
  <c r="D74" i="9"/>
  <c r="T74" i="9"/>
  <c r="F75" i="9"/>
  <c r="V75" i="9"/>
  <c r="H76" i="9"/>
  <c r="X76" i="9"/>
  <c r="J77" i="9"/>
  <c r="Z77" i="9"/>
  <c r="L78" i="9"/>
  <c r="AB78" i="9"/>
  <c r="N79" i="9"/>
  <c r="AD79" i="9"/>
  <c r="P80" i="9"/>
  <c r="B81" i="9"/>
  <c r="R81" i="9"/>
  <c r="D82" i="9"/>
  <c r="T82" i="9"/>
  <c r="F83" i="9"/>
  <c r="V83" i="9"/>
  <c r="H84" i="9"/>
  <c r="X84" i="9"/>
  <c r="J85" i="9"/>
  <c r="R85" i="9"/>
  <c r="Z85" i="9"/>
  <c r="D86" i="9"/>
  <c r="L86" i="9"/>
  <c r="T86" i="9"/>
  <c r="AB86" i="9"/>
  <c r="F87" i="9"/>
  <c r="N87" i="9"/>
  <c r="V87" i="9"/>
  <c r="AD87" i="9"/>
  <c r="H88" i="9"/>
  <c r="P88" i="9"/>
  <c r="X88" i="9"/>
  <c r="B89" i="9"/>
  <c r="J89" i="9"/>
  <c r="R89" i="9"/>
  <c r="Z89" i="9"/>
  <c r="D90" i="9"/>
  <c r="L90" i="9"/>
  <c r="T90" i="9"/>
  <c r="AB90" i="9"/>
  <c r="F91" i="9"/>
  <c r="N91" i="9"/>
  <c r="V91" i="9"/>
  <c r="AD91" i="9"/>
  <c r="H92" i="9"/>
  <c r="P92" i="9"/>
  <c r="X92" i="9"/>
  <c r="B93" i="9"/>
  <c r="J93" i="9"/>
  <c r="R93" i="9"/>
  <c r="Z93" i="9"/>
  <c r="D94" i="9"/>
  <c r="L94" i="9"/>
  <c r="T94" i="9"/>
  <c r="AB94" i="9"/>
  <c r="F95" i="9"/>
  <c r="N95" i="9"/>
  <c r="V95" i="9"/>
  <c r="AD95" i="9"/>
  <c r="H96" i="9"/>
  <c r="P96" i="9"/>
  <c r="X96" i="9"/>
  <c r="B97" i="9"/>
  <c r="J97" i="9"/>
  <c r="R97" i="9"/>
  <c r="Z97" i="9"/>
  <c r="D98" i="9"/>
  <c r="L98" i="9"/>
  <c r="T98" i="9"/>
  <c r="AB98" i="9"/>
  <c r="F99" i="9"/>
  <c r="N99" i="9"/>
  <c r="V99" i="9"/>
  <c r="AD99" i="9"/>
  <c r="H100" i="9"/>
  <c r="P100" i="9"/>
  <c r="X100" i="9"/>
  <c r="B101" i="9"/>
  <c r="J101" i="9"/>
  <c r="R101" i="9"/>
  <c r="Z101" i="9"/>
  <c r="D102" i="9"/>
  <c r="L102" i="9"/>
  <c r="T102" i="9"/>
  <c r="AB102" i="9"/>
  <c r="F103" i="9"/>
  <c r="N103" i="9"/>
  <c r="V103" i="9"/>
  <c r="AD103" i="9"/>
  <c r="E74" i="9"/>
  <c r="U74" i="9"/>
  <c r="G75" i="9"/>
  <c r="W75" i="9"/>
  <c r="I76" i="9"/>
  <c r="Y76" i="9"/>
  <c r="K77" i="9"/>
  <c r="AA77" i="9"/>
  <c r="M78" i="9"/>
  <c r="AC78" i="9"/>
  <c r="O79" i="9"/>
  <c r="AE79" i="9"/>
  <c r="Q80" i="9"/>
  <c r="C81" i="9"/>
  <c r="S81" i="9"/>
  <c r="E82" i="9"/>
  <c r="U82" i="9"/>
  <c r="M74" i="9"/>
  <c r="C75" i="9"/>
  <c r="AA75" i="9"/>
  <c r="Q76" i="9"/>
  <c r="G77" i="9"/>
  <c r="AE77" i="9"/>
  <c r="U78" i="9"/>
  <c r="K79" i="9"/>
  <c r="E80" i="9"/>
  <c r="Y80" i="9"/>
  <c r="O81" i="9"/>
  <c r="I82" i="9"/>
  <c r="AC82" i="9"/>
  <c r="R83" i="9"/>
  <c r="E84" i="9"/>
  <c r="Y84" i="9"/>
  <c r="L85" i="9"/>
  <c r="U85" i="9"/>
  <c r="AD85" i="9"/>
  <c r="I86" i="9"/>
  <c r="R86" i="9"/>
  <c r="AA86" i="9"/>
  <c r="G87" i="9"/>
  <c r="P87" i="9"/>
  <c r="Y87" i="9"/>
  <c r="D88" i="9"/>
  <c r="M88" i="9"/>
  <c r="V88" i="9"/>
  <c r="AE88" i="9"/>
  <c r="K89" i="9"/>
  <c r="T89" i="9"/>
  <c r="AC89" i="9"/>
  <c r="H90" i="9"/>
  <c r="Q90" i="9"/>
  <c r="Z90" i="9"/>
  <c r="E91" i="9"/>
  <c r="O91" i="9"/>
  <c r="X91" i="9"/>
  <c r="C92" i="9"/>
  <c r="L92" i="9"/>
  <c r="U92" i="9"/>
  <c r="AD92" i="9"/>
  <c r="I93" i="9"/>
  <c r="S93" i="9"/>
  <c r="AB93" i="9"/>
  <c r="G94" i="9"/>
  <c r="P94" i="9"/>
  <c r="Q74" i="9"/>
  <c r="K75" i="9"/>
  <c r="AE75" i="9"/>
  <c r="U76" i="9"/>
  <c r="O77" i="9"/>
  <c r="E78" i="9"/>
  <c r="Y78" i="9"/>
  <c r="S79" i="9"/>
  <c r="I80" i="9"/>
  <c r="AC80" i="9"/>
  <c r="W81" i="9"/>
  <c r="M82" i="9"/>
  <c r="C83" i="9"/>
  <c r="W83" i="9"/>
  <c r="L84" i="9"/>
  <c r="AC84" i="9"/>
  <c r="N85" i="9"/>
  <c r="W85" i="9"/>
  <c r="B86" i="9"/>
  <c r="K86" i="9"/>
  <c r="U86" i="9"/>
  <c r="AD86" i="9"/>
  <c r="I87" i="9"/>
  <c r="R87" i="9"/>
  <c r="AA87" i="9"/>
  <c r="F88" i="9"/>
  <c r="O88" i="9"/>
  <c r="Y88" i="9"/>
  <c r="D89" i="9"/>
  <c r="M89" i="9"/>
  <c r="V89" i="9"/>
  <c r="AE89" i="9"/>
  <c r="J90" i="9"/>
  <c r="S90" i="9"/>
  <c r="AC90" i="9"/>
  <c r="H91" i="9"/>
  <c r="Q91" i="9"/>
  <c r="Z91" i="9"/>
  <c r="E92" i="9"/>
  <c r="N92" i="9"/>
  <c r="W92" i="9"/>
  <c r="C93" i="9"/>
  <c r="L93" i="9"/>
  <c r="U93" i="9"/>
  <c r="AD93" i="9"/>
  <c r="I94" i="9"/>
  <c r="R94" i="9"/>
  <c r="AA94" i="9"/>
  <c r="G95" i="9"/>
  <c r="P95" i="9"/>
  <c r="Y95" i="9"/>
  <c r="D96" i="9"/>
  <c r="M96" i="9"/>
  <c r="V96" i="9"/>
  <c r="AE96" i="9"/>
  <c r="K97" i="9"/>
  <c r="T97" i="9"/>
  <c r="AC97" i="9"/>
  <c r="H98" i="9"/>
  <c r="Q98" i="9"/>
  <c r="Z98" i="9"/>
  <c r="E99" i="9"/>
  <c r="O99" i="9"/>
  <c r="X99" i="9"/>
  <c r="C100" i="9"/>
  <c r="L100" i="9"/>
  <c r="U100" i="9"/>
  <c r="AD100" i="9"/>
  <c r="I101" i="9"/>
  <c r="S101" i="9"/>
  <c r="AB101" i="9"/>
  <c r="G102" i="9"/>
  <c r="P102" i="9"/>
  <c r="Y102" i="9"/>
  <c r="D103" i="9"/>
  <c r="M103" i="9"/>
  <c r="W103" i="9"/>
  <c r="I74" i="9"/>
  <c r="AC74" i="9"/>
  <c r="S75" i="9"/>
  <c r="M76" i="9"/>
  <c r="C77" i="9"/>
  <c r="W77" i="9"/>
  <c r="Q78" i="9"/>
  <c r="G79" i="9"/>
  <c r="AA79" i="9"/>
  <c r="U80" i="9"/>
  <c r="K81" i="9"/>
  <c r="AE81" i="9"/>
  <c r="Y82" i="9"/>
  <c r="N83" i="9"/>
  <c r="AE83" i="9"/>
  <c r="T84" i="9"/>
  <c r="G85" i="9"/>
  <c r="S85" i="9"/>
  <c r="AB85" i="9"/>
  <c r="G86" i="9"/>
  <c r="P86" i="9"/>
  <c r="Y86" i="9"/>
  <c r="D87" i="9"/>
  <c r="M87" i="9"/>
  <c r="W87" i="9"/>
  <c r="B88" i="9"/>
  <c r="K88" i="9"/>
  <c r="T88" i="9"/>
  <c r="AC88" i="9"/>
  <c r="H89" i="9"/>
  <c r="Q89" i="9"/>
  <c r="AA89" i="9"/>
  <c r="F90" i="9"/>
  <c r="O90" i="9"/>
  <c r="X90" i="9"/>
  <c r="C91" i="9"/>
  <c r="L91" i="9"/>
  <c r="U91" i="9"/>
  <c r="AE91" i="9"/>
  <c r="J92" i="9"/>
  <c r="S92" i="9"/>
  <c r="AB92" i="9"/>
  <c r="G93" i="9"/>
  <c r="P93" i="9"/>
  <c r="Y93" i="9"/>
  <c r="E94" i="9"/>
  <c r="N94" i="9"/>
  <c r="W94" i="9"/>
  <c r="B95" i="9"/>
  <c r="K95" i="9"/>
  <c r="T95" i="9"/>
  <c r="AC95" i="9"/>
  <c r="I96" i="9"/>
  <c r="R96" i="9"/>
  <c r="AA96" i="9"/>
  <c r="F97" i="9"/>
  <c r="O97" i="9"/>
  <c r="X97" i="9"/>
  <c r="C98" i="9"/>
  <c r="M98" i="9"/>
  <c r="V98" i="9"/>
  <c r="AE98" i="9"/>
  <c r="J99" i="9"/>
  <c r="S99" i="9"/>
  <c r="AB99" i="9"/>
  <c r="G100" i="9"/>
  <c r="Q100" i="9"/>
  <c r="Z100" i="9"/>
  <c r="E101" i="9"/>
  <c r="N101" i="9"/>
  <c r="W101" i="9"/>
  <c r="B102" i="9"/>
  <c r="K102" i="9"/>
  <c r="U102" i="9"/>
  <c r="AD102" i="9"/>
  <c r="I103" i="9"/>
  <c r="R103" i="9"/>
  <c r="AA103" i="9"/>
  <c r="L74" i="9"/>
  <c r="B75" i="9"/>
  <c r="Z75" i="9"/>
  <c r="P76" i="9"/>
  <c r="F77" i="9"/>
  <c r="AD77" i="9"/>
  <c r="T78" i="9"/>
  <c r="J79" i="9"/>
  <c r="D80" i="9"/>
  <c r="X80" i="9"/>
  <c r="N81" i="9"/>
  <c r="H82" i="9"/>
  <c r="AB82" i="9"/>
  <c r="O83" i="9"/>
  <c r="D84" i="9"/>
  <c r="U84" i="9"/>
  <c r="K85" i="9"/>
  <c r="T85" i="9"/>
  <c r="AC85" i="9"/>
  <c r="H86" i="9"/>
  <c r="Q86" i="9"/>
  <c r="Z86" i="9"/>
  <c r="E87" i="9"/>
  <c r="O87" i="9"/>
  <c r="X87" i="9"/>
  <c r="C88" i="9"/>
  <c r="L88" i="9"/>
  <c r="U88" i="9"/>
  <c r="AD88" i="9"/>
  <c r="I89" i="9"/>
  <c r="S89" i="9"/>
  <c r="AB89" i="9"/>
  <c r="G90" i="9"/>
  <c r="P90" i="9"/>
  <c r="Y90" i="9"/>
  <c r="D91" i="9"/>
  <c r="M91" i="9"/>
  <c r="W91" i="9"/>
  <c r="B92" i="9"/>
  <c r="K92" i="9"/>
  <c r="T92" i="9"/>
  <c r="AC92" i="9"/>
  <c r="H93" i="9"/>
  <c r="Q93" i="9"/>
  <c r="AA93" i="9"/>
  <c r="F94" i="9"/>
  <c r="O94" i="9"/>
  <c r="X94" i="9"/>
  <c r="C95" i="9"/>
  <c r="L95" i="9"/>
  <c r="U95" i="9"/>
  <c r="AE95" i="9"/>
  <c r="J96" i="9"/>
  <c r="S96" i="9"/>
  <c r="AB96" i="9"/>
  <c r="G97" i="9"/>
  <c r="P97" i="9"/>
  <c r="Y97" i="9"/>
  <c r="E98" i="9"/>
  <c r="N98" i="9"/>
  <c r="W98" i="9"/>
  <c r="B99" i="9"/>
  <c r="K99" i="9"/>
  <c r="T99" i="9"/>
  <c r="AC99" i="9"/>
  <c r="I100" i="9"/>
  <c r="R100" i="9"/>
  <c r="AA100" i="9"/>
  <c r="H86" i="10"/>
  <c r="D86" i="10"/>
  <c r="AD85" i="10"/>
  <c r="Z85" i="10"/>
  <c r="V85" i="10"/>
  <c r="R85" i="10"/>
  <c r="N85" i="10"/>
  <c r="J85" i="10"/>
  <c r="F85" i="10"/>
  <c r="B85" i="10"/>
  <c r="AB84" i="10"/>
  <c r="X84" i="10"/>
  <c r="T84" i="10"/>
  <c r="P84" i="10"/>
  <c r="L84" i="10"/>
  <c r="H84" i="10"/>
  <c r="D84" i="10"/>
  <c r="AD83" i="10"/>
  <c r="Z83" i="10"/>
  <c r="V83" i="10"/>
  <c r="R83" i="10"/>
  <c r="N83" i="10"/>
  <c r="J83" i="10"/>
  <c r="F83" i="10"/>
  <c r="B83" i="10"/>
  <c r="AB82" i="10"/>
  <c r="X82" i="10"/>
  <c r="T82" i="10"/>
  <c r="P82" i="10"/>
  <c r="L82" i="10"/>
  <c r="H82" i="10"/>
  <c r="D82" i="10"/>
  <c r="AD81" i="10"/>
  <c r="Z81" i="10"/>
  <c r="V81" i="10"/>
  <c r="R81" i="10"/>
  <c r="N81" i="10"/>
  <c r="J81" i="10"/>
  <c r="F81" i="10"/>
  <c r="B81" i="10"/>
  <c r="AB80" i="10"/>
  <c r="X80" i="10"/>
  <c r="T80" i="10"/>
  <c r="P80" i="10"/>
  <c r="L80" i="10"/>
  <c r="H80" i="10"/>
  <c r="D80" i="10"/>
  <c r="AD79" i="10"/>
  <c r="Z79" i="10"/>
  <c r="V79" i="10"/>
  <c r="R79" i="10"/>
  <c r="N79" i="10"/>
  <c r="J79" i="10"/>
  <c r="F79" i="10"/>
  <c r="B79" i="10"/>
  <c r="AB78" i="10"/>
  <c r="X78" i="10"/>
  <c r="T78" i="10"/>
  <c r="P78" i="10"/>
  <c r="L78" i="10"/>
  <c r="H78" i="10"/>
  <c r="D78" i="10"/>
  <c r="AD77" i="10"/>
  <c r="Z77" i="10"/>
  <c r="V77" i="10"/>
  <c r="R77" i="10"/>
  <c r="N77" i="10"/>
  <c r="J77" i="10"/>
  <c r="F77" i="10"/>
  <c r="B77" i="10"/>
  <c r="AB76" i="10"/>
  <c r="X76" i="10"/>
  <c r="T76" i="10"/>
  <c r="P76" i="10"/>
  <c r="L76" i="10"/>
  <c r="H76" i="10"/>
  <c r="D76" i="10"/>
  <c r="AD75" i="10"/>
  <c r="Z75" i="10"/>
  <c r="V75" i="10"/>
  <c r="R75" i="10"/>
  <c r="N75" i="10"/>
  <c r="J75" i="10"/>
  <c r="F75" i="10"/>
  <c r="AH109" i="10"/>
  <c r="B234" i="10" s="1" a="1"/>
  <c r="B234" i="10" s="1"/>
  <c r="I85" i="9"/>
  <c r="E85" i="9"/>
  <c r="AE84" i="9"/>
  <c r="AA84" i="9"/>
  <c r="W84" i="9"/>
  <c r="S84" i="9"/>
  <c r="O84" i="9"/>
  <c r="K84" i="9"/>
  <c r="G84" i="9"/>
  <c r="C84" i="9"/>
  <c r="AC83" i="9"/>
  <c r="Y83" i="9"/>
  <c r="U83" i="9"/>
  <c r="Q83" i="9"/>
  <c r="M83" i="9"/>
  <c r="I83" i="9"/>
  <c r="E83" i="9"/>
  <c r="AE82" i="9"/>
  <c r="AA82" i="9"/>
  <c r="W82" i="9"/>
  <c r="S82" i="9"/>
  <c r="O82" i="9"/>
  <c r="K82" i="9"/>
  <c r="G82" i="9"/>
  <c r="C82" i="9"/>
  <c r="AC81" i="9"/>
  <c r="Y81" i="9"/>
  <c r="U81" i="9"/>
  <c r="Q81" i="9"/>
  <c r="M81" i="9"/>
  <c r="I81" i="9"/>
  <c r="E81" i="9"/>
  <c r="AE80" i="9"/>
  <c r="AA80" i="9"/>
  <c r="W80" i="9"/>
  <c r="S80" i="9"/>
  <c r="O80" i="9"/>
  <c r="K80" i="9"/>
  <c r="G80" i="9"/>
  <c r="C80" i="9"/>
  <c r="AC79" i="9"/>
  <c r="Y79" i="9"/>
  <c r="U79" i="9"/>
  <c r="Q79" i="9"/>
  <c r="M79" i="9"/>
  <c r="I79" i="9"/>
  <c r="E79" i="9"/>
  <c r="AE78" i="9"/>
  <c r="AA78" i="9"/>
  <c r="W78" i="9"/>
  <c r="S78" i="9"/>
  <c r="O78" i="9"/>
  <c r="K78" i="9"/>
  <c r="G78" i="9"/>
  <c r="C78" i="9"/>
  <c r="AC77" i="9"/>
  <c r="Y77" i="9"/>
  <c r="U77" i="9"/>
  <c r="Q77" i="9"/>
  <c r="M77" i="9"/>
  <c r="I77" i="9"/>
  <c r="E77" i="9"/>
  <c r="AE76" i="9"/>
  <c r="AA76" i="9"/>
  <c r="W76" i="9"/>
  <c r="S76" i="9"/>
  <c r="O76" i="9"/>
  <c r="K76" i="9"/>
  <c r="G76" i="9"/>
  <c r="C76" i="9"/>
  <c r="AC75" i="9"/>
  <c r="Y75" i="9"/>
  <c r="U75" i="9"/>
  <c r="Q75" i="9"/>
  <c r="M75" i="9"/>
  <c r="I75" i="9"/>
  <c r="E75" i="9"/>
  <c r="AE74" i="9"/>
  <c r="AA74" i="9"/>
  <c r="W74" i="9"/>
  <c r="S74" i="9"/>
  <c r="O74" i="9"/>
  <c r="K74" i="9"/>
  <c r="G74" i="9"/>
  <c r="C74" i="9"/>
  <c r="H85" i="9"/>
  <c r="D85" i="9"/>
  <c r="AD84" i="9"/>
  <c r="Z84" i="9"/>
  <c r="V84" i="9"/>
  <c r="R84" i="9"/>
  <c r="N84" i="9"/>
  <c r="J84" i="9"/>
  <c r="F84" i="9"/>
  <c r="B84" i="9"/>
  <c r="AB83" i="9"/>
  <c r="X83" i="9"/>
  <c r="T83" i="9"/>
  <c r="P83" i="9"/>
  <c r="L83" i="9"/>
  <c r="H83" i="9"/>
  <c r="D83" i="9"/>
  <c r="AD82" i="9"/>
  <c r="Z82" i="9"/>
  <c r="V82" i="9"/>
  <c r="R82" i="9"/>
  <c r="N82" i="9"/>
  <c r="J82" i="9"/>
  <c r="F82" i="9"/>
  <c r="B82" i="9"/>
  <c r="AB81" i="9"/>
  <c r="X81" i="9"/>
  <c r="T81" i="9"/>
  <c r="P81" i="9"/>
  <c r="L81" i="9"/>
  <c r="H81" i="9"/>
  <c r="D81" i="9"/>
  <c r="AD80" i="9"/>
  <c r="Z80" i="9"/>
  <c r="V80" i="9"/>
  <c r="R80" i="9"/>
  <c r="N80" i="9"/>
  <c r="J80" i="9"/>
  <c r="F80" i="9"/>
  <c r="B80" i="9"/>
  <c r="AB79" i="9"/>
  <c r="X79" i="9"/>
  <c r="T79" i="9"/>
  <c r="P79" i="9"/>
  <c r="L79" i="9"/>
  <c r="H79" i="9"/>
  <c r="D79" i="9"/>
  <c r="AD78" i="9"/>
  <c r="Z78" i="9"/>
  <c r="V78" i="9"/>
  <c r="R78" i="9"/>
  <c r="N78" i="9"/>
  <c r="J78" i="9"/>
  <c r="F78" i="9"/>
  <c r="B78" i="9"/>
  <c r="AB77" i="9"/>
  <c r="X77" i="9"/>
  <c r="T77" i="9"/>
  <c r="P77" i="9"/>
  <c r="L77" i="9"/>
  <c r="H77" i="9"/>
  <c r="D77" i="9"/>
  <c r="AD76" i="9"/>
  <c r="Z76" i="9"/>
  <c r="V76" i="9"/>
  <c r="R76" i="9"/>
  <c r="N76" i="9"/>
  <c r="J76" i="9"/>
  <c r="F76" i="9"/>
  <c r="B76" i="9"/>
  <c r="AB75" i="9"/>
  <c r="X75" i="9"/>
  <c r="T75" i="9"/>
  <c r="P75" i="9"/>
  <c r="L75" i="9"/>
  <c r="H75" i="9"/>
  <c r="D75" i="9"/>
  <c r="AD74" i="9"/>
  <c r="Z74" i="9"/>
  <c r="V74" i="9"/>
  <c r="R74" i="9"/>
  <c r="N74" i="9"/>
  <c r="J74" i="9"/>
  <c r="F74" i="9"/>
  <c r="AH74" i="9"/>
  <c r="B199" i="9" s="1" a="1"/>
  <c r="B199" i="9" s="1"/>
  <c r="C70" i="8"/>
  <c r="AG67" i="8"/>
  <c r="AE67" i="8"/>
  <c r="AD67" i="8"/>
  <c r="AC67" i="8"/>
  <c r="AB67" i="8"/>
  <c r="AA67" i="8"/>
  <c r="Z67" i="8"/>
  <c r="Y67" i="8"/>
  <c r="X67" i="8"/>
  <c r="W67" i="8"/>
  <c r="V67" i="8"/>
  <c r="U67" i="8"/>
  <c r="T67" i="8"/>
  <c r="S67" i="8"/>
  <c r="R67" i="8"/>
  <c r="Q67" i="8"/>
  <c r="P67" i="8"/>
  <c r="O67" i="8"/>
  <c r="N67" i="8"/>
  <c r="M67" i="8"/>
  <c r="L67" i="8"/>
  <c r="K67" i="8"/>
  <c r="J67" i="8"/>
  <c r="I67" i="8"/>
  <c r="H67" i="8"/>
  <c r="G67" i="8"/>
  <c r="F67" i="8"/>
  <c r="E67" i="8"/>
  <c r="D67" i="8"/>
  <c r="C67" i="8"/>
  <c r="B67" i="8"/>
  <c r="AG66" i="8"/>
  <c r="AE66" i="8"/>
  <c r="AD66" i="8"/>
  <c r="AC66" i="8"/>
  <c r="AB66" i="8"/>
  <c r="AA66" i="8"/>
  <c r="Z66" i="8"/>
  <c r="Y66" i="8"/>
  <c r="X66" i="8"/>
  <c r="W66" i="8"/>
  <c r="V66" i="8"/>
  <c r="U66" i="8"/>
  <c r="T66" i="8"/>
  <c r="S66" i="8"/>
  <c r="R66" i="8"/>
  <c r="Q66" i="8"/>
  <c r="P66" i="8"/>
  <c r="O66" i="8"/>
  <c r="N66" i="8"/>
  <c r="M66" i="8"/>
  <c r="L66" i="8"/>
  <c r="K66" i="8"/>
  <c r="J66" i="8"/>
  <c r="I66" i="8"/>
  <c r="H66" i="8"/>
  <c r="G66" i="8"/>
  <c r="F66" i="8"/>
  <c r="E66" i="8"/>
  <c r="D66" i="8"/>
  <c r="C66" i="8"/>
  <c r="B66" i="8"/>
  <c r="AG65" i="8"/>
  <c r="AE65" i="8"/>
  <c r="AD65" i="8"/>
  <c r="AC65" i="8"/>
  <c r="AB65" i="8"/>
  <c r="AA65" i="8"/>
  <c r="Z65" i="8"/>
  <c r="Y65" i="8"/>
  <c r="X65" i="8"/>
  <c r="W65" i="8"/>
  <c r="V65" i="8"/>
  <c r="U65" i="8"/>
  <c r="T65" i="8"/>
  <c r="S65" i="8"/>
  <c r="R65" i="8"/>
  <c r="Q65" i="8"/>
  <c r="P65" i="8"/>
  <c r="O65" i="8"/>
  <c r="N65" i="8"/>
  <c r="M65" i="8"/>
  <c r="L65" i="8"/>
  <c r="K65" i="8"/>
  <c r="J65" i="8"/>
  <c r="I65" i="8"/>
  <c r="H65" i="8"/>
  <c r="G65" i="8"/>
  <c r="F65" i="8"/>
  <c r="E65" i="8"/>
  <c r="D65" i="8"/>
  <c r="C65" i="8"/>
  <c r="B65" i="8"/>
  <c r="AG64" i="8"/>
  <c r="AE64" i="8"/>
  <c r="AH103" i="8" s="1"/>
  <c r="AD64" i="8"/>
  <c r="AH102" i="8" s="1"/>
  <c r="AC64" i="8"/>
  <c r="AH101" i="8" s="1"/>
  <c r="AB64" i="8"/>
  <c r="AH100" i="8" s="1"/>
  <c r="AA64" i="8"/>
  <c r="AH99" i="8" s="1"/>
  <c r="Z64" i="8"/>
  <c r="AH98" i="8" s="1"/>
  <c r="Y64" i="8"/>
  <c r="AH97" i="8" s="1"/>
  <c r="X64" i="8"/>
  <c r="AH96" i="8" s="1"/>
  <c r="W64" i="8"/>
  <c r="AH95" i="8" s="1"/>
  <c r="V64" i="8"/>
  <c r="AH94" i="8" s="1"/>
  <c r="U64" i="8"/>
  <c r="AH93" i="8" s="1"/>
  <c r="T64" i="8"/>
  <c r="AH92" i="8" s="1"/>
  <c r="S64" i="8"/>
  <c r="AH91" i="8" s="1"/>
  <c r="R64" i="8"/>
  <c r="AH90" i="8" s="1"/>
  <c r="Q64" i="8"/>
  <c r="AH89" i="8" s="1"/>
  <c r="P64" i="8"/>
  <c r="AH88" i="8" s="1"/>
  <c r="O64" i="8"/>
  <c r="AH87" i="8" s="1"/>
  <c r="N64" i="8"/>
  <c r="AH86" i="8" s="1"/>
  <c r="M64" i="8"/>
  <c r="AH85" i="8" s="1"/>
  <c r="L64" i="8"/>
  <c r="AH84" i="8" s="1"/>
  <c r="K64" i="8"/>
  <c r="AH83" i="8" s="1"/>
  <c r="J64" i="8"/>
  <c r="AH82" i="8" s="1"/>
  <c r="I64" i="8"/>
  <c r="AH81" i="8" s="1"/>
  <c r="H64" i="8"/>
  <c r="AH80" i="8" s="1"/>
  <c r="G64" i="8"/>
  <c r="AH79" i="8" s="1"/>
  <c r="F64" i="8"/>
  <c r="AH78" i="8" s="1"/>
  <c r="E64" i="8"/>
  <c r="AH77" i="8" s="1"/>
  <c r="D64" i="8"/>
  <c r="AH76" i="8" s="1"/>
  <c r="C64" i="8"/>
  <c r="AH75" i="8" s="1"/>
  <c r="B64" i="8"/>
  <c r="C67"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G67" i="4"/>
  <c r="B67" i="4"/>
  <c r="C66"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G66" i="4"/>
  <c r="B66" i="4"/>
  <c r="C65"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G65" i="4"/>
  <c r="B65" i="4"/>
  <c r="C64"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G64" i="4"/>
  <c r="B64" i="4"/>
  <c r="P66" i="3"/>
  <c r="G66" i="3"/>
  <c r="B66" i="3"/>
  <c r="AH74" i="8" l="1"/>
  <c r="B199" i="8" s="1" a="1"/>
  <c r="B199" i="8" s="1"/>
  <c r="F249" i="8" s="1"/>
  <c r="B74" i="8" a="1"/>
  <c r="F87" i="8" s="1"/>
  <c r="B241" i="9" a="1"/>
  <c r="B241" i="9" s="1"/>
  <c r="B200" i="9" a="1"/>
  <c r="B200" i="9" s="1"/>
  <c r="B119" i="9" a="1"/>
  <c r="B108" i="9" a="1"/>
  <c r="B201" i="9" a="1"/>
  <c r="B201" i="9" s="1"/>
  <c r="B106" i="10"/>
  <c r="B109" i="10" s="1" a="1"/>
  <c r="C234" i="10"/>
  <c r="C199" i="9"/>
  <c r="O75" i="8" l="1"/>
  <c r="O86" i="8"/>
  <c r="O77" i="8"/>
  <c r="F83" i="8"/>
  <c r="M81" i="8"/>
  <c r="E77" i="8"/>
  <c r="T75" i="8"/>
  <c r="F84" i="8"/>
  <c r="S86" i="8"/>
  <c r="T77" i="8"/>
  <c r="K83" i="8"/>
  <c r="E81" i="8"/>
  <c r="AA76" i="8"/>
  <c r="AE75" i="8"/>
  <c r="V81" i="8"/>
  <c r="AE77" i="8"/>
  <c r="AA78" i="8"/>
  <c r="S74" i="8"/>
  <c r="F76" i="8"/>
  <c r="B79" i="8"/>
  <c r="AA81" i="8"/>
  <c r="V84" i="8"/>
  <c r="AE86" i="8"/>
  <c r="K75" i="8"/>
  <c r="F78" i="8"/>
  <c r="B81" i="8"/>
  <c r="AA83" i="8"/>
  <c r="L86" i="8"/>
  <c r="U83" i="8"/>
  <c r="M79" i="8"/>
  <c r="E75" i="8"/>
  <c r="J78" i="8"/>
  <c r="AE83" i="8"/>
  <c r="T74" i="8"/>
  <c r="J80" i="8"/>
  <c r="Z85" i="8"/>
  <c r="Q83" i="8"/>
  <c r="I79" i="8"/>
  <c r="AE74" i="8"/>
  <c r="P78" i="8"/>
  <c r="K81" i="8"/>
  <c r="Y74" i="8"/>
  <c r="P80" i="8"/>
  <c r="AD85" i="8"/>
  <c r="I83" i="8"/>
  <c r="AE78" i="8"/>
  <c r="W74" i="8"/>
  <c r="Z78" i="8"/>
  <c r="Q84" i="8"/>
  <c r="AA86" i="8"/>
  <c r="F75" i="8"/>
  <c r="Z80" i="8"/>
  <c r="V83" i="8"/>
  <c r="H86" i="8"/>
  <c r="I85" i="8"/>
  <c r="E83" i="8"/>
  <c r="AE80" i="8"/>
  <c r="W76" i="8"/>
  <c r="W84" i="8"/>
  <c r="S82" i="8"/>
  <c r="O80" i="8"/>
  <c r="K78" i="8"/>
  <c r="G76" i="8"/>
  <c r="C74" i="8"/>
  <c r="AB76" i="8"/>
  <c r="W79" i="8"/>
  <c r="R82" i="8"/>
  <c r="M85" i="8"/>
  <c r="Q87" i="8"/>
  <c r="B76" i="8"/>
  <c r="AB78" i="8"/>
  <c r="W81" i="8"/>
  <c r="R84" i="8"/>
  <c r="AB86" i="8"/>
  <c r="Q81" i="8"/>
  <c r="I77" i="8"/>
  <c r="F81" i="8"/>
  <c r="S84" i="8"/>
  <c r="O82" i="8"/>
  <c r="K80" i="8"/>
  <c r="G78" i="8"/>
  <c r="C76" i="8"/>
  <c r="H74" i="8"/>
  <c r="C77" i="8"/>
  <c r="AB79" i="8"/>
  <c r="X82" i="8"/>
  <c r="Q85" i="8"/>
  <c r="U87" i="8"/>
  <c r="H76" i="8"/>
  <c r="C79" i="8"/>
  <c r="AB81" i="8"/>
  <c r="X84" i="8"/>
  <c r="B87" i="8"/>
  <c r="K84" i="8"/>
  <c r="G82" i="8"/>
  <c r="C80" i="8"/>
  <c r="AC77" i="8"/>
  <c r="Y75" i="8"/>
  <c r="R74" i="8"/>
  <c r="N77" i="8"/>
  <c r="I80" i="8"/>
  <c r="D83" i="8"/>
  <c r="Y85" i="8"/>
  <c r="AC87" i="8"/>
  <c r="R76" i="8"/>
  <c r="N79" i="8"/>
  <c r="I82" i="8"/>
  <c r="D85" i="8"/>
  <c r="J87" i="8"/>
  <c r="G84" i="8"/>
  <c r="C82" i="8"/>
  <c r="AC79" i="8"/>
  <c r="Y77" i="8"/>
  <c r="U75" i="8"/>
  <c r="X74" i="8"/>
  <c r="S77" i="8"/>
  <c r="N80" i="8"/>
  <c r="J83" i="8"/>
  <c r="AC85" i="8"/>
  <c r="C88" i="8"/>
  <c r="X76" i="8"/>
  <c r="S79" i="8"/>
  <c r="N82" i="8"/>
  <c r="J85" i="8"/>
  <c r="N87" i="8"/>
  <c r="B109" i="10"/>
  <c r="P109" i="10"/>
  <c r="B110" i="10"/>
  <c r="R110" i="10"/>
  <c r="D111" i="10"/>
  <c r="T111" i="10"/>
  <c r="F112" i="10"/>
  <c r="V112" i="10"/>
  <c r="H113" i="10"/>
  <c r="X113" i="10"/>
  <c r="J114" i="10"/>
  <c r="Z114" i="10"/>
  <c r="L115" i="10"/>
  <c r="AB115" i="10"/>
  <c r="N116" i="10"/>
  <c r="AD116" i="10"/>
  <c r="P117" i="10"/>
  <c r="B118" i="10"/>
  <c r="R118" i="10"/>
  <c r="D109" i="10"/>
  <c r="T109" i="10"/>
  <c r="F110" i="10"/>
  <c r="V110" i="10"/>
  <c r="H111" i="10"/>
  <c r="X111" i="10"/>
  <c r="J112" i="10"/>
  <c r="Z112" i="10"/>
  <c r="L113" i="10"/>
  <c r="AB113" i="10"/>
  <c r="N114" i="10"/>
  <c r="AD114" i="10"/>
  <c r="P115" i="10"/>
  <c r="B116" i="10"/>
  <c r="R116" i="10"/>
  <c r="D117" i="10"/>
  <c r="T117" i="10"/>
  <c r="F118" i="10"/>
  <c r="V118" i="10"/>
  <c r="H119" i="10"/>
  <c r="X119" i="10"/>
  <c r="J120" i="10"/>
  <c r="R120" i="10"/>
  <c r="Z120" i="10"/>
  <c r="D121" i="10"/>
  <c r="L121" i="10"/>
  <c r="T121" i="10"/>
  <c r="AB121" i="10"/>
  <c r="F122" i="10"/>
  <c r="N122" i="10"/>
  <c r="V122" i="10"/>
  <c r="AD122" i="10"/>
  <c r="H123" i="10"/>
  <c r="P123" i="10"/>
  <c r="X123" i="10"/>
  <c r="B124" i="10"/>
  <c r="J124" i="10"/>
  <c r="R124" i="10"/>
  <c r="Z124" i="10"/>
  <c r="D125" i="10"/>
  <c r="L125" i="10"/>
  <c r="T125" i="10"/>
  <c r="AB125" i="10"/>
  <c r="F126" i="10"/>
  <c r="N126" i="10"/>
  <c r="V126" i="10"/>
  <c r="AD126" i="10"/>
  <c r="H127" i="10"/>
  <c r="P127" i="10"/>
  <c r="X127" i="10"/>
  <c r="B128" i="10"/>
  <c r="J128" i="10"/>
  <c r="R128" i="10"/>
  <c r="Z128" i="10"/>
  <c r="D129" i="10"/>
  <c r="L129" i="10"/>
  <c r="T129" i="10"/>
  <c r="AB129" i="10"/>
  <c r="F130" i="10"/>
  <c r="N130" i="10"/>
  <c r="V130" i="10"/>
  <c r="AD130" i="10"/>
  <c r="H131" i="10"/>
  <c r="P131" i="10"/>
  <c r="X131" i="10"/>
  <c r="B132" i="10"/>
  <c r="J132" i="10"/>
  <c r="R132" i="10"/>
  <c r="Z132" i="10"/>
  <c r="D133" i="10"/>
  <c r="L133" i="10"/>
  <c r="T133" i="10"/>
  <c r="AB133" i="10"/>
  <c r="F134" i="10"/>
  <c r="N134" i="10"/>
  <c r="V134" i="10"/>
  <c r="AD134" i="10"/>
  <c r="H135" i="10"/>
  <c r="P135" i="10"/>
  <c r="X135" i="10"/>
  <c r="B136" i="10"/>
  <c r="J136" i="10"/>
  <c r="R136" i="10"/>
  <c r="Z136" i="10"/>
  <c r="D137" i="10"/>
  <c r="L137" i="10"/>
  <c r="E109" i="10"/>
  <c r="U109" i="10"/>
  <c r="G110" i="10"/>
  <c r="W110" i="10"/>
  <c r="I111" i="10"/>
  <c r="Y111" i="10"/>
  <c r="K112" i="10"/>
  <c r="AA112" i="10"/>
  <c r="M113" i="10"/>
  <c r="AC113" i="10"/>
  <c r="O114" i="10"/>
  <c r="AE114" i="10"/>
  <c r="Q115" i="10"/>
  <c r="C116" i="10"/>
  <c r="S116" i="10"/>
  <c r="E117" i="10"/>
  <c r="U117" i="10"/>
  <c r="G118" i="10"/>
  <c r="W118" i="10"/>
  <c r="I119" i="10"/>
  <c r="Y119" i="10"/>
  <c r="K120" i="10"/>
  <c r="S120" i="10"/>
  <c r="AA120" i="10"/>
  <c r="E121" i="10"/>
  <c r="M121" i="10"/>
  <c r="U121" i="10"/>
  <c r="AC121" i="10"/>
  <c r="G122" i="10"/>
  <c r="O122" i="10"/>
  <c r="W122" i="10"/>
  <c r="AE122" i="10"/>
  <c r="I123" i="10"/>
  <c r="Q123" i="10"/>
  <c r="Y123" i="10"/>
  <c r="C124" i="10"/>
  <c r="K124" i="10"/>
  <c r="S124" i="10"/>
  <c r="AA124" i="10"/>
  <c r="E125" i="10"/>
  <c r="M125" i="10"/>
  <c r="U125" i="10"/>
  <c r="AC125" i="10"/>
  <c r="G126" i="10"/>
  <c r="O126" i="10"/>
  <c r="W126" i="10"/>
  <c r="AE126" i="10"/>
  <c r="I127" i="10"/>
  <c r="Q127" i="10"/>
  <c r="Y127" i="10"/>
  <c r="C128" i="10"/>
  <c r="K128" i="10"/>
  <c r="S128" i="10"/>
  <c r="AA128" i="10"/>
  <c r="E129" i="10"/>
  <c r="M129" i="10"/>
  <c r="U129" i="10"/>
  <c r="AC129" i="10"/>
  <c r="G130" i="10"/>
  <c r="O130" i="10"/>
  <c r="W130" i="10"/>
  <c r="AE130" i="10"/>
  <c r="I131" i="10"/>
  <c r="Q131" i="10"/>
  <c r="Y131" i="10"/>
  <c r="C132" i="10"/>
  <c r="K132" i="10"/>
  <c r="S132" i="10"/>
  <c r="AA132" i="10"/>
  <c r="E133" i="10"/>
  <c r="M133" i="10"/>
  <c r="U133" i="10"/>
  <c r="AC133" i="10"/>
  <c r="G134" i="10"/>
  <c r="O134" i="10"/>
  <c r="W134" i="10"/>
  <c r="AE134" i="10"/>
  <c r="I135" i="10"/>
  <c r="Q135" i="10"/>
  <c r="Y135" i="10"/>
  <c r="C136" i="10"/>
  <c r="K136" i="10"/>
  <c r="S136" i="10"/>
  <c r="AA136" i="10"/>
  <c r="E137" i="10"/>
  <c r="I109" i="10"/>
  <c r="Y109" i="10"/>
  <c r="K110" i="10"/>
  <c r="AA110" i="10"/>
  <c r="M111" i="10"/>
  <c r="AC111" i="10"/>
  <c r="O112" i="10"/>
  <c r="AE112" i="10"/>
  <c r="Q113" i="10"/>
  <c r="C114" i="10"/>
  <c r="S114" i="10"/>
  <c r="E115" i="10"/>
  <c r="U115" i="10"/>
  <c r="G116" i="10"/>
  <c r="W116" i="10"/>
  <c r="I117" i="10"/>
  <c r="Y117" i="10"/>
  <c r="K118" i="10"/>
  <c r="AA118" i="10"/>
  <c r="M119" i="10"/>
  <c r="AC119" i="10"/>
  <c r="M120" i="10"/>
  <c r="U120" i="10"/>
  <c r="AC120" i="10"/>
  <c r="G121" i="10"/>
  <c r="O121" i="10"/>
  <c r="W121" i="10"/>
  <c r="AE121" i="10"/>
  <c r="I122" i="10"/>
  <c r="Q122" i="10"/>
  <c r="Y122" i="10"/>
  <c r="C123" i="10"/>
  <c r="K123" i="10"/>
  <c r="S123" i="10"/>
  <c r="AA123" i="10"/>
  <c r="E124" i="10"/>
  <c r="M124" i="10"/>
  <c r="U124" i="10"/>
  <c r="AC124" i="10"/>
  <c r="G125" i="10"/>
  <c r="O125" i="10"/>
  <c r="W125" i="10"/>
  <c r="AE125" i="10"/>
  <c r="I126" i="10"/>
  <c r="Q126" i="10"/>
  <c r="Y126" i="10"/>
  <c r="C127" i="10"/>
  <c r="K127" i="10"/>
  <c r="S127" i="10"/>
  <c r="AA127" i="10"/>
  <c r="E128" i="10"/>
  <c r="M128" i="10"/>
  <c r="U128" i="10"/>
  <c r="AC128" i="10"/>
  <c r="G129" i="10"/>
  <c r="O129" i="10"/>
  <c r="W129" i="10"/>
  <c r="AE129" i="10"/>
  <c r="I130" i="10"/>
  <c r="Q130" i="10"/>
  <c r="Y130" i="10"/>
  <c r="C131" i="10"/>
  <c r="K131" i="10"/>
  <c r="S131" i="10"/>
  <c r="AA131" i="10"/>
  <c r="E132" i="10"/>
  <c r="M132" i="10"/>
  <c r="U132" i="10"/>
  <c r="AC132" i="10"/>
  <c r="G133" i="10"/>
  <c r="O133" i="10"/>
  <c r="W133" i="10"/>
  <c r="AE133" i="10"/>
  <c r="I134" i="10"/>
  <c r="Q134" i="10"/>
  <c r="Y134" i="10"/>
  <c r="C135" i="10"/>
  <c r="K135" i="10"/>
  <c r="S135" i="10"/>
  <c r="L109" i="10"/>
  <c r="AB109" i="10"/>
  <c r="N110" i="10"/>
  <c r="AD110" i="10"/>
  <c r="P111" i="10"/>
  <c r="B112" i="10"/>
  <c r="R112" i="10"/>
  <c r="D113" i="10"/>
  <c r="T113" i="10"/>
  <c r="F114" i="10"/>
  <c r="V114" i="10"/>
  <c r="H115" i="10"/>
  <c r="X115" i="10"/>
  <c r="J116" i="10"/>
  <c r="Z116" i="10"/>
  <c r="L117" i="10"/>
  <c r="AB117" i="10"/>
  <c r="N118" i="10"/>
  <c r="AD118" i="10"/>
  <c r="P119" i="10"/>
  <c r="B120" i="10"/>
  <c r="N120" i="10"/>
  <c r="V120" i="10"/>
  <c r="AD120" i="10"/>
  <c r="H121" i="10"/>
  <c r="P121" i="10"/>
  <c r="X121" i="10"/>
  <c r="B122" i="10"/>
  <c r="J122" i="10"/>
  <c r="R122" i="10"/>
  <c r="Z122" i="10"/>
  <c r="D123" i="10"/>
  <c r="L123" i="10"/>
  <c r="T123" i="10"/>
  <c r="AB123" i="10"/>
  <c r="F124" i="10"/>
  <c r="N124" i="10"/>
  <c r="V124" i="10"/>
  <c r="AD124" i="10"/>
  <c r="H125" i="10"/>
  <c r="P125" i="10"/>
  <c r="X125" i="10"/>
  <c r="B126" i="10"/>
  <c r="J126" i="10"/>
  <c r="R126" i="10"/>
  <c r="Z126" i="10"/>
  <c r="D127" i="10"/>
  <c r="L127" i="10"/>
  <c r="T127" i="10"/>
  <c r="AB127" i="10"/>
  <c r="F128" i="10"/>
  <c r="N128" i="10"/>
  <c r="V128" i="10"/>
  <c r="AD128" i="10"/>
  <c r="H109" i="10"/>
  <c r="S110" i="10"/>
  <c r="C112" i="10"/>
  <c r="P113" i="10"/>
  <c r="AA114" i="10"/>
  <c r="K116" i="10"/>
  <c r="X117" i="10"/>
  <c r="D119" i="10"/>
  <c r="F120" i="10"/>
  <c r="X120" i="10"/>
  <c r="J121" i="10"/>
  <c r="Z121" i="10"/>
  <c r="L122" i="10"/>
  <c r="AB122" i="10"/>
  <c r="N123" i="10"/>
  <c r="AD123" i="10"/>
  <c r="P124" i="10"/>
  <c r="B125" i="10"/>
  <c r="R125" i="10"/>
  <c r="D126" i="10"/>
  <c r="T126" i="10"/>
  <c r="F127" i="10"/>
  <c r="V127" i="10"/>
  <c r="H128" i="10"/>
  <c r="X128" i="10"/>
  <c r="I129" i="10"/>
  <c r="V129" i="10"/>
  <c r="D130" i="10"/>
  <c r="R130" i="10"/>
  <c r="AC130" i="10"/>
  <c r="M131" i="10"/>
  <c r="Z131" i="10"/>
  <c r="H132" i="10"/>
  <c r="V132" i="10"/>
  <c r="C133" i="10"/>
  <c r="Q133" i="10"/>
  <c r="AD133" i="10"/>
  <c r="L134" i="10"/>
  <c r="Z134" i="10"/>
  <c r="G135" i="10"/>
  <c r="U135" i="10"/>
  <c r="AE135" i="10"/>
  <c r="M136" i="10"/>
  <c r="W136" i="10"/>
  <c r="C137" i="10"/>
  <c r="N137" i="10"/>
  <c r="V137" i="10"/>
  <c r="AD137" i="10"/>
  <c r="H138" i="10"/>
  <c r="P138" i="10"/>
  <c r="X138" i="10"/>
  <c r="M109" i="10"/>
  <c r="Z110" i="10"/>
  <c r="G112" i="10"/>
  <c r="U113" i="10"/>
  <c r="D115" i="10"/>
  <c r="O116" i="10"/>
  <c r="AC117" i="10"/>
  <c r="E119" i="10"/>
  <c r="G120" i="10"/>
  <c r="Y120" i="10"/>
  <c r="K121" i="10"/>
  <c r="AA121" i="10"/>
  <c r="M122" i="10"/>
  <c r="AC122" i="10"/>
  <c r="O123" i="10"/>
  <c r="AE123" i="10"/>
  <c r="Q124" i="10"/>
  <c r="C125" i="10"/>
  <c r="S125" i="10"/>
  <c r="E126" i="10"/>
  <c r="U126" i="10"/>
  <c r="G127" i="10"/>
  <c r="W127" i="10"/>
  <c r="I128" i="10"/>
  <c r="Y128" i="10"/>
  <c r="J129" i="10"/>
  <c r="X129" i="10"/>
  <c r="E130" i="10"/>
  <c r="S130" i="10"/>
  <c r="B131" i="10"/>
  <c r="N131" i="10"/>
  <c r="AB131" i="10"/>
  <c r="I132" i="10"/>
  <c r="W132" i="10"/>
  <c r="F133" i="10"/>
  <c r="R133" i="10"/>
  <c r="B134" i="10"/>
  <c r="M134" i="10"/>
  <c r="AA134" i="10"/>
  <c r="J135" i="10"/>
  <c r="V135" i="10"/>
  <c r="D136" i="10"/>
  <c r="N136" i="10"/>
  <c r="X136" i="10"/>
  <c r="F137" i="10"/>
  <c r="O137" i="10"/>
  <c r="W137" i="10"/>
  <c r="AE137" i="10"/>
  <c r="I138" i="10"/>
  <c r="Q138" i="10"/>
  <c r="Y138" i="10"/>
  <c r="Q109" i="10"/>
  <c r="AE110" i="10"/>
  <c r="N112" i="10"/>
  <c r="Y113" i="10"/>
  <c r="I115" i="10"/>
  <c r="V116" i="10"/>
  <c r="C118" i="10"/>
  <c r="L119" i="10"/>
  <c r="L120" i="10"/>
  <c r="AB120" i="10"/>
  <c r="N121" i="10"/>
  <c r="AD121" i="10"/>
  <c r="P122" i="10"/>
  <c r="B123" i="10"/>
  <c r="R123" i="10"/>
  <c r="D124" i="10"/>
  <c r="T124" i="10"/>
  <c r="F125" i="10"/>
  <c r="V125" i="10"/>
  <c r="H126" i="10"/>
  <c r="X126" i="10"/>
  <c r="J127" i="10"/>
  <c r="Z127" i="10"/>
  <c r="L128" i="10"/>
  <c r="AB128" i="10"/>
  <c r="K129" i="10"/>
  <c r="Y129" i="10"/>
  <c r="H130" i="10"/>
  <c r="T130" i="10"/>
  <c r="D131" i="10"/>
  <c r="O131" i="10"/>
  <c r="AC131" i="10"/>
  <c r="L132" i="10"/>
  <c r="X132" i="10"/>
  <c r="H133" i="10"/>
  <c r="S133" i="10"/>
  <c r="C134" i="10"/>
  <c r="P134" i="10"/>
  <c r="AB134" i="10"/>
  <c r="L135" i="10"/>
  <c r="W135" i="10"/>
  <c r="E136" i="10"/>
  <c r="O136" i="10"/>
  <c r="Y136" i="10"/>
  <c r="G137" i="10"/>
  <c r="P137" i="10"/>
  <c r="X137" i="10"/>
  <c r="B138" i="10"/>
  <c r="J138" i="10"/>
  <c r="R138" i="10"/>
  <c r="Z138" i="10"/>
  <c r="X109" i="10"/>
  <c r="E111" i="10"/>
  <c r="S112" i="10"/>
  <c r="C110" i="10"/>
  <c r="Q111" i="10"/>
  <c r="AD112" i="10"/>
  <c r="K114" i="10"/>
  <c r="Y115" i="10"/>
  <c r="H117" i="10"/>
  <c r="S118" i="10"/>
  <c r="U119" i="10"/>
  <c r="Q120" i="10"/>
  <c r="C121" i="10"/>
  <c r="S121" i="10"/>
  <c r="E122" i="10"/>
  <c r="U122" i="10"/>
  <c r="G123" i="10"/>
  <c r="W123" i="10"/>
  <c r="I124" i="10"/>
  <c r="Y124" i="10"/>
  <c r="K125" i="10"/>
  <c r="AA125" i="10"/>
  <c r="M126" i="10"/>
  <c r="AC126" i="10"/>
  <c r="O127" i="10"/>
  <c r="AE127" i="10"/>
  <c r="Q128" i="10"/>
  <c r="C129" i="10"/>
  <c r="Q129" i="10"/>
  <c r="AD129" i="10"/>
  <c r="L130" i="10"/>
  <c r="Z130" i="10"/>
  <c r="G131" i="10"/>
  <c r="U131" i="10"/>
  <c r="D132" i="10"/>
  <c r="P132" i="10"/>
  <c r="AD132" i="10"/>
  <c r="K133" i="10"/>
  <c r="Y133" i="10"/>
  <c r="H134" i="10"/>
  <c r="T134" i="10"/>
  <c r="D135" i="10"/>
  <c r="O135" i="10"/>
  <c r="AB135" i="10"/>
  <c r="H136" i="10"/>
  <c r="T136" i="10"/>
  <c r="AD136" i="10"/>
  <c r="J137" i="10"/>
  <c r="S137" i="10"/>
  <c r="AA137" i="10"/>
  <c r="E138" i="10"/>
  <c r="M138" i="10"/>
  <c r="U138" i="10"/>
  <c r="AC138" i="10"/>
  <c r="AC109" i="10"/>
  <c r="I113" i="10"/>
  <c r="F116" i="10"/>
  <c r="AE118" i="10"/>
  <c r="W120" i="10"/>
  <c r="Y121" i="10"/>
  <c r="AA122" i="10"/>
  <c r="AC123" i="10"/>
  <c r="AE124" i="10"/>
  <c r="C126" i="10"/>
  <c r="E127" i="10"/>
  <c r="G128" i="10"/>
  <c r="H129" i="10"/>
  <c r="C130" i="10"/>
  <c r="AB130" i="10"/>
  <c r="W131" i="10"/>
  <c r="T132" i="10"/>
  <c r="P133" i="10"/>
  <c r="K134" i="10"/>
  <c r="F135" i="10"/>
  <c r="AD135" i="10"/>
  <c r="V136" i="10"/>
  <c r="M137" i="10"/>
  <c r="AC137" i="10"/>
  <c r="O138" i="10"/>
  <c r="AE138" i="10"/>
  <c r="J110" i="10"/>
  <c r="B114" i="10"/>
  <c r="AA116" i="10"/>
  <c r="Q119" i="10"/>
  <c r="AE120" i="10"/>
  <c r="C122" i="10"/>
  <c r="E123" i="10"/>
  <c r="G124" i="10"/>
  <c r="I125" i="10"/>
  <c r="K126" i="10"/>
  <c r="M127" i="10"/>
  <c r="O128" i="10"/>
  <c r="N129" i="10"/>
  <c r="J130" i="10"/>
  <c r="E131" i="10"/>
  <c r="AD131" i="10"/>
  <c r="Y132" i="10"/>
  <c r="V133" i="10"/>
  <c r="R134" i="10"/>
  <c r="M135" i="10"/>
  <c r="F136" i="10"/>
  <c r="AB136" i="10"/>
  <c r="Q137" i="10"/>
  <c r="C138" i="10"/>
  <c r="S138" i="10"/>
  <c r="O110" i="10"/>
  <c r="G114" i="10"/>
  <c r="AE116" i="10"/>
  <c r="T119" i="10"/>
  <c r="B121" i="10"/>
  <c r="D122" i="10"/>
  <c r="F123" i="10"/>
  <c r="H124" i="10"/>
  <c r="J125" i="10"/>
  <c r="L126" i="10"/>
  <c r="N127" i="10"/>
  <c r="P128" i="10"/>
  <c r="P129" i="10"/>
  <c r="K130" i="10"/>
  <c r="F131" i="10"/>
  <c r="AE131" i="10"/>
  <c r="AB132" i="10"/>
  <c r="X133" i="10"/>
  <c r="S134" i="10"/>
  <c r="N135" i="10"/>
  <c r="G136" i="10"/>
  <c r="AC136" i="10"/>
  <c r="R137" i="10"/>
  <c r="D138" i="10"/>
  <c r="T138" i="10"/>
  <c r="L111" i="10"/>
  <c r="R114" i="10"/>
  <c r="M117" i="10"/>
  <c r="AB119" i="10"/>
  <c r="F121" i="10"/>
  <c r="H122" i="10"/>
  <c r="J123" i="10"/>
  <c r="L124" i="10"/>
  <c r="N125" i="10"/>
  <c r="P126" i="10"/>
  <c r="R127" i="10"/>
  <c r="T128" i="10"/>
  <c r="R129" i="10"/>
  <c r="M130" i="10"/>
  <c r="J131" i="10"/>
  <c r="F132" i="10"/>
  <c r="AE132" i="10"/>
  <c r="Z133" i="10"/>
  <c r="U134" i="10"/>
  <c r="R135" i="10"/>
  <c r="I136" i="10"/>
  <c r="AE136" i="10"/>
  <c r="T137" i="10"/>
  <c r="F138" i="10"/>
  <c r="V138" i="10"/>
  <c r="AB111" i="10"/>
  <c r="M115" i="10"/>
  <c r="J118" i="10"/>
  <c r="O120" i="10"/>
  <c r="Q121" i="10"/>
  <c r="S122" i="10"/>
  <c r="U123" i="10"/>
  <c r="W124" i="10"/>
  <c r="Y125" i="10"/>
  <c r="AA126" i="10"/>
  <c r="AC127" i="10"/>
  <c r="AE128" i="10"/>
  <c r="Z129" i="10"/>
  <c r="U130" i="10"/>
  <c r="R131" i="10"/>
  <c r="N132" i="10"/>
  <c r="I133" i="10"/>
  <c r="D134" i="10"/>
  <c r="AC134" i="10"/>
  <c r="Z135" i="10"/>
  <c r="P136" i="10"/>
  <c r="H137" i="10"/>
  <c r="Y137" i="10"/>
  <c r="K138" i="10"/>
  <c r="AA138" i="10"/>
  <c r="U111" i="10"/>
  <c r="Z118" i="10"/>
  <c r="T122" i="10"/>
  <c r="Q125" i="10"/>
  <c r="D128" i="10"/>
  <c r="X130" i="10"/>
  <c r="B133" i="10"/>
  <c r="E135" i="10"/>
  <c r="I137" i="10"/>
  <c r="W138" i="10"/>
  <c r="W112" i="10"/>
  <c r="C120" i="10"/>
  <c r="X122" i="10"/>
  <c r="Z125" i="10"/>
  <c r="W128" i="10"/>
  <c r="AA130" i="10"/>
  <c r="J133" i="10"/>
  <c r="T135" i="10"/>
  <c r="K137" i="10"/>
  <c r="AB138" i="10"/>
  <c r="E113" i="10"/>
  <c r="P120" i="10"/>
  <c r="M123" i="10"/>
  <c r="AD125" i="10"/>
  <c r="B129" i="10"/>
  <c r="L131" i="10"/>
  <c r="N133" i="10"/>
  <c r="AA135" i="10"/>
  <c r="U137" i="10"/>
  <c r="AD138" i="10"/>
  <c r="W114" i="10"/>
  <c r="T120" i="10"/>
  <c r="V123" i="10"/>
  <c r="S126" i="10"/>
  <c r="F129" i="10"/>
  <c r="T131" i="10"/>
  <c r="AA133" i="10"/>
  <c r="AC135" i="10"/>
  <c r="Z137" i="10"/>
  <c r="AC115" i="10"/>
  <c r="R121" i="10"/>
  <c r="O124" i="10"/>
  <c r="B127" i="10"/>
  <c r="AA129" i="10"/>
  <c r="G132" i="10"/>
  <c r="J134" i="10"/>
  <c r="Q136" i="10"/>
  <c r="G138" i="10"/>
  <c r="Q117" i="10"/>
  <c r="V121" i="10"/>
  <c r="X124" i="10"/>
  <c r="U127" i="10"/>
  <c r="B130" i="10"/>
  <c r="O132" i="10"/>
  <c r="X134" i="10"/>
  <c r="U136" i="10"/>
  <c r="L138" i="10"/>
  <c r="T115" i="10"/>
  <c r="S129" i="10"/>
  <c r="AB137" i="10"/>
  <c r="O118" i="10"/>
  <c r="P130" i="10"/>
  <c r="N138" i="10"/>
  <c r="I121" i="10"/>
  <c r="V131" i="10"/>
  <c r="K122" i="10"/>
  <c r="Q132" i="10"/>
  <c r="Z123" i="10"/>
  <c r="E134" i="10"/>
  <c r="AB124" i="10"/>
  <c r="B135" i="10"/>
  <c r="AB126" i="10"/>
  <c r="L136" i="10"/>
  <c r="AD127" i="10"/>
  <c r="B137" i="10"/>
  <c r="AA119" i="10"/>
  <c r="Y118" i="10"/>
  <c r="W117" i="10"/>
  <c r="U116" i="10"/>
  <c r="S115" i="10"/>
  <c r="Q114" i="10"/>
  <c r="O113" i="10"/>
  <c r="M112" i="10"/>
  <c r="K111" i="10"/>
  <c r="I110" i="10"/>
  <c r="G109" i="10"/>
  <c r="N119" i="10"/>
  <c r="L118" i="10"/>
  <c r="J117" i="10"/>
  <c r="H116" i="10"/>
  <c r="F115" i="10"/>
  <c r="D114" i="10"/>
  <c r="B113" i="10"/>
  <c r="AD111" i="10"/>
  <c r="AB110" i="10"/>
  <c r="Z109" i="10"/>
  <c r="W119" i="10"/>
  <c r="U118" i="10"/>
  <c r="S117" i="10"/>
  <c r="Q116" i="10"/>
  <c r="O115" i="10"/>
  <c r="M114" i="10"/>
  <c r="K113" i="10"/>
  <c r="I112" i="10"/>
  <c r="G111" i="10"/>
  <c r="E110" i="10"/>
  <c r="C109" i="10"/>
  <c r="J119" i="10"/>
  <c r="H118" i="10"/>
  <c r="F117" i="10"/>
  <c r="D116" i="10"/>
  <c r="B115" i="10"/>
  <c r="AD113" i="10"/>
  <c r="AB112" i="10"/>
  <c r="Z111" i="10"/>
  <c r="X110" i="10"/>
  <c r="V109" i="10"/>
  <c r="S119" i="10"/>
  <c r="Q118" i="10"/>
  <c r="O117" i="10"/>
  <c r="M116" i="10"/>
  <c r="K115" i="10"/>
  <c r="I114" i="10"/>
  <c r="G113" i="10"/>
  <c r="E112" i="10"/>
  <c r="C111" i="10"/>
  <c r="AE109" i="10"/>
  <c r="H120" i="10"/>
  <c r="F119" i="10"/>
  <c r="D118" i="10"/>
  <c r="B117" i="10"/>
  <c r="AD115" i="10"/>
  <c r="AB114" i="10"/>
  <c r="Z113" i="10"/>
  <c r="X112" i="10"/>
  <c r="V111" i="10"/>
  <c r="T110" i="10"/>
  <c r="R109" i="10"/>
  <c r="O119" i="10"/>
  <c r="M118" i="10"/>
  <c r="K117" i="10"/>
  <c r="I116" i="10"/>
  <c r="G115" i="10"/>
  <c r="E114" i="10"/>
  <c r="C113" i="10"/>
  <c r="AE111" i="10"/>
  <c r="AC110" i="10"/>
  <c r="AA109" i="10"/>
  <c r="D120" i="10"/>
  <c r="B119" i="10"/>
  <c r="AD117" i="10"/>
  <c r="AB116" i="10"/>
  <c r="Z115" i="10"/>
  <c r="X114" i="10"/>
  <c r="V113" i="10"/>
  <c r="T112" i="10"/>
  <c r="R111" i="10"/>
  <c r="P110" i="10"/>
  <c r="N109" i="10"/>
  <c r="I120" i="10"/>
  <c r="G119" i="10"/>
  <c r="E118" i="10"/>
  <c r="C117" i="10"/>
  <c r="AE115" i="10"/>
  <c r="AC114" i="10"/>
  <c r="AA113" i="10"/>
  <c r="Y112" i="10"/>
  <c r="W111" i="10"/>
  <c r="U110" i="10"/>
  <c r="S109" i="10"/>
  <c r="Z119" i="10"/>
  <c r="X118" i="10"/>
  <c r="V117" i="10"/>
  <c r="T116" i="10"/>
  <c r="R115" i="10"/>
  <c r="P114" i="10"/>
  <c r="N113" i="10"/>
  <c r="L112" i="10"/>
  <c r="J111" i="10"/>
  <c r="H110" i="10"/>
  <c r="F109" i="10"/>
  <c r="AE119" i="10"/>
  <c r="AC118" i="10"/>
  <c r="AA117" i="10"/>
  <c r="Y116" i="10"/>
  <c r="W115" i="10"/>
  <c r="U114" i="10"/>
  <c r="S113" i="10"/>
  <c r="Q112" i="10"/>
  <c r="O111" i="10"/>
  <c r="M110" i="10"/>
  <c r="K109" i="10"/>
  <c r="R119" i="10"/>
  <c r="P118" i="10"/>
  <c r="N117" i="10"/>
  <c r="L116" i="10"/>
  <c r="J115" i="10"/>
  <c r="H114" i="10"/>
  <c r="F113" i="10"/>
  <c r="D112" i="10"/>
  <c r="B111" i="10"/>
  <c r="AD109" i="10"/>
  <c r="G117" i="10"/>
  <c r="AC112" i="10"/>
  <c r="AD119" i="10"/>
  <c r="V115" i="10"/>
  <c r="N111" i="10"/>
  <c r="AC116" i="10"/>
  <c r="U112" i="10"/>
  <c r="V119" i="10"/>
  <c r="N115" i="10"/>
  <c r="F111" i="10"/>
  <c r="E116" i="10"/>
  <c r="AA111" i="10"/>
  <c r="AB118" i="10"/>
  <c r="T114" i="10"/>
  <c r="L110" i="10"/>
  <c r="E120" i="10"/>
  <c r="AA115" i="10"/>
  <c r="S111" i="10"/>
  <c r="T118" i="10"/>
  <c r="L114" i="10"/>
  <c r="D110" i="10"/>
  <c r="AE113" i="10"/>
  <c r="X116" i="10"/>
  <c r="K119" i="10"/>
  <c r="C115" i="10"/>
  <c r="Y110" i="10"/>
  <c r="Z117" i="10"/>
  <c r="R113" i="10"/>
  <c r="J109" i="10"/>
  <c r="I118" i="10"/>
  <c r="P112" i="10"/>
  <c r="C119" i="10"/>
  <c r="Y114" i="10"/>
  <c r="Q110" i="10"/>
  <c r="R117" i="10"/>
  <c r="J113" i="10"/>
  <c r="W109" i="10"/>
  <c r="AE117" i="10"/>
  <c r="W113" i="10"/>
  <c r="O109" i="10"/>
  <c r="P116" i="10"/>
  <c r="H112" i="10"/>
  <c r="B108" i="9"/>
  <c r="AC108" i="9"/>
  <c r="P108" i="9"/>
  <c r="K108" i="9"/>
  <c r="V108" i="9"/>
  <c r="Y108" i="9"/>
  <c r="L108" i="9"/>
  <c r="G108" i="9"/>
  <c r="R108" i="9"/>
  <c r="Q108" i="9"/>
  <c r="D108" i="9"/>
  <c r="C108" i="9"/>
  <c r="N108" i="9"/>
  <c r="M108" i="9"/>
  <c r="AE108" i="9"/>
  <c r="U108" i="9"/>
  <c r="J108" i="9"/>
  <c r="AB108" i="9"/>
  <c r="W108" i="9"/>
  <c r="H108" i="9"/>
  <c r="T108" i="9"/>
  <c r="O108" i="9"/>
  <c r="Z108" i="9"/>
  <c r="F108" i="9"/>
  <c r="I108" i="9"/>
  <c r="X108" i="9"/>
  <c r="AA108" i="9"/>
  <c r="S108" i="9"/>
  <c r="E108" i="9"/>
  <c r="AD108" i="9"/>
  <c r="B119" i="9"/>
  <c r="AB119" i="9"/>
  <c r="S119" i="9"/>
  <c r="D119" i="9"/>
  <c r="T119" i="9"/>
  <c r="O119" i="9"/>
  <c r="AD119" i="9"/>
  <c r="P119" i="9"/>
  <c r="K119" i="9"/>
  <c r="Z119" i="9"/>
  <c r="AC119" i="9"/>
  <c r="L119" i="9"/>
  <c r="G119" i="9"/>
  <c r="V119" i="9"/>
  <c r="Q119" i="9"/>
  <c r="AE119" i="9"/>
  <c r="Y119" i="9"/>
  <c r="N119" i="9"/>
  <c r="E119" i="9"/>
  <c r="W119" i="9"/>
  <c r="X119" i="9"/>
  <c r="F119" i="9"/>
  <c r="R119" i="9"/>
  <c r="J119" i="9"/>
  <c r="U119" i="9"/>
  <c r="M119" i="9"/>
  <c r="C119" i="9"/>
  <c r="H119" i="9"/>
  <c r="AA119" i="9"/>
  <c r="I119" i="9"/>
  <c r="O84" i="8"/>
  <c r="M83" i="8"/>
  <c r="K82" i="8"/>
  <c r="I81" i="8"/>
  <c r="G80" i="8"/>
  <c r="E79" i="8"/>
  <c r="C78" i="8"/>
  <c r="AE76" i="8"/>
  <c r="AC75" i="8"/>
  <c r="AA74" i="8"/>
  <c r="M74" i="8"/>
  <c r="Z75" i="8"/>
  <c r="H77" i="8"/>
  <c r="U78" i="8"/>
  <c r="D80" i="8"/>
  <c r="P81" i="8"/>
  <c r="AC82" i="8"/>
  <c r="L84" i="8"/>
  <c r="U85" i="8"/>
  <c r="W86" i="8"/>
  <c r="Y87" i="8"/>
  <c r="AD74" i="8"/>
  <c r="M76" i="8"/>
  <c r="Z77" i="8"/>
  <c r="H79" i="8"/>
  <c r="U80" i="8"/>
  <c r="D82" i="8"/>
  <c r="P83" i="8"/>
  <c r="AC84" i="8"/>
  <c r="D86" i="8"/>
  <c r="B74" i="8"/>
  <c r="J74" i="8"/>
  <c r="B75" i="8"/>
  <c r="W75" i="8"/>
  <c r="N76" i="8"/>
  <c r="F77" i="8"/>
  <c r="AA77" i="8"/>
  <c r="R78" i="8"/>
  <c r="J79" i="8"/>
  <c r="AE79" i="8"/>
  <c r="V80" i="8"/>
  <c r="N81" i="8"/>
  <c r="E82" i="8"/>
  <c r="Z82" i="8"/>
  <c r="R83" i="8"/>
  <c r="I84" i="8"/>
  <c r="AD84" i="8"/>
  <c r="S85" i="8"/>
  <c r="E86" i="8"/>
  <c r="U86" i="8"/>
  <c r="G87" i="8"/>
  <c r="V87" i="8"/>
  <c r="B88" i="8"/>
  <c r="K88" i="8"/>
  <c r="S88" i="8"/>
  <c r="AA88" i="8"/>
  <c r="E89" i="8"/>
  <c r="M89" i="8"/>
  <c r="U89" i="8"/>
  <c r="AC89" i="8"/>
  <c r="G90" i="8"/>
  <c r="O90" i="8"/>
  <c r="W90" i="8"/>
  <c r="AE90" i="8"/>
  <c r="I91" i="8"/>
  <c r="Q91" i="8"/>
  <c r="Y91" i="8"/>
  <c r="C92" i="8"/>
  <c r="K92" i="8"/>
  <c r="S92" i="8"/>
  <c r="AA92" i="8"/>
  <c r="E93" i="8"/>
  <c r="L74" i="8"/>
  <c r="C75" i="8"/>
  <c r="X75" i="8"/>
  <c r="P76" i="8"/>
  <c r="G77" i="8"/>
  <c r="AB77" i="8"/>
  <c r="T78" i="8"/>
  <c r="K79" i="8"/>
  <c r="B80" i="8"/>
  <c r="X80" i="8"/>
  <c r="O81" i="8"/>
  <c r="F82" i="8"/>
  <c r="AB82" i="8"/>
  <c r="S83" i="8"/>
  <c r="J84" i="8"/>
  <c r="B85" i="8"/>
  <c r="T85" i="8"/>
  <c r="F86" i="8"/>
  <c r="V86" i="8"/>
  <c r="H87" i="8"/>
  <c r="W87" i="8"/>
  <c r="D88" i="8"/>
  <c r="L88" i="8"/>
  <c r="T88" i="8"/>
  <c r="AB88" i="8"/>
  <c r="F89" i="8"/>
  <c r="N89" i="8"/>
  <c r="V89" i="8"/>
  <c r="AD89" i="8"/>
  <c r="H90" i="8"/>
  <c r="P90" i="8"/>
  <c r="X90" i="8"/>
  <c r="B91" i="8"/>
  <c r="J91" i="8"/>
  <c r="R91" i="8"/>
  <c r="Z91" i="8"/>
  <c r="D92" i="8"/>
  <c r="L92" i="8"/>
  <c r="T92" i="8"/>
  <c r="AB92" i="8"/>
  <c r="F93" i="8"/>
  <c r="N93" i="8"/>
  <c r="V93" i="8"/>
  <c r="AD93" i="8"/>
  <c r="H94" i="8"/>
  <c r="P94" i="8"/>
  <c r="X94" i="8"/>
  <c r="B95" i="8"/>
  <c r="J95" i="8"/>
  <c r="R95" i="8"/>
  <c r="Z95" i="8"/>
  <c r="D96" i="8"/>
  <c r="L96" i="8"/>
  <c r="T96" i="8"/>
  <c r="AB96" i="8"/>
  <c r="F97" i="8"/>
  <c r="N97" i="8"/>
  <c r="V97" i="8"/>
  <c r="AD97" i="8"/>
  <c r="H98" i="8"/>
  <c r="P98" i="8"/>
  <c r="X98" i="8"/>
  <c r="B99" i="8"/>
  <c r="J99" i="8"/>
  <c r="R99" i="8"/>
  <c r="Z99" i="8"/>
  <c r="D100" i="8"/>
  <c r="L100" i="8"/>
  <c r="T100" i="8"/>
  <c r="AB100" i="8"/>
  <c r="F101" i="8"/>
  <c r="N101" i="8"/>
  <c r="V101" i="8"/>
  <c r="AD101" i="8"/>
  <c r="H102" i="8"/>
  <c r="P102" i="8"/>
  <c r="X102" i="8"/>
  <c r="B103" i="8"/>
  <c r="J103" i="8"/>
  <c r="R103" i="8"/>
  <c r="Z103" i="8"/>
  <c r="P74" i="8"/>
  <c r="G75" i="8"/>
  <c r="AB75" i="8"/>
  <c r="T76" i="8"/>
  <c r="K77" i="8"/>
  <c r="B78" i="8"/>
  <c r="X78" i="8"/>
  <c r="O79" i="8"/>
  <c r="F80" i="8"/>
  <c r="AB80" i="8"/>
  <c r="S81" i="8"/>
  <c r="J82" i="8"/>
  <c r="B83" i="8"/>
  <c r="W83" i="8"/>
  <c r="N84" i="8"/>
  <c r="F85" i="8"/>
  <c r="W85" i="8"/>
  <c r="I86" i="8"/>
  <c r="Y86" i="8"/>
  <c r="K87" i="8"/>
  <c r="X87" i="8"/>
  <c r="E88" i="8"/>
  <c r="M88" i="8"/>
  <c r="U88" i="8"/>
  <c r="AC88" i="8"/>
  <c r="G89" i="8"/>
  <c r="O89" i="8"/>
  <c r="W89" i="8"/>
  <c r="AE89" i="8"/>
  <c r="I90" i="8"/>
  <c r="Q90" i="8"/>
  <c r="Y90" i="8"/>
  <c r="C91" i="8"/>
  <c r="K91" i="8"/>
  <c r="S91" i="8"/>
  <c r="AA91" i="8"/>
  <c r="E92" i="8"/>
  <c r="M92" i="8"/>
  <c r="U92" i="8"/>
  <c r="AC92" i="8"/>
  <c r="G93" i="8"/>
  <c r="O93" i="8"/>
  <c r="W93" i="8"/>
  <c r="AE93" i="8"/>
  <c r="I94" i="8"/>
  <c r="Q94" i="8"/>
  <c r="Y94" i="8"/>
  <c r="C95" i="8"/>
  <c r="K95" i="8"/>
  <c r="S95" i="8"/>
  <c r="AA95" i="8"/>
  <c r="E96" i="8"/>
  <c r="M96" i="8"/>
  <c r="U96" i="8"/>
  <c r="AC96" i="8"/>
  <c r="G97" i="8"/>
  <c r="O97" i="8"/>
  <c r="W97" i="8"/>
  <c r="AE97" i="8"/>
  <c r="I98" i="8"/>
  <c r="Q98" i="8"/>
  <c r="Y98" i="8"/>
  <c r="C99" i="8"/>
  <c r="K99" i="8"/>
  <c r="S99" i="8"/>
  <c r="AA99" i="8"/>
  <c r="E100" i="8"/>
  <c r="M100" i="8"/>
  <c r="U100" i="8"/>
  <c r="AC100" i="8"/>
  <c r="G101" i="8"/>
  <c r="O101" i="8"/>
  <c r="W101" i="8"/>
  <c r="AE101" i="8"/>
  <c r="I102" i="8"/>
  <c r="Q102" i="8"/>
  <c r="Y102" i="8"/>
  <c r="C103" i="8"/>
  <c r="K103" i="8"/>
  <c r="S103" i="8"/>
  <c r="AA103" i="8"/>
  <c r="Q74" i="8"/>
  <c r="H75" i="8"/>
  <c r="AD75" i="8"/>
  <c r="U76" i="8"/>
  <c r="L77" i="8"/>
  <c r="D78" i="8"/>
  <c r="Y78" i="8"/>
  <c r="P79" i="8"/>
  <c r="H80" i="8"/>
  <c r="AC80" i="8"/>
  <c r="T81" i="8"/>
  <c r="L82" i="8"/>
  <c r="C83" i="8"/>
  <c r="X83" i="8"/>
  <c r="P84" i="8"/>
  <c r="G85" i="8"/>
  <c r="X85" i="8"/>
  <c r="J86" i="8"/>
  <c r="Z86" i="8"/>
  <c r="L87" i="8"/>
  <c r="Z87" i="8"/>
  <c r="F88" i="8"/>
  <c r="N88" i="8"/>
  <c r="V88" i="8"/>
  <c r="AD88" i="8"/>
  <c r="H89" i="8"/>
  <c r="P89" i="8"/>
  <c r="X89" i="8"/>
  <c r="B90" i="8"/>
  <c r="J90" i="8"/>
  <c r="R90" i="8"/>
  <c r="Z90" i="8"/>
  <c r="D91" i="8"/>
  <c r="L91" i="8"/>
  <c r="T91" i="8"/>
  <c r="AB91" i="8"/>
  <c r="F92" i="8"/>
  <c r="N92" i="8"/>
  <c r="V92" i="8"/>
  <c r="AD92" i="8"/>
  <c r="H93" i="8"/>
  <c r="P93" i="8"/>
  <c r="X93" i="8"/>
  <c r="B94" i="8"/>
  <c r="J94" i="8"/>
  <c r="R94" i="8"/>
  <c r="Z94" i="8"/>
  <c r="D95" i="8"/>
  <c r="L95" i="8"/>
  <c r="T95" i="8"/>
  <c r="AB95" i="8"/>
  <c r="F96" i="8"/>
  <c r="N96" i="8"/>
  <c r="V96" i="8"/>
  <c r="AD96" i="8"/>
  <c r="H97" i="8"/>
  <c r="P97" i="8"/>
  <c r="X97" i="8"/>
  <c r="B98" i="8"/>
  <c r="J98" i="8"/>
  <c r="R98" i="8"/>
  <c r="Z98" i="8"/>
  <c r="D99" i="8"/>
  <c r="L99" i="8"/>
  <c r="T99" i="8"/>
  <c r="AB99" i="8"/>
  <c r="F100" i="8"/>
  <c r="N100" i="8"/>
  <c r="V100" i="8"/>
  <c r="AD100" i="8"/>
  <c r="H101" i="8"/>
  <c r="P101" i="8"/>
  <c r="X101" i="8"/>
  <c r="B102" i="8"/>
  <c r="J102" i="8"/>
  <c r="R102" i="8"/>
  <c r="Z102" i="8"/>
  <c r="D103" i="8"/>
  <c r="L103" i="8"/>
  <c r="T103" i="8"/>
  <c r="AB103" i="8"/>
  <c r="F74" i="8"/>
  <c r="AB74" i="8"/>
  <c r="S75" i="8"/>
  <c r="J76" i="8"/>
  <c r="B77" i="8"/>
  <c r="W77" i="8"/>
  <c r="N78" i="8"/>
  <c r="F79" i="8"/>
  <c r="AA79" i="8"/>
  <c r="R80" i="8"/>
  <c r="J81" i="8"/>
  <c r="AE81" i="8"/>
  <c r="V82" i="8"/>
  <c r="N83" i="8"/>
  <c r="E84" i="8"/>
  <c r="Z84" i="8"/>
  <c r="P85" i="8"/>
  <c r="B86" i="8"/>
  <c r="R86" i="8"/>
  <c r="D87" i="8"/>
  <c r="T87" i="8"/>
  <c r="AE87" i="8"/>
  <c r="J88" i="8"/>
  <c r="R88" i="8"/>
  <c r="Z88" i="8"/>
  <c r="D89" i="8"/>
  <c r="L89" i="8"/>
  <c r="T89" i="8"/>
  <c r="AB89" i="8"/>
  <c r="F90" i="8"/>
  <c r="N90" i="8"/>
  <c r="V90" i="8"/>
  <c r="AD90" i="8"/>
  <c r="H91" i="8"/>
  <c r="P91" i="8"/>
  <c r="X91" i="8"/>
  <c r="B92" i="8"/>
  <c r="J92" i="8"/>
  <c r="R92" i="8"/>
  <c r="Z92" i="8"/>
  <c r="D93" i="8"/>
  <c r="L93" i="8"/>
  <c r="T93" i="8"/>
  <c r="AB93" i="8"/>
  <c r="F94" i="8"/>
  <c r="N94" i="8"/>
  <c r="V94" i="8"/>
  <c r="AD94" i="8"/>
  <c r="H95" i="8"/>
  <c r="P95" i="8"/>
  <c r="X95" i="8"/>
  <c r="B96" i="8"/>
  <c r="J96" i="8"/>
  <c r="R96" i="8"/>
  <c r="Z96" i="8"/>
  <c r="D97" i="8"/>
  <c r="L97" i="8"/>
  <c r="T97" i="8"/>
  <c r="AB97" i="8"/>
  <c r="F98" i="8"/>
  <c r="N98" i="8"/>
  <c r="V98" i="8"/>
  <c r="AD98" i="8"/>
  <c r="H99" i="8"/>
  <c r="P99" i="8"/>
  <c r="X99" i="8"/>
  <c r="B100" i="8"/>
  <c r="J100" i="8"/>
  <c r="R100" i="8"/>
  <c r="Z100" i="8"/>
  <c r="D101" i="8"/>
  <c r="L101" i="8"/>
  <c r="T101" i="8"/>
  <c r="E74" i="8"/>
  <c r="E76" i="8"/>
  <c r="H78" i="8"/>
  <c r="Z79" i="8"/>
  <c r="Z81" i="8"/>
  <c r="AB83" i="8"/>
  <c r="O85" i="8"/>
  <c r="AD86" i="8"/>
  <c r="Y88" i="8"/>
  <c r="R89" i="8"/>
  <c r="K90" i="8"/>
  <c r="AC90" i="8"/>
  <c r="V91" i="8"/>
  <c r="O92" i="8"/>
  <c r="C93" i="8"/>
  <c r="U93" i="8"/>
  <c r="G94" i="8"/>
  <c r="W94" i="8"/>
  <c r="I95" i="8"/>
  <c r="Y95" i="8"/>
  <c r="K96" i="8"/>
  <c r="AA96" i="8"/>
  <c r="M97" i="8"/>
  <c r="AC97" i="8"/>
  <c r="O98" i="8"/>
  <c r="AE98" i="8"/>
  <c r="Q99" i="8"/>
  <c r="C100" i="8"/>
  <c r="S100" i="8"/>
  <c r="E101" i="8"/>
  <c r="U101" i="8"/>
  <c r="E102" i="8"/>
  <c r="S102" i="8"/>
  <c r="AD102" i="8"/>
  <c r="N103" i="8"/>
  <c r="Y103" i="8"/>
  <c r="U74" i="8"/>
  <c r="I76" i="8"/>
  <c r="I78" i="8"/>
  <c r="L80" i="8"/>
  <c r="AD81" i="8"/>
  <c r="AD83" i="8"/>
  <c r="AA85" i="8"/>
  <c r="C87" i="8"/>
  <c r="H88" i="8"/>
  <c r="AE88" i="8"/>
  <c r="S89" i="8"/>
  <c r="L90" i="8"/>
  <c r="E91" i="8"/>
  <c r="W91" i="8"/>
  <c r="P92" i="8"/>
  <c r="I93" i="8"/>
  <c r="Y93" i="8"/>
  <c r="K94" i="8"/>
  <c r="AA94" i="8"/>
  <c r="M95" i="8"/>
  <c r="AC95" i="8"/>
  <c r="O96" i="8"/>
  <c r="AE96" i="8"/>
  <c r="Q97" i="8"/>
  <c r="C98" i="8"/>
  <c r="S98" i="8"/>
  <c r="E99" i="8"/>
  <c r="U99" i="8"/>
  <c r="G100" i="8"/>
  <c r="W100" i="8"/>
  <c r="I101" i="8"/>
  <c r="Y101" i="8"/>
  <c r="F102" i="8"/>
  <c r="T102" i="8"/>
  <c r="AE102" i="8"/>
  <c r="O103" i="8"/>
  <c r="AC103" i="8"/>
  <c r="W88" i="8"/>
  <c r="V74" i="8"/>
  <c r="Y76" i="8"/>
  <c r="M78" i="8"/>
  <c r="M80" i="8"/>
  <c r="P82" i="8"/>
  <c r="D84" i="8"/>
  <c r="AB85" i="8"/>
  <c r="O87" i="8"/>
  <c r="I88" i="8"/>
  <c r="B89" i="8"/>
  <c r="Y89" i="8"/>
  <c r="M90" i="8"/>
  <c r="F91" i="8"/>
  <c r="AC91" i="8"/>
  <c r="Q92" i="8"/>
  <c r="J93" i="8"/>
  <c r="Z93" i="8"/>
  <c r="L94" i="8"/>
  <c r="AB94" i="8"/>
  <c r="N95" i="8"/>
  <c r="AD95" i="8"/>
  <c r="P96" i="8"/>
  <c r="B97" i="8"/>
  <c r="R97" i="8"/>
  <c r="D98" i="8"/>
  <c r="T98" i="8"/>
  <c r="F99" i="8"/>
  <c r="V99" i="8"/>
  <c r="H100" i="8"/>
  <c r="X100" i="8"/>
  <c r="J101" i="8"/>
  <c r="Z101" i="8"/>
  <c r="G102" i="8"/>
  <c r="U102" i="8"/>
  <c r="E103" i="8"/>
  <c r="P103" i="8"/>
  <c r="AD103" i="8"/>
  <c r="I103" i="8"/>
  <c r="Z74" i="8"/>
  <c r="Z76" i="8"/>
  <c r="AC78" i="8"/>
  <c r="Q80" i="8"/>
  <c r="Q82" i="8"/>
  <c r="T84" i="8"/>
  <c r="AE85" i="8"/>
  <c r="P87" i="8"/>
  <c r="O88" i="8"/>
  <c r="C89" i="8"/>
  <c r="Z89" i="8"/>
  <c r="S90" i="8"/>
  <c r="G91" i="8"/>
  <c r="AD91" i="8"/>
  <c r="W92" i="8"/>
  <c r="K93" i="8"/>
  <c r="AA93" i="8"/>
  <c r="M94" i="8"/>
  <c r="AC94" i="8"/>
  <c r="O95" i="8"/>
  <c r="AE95" i="8"/>
  <c r="Q96" i="8"/>
  <c r="C97" i="8"/>
  <c r="S97" i="8"/>
  <c r="E98" i="8"/>
  <c r="U98" i="8"/>
  <c r="G99" i="8"/>
  <c r="W99" i="8"/>
  <c r="I100" i="8"/>
  <c r="Y100" i="8"/>
  <c r="K101" i="8"/>
  <c r="AA101" i="8"/>
  <c r="K102" i="8"/>
  <c r="V102" i="8"/>
  <c r="F103" i="8"/>
  <c r="Q103" i="8"/>
  <c r="AE103" i="8"/>
  <c r="T79" i="8"/>
  <c r="H83" i="8"/>
  <c r="AB87" i="8"/>
  <c r="D90" i="8"/>
  <c r="O91" i="8"/>
  <c r="AE92" i="8"/>
  <c r="D94" i="8"/>
  <c r="F95" i="8"/>
  <c r="H96" i="8"/>
  <c r="J97" i="8"/>
  <c r="L98" i="8"/>
  <c r="AD99" i="8"/>
  <c r="R101" i="8"/>
  <c r="AB102" i="8"/>
  <c r="W103" i="8"/>
  <c r="L75" i="8"/>
  <c r="AD76" i="8"/>
  <c r="AD78" i="8"/>
  <c r="C81" i="8"/>
  <c r="U82" i="8"/>
  <c r="U84" i="8"/>
  <c r="M86" i="8"/>
  <c r="S87" i="8"/>
  <c r="P88" i="8"/>
  <c r="I89" i="8"/>
  <c r="AA89" i="8"/>
  <c r="T90" i="8"/>
  <c r="M91" i="8"/>
  <c r="AE91" i="8"/>
  <c r="X92" i="8"/>
  <c r="M93" i="8"/>
  <c r="AC93" i="8"/>
  <c r="O94" i="8"/>
  <c r="AE94" i="8"/>
  <c r="Q95" i="8"/>
  <c r="C96" i="8"/>
  <c r="S96" i="8"/>
  <c r="E97" i="8"/>
  <c r="U97" i="8"/>
  <c r="G98" i="8"/>
  <c r="W98" i="8"/>
  <c r="I99" i="8"/>
  <c r="Y99" i="8"/>
  <c r="K100" i="8"/>
  <c r="AA100" i="8"/>
  <c r="M101" i="8"/>
  <c r="AB101" i="8"/>
  <c r="L102" i="8"/>
  <c r="W102" i="8"/>
  <c r="G103" i="8"/>
  <c r="U103" i="8"/>
  <c r="R75" i="8"/>
  <c r="H81" i="8"/>
  <c r="K85" i="8"/>
  <c r="K89" i="8"/>
  <c r="H92" i="8"/>
  <c r="T94" i="8"/>
  <c r="X96" i="8"/>
  <c r="AB98" i="8"/>
  <c r="P100" i="8"/>
  <c r="C102" i="8"/>
  <c r="N75" i="8"/>
  <c r="P77" i="8"/>
  <c r="D79" i="8"/>
  <c r="D81" i="8"/>
  <c r="G83" i="8"/>
  <c r="Y84" i="8"/>
  <c r="N86" i="8"/>
  <c r="AA87" i="8"/>
  <c r="Q88" i="8"/>
  <c r="J89" i="8"/>
  <c r="C90" i="8"/>
  <c r="U90" i="8"/>
  <c r="N91" i="8"/>
  <c r="G92" i="8"/>
  <c r="Y92" i="8"/>
  <c r="Q93" i="8"/>
  <c r="C94" i="8"/>
  <c r="S94" i="8"/>
  <c r="E95" i="8"/>
  <c r="U95" i="8"/>
  <c r="G96" i="8"/>
  <c r="W96" i="8"/>
  <c r="I97" i="8"/>
  <c r="Y97" i="8"/>
  <c r="K98" i="8"/>
  <c r="AA98" i="8"/>
  <c r="M99" i="8"/>
  <c r="AC99" i="8"/>
  <c r="O100" i="8"/>
  <c r="AE100" i="8"/>
  <c r="Q101" i="8"/>
  <c r="AC101" i="8"/>
  <c r="M102" i="8"/>
  <c r="AA102" i="8"/>
  <c r="H103" i="8"/>
  <c r="V103" i="8"/>
  <c r="R77" i="8"/>
  <c r="Q86" i="8"/>
  <c r="AA90" i="8"/>
  <c r="R93" i="8"/>
  <c r="V95" i="8"/>
  <c r="Z97" i="8"/>
  <c r="N99" i="8"/>
  <c r="B101" i="8"/>
  <c r="N102" i="8"/>
  <c r="D76" i="8"/>
  <c r="V77" i="8"/>
  <c r="V79" i="8"/>
  <c r="X81" i="8"/>
  <c r="L83" i="8"/>
  <c r="L85" i="8"/>
  <c r="AC86" i="8"/>
  <c r="AD87" i="8"/>
  <c r="X88" i="8"/>
  <c r="Q89" i="8"/>
  <c r="E90" i="8"/>
  <c r="AB90" i="8"/>
  <c r="U91" i="8"/>
  <c r="I92" i="8"/>
  <c r="B93" i="8"/>
  <c r="S93" i="8"/>
  <c r="E94" i="8"/>
  <c r="U94" i="8"/>
  <c r="G95" i="8"/>
  <c r="W95" i="8"/>
  <c r="I96" i="8"/>
  <c r="Y96" i="8"/>
  <c r="K97" i="8"/>
  <c r="AA97" i="8"/>
  <c r="M98" i="8"/>
  <c r="AC98" i="8"/>
  <c r="O99" i="8"/>
  <c r="AE99" i="8"/>
  <c r="Q100" i="8"/>
  <c r="C101" i="8"/>
  <c r="S101" i="8"/>
  <c r="D102" i="8"/>
  <c r="O102" i="8"/>
  <c r="AC102" i="8"/>
  <c r="M103" i="8"/>
  <c r="X103" i="8"/>
  <c r="G88" i="8"/>
  <c r="E85" i="8"/>
  <c r="C84" i="8"/>
  <c r="AE82" i="8"/>
  <c r="AC81" i="8"/>
  <c r="AA80" i="8"/>
  <c r="Y79" i="8"/>
  <c r="W78" i="8"/>
  <c r="U77" i="8"/>
  <c r="S76" i="8"/>
  <c r="Q75" i="8"/>
  <c r="O74" i="8"/>
  <c r="AC74" i="8"/>
  <c r="L76" i="8"/>
  <c r="X77" i="8"/>
  <c r="G79" i="8"/>
  <c r="T80" i="8"/>
  <c r="B82" i="8"/>
  <c r="O83" i="8"/>
  <c r="AB84" i="8"/>
  <c r="C86" i="8"/>
  <c r="E87" i="8"/>
  <c r="D74" i="8"/>
  <c r="P75" i="8"/>
  <c r="AC76" i="8"/>
  <c r="L78" i="8"/>
  <c r="X79" i="8"/>
  <c r="G81" i="8"/>
  <c r="T82" i="8"/>
  <c r="B84" i="8"/>
  <c r="N85" i="8"/>
  <c r="P86" i="8"/>
  <c r="R87" i="8"/>
  <c r="C199" i="8"/>
  <c r="G249" i="8" s="1"/>
  <c r="AE84" i="8"/>
  <c r="AC83" i="8"/>
  <c r="AA82" i="8"/>
  <c r="Y81" i="8"/>
  <c r="W80" i="8"/>
  <c r="U79" i="8"/>
  <c r="S78" i="8"/>
  <c r="Q77" i="8"/>
  <c r="O76" i="8"/>
  <c r="M75" i="8"/>
  <c r="K74" i="8"/>
  <c r="D75" i="8"/>
  <c r="Q76" i="8"/>
  <c r="AD77" i="8"/>
  <c r="L79" i="8"/>
  <c r="Y80" i="8"/>
  <c r="H82" i="8"/>
  <c r="T83" i="8"/>
  <c r="C85" i="8"/>
  <c r="G86" i="8"/>
  <c r="I87" i="8"/>
  <c r="I74" i="8"/>
  <c r="V75" i="8"/>
  <c r="D77" i="8"/>
  <c r="Q78" i="8"/>
  <c r="AD79" i="8"/>
  <c r="L81" i="8"/>
  <c r="Y82" i="8"/>
  <c r="H84" i="8"/>
  <c r="R85" i="8"/>
  <c r="T86" i="8"/>
  <c r="AA84" i="8"/>
  <c r="Y83" i="8"/>
  <c r="W82" i="8"/>
  <c r="U81" i="8"/>
  <c r="S80" i="8"/>
  <c r="Q79" i="8"/>
  <c r="O78" i="8"/>
  <c r="M77" i="8"/>
  <c r="K76" i="8"/>
  <c r="I75" i="8"/>
  <c r="G74" i="8"/>
  <c r="J75" i="8"/>
  <c r="V76" i="8"/>
  <c r="E78" i="8"/>
  <c r="R79" i="8"/>
  <c r="AD80" i="8"/>
  <c r="M82" i="8"/>
  <c r="Z83" i="8"/>
  <c r="H85" i="8"/>
  <c r="K86" i="8"/>
  <c r="M87" i="8"/>
  <c r="N74" i="8"/>
  <c r="AA75" i="8"/>
  <c r="J77" i="8"/>
  <c r="V78" i="8"/>
  <c r="E80" i="8"/>
  <c r="R81" i="8"/>
  <c r="AD82" i="8"/>
  <c r="M84" i="8"/>
  <c r="V85" i="8"/>
  <c r="X86" i="8"/>
  <c r="B242" i="9" a="1"/>
  <c r="B242" i="9" s="1"/>
  <c r="C242" i="9" s="1"/>
  <c r="C243" i="9" s="1"/>
  <c r="C200" i="9"/>
  <c r="C201" i="9" s="1"/>
  <c r="C202" i="9" s="1"/>
  <c r="B243" i="9" a="1"/>
  <c r="B243" i="9" s="1"/>
  <c r="B202" i="9"/>
  <c r="B232" i="7"/>
  <c r="C231" i="7"/>
  <c r="C226" i="7"/>
  <c r="B207" i="7"/>
  <c r="C206" i="7"/>
  <c r="C201" i="7"/>
  <c r="B182" i="7"/>
  <c r="C72" i="7"/>
  <c r="P3" i="7"/>
  <c r="G3" i="7"/>
  <c r="B3" i="7"/>
  <c r="B214" i="6"/>
  <c r="C213" i="6"/>
  <c r="C208" i="6"/>
  <c r="B189" i="6"/>
  <c r="C188" i="6"/>
  <c r="C183" i="6"/>
  <c r="B164" i="6"/>
  <c r="C72" i="6"/>
  <c r="P3" i="6"/>
  <c r="G3" i="6"/>
  <c r="B3" i="6"/>
  <c r="C213" i="5"/>
  <c r="C208" i="5"/>
  <c r="C188" i="5"/>
  <c r="B214" i="5"/>
  <c r="B189" i="5"/>
  <c r="B241" i="8" l="1" a="1"/>
  <c r="B241" i="8" s="1"/>
  <c r="B242" i="8" a="1"/>
  <c r="B242" i="8" s="1"/>
  <c r="C242" i="8" s="1"/>
  <c r="C243" i="8" s="1"/>
  <c r="B201" i="8" a="1"/>
  <c r="B201" i="8" s="1"/>
  <c r="B200" i="8" a="1"/>
  <c r="B200" i="8" s="1"/>
  <c r="B243" i="8" a="1"/>
  <c r="B243" i="8" s="1"/>
  <c r="B119" i="8" a="1"/>
  <c r="B108" i="8" a="1"/>
  <c r="B276" i="10" a="1"/>
  <c r="B276" i="10" s="1"/>
  <c r="B278" i="10" a="1"/>
  <c r="B278" i="10" s="1"/>
  <c r="B279" i="10" s="1"/>
  <c r="B154" i="10" a="1"/>
  <c r="V154" i="10" s="1"/>
  <c r="AJ129" i="10" s="1"/>
  <c r="B236" i="10" a="1"/>
  <c r="B236" i="10" s="1"/>
  <c r="B237" i="10" s="1"/>
  <c r="B112" i="9" a="1"/>
  <c r="B112" i="9" s="1"/>
  <c r="B111" i="9"/>
  <c r="B122" i="9"/>
  <c r="B143" i="10" a="1"/>
  <c r="B235" i="10" a="1"/>
  <c r="B235" i="10" s="1"/>
  <c r="C235" i="10" s="1"/>
  <c r="C236" i="10" s="1"/>
  <c r="C237" i="10" s="1"/>
  <c r="B277" i="10" a="1"/>
  <c r="B277" i="10" s="1"/>
  <c r="C277" i="10" s="1"/>
  <c r="C278" i="10" s="1"/>
  <c r="C276" i="10"/>
  <c r="AJ102" i="9"/>
  <c r="AJ98" i="9"/>
  <c r="AJ94" i="9"/>
  <c r="AJ90" i="9"/>
  <c r="AJ86" i="9"/>
  <c r="AJ82" i="9"/>
  <c r="AJ78" i="9"/>
  <c r="AJ101" i="9"/>
  <c r="AJ96" i="9"/>
  <c r="AJ91" i="9"/>
  <c r="AJ85" i="9"/>
  <c r="AJ80" i="9"/>
  <c r="AJ75" i="9"/>
  <c r="AJ100" i="9"/>
  <c r="AJ95" i="9"/>
  <c r="AJ89" i="9"/>
  <c r="AJ84" i="9"/>
  <c r="AJ79" i="9"/>
  <c r="AJ99" i="9"/>
  <c r="AJ88" i="9"/>
  <c r="AJ77" i="9"/>
  <c r="AJ97" i="9"/>
  <c r="AJ87" i="9"/>
  <c r="AJ76" i="9"/>
  <c r="AJ93" i="9"/>
  <c r="AJ81" i="9"/>
  <c r="AJ103" i="9"/>
  <c r="AJ92" i="9"/>
  <c r="AJ83" i="9"/>
  <c r="B244" i="9"/>
  <c r="C241" i="9"/>
  <c r="C244" i="9" s="1"/>
  <c r="AI103" i="9"/>
  <c r="AI99" i="9"/>
  <c r="AI95" i="9"/>
  <c r="AI91" i="9"/>
  <c r="AI87" i="9"/>
  <c r="AI83" i="9"/>
  <c r="AI79" i="9"/>
  <c r="AI75" i="9"/>
  <c r="AI100" i="9"/>
  <c r="AI94" i="9"/>
  <c r="AI89" i="9"/>
  <c r="AI84" i="9"/>
  <c r="AI78" i="9"/>
  <c r="AI102" i="9"/>
  <c r="AI96" i="9"/>
  <c r="AI88" i="9"/>
  <c r="AI81" i="9"/>
  <c r="AI101" i="9"/>
  <c r="AI93" i="9"/>
  <c r="AI86" i="9"/>
  <c r="AI80" i="9"/>
  <c r="AI98" i="9"/>
  <c r="AI85" i="9"/>
  <c r="AI97" i="9"/>
  <c r="AI77" i="9"/>
  <c r="AI92" i="9"/>
  <c r="AI76" i="9"/>
  <c r="AI90" i="9"/>
  <c r="AI82" i="9"/>
  <c r="C200" i="8" l="1"/>
  <c r="F250" i="8"/>
  <c r="B202" i="8"/>
  <c r="F252" i="8" s="1"/>
  <c r="F251" i="8"/>
  <c r="M154" i="10"/>
  <c r="AJ120" i="10" s="1"/>
  <c r="X154" i="10"/>
  <c r="AJ131" i="10" s="1"/>
  <c r="AE154" i="10"/>
  <c r="AJ138" i="10" s="1"/>
  <c r="T154" i="10"/>
  <c r="AJ127" i="10" s="1"/>
  <c r="I154" i="10"/>
  <c r="AJ116" i="10" s="1"/>
  <c r="W154" i="10"/>
  <c r="AJ130" i="10" s="1"/>
  <c r="L154" i="10"/>
  <c r="AJ119" i="10" s="1"/>
  <c r="AD154" i="10"/>
  <c r="AJ137" i="10" s="1"/>
  <c r="Z154" i="10"/>
  <c r="AJ133" i="10" s="1"/>
  <c r="C279" i="10"/>
  <c r="AA154" i="10"/>
  <c r="AJ134" i="10" s="1"/>
  <c r="R154" i="10"/>
  <c r="AJ125" i="10" s="1"/>
  <c r="N154" i="10"/>
  <c r="AJ121" i="10" s="1"/>
  <c r="J154" i="10"/>
  <c r="AJ117" i="10" s="1"/>
  <c r="F154" i="10"/>
  <c r="AJ113" i="10" s="1"/>
  <c r="K154" i="10"/>
  <c r="AJ118" i="10" s="1"/>
  <c r="E154" i="10"/>
  <c r="AJ112" i="10" s="1"/>
  <c r="AC154" i="10"/>
  <c r="AJ136" i="10" s="1"/>
  <c r="C241" i="8"/>
  <c r="C244" i="8" s="1"/>
  <c r="B244" i="8"/>
  <c r="O143" i="10"/>
  <c r="AI122" i="10" s="1"/>
  <c r="I143" i="10"/>
  <c r="AI116" i="10" s="1"/>
  <c r="R143" i="10"/>
  <c r="AI125" i="10" s="1"/>
  <c r="M143" i="10"/>
  <c r="AI120" i="10" s="1"/>
  <c r="C143" i="10"/>
  <c r="AI110" i="10" s="1"/>
  <c r="V143" i="10"/>
  <c r="AI129" i="10" s="1"/>
  <c r="P143" i="10"/>
  <c r="AI123" i="10" s="1"/>
  <c r="AE143" i="10"/>
  <c r="AI138" i="10" s="1"/>
  <c r="AD143" i="10"/>
  <c r="AI137" i="10" s="1"/>
  <c r="Q143" i="10"/>
  <c r="AI124" i="10" s="1"/>
  <c r="E143" i="10"/>
  <c r="AI112" i="10" s="1"/>
  <c r="AA143" i="10"/>
  <c r="AI134" i="10" s="1"/>
  <c r="Y143" i="10"/>
  <c r="AI132" i="10" s="1"/>
  <c r="L143" i="10"/>
  <c r="AI119" i="10" s="1"/>
  <c r="J143" i="10"/>
  <c r="AI117" i="10" s="1"/>
  <c r="S143" i="10"/>
  <c r="AI126" i="10" s="1"/>
  <c r="N143" i="10"/>
  <c r="AI121" i="10" s="1"/>
  <c r="AC143" i="10"/>
  <c r="AI136" i="10" s="1"/>
  <c r="U143" i="10"/>
  <c r="AI128" i="10" s="1"/>
  <c r="K143" i="10"/>
  <c r="AI118" i="10" s="1"/>
  <c r="X143" i="10"/>
  <c r="AI131" i="10" s="1"/>
  <c r="G143" i="10"/>
  <c r="AI114" i="10" s="1"/>
  <c r="B143" i="10"/>
  <c r="T143" i="10"/>
  <c r="AI127" i="10" s="1"/>
  <c r="D143" i="10"/>
  <c r="AI111" i="10" s="1"/>
  <c r="AB143" i="10"/>
  <c r="AI135" i="10" s="1"/>
  <c r="F143" i="10"/>
  <c r="AI113" i="10" s="1"/>
  <c r="H143" i="10"/>
  <c r="AI115" i="10" s="1"/>
  <c r="W143" i="10"/>
  <c r="AI130" i="10" s="1"/>
  <c r="Z143" i="10"/>
  <c r="AI133" i="10" s="1"/>
  <c r="B108" i="8"/>
  <c r="P108" i="8"/>
  <c r="AI88" i="8" s="1"/>
  <c r="AC108" i="8"/>
  <c r="AI101" i="8" s="1"/>
  <c r="K108" i="8"/>
  <c r="AI83" i="8" s="1"/>
  <c r="J108" i="8"/>
  <c r="AI82" i="8" s="1"/>
  <c r="L108" i="8"/>
  <c r="AI84" i="8" s="1"/>
  <c r="U108" i="8"/>
  <c r="AI93" i="8" s="1"/>
  <c r="G108" i="8"/>
  <c r="AI79" i="8" s="1"/>
  <c r="F108" i="8"/>
  <c r="AI78" i="8" s="1"/>
  <c r="H108" i="8"/>
  <c r="AI80" i="8" s="1"/>
  <c r="M108" i="8"/>
  <c r="AI85" i="8" s="1"/>
  <c r="C108" i="8"/>
  <c r="AI75" i="8" s="1"/>
  <c r="AB108" i="8"/>
  <c r="AI100" i="8" s="1"/>
  <c r="Q108" i="8"/>
  <c r="AI89" i="8" s="1"/>
  <c r="W108" i="8"/>
  <c r="AI95" i="8" s="1"/>
  <c r="V108" i="8"/>
  <c r="AI94" i="8" s="1"/>
  <c r="AA108" i="8"/>
  <c r="AI99" i="8" s="1"/>
  <c r="X108" i="8"/>
  <c r="AI96" i="8" s="1"/>
  <c r="S108" i="8"/>
  <c r="AI91" i="8" s="1"/>
  <c r="T108" i="8"/>
  <c r="AI92" i="8" s="1"/>
  <c r="O108" i="8"/>
  <c r="AI87" i="8" s="1"/>
  <c r="I108" i="8"/>
  <c r="AI81" i="8" s="1"/>
  <c r="D108" i="8"/>
  <c r="AI76" i="8" s="1"/>
  <c r="AD108" i="8"/>
  <c r="AI102" i="8" s="1"/>
  <c r="Y108" i="8"/>
  <c r="AI97" i="8" s="1"/>
  <c r="Z108" i="8"/>
  <c r="AI98" i="8" s="1"/>
  <c r="AE108" i="8"/>
  <c r="AI103" i="8" s="1"/>
  <c r="N108" i="8"/>
  <c r="AI86" i="8" s="1"/>
  <c r="E108" i="8"/>
  <c r="AI77" i="8" s="1"/>
  <c r="R108" i="8"/>
  <c r="AI90" i="8" s="1"/>
  <c r="D119" i="8"/>
  <c r="AJ76" i="8" s="1"/>
  <c r="AE119" i="8"/>
  <c r="AJ103" i="8" s="1"/>
  <c r="AD119" i="8"/>
  <c r="AJ102" i="8" s="1"/>
  <c r="AC119" i="8"/>
  <c r="AJ101" i="8" s="1"/>
  <c r="X119" i="8"/>
  <c r="AJ96" i="8" s="1"/>
  <c r="AA119" i="8"/>
  <c r="AJ99" i="8" s="1"/>
  <c r="Z119" i="8"/>
  <c r="AJ98" i="8" s="1"/>
  <c r="Y119" i="8"/>
  <c r="AJ97" i="8" s="1"/>
  <c r="T119" i="8"/>
  <c r="AJ92" i="8" s="1"/>
  <c r="W119" i="8"/>
  <c r="AJ95" i="8" s="1"/>
  <c r="V119" i="8"/>
  <c r="AJ94" i="8" s="1"/>
  <c r="U119" i="8"/>
  <c r="AJ93" i="8" s="1"/>
  <c r="P119" i="8"/>
  <c r="AJ88" i="8" s="1"/>
  <c r="K119" i="8"/>
  <c r="AJ83" i="8" s="1"/>
  <c r="J119" i="8"/>
  <c r="AJ82" i="8" s="1"/>
  <c r="I119" i="8"/>
  <c r="AJ81" i="8" s="1"/>
  <c r="N119" i="8"/>
  <c r="AJ86" i="8" s="1"/>
  <c r="H119" i="8"/>
  <c r="AJ80" i="8" s="1"/>
  <c r="F119" i="8"/>
  <c r="AJ78" i="8" s="1"/>
  <c r="B119" i="8"/>
  <c r="R119" i="8"/>
  <c r="AJ90" i="8" s="1"/>
  <c r="L119" i="8"/>
  <c r="AJ84" i="8" s="1"/>
  <c r="S119" i="8"/>
  <c r="AJ91" i="8" s="1"/>
  <c r="Q119" i="8"/>
  <c r="AJ89" i="8" s="1"/>
  <c r="O119" i="8"/>
  <c r="AJ87" i="8" s="1"/>
  <c r="M119" i="8"/>
  <c r="AJ85" i="8" s="1"/>
  <c r="C119" i="8"/>
  <c r="AJ75" i="8" s="1"/>
  <c r="AB119" i="8"/>
  <c r="AJ100" i="8" s="1"/>
  <c r="G119" i="8"/>
  <c r="AJ79" i="8" s="1"/>
  <c r="E119" i="8"/>
  <c r="AJ77" i="8" s="1"/>
  <c r="B154" i="10"/>
  <c r="AJ109" i="10" s="1"/>
  <c r="U154" i="10"/>
  <c r="AJ128" i="10" s="1"/>
  <c r="P154" i="10"/>
  <c r="AJ123" i="10" s="1"/>
  <c r="S154" i="10"/>
  <c r="AJ126" i="10" s="1"/>
  <c r="H154" i="10"/>
  <c r="AJ115" i="10" s="1"/>
  <c r="C154" i="10"/>
  <c r="AJ110" i="10" s="1"/>
  <c r="Q154" i="10"/>
  <c r="AJ124" i="10" s="1"/>
  <c r="G154" i="10"/>
  <c r="AJ114" i="10" s="1"/>
  <c r="AB154" i="10"/>
  <c r="AJ135" i="10" s="1"/>
  <c r="Y154" i="10"/>
  <c r="AJ132" i="10" s="1"/>
  <c r="O154" i="10"/>
  <c r="AJ122" i="10" s="1"/>
  <c r="D154" i="10"/>
  <c r="AJ111" i="10" s="1"/>
  <c r="AF154" i="10"/>
  <c r="B123" i="9" a="1"/>
  <c r="B123" i="9" s="1"/>
  <c r="AJ74" i="9"/>
  <c r="AF119" i="9"/>
  <c r="AI74" i="9"/>
  <c r="B129" i="9" s="1" a="1"/>
  <c r="B129" i="9" s="1"/>
  <c r="AF108" i="9"/>
  <c r="C201" i="8" l="1"/>
  <c r="G250" i="8"/>
  <c r="B157" i="10"/>
  <c r="C157" i="10" s="1"/>
  <c r="B158" i="10" a="1"/>
  <c r="B158" i="10" s="1"/>
  <c r="B159" i="10" s="1"/>
  <c r="B160" i="10" s="1"/>
  <c r="B123" i="8" a="1"/>
  <c r="B123" i="8" s="1"/>
  <c r="D250" i="8" s="1"/>
  <c r="AF119" i="8"/>
  <c r="AJ74" i="8"/>
  <c r="B122" i="8"/>
  <c r="D249" i="8" s="1"/>
  <c r="B112" i="8" a="1"/>
  <c r="B112" i="8" s="1"/>
  <c r="B250" i="8" s="1"/>
  <c r="AI74" i="8"/>
  <c r="B129" i="8" s="1" a="1"/>
  <c r="B129" i="8" s="1"/>
  <c r="AF108" i="8"/>
  <c r="B111" i="8"/>
  <c r="B249" i="8" s="1"/>
  <c r="B146" i="10"/>
  <c r="B147" i="10" a="1"/>
  <c r="B147" i="10" s="1"/>
  <c r="AI109" i="10"/>
  <c r="B164" i="10" s="1" a="1"/>
  <c r="B164" i="10" s="1"/>
  <c r="AF143" i="10"/>
  <c r="B132" i="9"/>
  <c r="C137" i="9" s="1"/>
  <c r="C111" i="9"/>
  <c r="C122" i="9"/>
  <c r="B133" i="9"/>
  <c r="B137" i="9" s="1"/>
  <c r="B113" i="9"/>
  <c r="B114" i="9" s="1"/>
  <c r="C112" i="9"/>
  <c r="C113" i="9" s="1"/>
  <c r="B124" i="9"/>
  <c r="B125" i="9" s="1"/>
  <c r="C123" i="9"/>
  <c r="C124" i="9" s="1"/>
  <c r="G251" i="8" l="1"/>
  <c r="C202" i="8"/>
  <c r="G252" i="8" s="1"/>
  <c r="C114" i="9"/>
  <c r="C158" i="10"/>
  <c r="C159" i="10" s="1"/>
  <c r="C160" i="10" s="1"/>
  <c r="B132" i="8"/>
  <c r="C137" i="8" s="1"/>
  <c r="C111" i="8"/>
  <c r="B113" i="8"/>
  <c r="C112" i="8"/>
  <c r="B133" i="8"/>
  <c r="B137" i="8" s="1"/>
  <c r="C122" i="8"/>
  <c r="E249" i="8" s="1"/>
  <c r="B168" i="10"/>
  <c r="B172" i="10" s="1"/>
  <c r="B148" i="10"/>
  <c r="B149" i="10" s="1"/>
  <c r="C147" i="10"/>
  <c r="C148" i="10" s="1"/>
  <c r="B167" i="10"/>
  <c r="C172" i="10" s="1"/>
  <c r="C146" i="10"/>
  <c r="B124" i="8"/>
  <c r="D251" i="8" s="1"/>
  <c r="C123" i="8"/>
  <c r="C125" i="9"/>
  <c r="C183" i="5"/>
  <c r="B164" i="5"/>
  <c r="C124" i="8" l="1"/>
  <c r="E251" i="8" s="1"/>
  <c r="E250" i="8"/>
  <c r="B114" i="8"/>
  <c r="B252" i="8" s="1"/>
  <c r="B251" i="8"/>
  <c r="C113" i="8"/>
  <c r="C251" i="8" s="1"/>
  <c r="C250" i="8"/>
  <c r="C249" i="8"/>
  <c r="B125" i="8"/>
  <c r="D252" i="8" s="1"/>
  <c r="C149" i="10"/>
  <c r="G3" i="5"/>
  <c r="P3" i="5"/>
  <c r="B3" i="5"/>
  <c r="C72" i="5"/>
  <c r="C125" i="8" l="1"/>
  <c r="E252" i="8" s="1"/>
  <c r="C114" i="8"/>
  <c r="C252" i="8" s="1"/>
  <c r="C70" i="4"/>
  <c r="C135" i="3"/>
  <c r="P125" i="3"/>
  <c r="N125" i="3"/>
  <c r="M125" i="3"/>
  <c r="L125" i="3"/>
  <c r="K125" i="3"/>
  <c r="J125" i="3"/>
  <c r="I125" i="3"/>
  <c r="H125" i="3"/>
  <c r="G125" i="3"/>
  <c r="F125" i="3"/>
  <c r="E125" i="3"/>
  <c r="D125" i="3"/>
  <c r="C125" i="3"/>
  <c r="B125" i="3"/>
  <c r="P124" i="3"/>
  <c r="N124" i="3"/>
  <c r="M124" i="3"/>
  <c r="L124" i="3"/>
  <c r="K124" i="3"/>
  <c r="J124" i="3"/>
  <c r="I124" i="3"/>
  <c r="H124" i="3"/>
  <c r="G124" i="3"/>
  <c r="F124" i="3"/>
  <c r="E124" i="3"/>
  <c r="D124" i="3"/>
  <c r="C124" i="3"/>
  <c r="B124" i="3"/>
  <c r="P123" i="3"/>
  <c r="N123" i="3"/>
  <c r="M123" i="3"/>
  <c r="L123" i="3"/>
  <c r="K123" i="3"/>
  <c r="J123" i="3"/>
  <c r="I123" i="3"/>
  <c r="H123" i="3"/>
  <c r="G123" i="3"/>
  <c r="F123" i="3"/>
  <c r="E123" i="3"/>
  <c r="D123" i="3"/>
  <c r="C123" i="3"/>
  <c r="B123" i="3"/>
  <c r="P122" i="3"/>
  <c r="N122" i="3"/>
  <c r="M122" i="3"/>
  <c r="L122" i="3"/>
  <c r="K122" i="3"/>
  <c r="J122" i="3"/>
  <c r="I122" i="3"/>
  <c r="H122" i="3"/>
  <c r="G122" i="3"/>
  <c r="F122" i="3"/>
  <c r="E122" i="3"/>
  <c r="D122" i="3"/>
  <c r="C122" i="3"/>
  <c r="B122" i="3"/>
  <c r="P121" i="3"/>
  <c r="N121" i="3"/>
  <c r="M121" i="3"/>
  <c r="L121" i="3"/>
  <c r="K121" i="3"/>
  <c r="J121" i="3"/>
  <c r="I121" i="3"/>
  <c r="H121" i="3"/>
  <c r="G121" i="3"/>
  <c r="F121" i="3"/>
  <c r="E121" i="3"/>
  <c r="D121" i="3"/>
  <c r="C121" i="3"/>
  <c r="B121" i="3"/>
  <c r="P120" i="3"/>
  <c r="N120" i="3"/>
  <c r="M120" i="3"/>
  <c r="L120" i="3"/>
  <c r="K120" i="3"/>
  <c r="J120" i="3"/>
  <c r="I120" i="3"/>
  <c r="H120" i="3"/>
  <c r="G120" i="3"/>
  <c r="F120" i="3"/>
  <c r="E120" i="3"/>
  <c r="D120" i="3"/>
  <c r="C120" i="3"/>
  <c r="B120" i="3"/>
  <c r="P119" i="3"/>
  <c r="N119" i="3"/>
  <c r="M119" i="3"/>
  <c r="L119" i="3"/>
  <c r="K119" i="3"/>
  <c r="J119" i="3"/>
  <c r="I119" i="3"/>
  <c r="H119" i="3"/>
  <c r="G119" i="3"/>
  <c r="F119" i="3"/>
  <c r="E119" i="3"/>
  <c r="D119" i="3"/>
  <c r="C119" i="3"/>
  <c r="B119" i="3"/>
  <c r="P118" i="3"/>
  <c r="N118" i="3"/>
  <c r="M118" i="3"/>
  <c r="L118" i="3"/>
  <c r="K118" i="3"/>
  <c r="J118" i="3"/>
  <c r="I118" i="3"/>
  <c r="H118" i="3"/>
  <c r="G118" i="3"/>
  <c r="F118" i="3"/>
  <c r="E118" i="3"/>
  <c r="D118" i="3"/>
  <c r="C118" i="3"/>
  <c r="B118" i="3"/>
  <c r="P117" i="3"/>
  <c r="N117" i="3"/>
  <c r="M117" i="3"/>
  <c r="L117" i="3"/>
  <c r="K117" i="3"/>
  <c r="J117" i="3"/>
  <c r="I117" i="3"/>
  <c r="H117" i="3"/>
  <c r="G117" i="3"/>
  <c r="F117" i="3"/>
  <c r="E117" i="3"/>
  <c r="D117" i="3"/>
  <c r="C117" i="3"/>
  <c r="B117" i="3"/>
  <c r="P116" i="3"/>
  <c r="N116" i="3"/>
  <c r="M116" i="3"/>
  <c r="L116" i="3"/>
  <c r="K116" i="3"/>
  <c r="J116" i="3"/>
  <c r="I116" i="3"/>
  <c r="H116" i="3"/>
  <c r="G116" i="3"/>
  <c r="F116" i="3"/>
  <c r="E116" i="3"/>
  <c r="D116" i="3"/>
  <c r="C116" i="3"/>
  <c r="B116" i="3"/>
  <c r="P115" i="3"/>
  <c r="N115" i="3"/>
  <c r="M115" i="3"/>
  <c r="L115" i="3"/>
  <c r="K115" i="3"/>
  <c r="J115" i="3"/>
  <c r="I115" i="3"/>
  <c r="H115" i="3"/>
  <c r="G115" i="3"/>
  <c r="F115" i="3"/>
  <c r="E115" i="3"/>
  <c r="D115" i="3"/>
  <c r="C115" i="3"/>
  <c r="B115" i="3"/>
  <c r="P114" i="3"/>
  <c r="N114" i="3"/>
  <c r="M114" i="3"/>
  <c r="L114" i="3"/>
  <c r="K114" i="3"/>
  <c r="J114" i="3"/>
  <c r="I114" i="3"/>
  <c r="H114" i="3"/>
  <c r="G114" i="3"/>
  <c r="F114" i="3"/>
  <c r="E114" i="3"/>
  <c r="D114" i="3"/>
  <c r="C114" i="3"/>
  <c r="B114" i="3"/>
  <c r="P113" i="3"/>
  <c r="N113" i="3"/>
  <c r="M113" i="3"/>
  <c r="L113" i="3"/>
  <c r="K113" i="3"/>
  <c r="J113" i="3"/>
  <c r="I113" i="3"/>
  <c r="H113" i="3"/>
  <c r="G113" i="3"/>
  <c r="F113" i="3"/>
  <c r="E113" i="3"/>
  <c r="D113" i="3"/>
  <c r="C113" i="3"/>
  <c r="B113" i="3"/>
  <c r="P112" i="3"/>
  <c r="N112" i="3"/>
  <c r="M112" i="3"/>
  <c r="L112" i="3"/>
  <c r="K112" i="3"/>
  <c r="J112" i="3"/>
  <c r="I112" i="3"/>
  <c r="H112" i="3"/>
  <c r="G112" i="3"/>
  <c r="F112" i="3"/>
  <c r="E112" i="3"/>
  <c r="D112" i="3"/>
  <c r="C112" i="3"/>
  <c r="B112" i="3"/>
  <c r="P111" i="3"/>
  <c r="N111" i="3"/>
  <c r="M111" i="3"/>
  <c r="L111" i="3"/>
  <c r="K111" i="3"/>
  <c r="J111" i="3"/>
  <c r="I111" i="3"/>
  <c r="H111" i="3"/>
  <c r="G111" i="3"/>
  <c r="F111" i="3"/>
  <c r="E111" i="3"/>
  <c r="D111" i="3"/>
  <c r="C111" i="3"/>
  <c r="B111" i="3"/>
  <c r="P110" i="3"/>
  <c r="N110" i="3"/>
  <c r="M110" i="3"/>
  <c r="L110" i="3"/>
  <c r="K110" i="3"/>
  <c r="J110" i="3"/>
  <c r="I110" i="3"/>
  <c r="H110" i="3"/>
  <c r="G110" i="3"/>
  <c r="F110" i="3"/>
  <c r="E110" i="3"/>
  <c r="D110" i="3"/>
  <c r="C110" i="3"/>
  <c r="B110" i="3"/>
  <c r="P109" i="3"/>
  <c r="N109" i="3"/>
  <c r="M109" i="3"/>
  <c r="L109" i="3"/>
  <c r="K109" i="3"/>
  <c r="J109" i="3"/>
  <c r="I109" i="3"/>
  <c r="H109" i="3"/>
  <c r="G109" i="3"/>
  <c r="F109" i="3"/>
  <c r="E109" i="3"/>
  <c r="D109" i="3"/>
  <c r="C109" i="3"/>
  <c r="B109" i="3"/>
  <c r="P108" i="3"/>
  <c r="N108" i="3"/>
  <c r="M108" i="3"/>
  <c r="L108" i="3"/>
  <c r="K108" i="3"/>
  <c r="J108" i="3"/>
  <c r="I108" i="3"/>
  <c r="H108" i="3"/>
  <c r="G108" i="3"/>
  <c r="F108" i="3"/>
  <c r="E108" i="3"/>
  <c r="D108" i="3"/>
  <c r="C108" i="3"/>
  <c r="B108" i="3"/>
  <c r="P107" i="3"/>
  <c r="N107" i="3"/>
  <c r="M107" i="3"/>
  <c r="L107" i="3"/>
  <c r="K107" i="3"/>
  <c r="J107" i="3"/>
  <c r="I107" i="3"/>
  <c r="H107" i="3"/>
  <c r="G107" i="3"/>
  <c r="F107" i="3"/>
  <c r="E107" i="3"/>
  <c r="D107" i="3"/>
  <c r="C107" i="3"/>
  <c r="B107" i="3"/>
  <c r="P106" i="3"/>
  <c r="N106" i="3"/>
  <c r="M106" i="3"/>
  <c r="L106" i="3"/>
  <c r="K106" i="3"/>
  <c r="J106" i="3"/>
  <c r="I106" i="3"/>
  <c r="H106" i="3"/>
  <c r="G106" i="3"/>
  <c r="F106" i="3"/>
  <c r="E106" i="3"/>
  <c r="D106" i="3"/>
  <c r="C106" i="3"/>
  <c r="B106" i="3"/>
  <c r="P105" i="3"/>
  <c r="N105" i="3"/>
  <c r="M105" i="3"/>
  <c r="L105" i="3"/>
  <c r="K105" i="3"/>
  <c r="J105" i="3"/>
  <c r="I105" i="3"/>
  <c r="H105" i="3"/>
  <c r="G105" i="3"/>
  <c r="F105" i="3"/>
  <c r="E105" i="3"/>
  <c r="D105" i="3"/>
  <c r="C105" i="3"/>
  <c r="B105" i="3"/>
  <c r="P104" i="3"/>
  <c r="N104" i="3"/>
  <c r="M104" i="3"/>
  <c r="L104" i="3"/>
  <c r="K104" i="3"/>
  <c r="J104" i="3"/>
  <c r="I104" i="3"/>
  <c r="H104" i="3"/>
  <c r="G104" i="3"/>
  <c r="F104" i="3"/>
  <c r="E104" i="3"/>
  <c r="D104" i="3"/>
  <c r="C104" i="3"/>
  <c r="B104" i="3"/>
  <c r="P103" i="3"/>
  <c r="N103" i="3"/>
  <c r="M103" i="3"/>
  <c r="L103" i="3"/>
  <c r="K103" i="3"/>
  <c r="J103" i="3"/>
  <c r="I103" i="3"/>
  <c r="H103" i="3"/>
  <c r="G103" i="3"/>
  <c r="F103" i="3"/>
  <c r="E103" i="3"/>
  <c r="D103" i="3"/>
  <c r="C103" i="3"/>
  <c r="B103" i="3"/>
  <c r="P102" i="3"/>
  <c r="N102" i="3"/>
  <c r="M102" i="3"/>
  <c r="L102" i="3"/>
  <c r="K102" i="3"/>
  <c r="J102" i="3"/>
  <c r="I102" i="3"/>
  <c r="H102" i="3"/>
  <c r="G102" i="3"/>
  <c r="F102" i="3"/>
  <c r="E102" i="3"/>
  <c r="D102" i="3"/>
  <c r="C102" i="3"/>
  <c r="B102" i="3"/>
  <c r="P101" i="3"/>
  <c r="N101" i="3"/>
  <c r="M101" i="3"/>
  <c r="L101" i="3"/>
  <c r="K101" i="3"/>
  <c r="J101" i="3"/>
  <c r="I101" i="3"/>
  <c r="H101" i="3"/>
  <c r="G101" i="3"/>
  <c r="F101" i="3"/>
  <c r="E101" i="3"/>
  <c r="D101" i="3"/>
  <c r="C101" i="3"/>
  <c r="B101" i="3"/>
  <c r="P100" i="3"/>
  <c r="N100" i="3"/>
  <c r="M100" i="3"/>
  <c r="L100" i="3"/>
  <c r="K100" i="3"/>
  <c r="J100" i="3"/>
  <c r="I100" i="3"/>
  <c r="H100" i="3"/>
  <c r="G100" i="3"/>
  <c r="F100" i="3"/>
  <c r="E100" i="3"/>
  <c r="D100" i="3"/>
  <c r="C100" i="3"/>
  <c r="B100" i="3"/>
  <c r="P99" i="3"/>
  <c r="N99" i="3"/>
  <c r="M99" i="3"/>
  <c r="L99" i="3"/>
  <c r="K99" i="3"/>
  <c r="J99" i="3"/>
  <c r="I99" i="3"/>
  <c r="H99" i="3"/>
  <c r="G99" i="3"/>
  <c r="F99" i="3"/>
  <c r="E99" i="3"/>
  <c r="D99" i="3"/>
  <c r="C99" i="3"/>
  <c r="B99" i="3"/>
  <c r="P98" i="3"/>
  <c r="N98" i="3"/>
  <c r="M98" i="3"/>
  <c r="L98" i="3"/>
  <c r="K98" i="3"/>
  <c r="J98" i="3"/>
  <c r="I98" i="3"/>
  <c r="H98" i="3"/>
  <c r="G98" i="3"/>
  <c r="F98" i="3"/>
  <c r="E98" i="3"/>
  <c r="D98" i="3"/>
  <c r="C98" i="3"/>
  <c r="B98" i="3"/>
  <c r="P97" i="3"/>
  <c r="N97" i="3"/>
  <c r="M97" i="3"/>
  <c r="L97" i="3"/>
  <c r="K97" i="3"/>
  <c r="J97" i="3"/>
  <c r="I97" i="3"/>
  <c r="H97" i="3"/>
  <c r="G97" i="3"/>
  <c r="F97" i="3"/>
  <c r="E97" i="3"/>
  <c r="D97" i="3"/>
  <c r="C97" i="3"/>
  <c r="B97" i="3"/>
  <c r="P96" i="3"/>
  <c r="N96" i="3"/>
  <c r="M96" i="3"/>
  <c r="L96" i="3"/>
  <c r="K96" i="3"/>
  <c r="J96" i="3"/>
  <c r="I96" i="3"/>
  <c r="H96" i="3"/>
  <c r="G96" i="3"/>
  <c r="F96" i="3"/>
  <c r="E96" i="3"/>
  <c r="D96" i="3"/>
  <c r="C96" i="3"/>
  <c r="B96" i="3"/>
  <c r="P95" i="3"/>
  <c r="N95" i="3"/>
  <c r="M95" i="3"/>
  <c r="L95" i="3"/>
  <c r="K95" i="3"/>
  <c r="J95" i="3"/>
  <c r="I95" i="3"/>
  <c r="H95" i="3"/>
  <c r="G95" i="3"/>
  <c r="F95" i="3"/>
  <c r="E95" i="3"/>
  <c r="D95" i="3"/>
  <c r="C95" i="3"/>
  <c r="B95" i="3"/>
  <c r="P94" i="3"/>
  <c r="N94" i="3"/>
  <c r="M94" i="3"/>
  <c r="L94" i="3"/>
  <c r="K94" i="3"/>
  <c r="J94" i="3"/>
  <c r="I94" i="3"/>
  <c r="H94" i="3"/>
  <c r="G94" i="3"/>
  <c r="F94" i="3"/>
  <c r="E94" i="3"/>
  <c r="D94" i="3"/>
  <c r="C94" i="3"/>
  <c r="B94" i="3"/>
  <c r="P93" i="3"/>
  <c r="N93" i="3"/>
  <c r="M93" i="3"/>
  <c r="L93" i="3"/>
  <c r="K93" i="3"/>
  <c r="J93" i="3"/>
  <c r="I93" i="3"/>
  <c r="H93" i="3"/>
  <c r="G93" i="3"/>
  <c r="F93" i="3"/>
  <c r="E93" i="3"/>
  <c r="D93" i="3"/>
  <c r="C93" i="3"/>
  <c r="B93" i="3"/>
  <c r="P92" i="3"/>
  <c r="N92" i="3"/>
  <c r="M92" i="3"/>
  <c r="L92" i="3"/>
  <c r="K92" i="3"/>
  <c r="J92" i="3"/>
  <c r="I92" i="3"/>
  <c r="H92" i="3"/>
  <c r="G92" i="3"/>
  <c r="F92" i="3"/>
  <c r="E92" i="3"/>
  <c r="D92" i="3"/>
  <c r="C92" i="3"/>
  <c r="B92" i="3"/>
  <c r="P91" i="3"/>
  <c r="N91" i="3"/>
  <c r="M91" i="3"/>
  <c r="L91" i="3"/>
  <c r="K91" i="3"/>
  <c r="J91" i="3"/>
  <c r="I91" i="3"/>
  <c r="H91" i="3"/>
  <c r="G91" i="3"/>
  <c r="F91" i="3"/>
  <c r="E91" i="3"/>
  <c r="D91" i="3"/>
  <c r="C91" i="3"/>
  <c r="B91" i="3"/>
  <c r="P90" i="3"/>
  <c r="N90" i="3"/>
  <c r="M90" i="3"/>
  <c r="L90" i="3"/>
  <c r="K90" i="3"/>
  <c r="J90" i="3"/>
  <c r="I90" i="3"/>
  <c r="H90" i="3"/>
  <c r="G90" i="3"/>
  <c r="F90" i="3"/>
  <c r="E90" i="3"/>
  <c r="D90" i="3"/>
  <c r="C90" i="3"/>
  <c r="B90" i="3"/>
  <c r="P89" i="3"/>
  <c r="N89" i="3"/>
  <c r="M89" i="3"/>
  <c r="L89" i="3"/>
  <c r="K89" i="3"/>
  <c r="J89" i="3"/>
  <c r="I89" i="3"/>
  <c r="H89" i="3"/>
  <c r="G89" i="3"/>
  <c r="F89" i="3"/>
  <c r="E89" i="3"/>
  <c r="D89" i="3"/>
  <c r="C89" i="3"/>
  <c r="B89" i="3"/>
  <c r="P88" i="3"/>
  <c r="N88" i="3"/>
  <c r="M88" i="3"/>
  <c r="L88" i="3"/>
  <c r="K88" i="3"/>
  <c r="J88" i="3"/>
  <c r="I88" i="3"/>
  <c r="H88" i="3"/>
  <c r="G88" i="3"/>
  <c r="F88" i="3"/>
  <c r="E88" i="3"/>
  <c r="D88" i="3"/>
  <c r="C88" i="3"/>
  <c r="B88" i="3"/>
  <c r="P87" i="3"/>
  <c r="N87" i="3"/>
  <c r="M87" i="3"/>
  <c r="L87" i="3"/>
  <c r="K87" i="3"/>
  <c r="J87" i="3"/>
  <c r="I87" i="3"/>
  <c r="H87" i="3"/>
  <c r="G87" i="3"/>
  <c r="F87" i="3"/>
  <c r="E87" i="3"/>
  <c r="D87" i="3"/>
  <c r="C87" i="3"/>
  <c r="B87" i="3"/>
  <c r="P86" i="3"/>
  <c r="N86" i="3"/>
  <c r="M86" i="3"/>
  <c r="L86" i="3"/>
  <c r="K86" i="3"/>
  <c r="J86" i="3"/>
  <c r="I86" i="3"/>
  <c r="H86" i="3"/>
  <c r="G86" i="3"/>
  <c r="F86" i="3"/>
  <c r="E86" i="3"/>
  <c r="D86" i="3"/>
  <c r="C86" i="3"/>
  <c r="B86" i="3"/>
  <c r="P85" i="3"/>
  <c r="N85" i="3"/>
  <c r="M85" i="3"/>
  <c r="L85" i="3"/>
  <c r="K85" i="3"/>
  <c r="J85" i="3"/>
  <c r="I85" i="3"/>
  <c r="H85" i="3"/>
  <c r="G85" i="3"/>
  <c r="F85" i="3"/>
  <c r="E85" i="3"/>
  <c r="D85" i="3"/>
  <c r="C85" i="3"/>
  <c r="B85" i="3"/>
  <c r="P84" i="3"/>
  <c r="N84" i="3"/>
  <c r="M84" i="3"/>
  <c r="L84" i="3"/>
  <c r="K84" i="3"/>
  <c r="J84" i="3"/>
  <c r="I84" i="3"/>
  <c r="H84" i="3"/>
  <c r="G84" i="3"/>
  <c r="F84" i="3"/>
  <c r="E84" i="3"/>
  <c r="D84" i="3"/>
  <c r="C84" i="3"/>
  <c r="B84" i="3"/>
  <c r="P83" i="3"/>
  <c r="N83" i="3"/>
  <c r="M83" i="3"/>
  <c r="L83" i="3"/>
  <c r="K83" i="3"/>
  <c r="J83" i="3"/>
  <c r="I83" i="3"/>
  <c r="H83" i="3"/>
  <c r="G83" i="3"/>
  <c r="F83" i="3"/>
  <c r="E83" i="3"/>
  <c r="D83" i="3"/>
  <c r="C83" i="3"/>
  <c r="B83" i="3"/>
  <c r="P82" i="3"/>
  <c r="N82" i="3"/>
  <c r="M82" i="3"/>
  <c r="L82" i="3"/>
  <c r="K82" i="3"/>
  <c r="J82" i="3"/>
  <c r="I82" i="3"/>
  <c r="H82" i="3"/>
  <c r="G82" i="3"/>
  <c r="F82" i="3"/>
  <c r="E82" i="3"/>
  <c r="D82" i="3"/>
  <c r="C82" i="3"/>
  <c r="B82" i="3"/>
  <c r="P81" i="3"/>
  <c r="N81" i="3"/>
  <c r="M81" i="3"/>
  <c r="L81" i="3"/>
  <c r="K81" i="3"/>
  <c r="J81" i="3"/>
  <c r="I81" i="3"/>
  <c r="H81" i="3"/>
  <c r="G81" i="3"/>
  <c r="F81" i="3"/>
  <c r="E81" i="3"/>
  <c r="D81" i="3"/>
  <c r="C81" i="3"/>
  <c r="B81" i="3"/>
  <c r="P80" i="3"/>
  <c r="N80" i="3"/>
  <c r="M80" i="3"/>
  <c r="L80" i="3"/>
  <c r="K80" i="3"/>
  <c r="J80" i="3"/>
  <c r="I80" i="3"/>
  <c r="H80" i="3"/>
  <c r="G80" i="3"/>
  <c r="F80" i="3"/>
  <c r="E80" i="3"/>
  <c r="D80" i="3"/>
  <c r="C80" i="3"/>
  <c r="B80" i="3"/>
  <c r="P79" i="3"/>
  <c r="N79" i="3"/>
  <c r="M79" i="3"/>
  <c r="L79" i="3"/>
  <c r="K79" i="3"/>
  <c r="J79" i="3"/>
  <c r="I79" i="3"/>
  <c r="H79" i="3"/>
  <c r="G79" i="3"/>
  <c r="F79" i="3"/>
  <c r="E79" i="3"/>
  <c r="D79" i="3"/>
  <c r="C79" i="3"/>
  <c r="B79" i="3"/>
  <c r="P78" i="3"/>
  <c r="N78" i="3"/>
  <c r="M78" i="3"/>
  <c r="L78" i="3"/>
  <c r="K78" i="3"/>
  <c r="J78" i="3"/>
  <c r="I78" i="3"/>
  <c r="H78" i="3"/>
  <c r="G78" i="3"/>
  <c r="F78" i="3"/>
  <c r="E78" i="3"/>
  <c r="D78" i="3"/>
  <c r="C78" i="3"/>
  <c r="B78" i="3"/>
  <c r="P77" i="3"/>
  <c r="N77" i="3"/>
  <c r="M77" i="3"/>
  <c r="L77" i="3"/>
  <c r="K77" i="3"/>
  <c r="J77" i="3"/>
  <c r="I77" i="3"/>
  <c r="H77" i="3"/>
  <c r="G77" i="3"/>
  <c r="F77" i="3"/>
  <c r="E77" i="3"/>
  <c r="D77" i="3"/>
  <c r="C77" i="3"/>
  <c r="B77" i="3"/>
  <c r="P76" i="3"/>
  <c r="N76" i="3"/>
  <c r="M76" i="3"/>
  <c r="L76" i="3"/>
  <c r="K76" i="3"/>
  <c r="J76" i="3"/>
  <c r="I76" i="3"/>
  <c r="H76" i="3"/>
  <c r="G76" i="3"/>
  <c r="F76" i="3"/>
  <c r="E76" i="3"/>
  <c r="D76" i="3"/>
  <c r="C76" i="3"/>
  <c r="B76" i="3"/>
  <c r="P75" i="3"/>
  <c r="N75" i="3"/>
  <c r="M75" i="3"/>
  <c r="L75" i="3"/>
  <c r="K75" i="3"/>
  <c r="J75" i="3"/>
  <c r="I75" i="3"/>
  <c r="H75" i="3"/>
  <c r="G75" i="3"/>
  <c r="F75" i="3"/>
  <c r="E75" i="3"/>
  <c r="D75" i="3"/>
  <c r="C75" i="3"/>
  <c r="B75" i="3"/>
  <c r="P74" i="3"/>
  <c r="N74" i="3"/>
  <c r="M74" i="3"/>
  <c r="L74" i="3"/>
  <c r="K74" i="3"/>
  <c r="J74" i="3"/>
  <c r="I74" i="3"/>
  <c r="H74" i="3"/>
  <c r="G74" i="3"/>
  <c r="F74" i="3"/>
  <c r="E74" i="3"/>
  <c r="D74" i="3"/>
  <c r="C74" i="3"/>
  <c r="B74" i="3"/>
  <c r="P73" i="3"/>
  <c r="N73" i="3"/>
  <c r="M73" i="3"/>
  <c r="L73" i="3"/>
  <c r="K73" i="3"/>
  <c r="J73" i="3"/>
  <c r="I73" i="3"/>
  <c r="H73" i="3"/>
  <c r="G73" i="3"/>
  <c r="F73" i="3"/>
  <c r="E73" i="3"/>
  <c r="D73" i="3"/>
  <c r="C73" i="3"/>
  <c r="B73" i="3"/>
  <c r="P72" i="3"/>
  <c r="N72" i="3"/>
  <c r="M72" i="3"/>
  <c r="L72" i="3"/>
  <c r="K72" i="3"/>
  <c r="J72" i="3"/>
  <c r="I72" i="3"/>
  <c r="H72" i="3"/>
  <c r="G72" i="3"/>
  <c r="F72" i="3"/>
  <c r="E72" i="3"/>
  <c r="D72" i="3"/>
  <c r="C72" i="3"/>
  <c r="B72" i="3"/>
  <c r="P71" i="3"/>
  <c r="N71" i="3"/>
  <c r="M71" i="3"/>
  <c r="L71" i="3"/>
  <c r="K71" i="3"/>
  <c r="J71" i="3"/>
  <c r="I71" i="3"/>
  <c r="H71" i="3"/>
  <c r="G71" i="3"/>
  <c r="F71" i="3"/>
  <c r="E71" i="3"/>
  <c r="D71" i="3"/>
  <c r="C71" i="3"/>
  <c r="B71" i="3"/>
  <c r="P70" i="3"/>
  <c r="N70" i="3"/>
  <c r="M70" i="3"/>
  <c r="L70" i="3"/>
  <c r="K70" i="3"/>
  <c r="J70" i="3"/>
  <c r="I70" i="3"/>
  <c r="H70" i="3"/>
  <c r="G70" i="3"/>
  <c r="F70" i="3"/>
  <c r="E70" i="3"/>
  <c r="D70" i="3"/>
  <c r="C70" i="3"/>
  <c r="B70" i="3"/>
  <c r="P69" i="3"/>
  <c r="N69" i="3"/>
  <c r="M69" i="3"/>
  <c r="L69" i="3"/>
  <c r="K69" i="3"/>
  <c r="J69" i="3"/>
  <c r="I69" i="3"/>
  <c r="H69" i="3"/>
  <c r="G69" i="3"/>
  <c r="F69" i="3"/>
  <c r="E69" i="3"/>
  <c r="D69" i="3"/>
  <c r="C69" i="3"/>
  <c r="B69" i="3"/>
  <c r="P68" i="3"/>
  <c r="P132" i="3" s="1"/>
  <c r="N68" i="3"/>
  <c r="M68" i="3"/>
  <c r="L68" i="3"/>
  <c r="K68" i="3"/>
  <c r="J68" i="3"/>
  <c r="I68" i="3"/>
  <c r="H68" i="3"/>
  <c r="G68" i="3"/>
  <c r="F68" i="3"/>
  <c r="E68" i="3"/>
  <c r="D68" i="3"/>
  <c r="C68" i="3"/>
  <c r="B68" i="3"/>
  <c r="P67" i="3"/>
  <c r="N67" i="3"/>
  <c r="M67" i="3"/>
  <c r="L67" i="3"/>
  <c r="K67" i="3"/>
  <c r="J67" i="3"/>
  <c r="I67" i="3"/>
  <c r="H67" i="3"/>
  <c r="G67" i="3"/>
  <c r="F67" i="3"/>
  <c r="E67" i="3"/>
  <c r="D67" i="3"/>
  <c r="C67" i="3"/>
  <c r="B67" i="3"/>
  <c r="N66" i="3"/>
  <c r="M66" i="3"/>
  <c r="L66" i="3"/>
  <c r="K66" i="3"/>
  <c r="J66" i="3"/>
  <c r="I66" i="3"/>
  <c r="H66" i="3"/>
  <c r="F66" i="3"/>
  <c r="E66" i="3"/>
  <c r="D66" i="3"/>
  <c r="C66" i="3"/>
  <c r="E130" i="3" l="1"/>
  <c r="E4" i="7"/>
  <c r="E4" i="6"/>
  <c r="E4" i="5"/>
  <c r="K7" i="7"/>
  <c r="K7" i="6"/>
  <c r="K7" i="5"/>
  <c r="K11" i="7"/>
  <c r="K11" i="6"/>
  <c r="K11" i="5"/>
  <c r="E16" i="7"/>
  <c r="E16" i="6"/>
  <c r="E16" i="5"/>
  <c r="C19" i="7"/>
  <c r="C19" i="6"/>
  <c r="C19" i="5"/>
  <c r="I22" i="7"/>
  <c r="I22" i="6"/>
  <c r="I22" i="5"/>
  <c r="C27" i="7"/>
  <c r="C27" i="6"/>
  <c r="C27" i="5"/>
  <c r="G37" i="7"/>
  <c r="G37" i="6"/>
  <c r="G37" i="5"/>
  <c r="E131" i="3"/>
  <c r="E3" i="7"/>
  <c r="E3" i="6"/>
  <c r="E3" i="5"/>
  <c r="M131" i="3"/>
  <c r="M3" i="7"/>
  <c r="M3" i="6"/>
  <c r="M3" i="5"/>
  <c r="G4" i="7"/>
  <c r="G4" i="6"/>
  <c r="G4" i="5"/>
  <c r="P4" i="7"/>
  <c r="P4" i="6"/>
  <c r="P4" i="5"/>
  <c r="I5" i="7"/>
  <c r="I5" i="6"/>
  <c r="I5" i="5"/>
  <c r="C6" i="7"/>
  <c r="C6" i="6"/>
  <c r="C6" i="5"/>
  <c r="K6" i="7"/>
  <c r="K6" i="6"/>
  <c r="K6" i="5"/>
  <c r="E7" i="7"/>
  <c r="E7" i="6"/>
  <c r="E7" i="5"/>
  <c r="M7" i="7"/>
  <c r="M7" i="6"/>
  <c r="M7" i="5"/>
  <c r="G8" i="7"/>
  <c r="G8" i="6"/>
  <c r="G8" i="5"/>
  <c r="P8" i="7"/>
  <c r="P8" i="6"/>
  <c r="P8" i="5"/>
  <c r="I9" i="7"/>
  <c r="I9" i="6"/>
  <c r="I9" i="5"/>
  <c r="C10" i="7"/>
  <c r="C10" i="6"/>
  <c r="C10" i="5"/>
  <c r="K10" i="7"/>
  <c r="K10" i="6"/>
  <c r="K10" i="5"/>
  <c r="E11" i="7"/>
  <c r="E11" i="6"/>
  <c r="E11" i="5"/>
  <c r="M11" i="7"/>
  <c r="M11" i="6"/>
  <c r="M11" i="5"/>
  <c r="G12" i="7"/>
  <c r="G12" i="6"/>
  <c r="G12" i="5"/>
  <c r="P12" i="7"/>
  <c r="P12" i="6"/>
  <c r="P12" i="5"/>
  <c r="I13" i="7"/>
  <c r="I13" i="6"/>
  <c r="I13" i="5"/>
  <c r="C14" i="7"/>
  <c r="C14" i="6"/>
  <c r="C14" i="5"/>
  <c r="K14" i="7"/>
  <c r="K14" i="6"/>
  <c r="K14" i="5"/>
  <c r="E15" i="7"/>
  <c r="E15" i="6"/>
  <c r="E15" i="5"/>
  <c r="M15" i="7"/>
  <c r="M15" i="6"/>
  <c r="M15" i="5"/>
  <c r="G16" i="7"/>
  <c r="G16" i="6"/>
  <c r="G16" i="5"/>
  <c r="P16" i="7"/>
  <c r="P16" i="6"/>
  <c r="P16" i="5"/>
  <c r="I17" i="7"/>
  <c r="I17" i="6"/>
  <c r="I17" i="5"/>
  <c r="C18" i="7"/>
  <c r="C18" i="6"/>
  <c r="C18" i="5"/>
  <c r="K18" i="7"/>
  <c r="K18" i="6"/>
  <c r="K18" i="5"/>
  <c r="E19" i="7"/>
  <c r="E19" i="6"/>
  <c r="E19" i="5"/>
  <c r="M19" i="7"/>
  <c r="M19" i="6"/>
  <c r="M19" i="5"/>
  <c r="G20" i="7"/>
  <c r="G20" i="6"/>
  <c r="G20" i="5"/>
  <c r="P20" i="7"/>
  <c r="P20" i="6"/>
  <c r="P20" i="5"/>
  <c r="I21" i="7"/>
  <c r="I21" i="6"/>
  <c r="I21" i="5"/>
  <c r="C22" i="7"/>
  <c r="C22" i="6"/>
  <c r="C22" i="5"/>
  <c r="K22" i="7"/>
  <c r="K22" i="6"/>
  <c r="K22" i="5"/>
  <c r="E23" i="7"/>
  <c r="E23" i="6"/>
  <c r="E23" i="5"/>
  <c r="M23" i="7"/>
  <c r="M23" i="6"/>
  <c r="M23" i="5"/>
  <c r="G24" i="7"/>
  <c r="G24" i="6"/>
  <c r="G24" i="5"/>
  <c r="P24" i="7"/>
  <c r="P24" i="6"/>
  <c r="P24" i="5"/>
  <c r="I25" i="7"/>
  <c r="I25" i="6"/>
  <c r="I25" i="5"/>
  <c r="C26" i="7"/>
  <c r="C26" i="6"/>
  <c r="C26" i="5"/>
  <c r="K26" i="7"/>
  <c r="K26" i="6"/>
  <c r="K26" i="5"/>
  <c r="E27" i="7"/>
  <c r="E27" i="6"/>
  <c r="E27" i="5"/>
  <c r="M27" i="7"/>
  <c r="M27" i="6"/>
  <c r="M27" i="5"/>
  <c r="G28" i="7"/>
  <c r="G28" i="6"/>
  <c r="G28" i="5"/>
  <c r="P28" i="7"/>
  <c r="P28" i="6"/>
  <c r="P28" i="5"/>
  <c r="I29" i="7"/>
  <c r="I29" i="6"/>
  <c r="I29" i="5"/>
  <c r="C30" i="7"/>
  <c r="C30" i="6"/>
  <c r="C30" i="5"/>
  <c r="K30" i="7"/>
  <c r="K30" i="6"/>
  <c r="K30" i="5"/>
  <c r="E31" i="7"/>
  <c r="E31" i="6"/>
  <c r="E31" i="5"/>
  <c r="M31" i="7"/>
  <c r="M31" i="6"/>
  <c r="M31" i="5"/>
  <c r="G32" i="7"/>
  <c r="G32" i="6"/>
  <c r="G32" i="5"/>
  <c r="P32" i="7"/>
  <c r="P32" i="6"/>
  <c r="P32" i="5"/>
  <c r="I33" i="7"/>
  <c r="I33" i="6"/>
  <c r="I33" i="5"/>
  <c r="C34" i="7"/>
  <c r="C34" i="6"/>
  <c r="C34" i="5"/>
  <c r="K34" i="7"/>
  <c r="K34" i="6"/>
  <c r="K34" i="5"/>
  <c r="E35" i="7"/>
  <c r="E35" i="6"/>
  <c r="E35" i="5"/>
  <c r="M35" i="7"/>
  <c r="M35" i="6"/>
  <c r="M35" i="5"/>
  <c r="G36" i="7"/>
  <c r="G36" i="6"/>
  <c r="G36" i="5"/>
  <c r="P36" i="7"/>
  <c r="P36" i="6"/>
  <c r="P36" i="5"/>
  <c r="I37" i="7"/>
  <c r="I37" i="6"/>
  <c r="I37" i="5"/>
  <c r="C38" i="7"/>
  <c r="C38" i="6"/>
  <c r="C38" i="5"/>
  <c r="K38" i="7"/>
  <c r="K38" i="6"/>
  <c r="K38" i="5"/>
  <c r="E39" i="7"/>
  <c r="E39" i="6"/>
  <c r="E39" i="5"/>
  <c r="M39" i="7"/>
  <c r="M39" i="6"/>
  <c r="M39" i="5"/>
  <c r="G40" i="7"/>
  <c r="G40" i="6"/>
  <c r="G40" i="5"/>
  <c r="P40" i="7"/>
  <c r="P40" i="6"/>
  <c r="P40" i="5"/>
  <c r="I41" i="7"/>
  <c r="I41" i="6"/>
  <c r="I41" i="5"/>
  <c r="C42" i="7"/>
  <c r="C42" i="6"/>
  <c r="C42" i="5"/>
  <c r="K42" i="7"/>
  <c r="K42" i="6"/>
  <c r="K42" i="5"/>
  <c r="E43" i="7"/>
  <c r="E43" i="6"/>
  <c r="E43" i="5"/>
  <c r="M43" i="7"/>
  <c r="M43" i="6"/>
  <c r="M43" i="5"/>
  <c r="G44" i="7"/>
  <c r="G44" i="6"/>
  <c r="G44" i="5"/>
  <c r="P44" i="7"/>
  <c r="P44" i="6"/>
  <c r="P44" i="5"/>
  <c r="I45" i="7"/>
  <c r="I45" i="6"/>
  <c r="I45" i="5"/>
  <c r="C46" i="7"/>
  <c r="C46" i="6"/>
  <c r="C46" i="5"/>
  <c r="K46" i="7"/>
  <c r="K46" i="6"/>
  <c r="K46" i="5"/>
  <c r="E47" i="7"/>
  <c r="E47" i="6"/>
  <c r="E47" i="5"/>
  <c r="M47" i="7"/>
  <c r="M47" i="6"/>
  <c r="M47" i="5"/>
  <c r="G48" i="7"/>
  <c r="G48" i="6"/>
  <c r="G48" i="5"/>
  <c r="P48" i="7"/>
  <c r="P48" i="6"/>
  <c r="P48" i="5"/>
  <c r="I49" i="7"/>
  <c r="I49" i="6"/>
  <c r="I49" i="5"/>
  <c r="C50" i="7"/>
  <c r="C50" i="6"/>
  <c r="C50" i="5"/>
  <c r="K50" i="7"/>
  <c r="K50" i="6"/>
  <c r="K50" i="5"/>
  <c r="E51" i="7"/>
  <c r="E51" i="6"/>
  <c r="E51" i="5"/>
  <c r="M51" i="7"/>
  <c r="M51" i="6"/>
  <c r="M51" i="5"/>
  <c r="G52" i="7"/>
  <c r="G52" i="6"/>
  <c r="G52" i="5"/>
  <c r="P52" i="7"/>
  <c r="P52" i="6"/>
  <c r="P52" i="5"/>
  <c r="I53" i="7"/>
  <c r="I53" i="6"/>
  <c r="I53" i="5"/>
  <c r="C54" i="7"/>
  <c r="C54" i="6"/>
  <c r="C54" i="5"/>
  <c r="K54" i="7"/>
  <c r="K54" i="6"/>
  <c r="K54" i="5"/>
  <c r="E55" i="7"/>
  <c r="E55" i="6"/>
  <c r="E55" i="5"/>
  <c r="M55" i="7"/>
  <c r="M55" i="6"/>
  <c r="M55" i="5"/>
  <c r="G56" i="7"/>
  <c r="G56" i="6"/>
  <c r="G56" i="5"/>
  <c r="P56" i="7"/>
  <c r="P56" i="6"/>
  <c r="P56" i="5"/>
  <c r="I57" i="7"/>
  <c r="I57" i="6"/>
  <c r="I57" i="5"/>
  <c r="C58" i="7"/>
  <c r="C58" i="6"/>
  <c r="C58" i="5"/>
  <c r="K58" i="7"/>
  <c r="K58" i="6"/>
  <c r="K58" i="5"/>
  <c r="E59" i="7"/>
  <c r="E59" i="6"/>
  <c r="E59" i="5"/>
  <c r="M59" i="7"/>
  <c r="M59" i="6"/>
  <c r="M59" i="5"/>
  <c r="G60" i="7"/>
  <c r="G60" i="6"/>
  <c r="G60" i="5"/>
  <c r="P60" i="7"/>
  <c r="P60" i="6"/>
  <c r="P60" i="5"/>
  <c r="I61" i="7"/>
  <c r="I61" i="6"/>
  <c r="I61" i="5"/>
  <c r="C62" i="7"/>
  <c r="C62" i="6"/>
  <c r="C62" i="5"/>
  <c r="K62" i="7"/>
  <c r="K62" i="6"/>
  <c r="K62" i="5"/>
  <c r="M130" i="3"/>
  <c r="M4" i="7"/>
  <c r="M4" i="6"/>
  <c r="M4" i="5"/>
  <c r="P9" i="7"/>
  <c r="P9" i="6"/>
  <c r="P9" i="5"/>
  <c r="I14" i="7"/>
  <c r="I14" i="6"/>
  <c r="I14" i="5"/>
  <c r="I18" i="7"/>
  <c r="I18" i="6"/>
  <c r="I18" i="5"/>
  <c r="M24" i="7"/>
  <c r="M24" i="6"/>
  <c r="M24" i="5"/>
  <c r="F132" i="3"/>
  <c r="F3" i="7"/>
  <c r="F3" i="6"/>
  <c r="F3" i="5"/>
  <c r="B5" i="7"/>
  <c r="B5" i="6"/>
  <c r="B5" i="5"/>
  <c r="D6" i="7"/>
  <c r="D6" i="6"/>
  <c r="D6" i="5"/>
  <c r="F7" i="7"/>
  <c r="F7" i="6"/>
  <c r="F7" i="5"/>
  <c r="H8" i="7"/>
  <c r="H8" i="6"/>
  <c r="H8" i="5"/>
  <c r="J9" i="7"/>
  <c r="J9" i="6"/>
  <c r="J9" i="5"/>
  <c r="L10" i="7"/>
  <c r="L10" i="6"/>
  <c r="L10" i="5"/>
  <c r="F11" i="7"/>
  <c r="F11" i="6"/>
  <c r="F11" i="5"/>
  <c r="N11" i="7"/>
  <c r="N11" i="6"/>
  <c r="N11" i="5"/>
  <c r="H12" i="7"/>
  <c r="H12" i="6"/>
  <c r="H12" i="5"/>
  <c r="B13" i="7"/>
  <c r="B13" i="6"/>
  <c r="B13" i="5"/>
  <c r="J13" i="7"/>
  <c r="J13" i="6"/>
  <c r="J13" i="5"/>
  <c r="D14" i="7"/>
  <c r="D14" i="6"/>
  <c r="D14" i="5"/>
  <c r="L14" i="7"/>
  <c r="L14" i="6"/>
  <c r="L14" i="5"/>
  <c r="F15" i="7"/>
  <c r="F15" i="6"/>
  <c r="F15" i="5"/>
  <c r="N15" i="7"/>
  <c r="N15" i="6"/>
  <c r="N15" i="5"/>
  <c r="H16" i="7"/>
  <c r="H16" i="6"/>
  <c r="H16" i="5"/>
  <c r="B17" i="7"/>
  <c r="B17" i="6"/>
  <c r="B17" i="5"/>
  <c r="J17" i="7"/>
  <c r="J17" i="6"/>
  <c r="J17" i="5"/>
  <c r="D18" i="7"/>
  <c r="D18" i="6"/>
  <c r="D18" i="5"/>
  <c r="L18" i="7"/>
  <c r="L18" i="6"/>
  <c r="L18" i="5"/>
  <c r="F19" i="7"/>
  <c r="F19" i="6"/>
  <c r="F19" i="5"/>
  <c r="N19" i="7"/>
  <c r="N19" i="6"/>
  <c r="N19" i="5"/>
  <c r="H20" i="7"/>
  <c r="H20" i="6"/>
  <c r="H20" i="5"/>
  <c r="B21" i="7"/>
  <c r="B21" i="6"/>
  <c r="B21" i="5"/>
  <c r="J21" i="7"/>
  <c r="J21" i="6"/>
  <c r="J21" i="5"/>
  <c r="D22" i="7"/>
  <c r="D22" i="6"/>
  <c r="D22" i="5"/>
  <c r="L22" i="7"/>
  <c r="L22" i="6"/>
  <c r="L22" i="5"/>
  <c r="F23" i="7"/>
  <c r="F23" i="6"/>
  <c r="F23" i="5"/>
  <c r="N23" i="7"/>
  <c r="N23" i="6"/>
  <c r="N23" i="5"/>
  <c r="H24" i="7"/>
  <c r="H24" i="6"/>
  <c r="H24" i="5"/>
  <c r="B25" i="7"/>
  <c r="B25" i="6"/>
  <c r="B25" i="5"/>
  <c r="J25" i="7"/>
  <c r="J25" i="6"/>
  <c r="J25" i="5"/>
  <c r="D26" i="7"/>
  <c r="D26" i="6"/>
  <c r="D26" i="5"/>
  <c r="L26" i="7"/>
  <c r="L26" i="6"/>
  <c r="L26" i="5"/>
  <c r="F27" i="7"/>
  <c r="F27" i="6"/>
  <c r="F27" i="5"/>
  <c r="N27" i="7"/>
  <c r="N27" i="6"/>
  <c r="N27" i="5"/>
  <c r="H28" i="7"/>
  <c r="H28" i="6"/>
  <c r="H28" i="5"/>
  <c r="B29" i="7"/>
  <c r="B29" i="6"/>
  <c r="B29" i="5"/>
  <c r="J29" i="7"/>
  <c r="J29" i="6"/>
  <c r="J29" i="5"/>
  <c r="D30" i="7"/>
  <c r="D30" i="6"/>
  <c r="D30" i="5"/>
  <c r="L30" i="6"/>
  <c r="L30" i="7"/>
  <c r="L30" i="5"/>
  <c r="F31" i="6"/>
  <c r="F31" i="7"/>
  <c r="F31" i="5"/>
  <c r="N31" i="7"/>
  <c r="N31" i="6"/>
  <c r="N31" i="5"/>
  <c r="H32" i="7"/>
  <c r="H32" i="6"/>
  <c r="H32" i="5"/>
  <c r="B33" i="6"/>
  <c r="B33" i="7"/>
  <c r="B33" i="5"/>
  <c r="J33" i="6"/>
  <c r="J33" i="7"/>
  <c r="J33" i="5"/>
  <c r="D34" i="7"/>
  <c r="D34" i="6"/>
  <c r="D34" i="5"/>
  <c r="L34" i="7"/>
  <c r="L34" i="6"/>
  <c r="L34" i="5"/>
  <c r="F35" i="6"/>
  <c r="F35" i="7"/>
  <c r="F35" i="5"/>
  <c r="N35" i="6"/>
  <c r="N35" i="7"/>
  <c r="N35" i="5"/>
  <c r="H36" i="7"/>
  <c r="H36" i="6"/>
  <c r="H36" i="5"/>
  <c r="B37" i="7"/>
  <c r="B37" i="6"/>
  <c r="B37" i="5"/>
  <c r="J37" i="6"/>
  <c r="J37" i="7"/>
  <c r="J37" i="5"/>
  <c r="D38" i="6"/>
  <c r="D38" i="7"/>
  <c r="D38" i="5"/>
  <c r="L38" i="7"/>
  <c r="L38" i="6"/>
  <c r="L38" i="5"/>
  <c r="F39" i="7"/>
  <c r="F39" i="6"/>
  <c r="F39" i="5"/>
  <c r="N39" i="6"/>
  <c r="N39" i="7"/>
  <c r="N39" i="5"/>
  <c r="H40" i="6"/>
  <c r="H40" i="7"/>
  <c r="H40" i="5"/>
  <c r="B41" i="7"/>
  <c r="B41" i="6"/>
  <c r="B41" i="5"/>
  <c r="J41" i="7"/>
  <c r="J41" i="6"/>
  <c r="J41" i="5"/>
  <c r="D42" i="6"/>
  <c r="D42" i="7"/>
  <c r="D42" i="5"/>
  <c r="L42" i="6"/>
  <c r="L42" i="7"/>
  <c r="L42" i="5"/>
  <c r="F43" i="7"/>
  <c r="F43" i="6"/>
  <c r="F43" i="5"/>
  <c r="N43" i="7"/>
  <c r="N43" i="6"/>
  <c r="N43" i="5"/>
  <c r="H44" i="6"/>
  <c r="H44" i="7"/>
  <c r="H44" i="5"/>
  <c r="B45" i="6"/>
  <c r="B45" i="7"/>
  <c r="B45" i="5"/>
  <c r="J45" i="7"/>
  <c r="J45" i="6"/>
  <c r="J45" i="5"/>
  <c r="D46" i="7"/>
  <c r="D46" i="6"/>
  <c r="D46" i="5"/>
  <c r="L46" i="6"/>
  <c r="L46" i="7"/>
  <c r="L46" i="5"/>
  <c r="F47" i="6"/>
  <c r="F47" i="7"/>
  <c r="F47" i="5"/>
  <c r="N47" i="7"/>
  <c r="N47" i="6"/>
  <c r="N47" i="5"/>
  <c r="H48" i="7"/>
  <c r="H48" i="6"/>
  <c r="H48" i="5"/>
  <c r="B49" i="6"/>
  <c r="B49" i="7"/>
  <c r="B49" i="5"/>
  <c r="J49" i="6"/>
  <c r="J49" i="7"/>
  <c r="J49" i="5"/>
  <c r="D50" i="7"/>
  <c r="D50" i="6"/>
  <c r="D50" i="5"/>
  <c r="L50" i="7"/>
  <c r="L50" i="6"/>
  <c r="L50" i="5"/>
  <c r="F51" i="6"/>
  <c r="F51" i="7"/>
  <c r="F51" i="5"/>
  <c r="N51" i="6"/>
  <c r="N51" i="7"/>
  <c r="N51" i="5"/>
  <c r="H52" i="7"/>
  <c r="H52" i="6"/>
  <c r="H52" i="5"/>
  <c r="B53" i="7"/>
  <c r="B53" i="6"/>
  <c r="B53" i="5"/>
  <c r="J53" i="6"/>
  <c r="J53" i="7"/>
  <c r="J53" i="5"/>
  <c r="D54" i="6"/>
  <c r="D54" i="7"/>
  <c r="D54" i="5"/>
  <c r="L54" i="7"/>
  <c r="L54" i="6"/>
  <c r="L54" i="5"/>
  <c r="F55" i="7"/>
  <c r="F55" i="6"/>
  <c r="F55" i="5"/>
  <c r="N55" i="6"/>
  <c r="N55" i="7"/>
  <c r="N55" i="5"/>
  <c r="H56" i="6"/>
  <c r="H56" i="7"/>
  <c r="H56" i="5"/>
  <c r="B57" i="7"/>
  <c r="B57" i="6"/>
  <c r="B57" i="5"/>
  <c r="J57" i="7"/>
  <c r="J57" i="6"/>
  <c r="J57" i="5"/>
  <c r="D58" i="6"/>
  <c r="D58" i="7"/>
  <c r="D58" i="5"/>
  <c r="L58" i="6"/>
  <c r="L58" i="7"/>
  <c r="L58" i="5"/>
  <c r="F59" i="7"/>
  <c r="F59" i="6"/>
  <c r="F59" i="5"/>
  <c r="N59" i="7"/>
  <c r="N59" i="6"/>
  <c r="N59" i="5"/>
  <c r="H60" i="6"/>
  <c r="H60" i="7"/>
  <c r="H60" i="5"/>
  <c r="B61" i="6"/>
  <c r="B61" i="7"/>
  <c r="B61" i="5"/>
  <c r="J61" i="7"/>
  <c r="J61" i="6"/>
  <c r="J61" i="5"/>
  <c r="D62" i="7"/>
  <c r="D62" i="6"/>
  <c r="D62" i="5"/>
  <c r="L62" i="6"/>
  <c r="L62" i="7"/>
  <c r="L62" i="5"/>
  <c r="I6" i="7"/>
  <c r="I6" i="6"/>
  <c r="I6" i="5"/>
  <c r="C11" i="7"/>
  <c r="C11" i="6"/>
  <c r="C11" i="5"/>
  <c r="P17" i="7"/>
  <c r="P17" i="6"/>
  <c r="P17" i="5"/>
  <c r="P25" i="7"/>
  <c r="P25" i="6"/>
  <c r="P25" i="5"/>
  <c r="N132" i="3"/>
  <c r="N3" i="7"/>
  <c r="N3" i="6"/>
  <c r="N3" i="5"/>
  <c r="H132" i="3"/>
  <c r="H4" i="7"/>
  <c r="H4" i="6"/>
  <c r="H4" i="5"/>
  <c r="J5" i="7"/>
  <c r="J5" i="6"/>
  <c r="J5" i="5"/>
  <c r="L6" i="7"/>
  <c r="L6" i="6"/>
  <c r="L6" i="5"/>
  <c r="N7" i="7"/>
  <c r="N7" i="6"/>
  <c r="N7" i="5"/>
  <c r="B9" i="7"/>
  <c r="B9" i="6"/>
  <c r="B9" i="5"/>
  <c r="D10" i="7"/>
  <c r="D10" i="6"/>
  <c r="D10" i="5"/>
  <c r="I130" i="3"/>
  <c r="I4" i="7"/>
  <c r="I4" i="6"/>
  <c r="I4" i="5"/>
  <c r="C5" i="7"/>
  <c r="C5" i="6"/>
  <c r="C5" i="5"/>
  <c r="K5" i="7"/>
  <c r="K5" i="6"/>
  <c r="K5" i="5"/>
  <c r="E6" i="7"/>
  <c r="E6" i="6"/>
  <c r="E6" i="5"/>
  <c r="M6" i="7"/>
  <c r="M6" i="6"/>
  <c r="M6" i="5"/>
  <c r="G7" i="7"/>
  <c r="G7" i="6"/>
  <c r="G7" i="5"/>
  <c r="P7" i="7"/>
  <c r="P7" i="6"/>
  <c r="P7" i="5"/>
  <c r="I8" i="7"/>
  <c r="I8" i="6"/>
  <c r="I8" i="5"/>
  <c r="C9" i="7"/>
  <c r="C9" i="6"/>
  <c r="C9" i="5"/>
  <c r="K9" i="7"/>
  <c r="K9" i="6"/>
  <c r="K9" i="5"/>
  <c r="E10" i="7"/>
  <c r="E10" i="6"/>
  <c r="E10" i="5"/>
  <c r="M10" i="7"/>
  <c r="M10" i="6"/>
  <c r="M10" i="5"/>
  <c r="G11" i="7"/>
  <c r="G11" i="6"/>
  <c r="G11" i="5"/>
  <c r="P11" i="7"/>
  <c r="P11" i="6"/>
  <c r="P11" i="5"/>
  <c r="I12" i="7"/>
  <c r="I12" i="6"/>
  <c r="I12" i="5"/>
  <c r="C13" i="7"/>
  <c r="C13" i="6"/>
  <c r="C13" i="5"/>
  <c r="K13" i="7"/>
  <c r="K13" i="6"/>
  <c r="K13" i="5"/>
  <c r="E14" i="7"/>
  <c r="E14" i="6"/>
  <c r="E14" i="5"/>
  <c r="M14" i="7"/>
  <c r="M14" i="6"/>
  <c r="M14" i="5"/>
  <c r="G15" i="7"/>
  <c r="G15" i="6"/>
  <c r="G15" i="5"/>
  <c r="P15" i="7"/>
  <c r="P15" i="6"/>
  <c r="P15" i="5"/>
  <c r="I16" i="7"/>
  <c r="I16" i="6"/>
  <c r="I16" i="5"/>
  <c r="C17" i="7"/>
  <c r="C17" i="6"/>
  <c r="C17" i="5"/>
  <c r="K17" i="7"/>
  <c r="K17" i="6"/>
  <c r="K17" i="5"/>
  <c r="E18" i="7"/>
  <c r="E18" i="6"/>
  <c r="E18" i="5"/>
  <c r="M18" i="7"/>
  <c r="M18" i="6"/>
  <c r="M18" i="5"/>
  <c r="G19" i="7"/>
  <c r="G19" i="6"/>
  <c r="G19" i="5"/>
  <c r="P19" i="7"/>
  <c r="P19" i="6"/>
  <c r="P19" i="5"/>
  <c r="I20" i="7"/>
  <c r="I20" i="6"/>
  <c r="I20" i="5"/>
  <c r="C21" i="7"/>
  <c r="C21" i="6"/>
  <c r="C21" i="5"/>
  <c r="K21" i="7"/>
  <c r="K21" i="6"/>
  <c r="K21" i="5"/>
  <c r="E22" i="7"/>
  <c r="E22" i="6"/>
  <c r="E22" i="5"/>
  <c r="M22" i="7"/>
  <c r="M22" i="6"/>
  <c r="M22" i="5"/>
  <c r="G23" i="7"/>
  <c r="G23" i="6"/>
  <c r="G23" i="5"/>
  <c r="P23" i="7"/>
  <c r="P23" i="6"/>
  <c r="P23" i="5"/>
  <c r="I24" i="7"/>
  <c r="I24" i="6"/>
  <c r="I24" i="5"/>
  <c r="C25" i="7"/>
  <c r="C25" i="6"/>
  <c r="C25" i="5"/>
  <c r="K25" i="7"/>
  <c r="K25" i="6"/>
  <c r="K25" i="5"/>
  <c r="E26" i="7"/>
  <c r="E26" i="6"/>
  <c r="E26" i="5"/>
  <c r="M26" i="7"/>
  <c r="M26" i="6"/>
  <c r="M26" i="5"/>
  <c r="G27" i="7"/>
  <c r="G27" i="6"/>
  <c r="G27" i="5"/>
  <c r="P27" i="7"/>
  <c r="P27" i="6"/>
  <c r="P27" i="5"/>
  <c r="I28" i="7"/>
  <c r="I28" i="6"/>
  <c r="I28" i="5"/>
  <c r="C29" i="7"/>
  <c r="C29" i="6"/>
  <c r="C29" i="5"/>
  <c r="K29" i="7"/>
  <c r="K29" i="6"/>
  <c r="K29" i="5"/>
  <c r="E30" i="7"/>
  <c r="E30" i="6"/>
  <c r="E30" i="5"/>
  <c r="M30" i="7"/>
  <c r="M30" i="6"/>
  <c r="M30" i="5"/>
  <c r="G31" i="7"/>
  <c r="G31" i="6"/>
  <c r="G31" i="5"/>
  <c r="P31" i="7"/>
  <c r="P31" i="6"/>
  <c r="P31" i="5"/>
  <c r="I32" i="7"/>
  <c r="I32" i="6"/>
  <c r="I32" i="5"/>
  <c r="C33" i="7"/>
  <c r="C33" i="6"/>
  <c r="C33" i="5"/>
  <c r="K33" i="7"/>
  <c r="K33" i="6"/>
  <c r="K33" i="5"/>
  <c r="E34" i="7"/>
  <c r="E34" i="6"/>
  <c r="E34" i="5"/>
  <c r="M34" i="7"/>
  <c r="M34" i="6"/>
  <c r="M34" i="5"/>
  <c r="G35" i="7"/>
  <c r="G35" i="6"/>
  <c r="G35" i="5"/>
  <c r="P35" i="7"/>
  <c r="P35" i="6"/>
  <c r="P35" i="5"/>
  <c r="I36" i="7"/>
  <c r="I36" i="6"/>
  <c r="I36" i="5"/>
  <c r="C37" i="7"/>
  <c r="C37" i="6"/>
  <c r="C37" i="5"/>
  <c r="K37" i="7"/>
  <c r="K37" i="6"/>
  <c r="K37" i="5"/>
  <c r="E38" i="7"/>
  <c r="E38" i="6"/>
  <c r="E38" i="5"/>
  <c r="M38" i="7"/>
  <c r="M38" i="6"/>
  <c r="M38" i="5"/>
  <c r="G39" i="7"/>
  <c r="G39" i="6"/>
  <c r="G39" i="5"/>
  <c r="P39" i="7"/>
  <c r="P39" i="6"/>
  <c r="P39" i="5"/>
  <c r="I40" i="7"/>
  <c r="I40" i="6"/>
  <c r="I40" i="5"/>
  <c r="C41" i="7"/>
  <c r="C41" i="6"/>
  <c r="C41" i="5"/>
  <c r="K41" i="7"/>
  <c r="K41" i="6"/>
  <c r="K41" i="5"/>
  <c r="E42" i="7"/>
  <c r="E42" i="6"/>
  <c r="E42" i="5"/>
  <c r="M42" i="7"/>
  <c r="M42" i="6"/>
  <c r="M42" i="5"/>
  <c r="G43" i="7"/>
  <c r="G43" i="6"/>
  <c r="G43" i="5"/>
  <c r="P43" i="7"/>
  <c r="P43" i="6"/>
  <c r="P43" i="5"/>
  <c r="I44" i="6"/>
  <c r="I44" i="7"/>
  <c r="I44" i="5"/>
  <c r="C45" i="6"/>
  <c r="C45" i="7"/>
  <c r="C45" i="5"/>
  <c r="K45" i="7"/>
  <c r="K45" i="6"/>
  <c r="K45" i="5"/>
  <c r="E46" i="7"/>
  <c r="E46" i="6"/>
  <c r="E46" i="5"/>
  <c r="M46" i="6"/>
  <c r="M46" i="7"/>
  <c r="M46" i="5"/>
  <c r="G47" i="6"/>
  <c r="G47" i="7"/>
  <c r="G47" i="5"/>
  <c r="P47" i="7"/>
  <c r="P47" i="6"/>
  <c r="P47" i="5"/>
  <c r="I48" i="7"/>
  <c r="I48" i="6"/>
  <c r="I48" i="5"/>
  <c r="C49" i="6"/>
  <c r="C49" i="7"/>
  <c r="C49" i="5"/>
  <c r="K49" i="6"/>
  <c r="K49" i="7"/>
  <c r="K49" i="5"/>
  <c r="E50" i="7"/>
  <c r="E50" i="6"/>
  <c r="E50" i="5"/>
  <c r="M50" i="7"/>
  <c r="M50" i="6"/>
  <c r="M50" i="5"/>
  <c r="G51" i="6"/>
  <c r="G51" i="7"/>
  <c r="G51" i="5"/>
  <c r="P51" i="6"/>
  <c r="P51" i="7"/>
  <c r="P51" i="5"/>
  <c r="I52" i="7"/>
  <c r="I52" i="6"/>
  <c r="I52" i="5"/>
  <c r="C53" i="7"/>
  <c r="C53" i="6"/>
  <c r="C53" i="5"/>
  <c r="K53" i="6"/>
  <c r="K53" i="7"/>
  <c r="K53" i="5"/>
  <c r="E54" i="6"/>
  <c r="E54" i="7"/>
  <c r="E54" i="5"/>
  <c r="M54" i="7"/>
  <c r="M54" i="6"/>
  <c r="M54" i="5"/>
  <c r="G55" i="7"/>
  <c r="G55" i="6"/>
  <c r="G55" i="5"/>
  <c r="P55" i="6"/>
  <c r="P55" i="7"/>
  <c r="P55" i="5"/>
  <c r="I56" i="6"/>
  <c r="I56" i="7"/>
  <c r="I56" i="5"/>
  <c r="C57" i="7"/>
  <c r="C57" i="6"/>
  <c r="C57" i="5"/>
  <c r="K57" i="7"/>
  <c r="K57" i="6"/>
  <c r="K57" i="5"/>
  <c r="E58" i="6"/>
  <c r="E58" i="7"/>
  <c r="E58" i="5"/>
  <c r="M58" i="6"/>
  <c r="M58" i="7"/>
  <c r="M58" i="5"/>
  <c r="G59" i="7"/>
  <c r="G59" i="6"/>
  <c r="G59" i="5"/>
  <c r="P59" i="7"/>
  <c r="P59" i="6"/>
  <c r="P59" i="5"/>
  <c r="I60" i="6"/>
  <c r="I60" i="7"/>
  <c r="I60" i="5"/>
  <c r="C61" i="6"/>
  <c r="C61" i="7"/>
  <c r="C61" i="5"/>
  <c r="K61" i="7"/>
  <c r="K61" i="6"/>
  <c r="K61" i="5"/>
  <c r="E62" i="7"/>
  <c r="E62" i="6"/>
  <c r="E62" i="5"/>
  <c r="M62" i="6"/>
  <c r="M62" i="7"/>
  <c r="M62" i="5"/>
  <c r="G5" i="7"/>
  <c r="G5" i="6"/>
  <c r="G5" i="5"/>
  <c r="E8" i="7"/>
  <c r="E8" i="6"/>
  <c r="E8" i="5"/>
  <c r="E12" i="7"/>
  <c r="E12" i="6"/>
  <c r="E12" i="5"/>
  <c r="H131" i="3"/>
  <c r="H3" i="7"/>
  <c r="H3" i="6"/>
  <c r="H3" i="5"/>
  <c r="B4" i="7"/>
  <c r="B4" i="6"/>
  <c r="B129" i="3"/>
  <c r="B131" i="3"/>
  <c r="B132" i="3"/>
  <c r="B130" i="3"/>
  <c r="B4" i="5"/>
  <c r="J4" i="7"/>
  <c r="J4" i="6"/>
  <c r="J4" i="5"/>
  <c r="D5" i="7"/>
  <c r="D5" i="6"/>
  <c r="D5" i="5"/>
  <c r="L5" i="7"/>
  <c r="L5" i="6"/>
  <c r="L5" i="5"/>
  <c r="F6" i="7"/>
  <c r="F6" i="6"/>
  <c r="F6" i="5"/>
  <c r="N6" i="7"/>
  <c r="N6" i="6"/>
  <c r="N6" i="5"/>
  <c r="H7" i="7"/>
  <c r="H7" i="6"/>
  <c r="H7" i="5"/>
  <c r="B8" i="7"/>
  <c r="B8" i="6"/>
  <c r="B8" i="5"/>
  <c r="J8" i="7"/>
  <c r="J8" i="6"/>
  <c r="J8" i="5"/>
  <c r="D9" i="7"/>
  <c r="D9" i="6"/>
  <c r="D9" i="5"/>
  <c r="L9" i="7"/>
  <c r="L9" i="6"/>
  <c r="L9" i="5"/>
  <c r="F10" i="7"/>
  <c r="F10" i="6"/>
  <c r="F10" i="5"/>
  <c r="N10" i="7"/>
  <c r="N10" i="6"/>
  <c r="N10" i="5"/>
  <c r="H11" i="7"/>
  <c r="H11" i="6"/>
  <c r="H11" i="5"/>
  <c r="B12" i="7"/>
  <c r="B12" i="6"/>
  <c r="B12" i="5"/>
  <c r="J12" i="7"/>
  <c r="J12" i="6"/>
  <c r="J12" i="5"/>
  <c r="D13" i="7"/>
  <c r="D13" i="6"/>
  <c r="D13" i="5"/>
  <c r="L13" i="7"/>
  <c r="L13" i="6"/>
  <c r="L13" i="5"/>
  <c r="F14" i="7"/>
  <c r="F14" i="6"/>
  <c r="F14" i="5"/>
  <c r="N14" i="7"/>
  <c r="N14" i="6"/>
  <c r="N14" i="5"/>
  <c r="H15" i="7"/>
  <c r="H15" i="6"/>
  <c r="H15" i="5"/>
  <c r="B16" i="7"/>
  <c r="B16" i="6"/>
  <c r="B16" i="5"/>
  <c r="J16" i="7"/>
  <c r="J16" i="6"/>
  <c r="J16" i="5"/>
  <c r="D17" i="7"/>
  <c r="D17" i="6"/>
  <c r="D17" i="5"/>
  <c r="L17" i="7"/>
  <c r="L17" i="6"/>
  <c r="L17" i="5"/>
  <c r="F18" i="7"/>
  <c r="F18" i="6"/>
  <c r="F18" i="5"/>
  <c r="N18" i="7"/>
  <c r="N18" i="6"/>
  <c r="N18" i="5"/>
  <c r="H19" i="7"/>
  <c r="H19" i="6"/>
  <c r="H19" i="5"/>
  <c r="B20" i="7"/>
  <c r="B20" i="6"/>
  <c r="B20" i="5"/>
  <c r="J20" i="7"/>
  <c r="J20" i="6"/>
  <c r="J20" i="5"/>
  <c r="D21" i="7"/>
  <c r="D21" i="6"/>
  <c r="D21" i="5"/>
  <c r="L21" i="7"/>
  <c r="L21" i="6"/>
  <c r="L21" i="5"/>
  <c r="F22" i="7"/>
  <c r="F22" i="6"/>
  <c r="F22" i="5"/>
  <c r="N22" i="7"/>
  <c r="N22" i="6"/>
  <c r="N22" i="5"/>
  <c r="H23" i="7"/>
  <c r="H23" i="6"/>
  <c r="H23" i="5"/>
  <c r="B24" i="6"/>
  <c r="B24" i="7"/>
  <c r="B24" i="5"/>
  <c r="J24" i="7"/>
  <c r="J24" i="6"/>
  <c r="J24" i="5"/>
  <c r="D25" i="7"/>
  <c r="D25" i="6"/>
  <c r="D25" i="5"/>
  <c r="L25" i="7"/>
  <c r="L25" i="6"/>
  <c r="L25" i="5"/>
  <c r="F26" i="7"/>
  <c r="F26" i="6"/>
  <c r="F26" i="5"/>
  <c r="N26" i="7"/>
  <c r="N26" i="6"/>
  <c r="N26" i="5"/>
  <c r="H27" i="7"/>
  <c r="H27" i="6"/>
  <c r="H27" i="5"/>
  <c r="B28" i="7"/>
  <c r="B28" i="6"/>
  <c r="B28" i="5"/>
  <c r="J28" i="7"/>
  <c r="J28" i="6"/>
  <c r="J28" i="5"/>
  <c r="D29" i="7"/>
  <c r="D29" i="6"/>
  <c r="D29" i="5"/>
  <c r="L29" i="7"/>
  <c r="L29" i="6"/>
  <c r="L29" i="5"/>
  <c r="F30" i="7"/>
  <c r="F30" i="6"/>
  <c r="F30" i="5"/>
  <c r="N30" i="7"/>
  <c r="N30" i="6"/>
  <c r="N30" i="5"/>
  <c r="H31" i="7"/>
  <c r="H31" i="6"/>
  <c r="H31" i="5"/>
  <c r="B32" i="7"/>
  <c r="B32" i="6"/>
  <c r="B32" i="5"/>
  <c r="J32" i="7"/>
  <c r="J32" i="6"/>
  <c r="J32" i="5"/>
  <c r="D33" i="7"/>
  <c r="D33" i="6"/>
  <c r="D33" i="5"/>
  <c r="L33" i="7"/>
  <c r="L33" i="6"/>
  <c r="L33" i="5"/>
  <c r="F34" i="7"/>
  <c r="F34" i="6"/>
  <c r="F34" i="5"/>
  <c r="N34" i="7"/>
  <c r="N34" i="6"/>
  <c r="N34" i="5"/>
  <c r="H35" i="7"/>
  <c r="H35" i="6"/>
  <c r="H35" i="5"/>
  <c r="B36" i="7"/>
  <c r="B36" i="6"/>
  <c r="B36" i="5"/>
  <c r="J36" i="7"/>
  <c r="J36" i="6"/>
  <c r="J36" i="5"/>
  <c r="D37" i="7"/>
  <c r="D37" i="6"/>
  <c r="D37" i="5"/>
  <c r="L37" i="7"/>
  <c r="L37" i="6"/>
  <c r="L37" i="5"/>
  <c r="F38" i="7"/>
  <c r="F38" i="6"/>
  <c r="F38" i="5"/>
  <c r="N38" i="7"/>
  <c r="N38" i="6"/>
  <c r="N38" i="5"/>
  <c r="H39" i="7"/>
  <c r="H39" i="6"/>
  <c r="H39" i="5"/>
  <c r="B40" i="7"/>
  <c r="B40" i="6"/>
  <c r="B40" i="5"/>
  <c r="J40" i="7"/>
  <c r="J40" i="6"/>
  <c r="J40" i="5"/>
  <c r="D41" i="7"/>
  <c r="D41" i="6"/>
  <c r="D41" i="5"/>
  <c r="L41" i="7"/>
  <c r="L41" i="6"/>
  <c r="L41" i="5"/>
  <c r="F42" i="7"/>
  <c r="F42" i="6"/>
  <c r="F42" i="5"/>
  <c r="N42" i="7"/>
  <c r="N42" i="6"/>
  <c r="N42" i="5"/>
  <c r="H43" i="7"/>
  <c r="H43" i="6"/>
  <c r="H43" i="5"/>
  <c r="B44" i="7"/>
  <c r="B44" i="6"/>
  <c r="B44" i="5"/>
  <c r="J44" i="7"/>
  <c r="J44" i="6"/>
  <c r="J44" i="5"/>
  <c r="D45" i="7"/>
  <c r="D45" i="6"/>
  <c r="D45" i="5"/>
  <c r="L45" i="7"/>
  <c r="L45" i="6"/>
  <c r="L45" i="5"/>
  <c r="F46" i="7"/>
  <c r="F46" i="6"/>
  <c r="F46" i="5"/>
  <c r="N46" i="7"/>
  <c r="N46" i="6"/>
  <c r="N46" i="5"/>
  <c r="H47" i="7"/>
  <c r="H47" i="6"/>
  <c r="H47" i="5"/>
  <c r="B48" i="7"/>
  <c r="B48" i="6"/>
  <c r="B48" i="5"/>
  <c r="J48" i="7"/>
  <c r="J48" i="6"/>
  <c r="J48" i="5"/>
  <c r="D49" i="7"/>
  <c r="D49" i="6"/>
  <c r="D49" i="5"/>
  <c r="L49" i="7"/>
  <c r="L49" i="6"/>
  <c r="L49" i="5"/>
  <c r="F50" i="7"/>
  <c r="F50" i="6"/>
  <c r="F50" i="5"/>
  <c r="N50" i="7"/>
  <c r="N50" i="6"/>
  <c r="N50" i="5"/>
  <c r="H51" i="7"/>
  <c r="H51" i="6"/>
  <c r="H51" i="5"/>
  <c r="B52" i="7"/>
  <c r="B52" i="6"/>
  <c r="B52" i="5"/>
  <c r="J52" i="7"/>
  <c r="J52" i="6"/>
  <c r="J52" i="5"/>
  <c r="D53" i="7"/>
  <c r="D53" i="6"/>
  <c r="D53" i="5"/>
  <c r="L53" i="7"/>
  <c r="L53" i="6"/>
  <c r="L53" i="5"/>
  <c r="F54" i="7"/>
  <c r="F54" i="6"/>
  <c r="F54" i="5"/>
  <c r="N54" i="7"/>
  <c r="N54" i="6"/>
  <c r="N54" i="5"/>
  <c r="H55" i="7"/>
  <c r="H55" i="6"/>
  <c r="H55" i="5"/>
  <c r="B56" i="7"/>
  <c r="B56" i="6"/>
  <c r="B56" i="5"/>
  <c r="J56" i="7"/>
  <c r="J56" i="6"/>
  <c r="J56" i="5"/>
  <c r="D57" i="7"/>
  <c r="D57" i="6"/>
  <c r="D57" i="5"/>
  <c r="L57" i="7"/>
  <c r="L57" i="6"/>
  <c r="L57" i="5"/>
  <c r="F58" i="7"/>
  <c r="F58" i="6"/>
  <c r="F58" i="5"/>
  <c r="N58" i="7"/>
  <c r="N58" i="6"/>
  <c r="N58" i="5"/>
  <c r="H59" i="7"/>
  <c r="H59" i="6"/>
  <c r="H59" i="5"/>
  <c r="B60" i="7"/>
  <c r="B60" i="6"/>
  <c r="B60" i="5"/>
  <c r="J60" i="7"/>
  <c r="J60" i="6"/>
  <c r="J60" i="5"/>
  <c r="D61" i="7"/>
  <c r="D61" i="6"/>
  <c r="D61" i="5"/>
  <c r="L61" i="7"/>
  <c r="L61" i="6"/>
  <c r="L61" i="5"/>
  <c r="F62" i="7"/>
  <c r="F62" i="6"/>
  <c r="F62" i="5"/>
  <c r="N62" i="7"/>
  <c r="N62" i="6"/>
  <c r="N62" i="5"/>
  <c r="K132" i="3"/>
  <c r="K3" i="7"/>
  <c r="K3" i="6"/>
  <c r="K3" i="5"/>
  <c r="M8" i="7"/>
  <c r="M8" i="6"/>
  <c r="M8" i="5"/>
  <c r="G13" i="7"/>
  <c r="G13" i="6"/>
  <c r="G13" i="5"/>
  <c r="G132" i="3"/>
  <c r="I131" i="3"/>
  <c r="I3" i="7"/>
  <c r="I3" i="6"/>
  <c r="I3" i="5"/>
  <c r="C4" i="7"/>
  <c r="C4" i="6"/>
  <c r="C4" i="5"/>
  <c r="K4" i="7"/>
  <c r="K4" i="6"/>
  <c r="K4" i="5"/>
  <c r="E5" i="7"/>
  <c r="E5" i="6"/>
  <c r="E5" i="5"/>
  <c r="M5" i="7"/>
  <c r="M5" i="6"/>
  <c r="M5" i="5"/>
  <c r="G6" i="7"/>
  <c r="G6" i="6"/>
  <c r="G6" i="5"/>
  <c r="P6" i="7"/>
  <c r="P6" i="6"/>
  <c r="P6" i="5"/>
  <c r="I7" i="7"/>
  <c r="I7" i="6"/>
  <c r="I7" i="5"/>
  <c r="C8" i="7"/>
  <c r="C8" i="6"/>
  <c r="C8" i="5"/>
  <c r="K8" i="7"/>
  <c r="K8" i="6"/>
  <c r="K8" i="5"/>
  <c r="E9" i="7"/>
  <c r="E9" i="6"/>
  <c r="E9" i="5"/>
  <c r="M9" i="7"/>
  <c r="M9" i="6"/>
  <c r="M9" i="5"/>
  <c r="G10" i="7"/>
  <c r="G10" i="6"/>
  <c r="G10" i="5"/>
  <c r="P10" i="7"/>
  <c r="P10" i="6"/>
  <c r="P10" i="5"/>
  <c r="I11" i="7"/>
  <c r="I11" i="6"/>
  <c r="I11" i="5"/>
  <c r="C12" i="7"/>
  <c r="C12" i="6"/>
  <c r="C12" i="5"/>
  <c r="K12" i="7"/>
  <c r="K12" i="6"/>
  <c r="K12" i="5"/>
  <c r="E13" i="7"/>
  <c r="E13" i="6"/>
  <c r="E13" i="5"/>
  <c r="M13" i="7"/>
  <c r="M13" i="6"/>
  <c r="M13" i="5"/>
  <c r="G14" i="7"/>
  <c r="G14" i="6"/>
  <c r="G14" i="5"/>
  <c r="P14" i="7"/>
  <c r="P14" i="6"/>
  <c r="P14" i="5"/>
  <c r="I15" i="7"/>
  <c r="I15" i="6"/>
  <c r="I15" i="5"/>
  <c r="C16" i="7"/>
  <c r="C16" i="6"/>
  <c r="C16" i="5"/>
  <c r="K16" i="7"/>
  <c r="K16" i="6"/>
  <c r="K16" i="5"/>
  <c r="E17" i="7"/>
  <c r="E17" i="6"/>
  <c r="E17" i="5"/>
  <c r="M17" i="7"/>
  <c r="M17" i="6"/>
  <c r="M17" i="5"/>
  <c r="G18" i="7"/>
  <c r="G18" i="6"/>
  <c r="G18" i="5"/>
  <c r="P18" i="7"/>
  <c r="P18" i="6"/>
  <c r="P18" i="5"/>
  <c r="I19" i="7"/>
  <c r="I19" i="6"/>
  <c r="I19" i="5"/>
  <c r="C20" i="7"/>
  <c r="C20" i="6"/>
  <c r="C20" i="5"/>
  <c r="K20" i="7"/>
  <c r="K20" i="6"/>
  <c r="K20" i="5"/>
  <c r="E21" i="7"/>
  <c r="E21" i="6"/>
  <c r="E21" i="5"/>
  <c r="M21" i="7"/>
  <c r="M21" i="6"/>
  <c r="M21" i="5"/>
  <c r="G22" i="7"/>
  <c r="G22" i="6"/>
  <c r="G22" i="5"/>
  <c r="P22" i="7"/>
  <c r="P22" i="6"/>
  <c r="P22" i="5"/>
  <c r="I23" i="7"/>
  <c r="I23" i="6"/>
  <c r="I23" i="5"/>
  <c r="C24" i="7"/>
  <c r="C24" i="6"/>
  <c r="C24" i="5"/>
  <c r="K24" i="7"/>
  <c r="K24" i="6"/>
  <c r="K24" i="5"/>
  <c r="E25" i="7"/>
  <c r="E25" i="6"/>
  <c r="E25" i="5"/>
  <c r="M25" i="7"/>
  <c r="M25" i="6"/>
  <c r="M25" i="5"/>
  <c r="G26" i="7"/>
  <c r="G26" i="6"/>
  <c r="G26" i="5"/>
  <c r="P26" i="7"/>
  <c r="P26" i="6"/>
  <c r="P26" i="5"/>
  <c r="I27" i="7"/>
  <c r="I27" i="6"/>
  <c r="I27" i="5"/>
  <c r="C28" i="7"/>
  <c r="C28" i="6"/>
  <c r="C28" i="5"/>
  <c r="K28" i="7"/>
  <c r="K28" i="6"/>
  <c r="K28" i="5"/>
  <c r="E29" i="7"/>
  <c r="E29" i="6"/>
  <c r="E29" i="5"/>
  <c r="M29" i="7"/>
  <c r="M29" i="6"/>
  <c r="M29" i="5"/>
  <c r="G30" i="7"/>
  <c r="G30" i="6"/>
  <c r="G30" i="5"/>
  <c r="P30" i="7"/>
  <c r="P30" i="6"/>
  <c r="P30" i="5"/>
  <c r="I31" i="7"/>
  <c r="I31" i="6"/>
  <c r="I31" i="5"/>
  <c r="C32" i="7"/>
  <c r="C32" i="6"/>
  <c r="C32" i="5"/>
  <c r="K32" i="7"/>
  <c r="K32" i="6"/>
  <c r="K32" i="5"/>
  <c r="E33" i="7"/>
  <c r="E33" i="6"/>
  <c r="E33" i="5"/>
  <c r="M33" i="7"/>
  <c r="M33" i="6"/>
  <c r="M33" i="5"/>
  <c r="G34" i="7"/>
  <c r="G34" i="6"/>
  <c r="G34" i="5"/>
  <c r="P34" i="7"/>
  <c r="P34" i="6"/>
  <c r="P34" i="5"/>
  <c r="I35" i="7"/>
  <c r="I35" i="6"/>
  <c r="I35" i="5"/>
  <c r="C36" i="7"/>
  <c r="C36" i="6"/>
  <c r="C36" i="5"/>
  <c r="K36" i="7"/>
  <c r="K36" i="6"/>
  <c r="K36" i="5"/>
  <c r="E37" i="7"/>
  <c r="E37" i="6"/>
  <c r="E37" i="5"/>
  <c r="M37" i="7"/>
  <c r="M37" i="6"/>
  <c r="M37" i="5"/>
  <c r="G38" i="7"/>
  <c r="G38" i="6"/>
  <c r="G38" i="5"/>
  <c r="P38" i="7"/>
  <c r="P38" i="6"/>
  <c r="P38" i="5"/>
  <c r="I39" i="7"/>
  <c r="I39" i="6"/>
  <c r="I39" i="5"/>
  <c r="C40" i="6"/>
  <c r="C40" i="7"/>
  <c r="C40" i="5"/>
  <c r="K40" i="6"/>
  <c r="K40" i="7"/>
  <c r="K40" i="5"/>
  <c r="E41" i="6"/>
  <c r="E41" i="7"/>
  <c r="E41" i="5"/>
  <c r="M41" i="7"/>
  <c r="M41" i="6"/>
  <c r="M41" i="5"/>
  <c r="G42" i="6"/>
  <c r="G42" i="7"/>
  <c r="G42" i="5"/>
  <c r="P42" i="6"/>
  <c r="P42" i="7"/>
  <c r="P42" i="5"/>
  <c r="I43" i="6"/>
  <c r="I43" i="7"/>
  <c r="I43" i="5"/>
  <c r="C44" i="7"/>
  <c r="C44" i="6"/>
  <c r="C44" i="5"/>
  <c r="K44" i="6"/>
  <c r="K44" i="7"/>
  <c r="K44" i="5"/>
  <c r="E45" i="6"/>
  <c r="E45" i="7"/>
  <c r="E45" i="5"/>
  <c r="M45" i="6"/>
  <c r="M45" i="7"/>
  <c r="M45" i="5"/>
  <c r="G46" i="7"/>
  <c r="G46" i="6"/>
  <c r="G46" i="5"/>
  <c r="P46" i="6"/>
  <c r="P46" i="7"/>
  <c r="P46" i="5"/>
  <c r="I47" i="6"/>
  <c r="I47" i="7"/>
  <c r="I47" i="5"/>
  <c r="C48" i="6"/>
  <c r="C48" i="7"/>
  <c r="C48" i="5"/>
  <c r="K48" i="7"/>
  <c r="K48" i="6"/>
  <c r="K48" i="5"/>
  <c r="E49" i="6"/>
  <c r="E49" i="7"/>
  <c r="E49" i="5"/>
  <c r="M49" i="6"/>
  <c r="M49" i="7"/>
  <c r="M49" i="5"/>
  <c r="G50" i="6"/>
  <c r="G50" i="7"/>
  <c r="G50" i="5"/>
  <c r="P50" i="7"/>
  <c r="P50" i="6"/>
  <c r="P50" i="5"/>
  <c r="I51" i="6"/>
  <c r="I51" i="7"/>
  <c r="I51" i="5"/>
  <c r="C52" i="6"/>
  <c r="C52" i="7"/>
  <c r="C52" i="5"/>
  <c r="K52" i="6"/>
  <c r="K52" i="7"/>
  <c r="K52" i="5"/>
  <c r="E53" i="7"/>
  <c r="E53" i="6"/>
  <c r="E53" i="5"/>
  <c r="M53" i="6"/>
  <c r="M53" i="7"/>
  <c r="M53" i="5"/>
  <c r="G54" i="6"/>
  <c r="G54" i="7"/>
  <c r="G54" i="5"/>
  <c r="P54" i="6"/>
  <c r="P54" i="7"/>
  <c r="P54" i="5"/>
  <c r="I55" i="7"/>
  <c r="I55" i="6"/>
  <c r="I55" i="5"/>
  <c r="C56" i="6"/>
  <c r="C56" i="7"/>
  <c r="C56" i="5"/>
  <c r="K56" i="6"/>
  <c r="K56" i="7"/>
  <c r="K56" i="5"/>
  <c r="E57" i="6"/>
  <c r="E57" i="7"/>
  <c r="E57" i="5"/>
  <c r="M57" i="7"/>
  <c r="M57" i="6"/>
  <c r="M57" i="5"/>
  <c r="G58" i="6"/>
  <c r="G58" i="7"/>
  <c r="G58" i="5"/>
  <c r="P58" i="6"/>
  <c r="P58" i="7"/>
  <c r="P58" i="5"/>
  <c r="I59" i="6"/>
  <c r="I59" i="7"/>
  <c r="I59" i="5"/>
  <c r="C60" i="7"/>
  <c r="C60" i="6"/>
  <c r="C60" i="5"/>
  <c r="K60" i="6"/>
  <c r="K60" i="7"/>
  <c r="K60" i="5"/>
  <c r="E61" i="6"/>
  <c r="E61" i="7"/>
  <c r="E61" i="5"/>
  <c r="M61" i="6"/>
  <c r="M61" i="7"/>
  <c r="M61" i="5"/>
  <c r="G62" i="7"/>
  <c r="G62" i="6"/>
  <c r="G62" i="5"/>
  <c r="P62" i="6"/>
  <c r="P62" i="7"/>
  <c r="P62" i="5"/>
  <c r="J132" i="3"/>
  <c r="J3" i="7"/>
  <c r="J3" i="6"/>
  <c r="J3" i="5"/>
  <c r="D132" i="3"/>
  <c r="D4" i="7"/>
  <c r="D4" i="6"/>
  <c r="D4" i="5"/>
  <c r="L132" i="3"/>
  <c r="L4" i="7"/>
  <c r="L4" i="6"/>
  <c r="L4" i="5"/>
  <c r="F5" i="7"/>
  <c r="F5" i="6"/>
  <c r="F5" i="5"/>
  <c r="N5" i="7"/>
  <c r="N5" i="6"/>
  <c r="N5" i="5"/>
  <c r="H6" i="7"/>
  <c r="H6" i="6"/>
  <c r="H6" i="5"/>
  <c r="B7" i="7"/>
  <c r="B7" i="6"/>
  <c r="B7" i="5"/>
  <c r="J7" i="7"/>
  <c r="J7" i="6"/>
  <c r="J7" i="5"/>
  <c r="D8" i="7"/>
  <c r="D8" i="6"/>
  <c r="D8" i="5"/>
  <c r="L8" i="7"/>
  <c r="L8" i="6"/>
  <c r="L8" i="5"/>
  <c r="F9" i="7"/>
  <c r="F9" i="6"/>
  <c r="F9" i="5"/>
  <c r="N9" i="7"/>
  <c r="N9" i="6"/>
  <c r="N9" i="5"/>
  <c r="H10" i="7"/>
  <c r="H10" i="6"/>
  <c r="H10" i="5"/>
  <c r="B11" i="7"/>
  <c r="B11" i="6"/>
  <c r="B11" i="5"/>
  <c r="J11" i="7"/>
  <c r="J11" i="6"/>
  <c r="J11" i="5"/>
  <c r="D12" i="7"/>
  <c r="D12" i="6"/>
  <c r="D12" i="5"/>
  <c r="L12" i="7"/>
  <c r="L12" i="6"/>
  <c r="L12" i="5"/>
  <c r="F13" i="7"/>
  <c r="F13" i="6"/>
  <c r="F13" i="5"/>
  <c r="N13" i="7"/>
  <c r="N13" i="6"/>
  <c r="N13" i="5"/>
  <c r="H14" i="7"/>
  <c r="H14" i="6"/>
  <c r="H14" i="5"/>
  <c r="B15" i="7"/>
  <c r="B15" i="6"/>
  <c r="B15" i="5"/>
  <c r="J15" i="7"/>
  <c r="J15" i="6"/>
  <c r="J15" i="5"/>
  <c r="D16" i="7"/>
  <c r="D16" i="6"/>
  <c r="D16" i="5"/>
  <c r="L16" i="7"/>
  <c r="L16" i="6"/>
  <c r="L16" i="5"/>
  <c r="F17" i="7"/>
  <c r="F17" i="6"/>
  <c r="F17" i="5"/>
  <c r="N17" i="7"/>
  <c r="N17" i="6"/>
  <c r="N17" i="5"/>
  <c r="H18" i="7"/>
  <c r="H18" i="6"/>
  <c r="H18" i="5"/>
  <c r="B19" i="7"/>
  <c r="B19" i="6"/>
  <c r="B19" i="5"/>
  <c r="J19" i="7"/>
  <c r="J19" i="6"/>
  <c r="J19" i="5"/>
  <c r="D20" i="7"/>
  <c r="D20" i="6"/>
  <c r="D20" i="5"/>
  <c r="L20" i="7"/>
  <c r="L20" i="6"/>
  <c r="L20" i="5"/>
  <c r="F21" i="7"/>
  <c r="F21" i="6"/>
  <c r="F21" i="5"/>
  <c r="N21" i="7"/>
  <c r="N21" i="6"/>
  <c r="N21" i="5"/>
  <c r="H22" i="7"/>
  <c r="H22" i="6"/>
  <c r="H22" i="5"/>
  <c r="B23" i="7"/>
  <c r="B23" i="6"/>
  <c r="B23" i="5"/>
  <c r="J23" i="7"/>
  <c r="J23" i="6"/>
  <c r="J23" i="5"/>
  <c r="D24" i="7"/>
  <c r="D24" i="6"/>
  <c r="D24" i="5"/>
  <c r="L24" i="7"/>
  <c r="L24" i="6"/>
  <c r="L24" i="5"/>
  <c r="F25" i="7"/>
  <c r="F25" i="6"/>
  <c r="F25" i="5"/>
  <c r="N25" i="7"/>
  <c r="N25" i="6"/>
  <c r="N25" i="5"/>
  <c r="H26" i="7"/>
  <c r="H26" i="6"/>
  <c r="H26" i="5"/>
  <c r="B27" i="6"/>
  <c r="B27" i="7"/>
  <c r="B27" i="5"/>
  <c r="J27" i="6"/>
  <c r="J27" i="7"/>
  <c r="J27" i="5"/>
  <c r="D28" i="7"/>
  <c r="D28" i="6"/>
  <c r="D28" i="5"/>
  <c r="L28" i="6"/>
  <c r="L28" i="7"/>
  <c r="L28" i="5"/>
  <c r="F29" i="6"/>
  <c r="F29" i="7"/>
  <c r="F29" i="5"/>
  <c r="N29" i="6"/>
  <c r="N29" i="7"/>
  <c r="N29" i="5"/>
  <c r="H30" i="7"/>
  <c r="H30" i="6"/>
  <c r="H30" i="5"/>
  <c r="B31" i="6"/>
  <c r="B31" i="7"/>
  <c r="B31" i="5"/>
  <c r="J31" i="6"/>
  <c r="J31" i="7"/>
  <c r="J31" i="5"/>
  <c r="D32" i="6"/>
  <c r="D32" i="7"/>
  <c r="D32" i="5"/>
  <c r="L32" i="7"/>
  <c r="L32" i="6"/>
  <c r="L32" i="5"/>
  <c r="F33" i="6"/>
  <c r="F33" i="7"/>
  <c r="F33" i="5"/>
  <c r="N33" i="6"/>
  <c r="N33" i="7"/>
  <c r="N33" i="5"/>
  <c r="H34" i="6"/>
  <c r="H34" i="7"/>
  <c r="H34" i="5"/>
  <c r="B35" i="7"/>
  <c r="B35" i="6"/>
  <c r="B35" i="5"/>
  <c r="J35" i="6"/>
  <c r="J35" i="7"/>
  <c r="J35" i="5"/>
  <c r="D36" i="6"/>
  <c r="D36" i="7"/>
  <c r="D36" i="5"/>
  <c r="L36" i="6"/>
  <c r="L36" i="7"/>
  <c r="L36" i="5"/>
  <c r="F37" i="7"/>
  <c r="F37" i="6"/>
  <c r="F37" i="5"/>
  <c r="N37" i="6"/>
  <c r="N37" i="7"/>
  <c r="N37" i="5"/>
  <c r="H38" i="6"/>
  <c r="H38" i="7"/>
  <c r="H38" i="5"/>
  <c r="B39" i="6"/>
  <c r="B39" i="7"/>
  <c r="B39" i="5"/>
  <c r="J39" i="7"/>
  <c r="J39" i="6"/>
  <c r="J39" i="5"/>
  <c r="D40" i="6"/>
  <c r="D40" i="7"/>
  <c r="D40" i="5"/>
  <c r="L40" i="6"/>
  <c r="L40" i="7"/>
  <c r="L40" i="5"/>
  <c r="F41" i="6"/>
  <c r="F41" i="7"/>
  <c r="F41" i="5"/>
  <c r="N41" i="7"/>
  <c r="N41" i="6"/>
  <c r="N41" i="5"/>
  <c r="H42" i="6"/>
  <c r="H42" i="7"/>
  <c r="H42" i="5"/>
  <c r="B43" i="6"/>
  <c r="B43" i="7"/>
  <c r="B43" i="5"/>
  <c r="J43" i="6"/>
  <c r="J43" i="7"/>
  <c r="J43" i="5"/>
  <c r="D44" i="7"/>
  <c r="D44" i="6"/>
  <c r="D44" i="5"/>
  <c r="L44" i="6"/>
  <c r="L44" i="7"/>
  <c r="L44" i="5"/>
  <c r="F45" i="6"/>
  <c r="F45" i="7"/>
  <c r="F45" i="5"/>
  <c r="N45" i="6"/>
  <c r="N45" i="7"/>
  <c r="N45" i="5"/>
  <c r="H46" i="7"/>
  <c r="H46" i="6"/>
  <c r="H46" i="5"/>
  <c r="B47" i="6"/>
  <c r="B47" i="7"/>
  <c r="B47" i="5"/>
  <c r="J47" i="6"/>
  <c r="J47" i="7"/>
  <c r="J47" i="5"/>
  <c r="D48" i="6"/>
  <c r="D48" i="7"/>
  <c r="D48" i="5"/>
  <c r="L48" i="7"/>
  <c r="L48" i="6"/>
  <c r="L48" i="5"/>
  <c r="F49" i="6"/>
  <c r="F49" i="7"/>
  <c r="F49" i="5"/>
  <c r="N49" i="6"/>
  <c r="N49" i="7"/>
  <c r="N49" i="5"/>
  <c r="H50" i="6"/>
  <c r="H50" i="7"/>
  <c r="H50" i="5"/>
  <c r="B51" i="7"/>
  <c r="B51" i="6"/>
  <c r="B51" i="5"/>
  <c r="J51" i="6"/>
  <c r="J51" i="7"/>
  <c r="J51" i="5"/>
  <c r="D52" i="6"/>
  <c r="D52" i="7"/>
  <c r="D52" i="5"/>
  <c r="L52" i="6"/>
  <c r="L52" i="7"/>
  <c r="L52" i="5"/>
  <c r="F53" i="7"/>
  <c r="F53" i="6"/>
  <c r="F53" i="5"/>
  <c r="N53" i="6"/>
  <c r="N53" i="7"/>
  <c r="N53" i="5"/>
  <c r="H54" i="6"/>
  <c r="H54" i="7"/>
  <c r="H54" i="5"/>
  <c r="B55" i="6"/>
  <c r="B55" i="7"/>
  <c r="B55" i="5"/>
  <c r="J55" i="7"/>
  <c r="J55" i="6"/>
  <c r="J55" i="5"/>
  <c r="D56" i="6"/>
  <c r="D56" i="7"/>
  <c r="D56" i="5"/>
  <c r="L56" i="6"/>
  <c r="L56" i="7"/>
  <c r="L56" i="5"/>
  <c r="F57" i="6"/>
  <c r="F57" i="7"/>
  <c r="F57" i="5"/>
  <c r="N57" i="7"/>
  <c r="N57" i="6"/>
  <c r="N57" i="5"/>
  <c r="H58" i="6"/>
  <c r="H58" i="7"/>
  <c r="H58" i="5"/>
  <c r="B59" i="6"/>
  <c r="B59" i="7"/>
  <c r="B59" i="5"/>
  <c r="J59" i="6"/>
  <c r="J59" i="7"/>
  <c r="J59" i="5"/>
  <c r="D60" i="7"/>
  <c r="D60" i="6"/>
  <c r="D60" i="5"/>
  <c r="L60" i="6"/>
  <c r="L60" i="7"/>
  <c r="L60" i="5"/>
  <c r="F61" i="6"/>
  <c r="F61" i="7"/>
  <c r="F61" i="5"/>
  <c r="N61" i="6"/>
  <c r="N61" i="7"/>
  <c r="N61" i="5"/>
  <c r="H62" i="7"/>
  <c r="H62" i="6"/>
  <c r="H62" i="5"/>
  <c r="I132" i="3"/>
  <c r="P5" i="7"/>
  <c r="P5" i="6"/>
  <c r="P5" i="5"/>
  <c r="G9" i="7"/>
  <c r="G9" i="6"/>
  <c r="G9" i="5"/>
  <c r="P13" i="7"/>
  <c r="P13" i="6"/>
  <c r="P13" i="5"/>
  <c r="M16" i="7"/>
  <c r="M16" i="6"/>
  <c r="M16" i="5"/>
  <c r="E20" i="7"/>
  <c r="E20" i="6"/>
  <c r="E20" i="5"/>
  <c r="G21" i="7"/>
  <c r="G21" i="6"/>
  <c r="G21" i="5"/>
  <c r="K23" i="7"/>
  <c r="K23" i="6"/>
  <c r="K23" i="5"/>
  <c r="G25" i="7"/>
  <c r="G25" i="6"/>
  <c r="G25" i="5"/>
  <c r="K27" i="7"/>
  <c r="K27" i="6"/>
  <c r="K27" i="5"/>
  <c r="G29" i="7"/>
  <c r="G29" i="6"/>
  <c r="G29" i="5"/>
  <c r="I30" i="7"/>
  <c r="I30" i="6"/>
  <c r="I30" i="5"/>
  <c r="E32" i="7"/>
  <c r="E32" i="6"/>
  <c r="E32" i="5"/>
  <c r="G33" i="7"/>
  <c r="G33" i="6"/>
  <c r="G33" i="5"/>
  <c r="I34" i="7"/>
  <c r="I34" i="6"/>
  <c r="I34" i="5"/>
  <c r="K35" i="7"/>
  <c r="K35" i="6"/>
  <c r="K35" i="5"/>
  <c r="M36" i="7"/>
  <c r="M36" i="6"/>
  <c r="M36" i="5"/>
  <c r="I38" i="7"/>
  <c r="I38" i="6"/>
  <c r="I38" i="5"/>
  <c r="K39" i="7"/>
  <c r="K39" i="6"/>
  <c r="K39" i="5"/>
  <c r="E40" i="7"/>
  <c r="E40" i="6"/>
  <c r="E40" i="5"/>
  <c r="G41" i="7"/>
  <c r="G41" i="6"/>
  <c r="G41" i="5"/>
  <c r="P41" i="7"/>
  <c r="P41" i="6"/>
  <c r="P41" i="5"/>
  <c r="C43" i="7"/>
  <c r="C43" i="6"/>
  <c r="C43" i="5"/>
  <c r="K43" i="7"/>
  <c r="K43" i="6"/>
  <c r="K43" i="5"/>
  <c r="E44" i="7"/>
  <c r="E44" i="6"/>
  <c r="E44" i="5"/>
  <c r="M44" i="7"/>
  <c r="M44" i="6"/>
  <c r="M44" i="5"/>
  <c r="P45" i="7"/>
  <c r="P45" i="6"/>
  <c r="P45" i="5"/>
  <c r="I46" i="7"/>
  <c r="I46" i="6"/>
  <c r="I46" i="5"/>
  <c r="C47" i="7"/>
  <c r="C47" i="6"/>
  <c r="C47" i="5"/>
  <c r="K47" i="7"/>
  <c r="K47" i="6"/>
  <c r="K47" i="5"/>
  <c r="E48" i="7"/>
  <c r="E48" i="6"/>
  <c r="E48" i="5"/>
  <c r="M48" i="7"/>
  <c r="M48" i="6"/>
  <c r="M48" i="5"/>
  <c r="G49" i="7"/>
  <c r="G49" i="6"/>
  <c r="G49" i="5"/>
  <c r="P49" i="7"/>
  <c r="P49" i="6"/>
  <c r="P49" i="5"/>
  <c r="I50" i="7"/>
  <c r="I50" i="6"/>
  <c r="I50" i="5"/>
  <c r="C51" i="7"/>
  <c r="C51" i="6"/>
  <c r="C51" i="5"/>
  <c r="K51" i="7"/>
  <c r="K51" i="6"/>
  <c r="K51" i="5"/>
  <c r="E52" i="7"/>
  <c r="E52" i="6"/>
  <c r="E52" i="5"/>
  <c r="M52" i="7"/>
  <c r="M52" i="6"/>
  <c r="M52" i="5"/>
  <c r="G53" i="7"/>
  <c r="G53" i="6"/>
  <c r="G53" i="5"/>
  <c r="P53" i="7"/>
  <c r="P53" i="6"/>
  <c r="P53" i="5"/>
  <c r="I54" i="7"/>
  <c r="I54" i="6"/>
  <c r="I54" i="5"/>
  <c r="K55" i="7"/>
  <c r="K55" i="6"/>
  <c r="K55" i="5"/>
  <c r="E56" i="7"/>
  <c r="E56" i="6"/>
  <c r="E56" i="5"/>
  <c r="M56" i="7"/>
  <c r="M56" i="6"/>
  <c r="M56" i="5"/>
  <c r="G57" i="7"/>
  <c r="G57" i="6"/>
  <c r="G57" i="5"/>
  <c r="P57" i="7"/>
  <c r="P57" i="6"/>
  <c r="P57" i="5"/>
  <c r="I58" i="7"/>
  <c r="I58" i="6"/>
  <c r="I58" i="5"/>
  <c r="C59" i="7"/>
  <c r="C59" i="6"/>
  <c r="C59" i="5"/>
  <c r="K59" i="7"/>
  <c r="K59" i="6"/>
  <c r="K59" i="5"/>
  <c r="E60" i="7"/>
  <c r="E60" i="6"/>
  <c r="E60" i="5"/>
  <c r="M60" i="7"/>
  <c r="M60" i="6"/>
  <c r="M60" i="5"/>
  <c r="G61" i="7"/>
  <c r="G61" i="6"/>
  <c r="G61" i="5"/>
  <c r="P61" i="7"/>
  <c r="P61" i="6"/>
  <c r="P61" i="5"/>
  <c r="I62" i="7"/>
  <c r="I62" i="6"/>
  <c r="I62" i="5"/>
  <c r="C132" i="3"/>
  <c r="C3" i="7"/>
  <c r="C3" i="6"/>
  <c r="C3" i="5"/>
  <c r="C7" i="7"/>
  <c r="C7" i="6"/>
  <c r="C7" i="5"/>
  <c r="I10" i="7"/>
  <c r="I10" i="6"/>
  <c r="I10" i="5"/>
  <c r="M12" i="7"/>
  <c r="M12" i="6"/>
  <c r="M12" i="5"/>
  <c r="C15" i="7"/>
  <c r="C15" i="6"/>
  <c r="C15" i="5"/>
  <c r="K15" i="7"/>
  <c r="K15" i="6"/>
  <c r="K15" i="5"/>
  <c r="G17" i="7"/>
  <c r="G17" i="6"/>
  <c r="G17" i="5"/>
  <c r="K19" i="7"/>
  <c r="K19" i="6"/>
  <c r="K19" i="5"/>
  <c r="M20" i="7"/>
  <c r="M20" i="6"/>
  <c r="M20" i="5"/>
  <c r="P21" i="7"/>
  <c r="P21" i="6"/>
  <c r="P21" i="5"/>
  <c r="C23" i="7"/>
  <c r="C23" i="6"/>
  <c r="C23" i="5"/>
  <c r="E24" i="7"/>
  <c r="E24" i="6"/>
  <c r="E24" i="5"/>
  <c r="I26" i="7"/>
  <c r="I26" i="6"/>
  <c r="I26" i="5"/>
  <c r="E28" i="7"/>
  <c r="E28" i="6"/>
  <c r="E28" i="5"/>
  <c r="M28" i="7"/>
  <c r="M28" i="6"/>
  <c r="M28" i="5"/>
  <c r="P29" i="7"/>
  <c r="P29" i="6"/>
  <c r="P29" i="5"/>
  <c r="C31" i="7"/>
  <c r="C31" i="6"/>
  <c r="C31" i="5"/>
  <c r="K31" i="7"/>
  <c r="K31" i="6"/>
  <c r="K31" i="5"/>
  <c r="M32" i="7"/>
  <c r="M32" i="6"/>
  <c r="M32" i="5"/>
  <c r="P33" i="7"/>
  <c r="P33" i="6"/>
  <c r="P33" i="5"/>
  <c r="C35" i="7"/>
  <c r="C35" i="6"/>
  <c r="C35" i="5"/>
  <c r="E36" i="7"/>
  <c r="E36" i="6"/>
  <c r="E36" i="5"/>
  <c r="P37" i="7"/>
  <c r="P37" i="6"/>
  <c r="P37" i="5"/>
  <c r="C39" i="7"/>
  <c r="C39" i="6"/>
  <c r="C39" i="5"/>
  <c r="M40" i="7"/>
  <c r="M40" i="6"/>
  <c r="M40" i="5"/>
  <c r="I42" i="7"/>
  <c r="I42" i="6"/>
  <c r="I42" i="5"/>
  <c r="G45" i="7"/>
  <c r="G45" i="6"/>
  <c r="G45" i="5"/>
  <c r="C55" i="7"/>
  <c r="C55" i="6"/>
  <c r="C55" i="5"/>
  <c r="D131" i="3"/>
  <c r="D3" i="7"/>
  <c r="D3" i="6"/>
  <c r="D3" i="5"/>
  <c r="L131" i="3"/>
  <c r="L3" i="7"/>
  <c r="L3" i="6"/>
  <c r="L3" i="5"/>
  <c r="F4" i="7"/>
  <c r="F4" i="6"/>
  <c r="F4" i="5"/>
  <c r="N4" i="7"/>
  <c r="N4" i="6"/>
  <c r="N4" i="5"/>
  <c r="H5" i="7"/>
  <c r="H5" i="6"/>
  <c r="H5" i="5"/>
  <c r="B6" i="7"/>
  <c r="B6" i="6"/>
  <c r="B6" i="5"/>
  <c r="J6" i="7"/>
  <c r="J6" i="6"/>
  <c r="J6" i="5"/>
  <c r="D7" i="7"/>
  <c r="D7" i="6"/>
  <c r="D7" i="5"/>
  <c r="L7" i="7"/>
  <c r="L7" i="6"/>
  <c r="L7" i="5"/>
  <c r="F8" i="7"/>
  <c r="F8" i="6"/>
  <c r="F8" i="5"/>
  <c r="N8" i="7"/>
  <c r="N8" i="6"/>
  <c r="N8" i="5"/>
  <c r="H9" i="7"/>
  <c r="H9" i="6"/>
  <c r="H9" i="5"/>
  <c r="B10" i="7"/>
  <c r="B10" i="6"/>
  <c r="B10" i="5"/>
  <c r="J10" i="7"/>
  <c r="J10" i="6"/>
  <c r="J10" i="5"/>
  <c r="D11" i="7"/>
  <c r="D11" i="6"/>
  <c r="D11" i="5"/>
  <c r="L11" i="7"/>
  <c r="L11" i="6"/>
  <c r="L11" i="5"/>
  <c r="F12" i="7"/>
  <c r="F12" i="6"/>
  <c r="F12" i="5"/>
  <c r="N12" i="7"/>
  <c r="N12" i="6"/>
  <c r="N12" i="5"/>
  <c r="H13" i="7"/>
  <c r="H13" i="6"/>
  <c r="H13" i="5"/>
  <c r="B14" i="7"/>
  <c r="B14" i="6"/>
  <c r="B14" i="5"/>
  <c r="J14" i="7"/>
  <c r="J14" i="6"/>
  <c r="J14" i="5"/>
  <c r="D15" i="7"/>
  <c r="D15" i="6"/>
  <c r="D15" i="5"/>
  <c r="L15" i="7"/>
  <c r="L15" i="6"/>
  <c r="L15" i="5"/>
  <c r="F16" i="7"/>
  <c r="F16" i="6"/>
  <c r="F16" i="5"/>
  <c r="N16" i="7"/>
  <c r="N16" i="6"/>
  <c r="N16" i="5"/>
  <c r="H17" i="7"/>
  <c r="H17" i="6"/>
  <c r="H17" i="5"/>
  <c r="B18" i="7"/>
  <c r="B18" i="6"/>
  <c r="B18" i="5"/>
  <c r="J18" i="7"/>
  <c r="J18" i="6"/>
  <c r="J18" i="5"/>
  <c r="D19" i="7"/>
  <c r="D19" i="6"/>
  <c r="D19" i="5"/>
  <c r="L19" i="7"/>
  <c r="L19" i="6"/>
  <c r="L19" i="5"/>
  <c r="F20" i="7"/>
  <c r="F20" i="6"/>
  <c r="F20" i="5"/>
  <c r="N20" i="7"/>
  <c r="N20" i="6"/>
  <c r="N20" i="5"/>
  <c r="H21" i="7"/>
  <c r="H21" i="6"/>
  <c r="H21" i="5"/>
  <c r="B22" i="7"/>
  <c r="B22" i="6"/>
  <c r="B22" i="5"/>
  <c r="J22" i="7"/>
  <c r="J22" i="6"/>
  <c r="J22" i="5"/>
  <c r="D23" i="7"/>
  <c r="D23" i="6"/>
  <c r="D23" i="5"/>
  <c r="L23" i="7"/>
  <c r="L23" i="6"/>
  <c r="L23" i="5"/>
  <c r="F24" i="7"/>
  <c r="F24" i="6"/>
  <c r="F24" i="5"/>
  <c r="N24" i="7"/>
  <c r="N24" i="6"/>
  <c r="N24" i="5"/>
  <c r="H25" i="7"/>
  <c r="H25" i="6"/>
  <c r="H25" i="5"/>
  <c r="B26" i="7"/>
  <c r="B26" i="6"/>
  <c r="B26" i="5"/>
  <c r="J26" i="7"/>
  <c r="J26" i="6"/>
  <c r="J26" i="5"/>
  <c r="D27" i="7"/>
  <c r="D27" i="6"/>
  <c r="D27" i="5"/>
  <c r="L27" i="7"/>
  <c r="L27" i="6"/>
  <c r="L27" i="5"/>
  <c r="F28" i="7"/>
  <c r="F28" i="6"/>
  <c r="F28" i="5"/>
  <c r="N28" i="7"/>
  <c r="N28" i="6"/>
  <c r="N28" i="5"/>
  <c r="H29" i="7"/>
  <c r="H29" i="6"/>
  <c r="H29" i="5"/>
  <c r="B30" i="7"/>
  <c r="B30" i="6"/>
  <c r="B30" i="5"/>
  <c r="J30" i="7"/>
  <c r="J30" i="6"/>
  <c r="J30" i="5"/>
  <c r="D31" i="7"/>
  <c r="D31" i="6"/>
  <c r="D31" i="5"/>
  <c r="L31" i="7"/>
  <c r="L31" i="6"/>
  <c r="L31" i="5"/>
  <c r="F32" i="7"/>
  <c r="F32" i="6"/>
  <c r="F32" i="5"/>
  <c r="N32" i="7"/>
  <c r="N32" i="6"/>
  <c r="N32" i="5"/>
  <c r="H33" i="7"/>
  <c r="H33" i="6"/>
  <c r="H33" i="5"/>
  <c r="B34" i="7"/>
  <c r="B34" i="6"/>
  <c r="B34" i="5"/>
  <c r="J34" i="7"/>
  <c r="J34" i="6"/>
  <c r="J34" i="5"/>
  <c r="D35" i="7"/>
  <c r="D35" i="6"/>
  <c r="D35" i="5"/>
  <c r="L35" i="7"/>
  <c r="L35" i="6"/>
  <c r="L35" i="5"/>
  <c r="F36" i="7"/>
  <c r="F36" i="6"/>
  <c r="F36" i="5"/>
  <c r="N36" i="7"/>
  <c r="N36" i="6"/>
  <c r="N36" i="5"/>
  <c r="H37" i="7"/>
  <c r="H37" i="6"/>
  <c r="H37" i="5"/>
  <c r="B38" i="7"/>
  <c r="B38" i="6"/>
  <c r="B38" i="5"/>
  <c r="J38" i="7"/>
  <c r="J38" i="6"/>
  <c r="J38" i="5"/>
  <c r="D39" i="7"/>
  <c r="D39" i="6"/>
  <c r="D39" i="5"/>
  <c r="L39" i="7"/>
  <c r="L39" i="6"/>
  <c r="L39" i="5"/>
  <c r="F40" i="7"/>
  <c r="F40" i="6"/>
  <c r="F40" i="5"/>
  <c r="N40" i="7"/>
  <c r="N40" i="6"/>
  <c r="N40" i="5"/>
  <c r="H41" i="7"/>
  <c r="H41" i="6"/>
  <c r="H41" i="5"/>
  <c r="B42" i="7"/>
  <c r="B42" i="6"/>
  <c r="B42" i="5"/>
  <c r="J42" i="7"/>
  <c r="J42" i="6"/>
  <c r="J42" i="5"/>
  <c r="D43" i="7"/>
  <c r="D43" i="6"/>
  <c r="D43" i="5"/>
  <c r="L43" i="7"/>
  <c r="L43" i="6"/>
  <c r="L43" i="5"/>
  <c r="F44" i="7"/>
  <c r="F44" i="6"/>
  <c r="F44" i="5"/>
  <c r="N44" i="7"/>
  <c r="N44" i="6"/>
  <c r="N44" i="5"/>
  <c r="H45" i="7"/>
  <c r="H45" i="6"/>
  <c r="H45" i="5"/>
  <c r="B46" i="7"/>
  <c r="B46" i="6"/>
  <c r="B46" i="5"/>
  <c r="J46" i="7"/>
  <c r="J46" i="6"/>
  <c r="J46" i="5"/>
  <c r="D47" i="7"/>
  <c r="D47" i="6"/>
  <c r="D47" i="5"/>
  <c r="L47" i="7"/>
  <c r="L47" i="6"/>
  <c r="L47" i="5"/>
  <c r="F48" i="7"/>
  <c r="F48" i="6"/>
  <c r="F48" i="5"/>
  <c r="N48" i="7"/>
  <c r="N48" i="6"/>
  <c r="N48" i="5"/>
  <c r="H49" i="7"/>
  <c r="H49" i="6"/>
  <c r="H49" i="5"/>
  <c r="B50" i="7"/>
  <c r="B50" i="6"/>
  <c r="B50" i="5"/>
  <c r="J50" i="7"/>
  <c r="J50" i="6"/>
  <c r="J50" i="5"/>
  <c r="D51" i="7"/>
  <c r="D51" i="6"/>
  <c r="D51" i="5"/>
  <c r="L51" i="7"/>
  <c r="L51" i="6"/>
  <c r="L51" i="5"/>
  <c r="F52" i="7"/>
  <c r="F52" i="6"/>
  <c r="F52" i="5"/>
  <c r="N52" i="7"/>
  <c r="N52" i="6"/>
  <c r="N52" i="5"/>
  <c r="H53" i="7"/>
  <c r="H53" i="6"/>
  <c r="H53" i="5"/>
  <c r="B54" i="7"/>
  <c r="B54" i="6"/>
  <c r="B54" i="5"/>
  <c r="J54" i="7"/>
  <c r="J54" i="6"/>
  <c r="J54" i="5"/>
  <c r="D55" i="7"/>
  <c r="D55" i="6"/>
  <c r="D55" i="5"/>
  <c r="L55" i="7"/>
  <c r="L55" i="6"/>
  <c r="L55" i="5"/>
  <c r="F56" i="7"/>
  <c r="F56" i="6"/>
  <c r="F56" i="5"/>
  <c r="N56" i="7"/>
  <c r="N56" i="6"/>
  <c r="N56" i="5"/>
  <c r="H57" i="7"/>
  <c r="H57" i="6"/>
  <c r="H57" i="5"/>
  <c r="B58" i="7"/>
  <c r="B58" i="6"/>
  <c r="B58" i="5"/>
  <c r="J58" i="7"/>
  <c r="J58" i="6"/>
  <c r="J58" i="5"/>
  <c r="D59" i="7"/>
  <c r="D59" i="6"/>
  <c r="D59" i="5"/>
  <c r="L59" i="7"/>
  <c r="L59" i="6"/>
  <c r="L59" i="5"/>
  <c r="F60" i="7"/>
  <c r="F60" i="6"/>
  <c r="F60" i="5"/>
  <c r="N60" i="7"/>
  <c r="N60" i="6"/>
  <c r="N60" i="5"/>
  <c r="H61" i="7"/>
  <c r="H61" i="6"/>
  <c r="H61" i="5"/>
  <c r="B62" i="7"/>
  <c r="B62" i="6"/>
  <c r="B62" i="5"/>
  <c r="J62" i="7"/>
  <c r="J62" i="6"/>
  <c r="J62" i="5"/>
  <c r="M132" i="3"/>
  <c r="F129" i="3"/>
  <c r="J129" i="3"/>
  <c r="N129" i="3"/>
  <c r="D130" i="3"/>
  <c r="H130" i="3"/>
  <c r="L130" i="3"/>
  <c r="F131" i="3"/>
  <c r="J131" i="3"/>
  <c r="N131" i="3"/>
  <c r="E132" i="3"/>
  <c r="D129" i="3"/>
  <c r="H129" i="3"/>
  <c r="L129" i="3"/>
  <c r="F130" i="3"/>
  <c r="J130" i="3"/>
  <c r="N130" i="3"/>
  <c r="C129" i="3"/>
  <c r="G129" i="3"/>
  <c r="K129" i="3"/>
  <c r="P129" i="3"/>
  <c r="C131" i="3"/>
  <c r="G131" i="3"/>
  <c r="K131" i="3"/>
  <c r="P131" i="3"/>
  <c r="E129" i="3"/>
  <c r="I129" i="3"/>
  <c r="M129" i="3"/>
  <c r="C130" i="3"/>
  <c r="G130" i="3"/>
  <c r="K130" i="3"/>
  <c r="P130" i="3"/>
  <c r="L68" i="6" l="1"/>
  <c r="L67" i="6"/>
  <c r="L69" i="6"/>
  <c r="L66" i="6"/>
  <c r="Q86" i="6" s="1"/>
  <c r="C66" i="5"/>
  <c r="Q77" i="5" s="1"/>
  <c r="C69" i="5"/>
  <c r="C67" i="5"/>
  <c r="C68" i="5"/>
  <c r="J69" i="7"/>
  <c r="J67" i="7"/>
  <c r="J66" i="7"/>
  <c r="Q102" i="7" s="1"/>
  <c r="J68" i="7"/>
  <c r="F69" i="7"/>
  <c r="F67" i="7"/>
  <c r="F68" i="7"/>
  <c r="F66" i="7"/>
  <c r="Q98" i="7" s="1"/>
  <c r="M66" i="6"/>
  <c r="Q87" i="6" s="1"/>
  <c r="M68" i="6"/>
  <c r="M67" i="6"/>
  <c r="M69" i="6"/>
  <c r="L66" i="7"/>
  <c r="Q104" i="7" s="1"/>
  <c r="L68" i="7"/>
  <c r="L69" i="7"/>
  <c r="L67" i="7"/>
  <c r="C69" i="6"/>
  <c r="C67" i="6"/>
  <c r="C66" i="6"/>
  <c r="Q77" i="6" s="1"/>
  <c r="C68" i="6"/>
  <c r="P67" i="5"/>
  <c r="P68" i="5"/>
  <c r="P66" i="5"/>
  <c r="P69" i="5"/>
  <c r="M68" i="7"/>
  <c r="M67" i="7"/>
  <c r="M66" i="7"/>
  <c r="Q105" i="7" s="1"/>
  <c r="M69" i="7"/>
  <c r="N68" i="6"/>
  <c r="C66" i="7"/>
  <c r="Q95" i="7" s="1"/>
  <c r="C69" i="7"/>
  <c r="C67" i="7"/>
  <c r="C68" i="7"/>
  <c r="I69" i="5"/>
  <c r="I66" i="5"/>
  <c r="Q83" i="5" s="1"/>
  <c r="I67" i="5"/>
  <c r="I68" i="5"/>
  <c r="P68" i="6"/>
  <c r="P66" i="6"/>
  <c r="P67" i="6"/>
  <c r="P69" i="6"/>
  <c r="D68" i="5"/>
  <c r="D67" i="5"/>
  <c r="D66" i="5"/>
  <c r="Q78" i="5" s="1"/>
  <c r="D69" i="5"/>
  <c r="I66" i="6"/>
  <c r="Q83" i="6" s="1"/>
  <c r="I68" i="6"/>
  <c r="I67" i="6"/>
  <c r="I69" i="6"/>
  <c r="B67" i="6"/>
  <c r="B69" i="6"/>
  <c r="B68" i="6"/>
  <c r="B66" i="6"/>
  <c r="N69" i="5"/>
  <c r="N67" i="5"/>
  <c r="N68" i="5"/>
  <c r="N66" i="5"/>
  <c r="Q88" i="5" s="1"/>
  <c r="P68" i="7"/>
  <c r="P67" i="7"/>
  <c r="P69" i="7"/>
  <c r="P66" i="7"/>
  <c r="E68" i="5"/>
  <c r="E69" i="5"/>
  <c r="E66" i="5"/>
  <c r="Q79" i="5" s="1"/>
  <c r="E67" i="5"/>
  <c r="D69" i="6"/>
  <c r="D68" i="6"/>
  <c r="D66" i="6"/>
  <c r="Q78" i="6" s="1"/>
  <c r="D67" i="6"/>
  <c r="I67" i="7"/>
  <c r="I69" i="7"/>
  <c r="I66" i="7"/>
  <c r="Q101" i="7" s="1"/>
  <c r="I68" i="7"/>
  <c r="B69" i="7"/>
  <c r="B67" i="7"/>
  <c r="B66" i="7"/>
  <c r="B68" i="7"/>
  <c r="N69" i="6"/>
  <c r="N66" i="6"/>
  <c r="Q88" i="6" s="1"/>
  <c r="N67" i="6"/>
  <c r="G68" i="5"/>
  <c r="G66" i="5"/>
  <c r="Q81" i="5" s="1"/>
  <c r="G69" i="5"/>
  <c r="G67" i="5"/>
  <c r="E67" i="6"/>
  <c r="E68" i="6"/>
  <c r="E69" i="6"/>
  <c r="E66" i="6"/>
  <c r="Q79" i="6" s="1"/>
  <c r="D69" i="7"/>
  <c r="D66" i="7"/>
  <c r="Q96" i="7" s="1"/>
  <c r="D67" i="7"/>
  <c r="D68" i="7"/>
  <c r="K67" i="5"/>
  <c r="K68" i="5"/>
  <c r="K69" i="5"/>
  <c r="K66" i="5"/>
  <c r="Q85" i="5" s="1"/>
  <c r="H68" i="5"/>
  <c r="H69" i="5"/>
  <c r="H67" i="5"/>
  <c r="H66" i="5"/>
  <c r="Q82" i="5" s="1"/>
  <c r="N68" i="7"/>
  <c r="N66" i="7"/>
  <c r="Q106" i="7" s="1"/>
  <c r="N67" i="7"/>
  <c r="N69" i="7"/>
  <c r="G66" i="6"/>
  <c r="Q81" i="6" s="1"/>
  <c r="G69" i="6"/>
  <c r="G67" i="6"/>
  <c r="G68" i="6"/>
  <c r="E67" i="7"/>
  <c r="E69" i="7"/>
  <c r="E66" i="7"/>
  <c r="Q97" i="7" s="1"/>
  <c r="E68" i="7"/>
  <c r="J69" i="5"/>
  <c r="J67" i="5"/>
  <c r="J68" i="5"/>
  <c r="J66" i="5"/>
  <c r="Q84" i="5" s="1"/>
  <c r="K68" i="6"/>
  <c r="K67" i="6"/>
  <c r="K69" i="6"/>
  <c r="K66" i="6"/>
  <c r="Q85" i="6" s="1"/>
  <c r="B67" i="5"/>
  <c r="B68" i="5"/>
  <c r="B66" i="5"/>
  <c r="B69" i="5"/>
  <c r="H67" i="6"/>
  <c r="H66" i="6"/>
  <c r="Q82" i="6" s="1"/>
  <c r="H68" i="6"/>
  <c r="H69" i="6"/>
  <c r="F69" i="5"/>
  <c r="F67" i="5"/>
  <c r="F66" i="5"/>
  <c r="Q80" i="5" s="1"/>
  <c r="F68" i="5"/>
  <c r="G69" i="7"/>
  <c r="G67" i="7"/>
  <c r="G66" i="7"/>
  <c r="Q99" i="7" s="1"/>
  <c r="G68" i="7"/>
  <c r="L66" i="5"/>
  <c r="Q86" i="5" s="1"/>
  <c r="L69" i="5"/>
  <c r="L68" i="5"/>
  <c r="L67" i="5"/>
  <c r="J68" i="6"/>
  <c r="J66" i="6"/>
  <c r="Q84" i="6" s="1"/>
  <c r="J67" i="6"/>
  <c r="J69" i="6"/>
  <c r="K68" i="7"/>
  <c r="K66" i="7"/>
  <c r="Q103" i="7" s="1"/>
  <c r="K67" i="7"/>
  <c r="K69" i="7"/>
  <c r="H68" i="7"/>
  <c r="H67" i="7"/>
  <c r="H66" i="7"/>
  <c r="Q100" i="7" s="1"/>
  <c r="H69" i="7"/>
  <c r="F67" i="6"/>
  <c r="F68" i="6"/>
  <c r="F69" i="6"/>
  <c r="F66" i="6"/>
  <c r="Q80" i="6" s="1"/>
  <c r="M68" i="5"/>
  <c r="M69" i="5"/>
  <c r="M66" i="5"/>
  <c r="Q87" i="5" s="1"/>
  <c r="M67" i="5"/>
  <c r="Q76" i="6" l="1"/>
  <c r="B77" i="7" a="1"/>
  <c r="Q94" i="7"/>
  <c r="B76" i="5" a="1"/>
  <c r="Q76" i="5"/>
  <c r="B76" i="6" a="1"/>
  <c r="B76" i="6" l="1"/>
  <c r="I87" i="6"/>
  <c r="C85" i="6"/>
  <c r="J82" i="6"/>
  <c r="D80" i="6"/>
  <c r="K77" i="6"/>
  <c r="C88" i="6"/>
  <c r="J85" i="6"/>
  <c r="D83" i="6"/>
  <c r="K80" i="6"/>
  <c r="E78" i="6"/>
  <c r="M88" i="6"/>
  <c r="G86" i="6"/>
  <c r="N83" i="6"/>
  <c r="H81" i="6"/>
  <c r="B79" i="6"/>
  <c r="I76" i="6"/>
  <c r="C87" i="6"/>
  <c r="J84" i="6"/>
  <c r="D82" i="6"/>
  <c r="K79" i="6"/>
  <c r="E77" i="6"/>
  <c r="E87" i="6"/>
  <c r="L84" i="6"/>
  <c r="F82" i="6"/>
  <c r="M79" i="6"/>
  <c r="G77" i="6"/>
  <c r="L87" i="6"/>
  <c r="F85" i="6"/>
  <c r="M82" i="6"/>
  <c r="G80" i="6"/>
  <c r="N77" i="6"/>
  <c r="I88" i="6"/>
  <c r="C86" i="6"/>
  <c r="J83" i="6"/>
  <c r="D81" i="6"/>
  <c r="K78" i="6"/>
  <c r="E76" i="6"/>
  <c r="L86" i="6"/>
  <c r="F84" i="6"/>
  <c r="M81" i="6"/>
  <c r="G79" i="6"/>
  <c r="N76" i="6"/>
  <c r="N86" i="6"/>
  <c r="H84" i="6"/>
  <c r="B82" i="6"/>
  <c r="I79" i="6"/>
  <c r="C77" i="6"/>
  <c r="H87" i="6"/>
  <c r="B85" i="6"/>
  <c r="I82" i="6"/>
  <c r="C80" i="6"/>
  <c r="J77" i="6"/>
  <c r="E88" i="6"/>
  <c r="L85" i="6"/>
  <c r="F83" i="6"/>
  <c r="M80" i="6"/>
  <c r="G78" i="6"/>
  <c r="N88" i="6"/>
  <c r="H86" i="6"/>
  <c r="B84" i="6"/>
  <c r="I81" i="6"/>
  <c r="C79" i="6"/>
  <c r="J76" i="6"/>
  <c r="H88" i="6"/>
  <c r="B86" i="6"/>
  <c r="I83" i="6"/>
  <c r="C81" i="6"/>
  <c r="J78" i="6"/>
  <c r="D76" i="6"/>
  <c r="I86" i="6"/>
  <c r="C84" i="6"/>
  <c r="J81" i="6"/>
  <c r="D79" i="6"/>
  <c r="K76" i="6"/>
  <c r="F87" i="6"/>
  <c r="M84" i="6"/>
  <c r="G82" i="6"/>
  <c r="N79" i="6"/>
  <c r="H77" i="6"/>
  <c r="B88" i="6"/>
  <c r="I85" i="6"/>
  <c r="C83" i="6"/>
  <c r="J80" i="6"/>
  <c r="D78" i="6"/>
  <c r="F86" i="6"/>
  <c r="G81" i="6"/>
  <c r="H76" i="6"/>
  <c r="G84" i="6"/>
  <c r="H79" i="6"/>
  <c r="J87" i="6"/>
  <c r="K82" i="6"/>
  <c r="L77" i="6"/>
  <c r="M85" i="6"/>
  <c r="N80" i="6"/>
  <c r="K85" i="6"/>
  <c r="L80" i="6"/>
  <c r="K88" i="6"/>
  <c r="L83" i="6"/>
  <c r="M78" i="6"/>
  <c r="B87" i="6"/>
  <c r="C82" i="6"/>
  <c r="D77" i="6"/>
  <c r="E85" i="6"/>
  <c r="F80" i="6"/>
  <c r="G85" i="6"/>
  <c r="H80" i="6"/>
  <c r="G88" i="6"/>
  <c r="H83" i="6"/>
  <c r="I78" i="6"/>
  <c r="K86" i="6"/>
  <c r="L81" i="6"/>
  <c r="M76" i="6"/>
  <c r="N84" i="6"/>
  <c r="B80" i="6"/>
  <c r="J86" i="6"/>
  <c r="K81" i="6"/>
  <c r="L76" i="6"/>
  <c r="K84" i="6"/>
  <c r="L79" i="6"/>
  <c r="N87" i="6"/>
  <c r="B83" i="6"/>
  <c r="C78" i="6"/>
  <c r="D86" i="6"/>
  <c r="E81" i="6"/>
  <c r="F76" i="6"/>
  <c r="D84" i="6"/>
  <c r="E79" i="6"/>
  <c r="D87" i="6"/>
  <c r="E82" i="6"/>
  <c r="F77" i="6"/>
  <c r="H85" i="6"/>
  <c r="I80" i="6"/>
  <c r="J88" i="6"/>
  <c r="K83" i="6"/>
  <c r="L78" i="6"/>
  <c r="L88" i="6"/>
  <c r="M83" i="6"/>
  <c r="N78" i="6"/>
  <c r="M86" i="6"/>
  <c r="N81" i="6"/>
  <c r="B77" i="6"/>
  <c r="D85" i="6"/>
  <c r="E80" i="6"/>
  <c r="F88" i="6"/>
  <c r="G83" i="6"/>
  <c r="H78" i="6"/>
  <c r="M87" i="6"/>
  <c r="N82" i="6"/>
  <c r="B78" i="6"/>
  <c r="N85" i="6"/>
  <c r="B81" i="6"/>
  <c r="C76" i="6"/>
  <c r="E84" i="6"/>
  <c r="F79" i="6"/>
  <c r="G87" i="6"/>
  <c r="H82" i="6"/>
  <c r="I77" i="6"/>
  <c r="D88" i="6"/>
  <c r="E83" i="6"/>
  <c r="F78" i="6"/>
  <c r="E86" i="6"/>
  <c r="F81" i="6"/>
  <c r="G76" i="6"/>
  <c r="I84" i="6"/>
  <c r="J79" i="6"/>
  <c r="K87" i="6"/>
  <c r="L82" i="6"/>
  <c r="M77" i="6"/>
  <c r="B167" i="6" a="1"/>
  <c r="B167" i="6" s="1"/>
  <c r="B217" i="6" a="1"/>
  <c r="B217" i="6" s="1"/>
  <c r="B192" i="6" a="1"/>
  <c r="B192" i="6" s="1"/>
  <c r="B77" i="7"/>
  <c r="B91" i="7" s="1"/>
  <c r="B94" i="7" s="1" a="1"/>
  <c r="H86" i="7"/>
  <c r="N84" i="7"/>
  <c r="B78" i="7"/>
  <c r="I87" i="7"/>
  <c r="J89" i="7"/>
  <c r="E81" i="7"/>
  <c r="I88" i="7"/>
  <c r="I82" i="7"/>
  <c r="N80" i="7"/>
  <c r="C87" i="7"/>
  <c r="N83" i="7"/>
  <c r="K89" i="7"/>
  <c r="I80" i="7"/>
  <c r="J77" i="7"/>
  <c r="G84" i="7"/>
  <c r="L84" i="7"/>
  <c r="M87" i="7"/>
  <c r="H89" i="7"/>
  <c r="E78" i="7"/>
  <c r="M79" i="7"/>
  <c r="N82" i="7"/>
  <c r="N79" i="7"/>
  <c r="N87" i="7"/>
  <c r="J82" i="7"/>
  <c r="B81" i="7"/>
  <c r="F89" i="7"/>
  <c r="E84" i="7"/>
  <c r="B88" i="7"/>
  <c r="H87" i="7"/>
  <c r="E77" i="7"/>
  <c r="N85" i="7"/>
  <c r="F77" i="7"/>
  <c r="K82" i="7"/>
  <c r="M84" i="7"/>
  <c r="D80" i="7"/>
  <c r="B83" i="7"/>
  <c r="D78" i="7"/>
  <c r="G89" i="7"/>
  <c r="G79" i="7"/>
  <c r="D83" i="7"/>
  <c r="C89" i="7"/>
  <c r="L87" i="7"/>
  <c r="I81" i="7"/>
  <c r="H79" i="7"/>
  <c r="B84" i="7"/>
  <c r="B79" i="7"/>
  <c r="H88" i="7"/>
  <c r="C78" i="7"/>
  <c r="E89" i="7"/>
  <c r="J80" i="7"/>
  <c r="M81" i="7"/>
  <c r="F81" i="7"/>
  <c r="H81" i="7"/>
  <c r="C79" i="7"/>
  <c r="G81" i="7"/>
  <c r="H85" i="7"/>
  <c r="G83" i="7"/>
  <c r="M77" i="7"/>
  <c r="F84" i="7"/>
  <c r="J81" i="7"/>
  <c r="E88" i="7"/>
  <c r="G86" i="7"/>
  <c r="D85" i="7"/>
  <c r="H82" i="7"/>
  <c r="L77" i="7"/>
  <c r="M83" i="7"/>
  <c r="I77" i="7"/>
  <c r="E83" i="7"/>
  <c r="C80" i="7"/>
  <c r="F82" i="7"/>
  <c r="C84" i="7"/>
  <c r="F80" i="7"/>
  <c r="B82" i="7"/>
  <c r="N78" i="7"/>
  <c r="E80" i="7"/>
  <c r="K87" i="7"/>
  <c r="N89" i="7"/>
  <c r="J83" i="7"/>
  <c r="E86" i="7"/>
  <c r="J84" i="7"/>
  <c r="H78" i="7"/>
  <c r="L86" i="7"/>
  <c r="K85" i="7"/>
  <c r="H77" i="7"/>
  <c r="L83" i="7"/>
  <c r="C83" i="7"/>
  <c r="J88" i="7"/>
  <c r="K77" i="7"/>
  <c r="C82" i="7"/>
  <c r="C81" i="7"/>
  <c r="D88" i="7"/>
  <c r="D89" i="7"/>
  <c r="E87" i="7"/>
  <c r="B89" i="7"/>
  <c r="I89" i="7"/>
  <c r="N86" i="7"/>
  <c r="L88" i="7"/>
  <c r="G87" i="7"/>
  <c r="N81" i="7"/>
  <c r="D86" i="7"/>
  <c r="I85" i="7"/>
  <c r="L81" i="7"/>
  <c r="C88" i="7"/>
  <c r="I78" i="7"/>
  <c r="L80" i="7"/>
  <c r="M78" i="7"/>
  <c r="G78" i="7"/>
  <c r="M80" i="7"/>
  <c r="H80" i="7"/>
  <c r="J79" i="7"/>
  <c r="F87" i="7"/>
  <c r="F88" i="7"/>
  <c r="F79" i="7"/>
  <c r="B86" i="7"/>
  <c r="D81" i="7"/>
  <c r="G85" i="7"/>
  <c r="L78" i="7"/>
  <c r="D87" i="7"/>
  <c r="K88" i="7"/>
  <c r="M88" i="7"/>
  <c r="F86" i="7"/>
  <c r="K83" i="7"/>
  <c r="C86" i="7"/>
  <c r="M89" i="7"/>
  <c r="D82" i="7"/>
  <c r="M85" i="7"/>
  <c r="I79" i="7"/>
  <c r="I86" i="7"/>
  <c r="E85" i="7"/>
  <c r="K86" i="7"/>
  <c r="E82" i="7"/>
  <c r="C85" i="7"/>
  <c r="G77" i="7"/>
  <c r="K78" i="7"/>
  <c r="K81" i="7"/>
  <c r="J78" i="7"/>
  <c r="G80" i="7"/>
  <c r="L85" i="7"/>
  <c r="E79" i="7"/>
  <c r="M82" i="7"/>
  <c r="L79" i="7"/>
  <c r="M86" i="7"/>
  <c r="K84" i="7"/>
  <c r="H84" i="7"/>
  <c r="G82" i="7"/>
  <c r="N88" i="7"/>
  <c r="D84" i="7"/>
  <c r="N77" i="7"/>
  <c r="I84" i="7"/>
  <c r="K80" i="7"/>
  <c r="B87" i="7"/>
  <c r="J86" i="7"/>
  <c r="I83" i="7"/>
  <c r="F85" i="7"/>
  <c r="L82" i="7"/>
  <c r="J85" i="7"/>
  <c r="F78" i="7"/>
  <c r="D77" i="7"/>
  <c r="B80" i="7"/>
  <c r="D79" i="7"/>
  <c r="F83" i="7"/>
  <c r="C77" i="7"/>
  <c r="G88" i="7"/>
  <c r="K79" i="7"/>
  <c r="B85" i="7"/>
  <c r="H83" i="7"/>
  <c r="J87" i="7"/>
  <c r="L89" i="7"/>
  <c r="B76" i="5"/>
  <c r="D77" i="5"/>
  <c r="G78" i="5"/>
  <c r="J79" i="5"/>
  <c r="M80" i="5"/>
  <c r="C82" i="5"/>
  <c r="F83" i="5"/>
  <c r="I84" i="5"/>
  <c r="L85" i="5"/>
  <c r="B87" i="5"/>
  <c r="E88" i="5"/>
  <c r="C78" i="5"/>
  <c r="L81" i="5"/>
  <c r="D76" i="5"/>
  <c r="G77" i="5"/>
  <c r="J78" i="5"/>
  <c r="M79" i="5"/>
  <c r="C81" i="5"/>
  <c r="F82" i="5"/>
  <c r="I83" i="5"/>
  <c r="L84" i="5"/>
  <c r="B86" i="5"/>
  <c r="E87" i="5"/>
  <c r="H88" i="5"/>
  <c r="I80" i="5"/>
  <c r="E76" i="5"/>
  <c r="H77" i="5"/>
  <c r="K78" i="5"/>
  <c r="N79" i="5"/>
  <c r="D81" i="5"/>
  <c r="G82" i="5"/>
  <c r="J83" i="5"/>
  <c r="M84" i="5"/>
  <c r="C86" i="5"/>
  <c r="F87" i="5"/>
  <c r="I88" i="5"/>
  <c r="M76" i="5"/>
  <c r="B83" i="5"/>
  <c r="H76" i="5"/>
  <c r="K77" i="5"/>
  <c r="N78" i="5"/>
  <c r="D80" i="5"/>
  <c r="G81" i="5"/>
  <c r="J82" i="5"/>
  <c r="M83" i="5"/>
  <c r="C85" i="5"/>
  <c r="F86" i="5"/>
  <c r="I87" i="5"/>
  <c r="L88" i="5"/>
  <c r="K82" i="5"/>
  <c r="G86" i="5"/>
  <c r="M88" i="5"/>
  <c r="L76" i="5"/>
  <c r="H80" i="5"/>
  <c r="N82" i="5"/>
  <c r="G85" i="5"/>
  <c r="M87" i="5"/>
  <c r="H85" i="5"/>
  <c r="I76" i="5"/>
  <c r="L77" i="5"/>
  <c r="B79" i="5"/>
  <c r="E80" i="5"/>
  <c r="H81" i="5"/>
  <c r="N83" i="5"/>
  <c r="D85" i="5"/>
  <c r="J87" i="5"/>
  <c r="E79" i="5"/>
  <c r="J86" i="5"/>
  <c r="F79" i="5"/>
  <c r="K86" i="5"/>
  <c r="B78" i="5"/>
  <c r="K81" i="5"/>
  <c r="D84" i="5"/>
  <c r="C77" i="5"/>
  <c r="F78" i="5"/>
  <c r="I79" i="5"/>
  <c r="L80" i="5"/>
  <c r="B82" i="5"/>
  <c r="E83" i="5"/>
  <c r="H84" i="5"/>
  <c r="K85" i="5"/>
  <c r="N86" i="5"/>
  <c r="D88" i="5"/>
  <c r="E84" i="5"/>
  <c r="N87" i="5"/>
  <c r="H87" i="5"/>
  <c r="B85" i="5"/>
  <c r="I82" i="5"/>
  <c r="C80" i="5"/>
  <c r="J77" i="5"/>
  <c r="F88" i="5"/>
  <c r="M85" i="5"/>
  <c r="G83" i="5"/>
  <c r="N80" i="5"/>
  <c r="H78" i="5"/>
  <c r="D87" i="5"/>
  <c r="K84" i="5"/>
  <c r="E82" i="5"/>
  <c r="L79" i="5"/>
  <c r="F77" i="5"/>
  <c r="B88" i="5"/>
  <c r="I85" i="5"/>
  <c r="C83" i="5"/>
  <c r="J80" i="5"/>
  <c r="D78" i="5"/>
  <c r="M86" i="5"/>
  <c r="G84" i="5"/>
  <c r="N81" i="5"/>
  <c r="H79" i="5"/>
  <c r="B77" i="5"/>
  <c r="K87" i="5"/>
  <c r="E85" i="5"/>
  <c r="L82" i="5"/>
  <c r="F80" i="5"/>
  <c r="M77" i="5"/>
  <c r="G88" i="5"/>
  <c r="N85" i="5"/>
  <c r="H83" i="5"/>
  <c r="B81" i="5"/>
  <c r="I78" i="5"/>
  <c r="C76" i="5"/>
  <c r="L86" i="5"/>
  <c r="F84" i="5"/>
  <c r="M81" i="5"/>
  <c r="G79" i="5"/>
  <c r="N76" i="5"/>
  <c r="E86" i="5"/>
  <c r="F81" i="5"/>
  <c r="G76" i="5"/>
  <c r="J84" i="5"/>
  <c r="K79" i="5"/>
  <c r="J85" i="5"/>
  <c r="K80" i="5"/>
  <c r="N88" i="5"/>
  <c r="B84" i="5"/>
  <c r="C79" i="5"/>
  <c r="F85" i="5"/>
  <c r="G80" i="5"/>
  <c r="J88" i="5"/>
  <c r="K83" i="5"/>
  <c r="L78" i="5"/>
  <c r="I86" i="5"/>
  <c r="J81" i="5"/>
  <c r="K76" i="5"/>
  <c r="N84" i="5"/>
  <c r="B80" i="5"/>
  <c r="C84" i="5"/>
  <c r="D79" i="5"/>
  <c r="G87" i="5"/>
  <c r="H82" i="5"/>
  <c r="I77" i="5"/>
  <c r="K88" i="5"/>
  <c r="L83" i="5"/>
  <c r="M78" i="5"/>
  <c r="C87" i="5"/>
  <c r="D82" i="5"/>
  <c r="E77" i="5"/>
  <c r="L87" i="5"/>
  <c r="M82" i="5"/>
  <c r="N77" i="5"/>
  <c r="D86" i="5"/>
  <c r="E81" i="5"/>
  <c r="F76" i="5"/>
  <c r="C88" i="5"/>
  <c r="D83" i="5"/>
  <c r="E78" i="5"/>
  <c r="H86" i="5"/>
  <c r="I81" i="5"/>
  <c r="J76" i="5"/>
  <c r="B185" i="7" a="1"/>
  <c r="B185" i="7" s="1"/>
  <c r="C185" i="7" s="1"/>
  <c r="B235" i="7" a="1"/>
  <c r="B235" i="7" s="1"/>
  <c r="C235" i="7" s="1"/>
  <c r="B210" i="7" a="1"/>
  <c r="B210" i="7" s="1"/>
  <c r="C210" i="7" s="1"/>
  <c r="B192" i="5" a="1"/>
  <c r="B192" i="5" s="1"/>
  <c r="B217" i="5" a="1"/>
  <c r="B217" i="5" s="1"/>
  <c r="B167" i="5" a="1"/>
  <c r="B167" i="5" s="1"/>
  <c r="B193" i="5" l="1" a="1"/>
  <c r="B193" i="5" s="1"/>
  <c r="C193" i="5" s="1"/>
  <c r="C194" i="5" s="1"/>
  <c r="B104" i="5" a="1"/>
  <c r="B93" i="5" a="1"/>
  <c r="B219" i="5" a="1"/>
  <c r="B219" i="5" s="1"/>
  <c r="B218" i="5" a="1"/>
  <c r="B218" i="5" s="1"/>
  <c r="C218" i="5" s="1"/>
  <c r="C219" i="5" s="1"/>
  <c r="B194" i="5" a="1"/>
  <c r="B194" i="5" s="1"/>
  <c r="B195" i="5" s="1"/>
  <c r="B169" i="5" a="1"/>
  <c r="B169" i="5" s="1"/>
  <c r="B168" i="5" a="1"/>
  <c r="B168" i="5" s="1"/>
  <c r="C168" i="5" s="1"/>
  <c r="C169" i="5" s="1"/>
  <c r="B94" i="7"/>
  <c r="I94" i="7"/>
  <c r="L95" i="7"/>
  <c r="B97" i="7"/>
  <c r="E98" i="7"/>
  <c r="H99" i="7"/>
  <c r="K100" i="7"/>
  <c r="N101" i="7"/>
  <c r="D103" i="7"/>
  <c r="G104" i="7"/>
  <c r="J105" i="7"/>
  <c r="M106" i="7"/>
  <c r="L94" i="7"/>
  <c r="B96" i="7"/>
  <c r="E97" i="7"/>
  <c r="H98" i="7"/>
  <c r="K99" i="7"/>
  <c r="N100" i="7"/>
  <c r="D102" i="7"/>
  <c r="G103" i="7"/>
  <c r="J104" i="7"/>
  <c r="M105" i="7"/>
  <c r="D94" i="7"/>
  <c r="G95" i="7"/>
  <c r="J96" i="7"/>
  <c r="M97" i="7"/>
  <c r="C99" i="7"/>
  <c r="F100" i="7"/>
  <c r="I101" i="7"/>
  <c r="L102" i="7"/>
  <c r="B104" i="7"/>
  <c r="E105" i="7"/>
  <c r="H106" i="7"/>
  <c r="K95" i="7"/>
  <c r="E94" i="7"/>
  <c r="F96" i="7"/>
  <c r="D98" i="7"/>
  <c r="C100" i="7"/>
  <c r="E102" i="7"/>
  <c r="C104" i="7"/>
  <c r="D106" i="7"/>
  <c r="H94" i="7"/>
  <c r="G96" i="7"/>
  <c r="I98" i="7"/>
  <c r="G100" i="7"/>
  <c r="H102" i="7"/>
  <c r="F104" i="7"/>
  <c r="E106" i="7"/>
  <c r="M94" i="7"/>
  <c r="K96" i="7"/>
  <c r="L98" i="7"/>
  <c r="J100" i="7"/>
  <c r="I102" i="7"/>
  <c r="K104" i="7"/>
  <c r="I106" i="7"/>
  <c r="B101" i="7"/>
  <c r="M102" i="7"/>
  <c r="L106" i="7"/>
  <c r="J97" i="7"/>
  <c r="L99" i="7"/>
  <c r="J101" i="7"/>
  <c r="K103" i="7"/>
  <c r="I105" i="7"/>
  <c r="C96" i="7"/>
  <c r="N97" i="7"/>
  <c r="B100" i="7"/>
  <c r="M101" i="7"/>
  <c r="L103" i="7"/>
  <c r="N105" i="7"/>
  <c r="C95" i="7"/>
  <c r="N96" i="7"/>
  <c r="M98" i="7"/>
  <c r="N104" i="7"/>
  <c r="H95" i="7"/>
  <c r="I97" i="7"/>
  <c r="G99" i="7"/>
  <c r="F101" i="7"/>
  <c r="H103" i="7"/>
  <c r="F105" i="7"/>
  <c r="D95" i="7"/>
  <c r="F97" i="7"/>
  <c r="D99" i="7"/>
  <c r="E101" i="7"/>
  <c r="C103" i="7"/>
  <c r="B105" i="7"/>
  <c r="G106" i="7"/>
  <c r="N103" i="7"/>
  <c r="D105" i="7"/>
  <c r="K102" i="7"/>
  <c r="E100" i="7"/>
  <c r="L97" i="7"/>
  <c r="F95" i="7"/>
  <c r="B106" i="7"/>
  <c r="I103" i="7"/>
  <c r="C101" i="7"/>
  <c r="J98" i="7"/>
  <c r="D96" i="7"/>
  <c r="K106" i="7"/>
  <c r="E104" i="7"/>
  <c r="L101" i="7"/>
  <c r="F99" i="7"/>
  <c r="M96" i="7"/>
  <c r="G94" i="7"/>
  <c r="C105" i="7"/>
  <c r="J102" i="7"/>
  <c r="D100" i="7"/>
  <c r="K97" i="7"/>
  <c r="E95" i="7"/>
  <c r="H105" i="7"/>
  <c r="H101" i="7"/>
  <c r="G98" i="7"/>
  <c r="B95" i="7"/>
  <c r="L104" i="7"/>
  <c r="K101" i="7"/>
  <c r="F98" i="7"/>
  <c r="N94" i="7"/>
  <c r="M104" i="7"/>
  <c r="D101" i="7"/>
  <c r="C98" i="7"/>
  <c r="K94" i="7"/>
  <c r="H104" i="7"/>
  <c r="G101" i="7"/>
  <c r="B98" i="7"/>
  <c r="J94" i="7"/>
  <c r="I104" i="7"/>
  <c r="M100" i="7"/>
  <c r="H97" i="7"/>
  <c r="C94" i="7"/>
  <c r="D104" i="7"/>
  <c r="L100" i="7"/>
  <c r="G97" i="7"/>
  <c r="F94" i="7"/>
  <c r="J103" i="7"/>
  <c r="I100" i="7"/>
  <c r="D97" i="7"/>
  <c r="N106" i="7"/>
  <c r="M103" i="7"/>
  <c r="H100" i="7"/>
  <c r="C97" i="7"/>
  <c r="F103" i="7"/>
  <c r="N99" i="7"/>
  <c r="I96" i="7"/>
  <c r="J106" i="7"/>
  <c r="E103" i="7"/>
  <c r="M99" i="7"/>
  <c r="L96" i="7"/>
  <c r="B103" i="7"/>
  <c r="J99" i="7"/>
  <c r="E96" i="7"/>
  <c r="F106" i="7"/>
  <c r="N102" i="7"/>
  <c r="I99" i="7"/>
  <c r="H96" i="7"/>
  <c r="C106" i="7"/>
  <c r="G102" i="7"/>
  <c r="B99" i="7"/>
  <c r="N95" i="7"/>
  <c r="K105" i="7"/>
  <c r="F102" i="7"/>
  <c r="E99" i="7"/>
  <c r="M95" i="7"/>
  <c r="L105" i="7"/>
  <c r="C102" i="7"/>
  <c r="K98" i="7"/>
  <c r="J95" i="7"/>
  <c r="G105" i="7"/>
  <c r="B102" i="7"/>
  <c r="N98" i="7"/>
  <c r="I95" i="7"/>
  <c r="C167" i="5"/>
  <c r="C170" i="5" s="1"/>
  <c r="B170" i="5"/>
  <c r="C192" i="6"/>
  <c r="B220" i="6"/>
  <c r="C217" i="6"/>
  <c r="C192" i="5"/>
  <c r="C195" i="5" s="1"/>
  <c r="B170" i="6"/>
  <c r="C167" i="6"/>
  <c r="C170" i="6" s="1"/>
  <c r="B220" i="5"/>
  <c r="C217" i="5"/>
  <c r="C220" i="5" s="1"/>
  <c r="B104" i="6" a="1"/>
  <c r="B93" i="6" a="1"/>
  <c r="B193" i="6" a="1"/>
  <c r="B193" i="6" s="1"/>
  <c r="C193" i="6" s="1"/>
  <c r="C194" i="6" s="1"/>
  <c r="B168" i="6" a="1"/>
  <c r="B168" i="6" s="1"/>
  <c r="C168" i="6" s="1"/>
  <c r="C169" i="6" s="1"/>
  <c r="B218" i="6" a="1"/>
  <c r="B218" i="6" s="1"/>
  <c r="C218" i="6" s="1"/>
  <c r="C219" i="6" s="1"/>
  <c r="B219" i="6" a="1"/>
  <c r="B219" i="6" s="1"/>
  <c r="B169" i="6" a="1"/>
  <c r="B169" i="6" s="1"/>
  <c r="B194" i="6" a="1"/>
  <c r="B194" i="6" s="1"/>
  <c r="B195" i="6" s="1"/>
  <c r="B104" i="6" l="1"/>
  <c r="D104" i="6"/>
  <c r="S78" i="6" s="1"/>
  <c r="F104" i="6"/>
  <c r="S80" i="6" s="1"/>
  <c r="K104" i="6"/>
  <c r="S85" i="6" s="1"/>
  <c r="M104" i="6"/>
  <c r="S87" i="6" s="1"/>
  <c r="I104" i="6"/>
  <c r="S83" i="6" s="1"/>
  <c r="E104" i="6"/>
  <c r="S79" i="6" s="1"/>
  <c r="N104" i="6"/>
  <c r="S88" i="6" s="1"/>
  <c r="G104" i="6"/>
  <c r="S81" i="6" s="1"/>
  <c r="H104" i="6"/>
  <c r="S82" i="6" s="1"/>
  <c r="L104" i="6"/>
  <c r="S86" i="6" s="1"/>
  <c r="J104" i="6"/>
  <c r="S84" i="6" s="1"/>
  <c r="C104" i="6"/>
  <c r="C195" i="6"/>
  <c r="C220" i="6"/>
  <c r="B93" i="5"/>
  <c r="E93" i="5"/>
  <c r="R79" i="5" s="1"/>
  <c r="D93" i="5"/>
  <c r="R78" i="5" s="1"/>
  <c r="H93" i="5"/>
  <c r="R82" i="5" s="1"/>
  <c r="N93" i="5"/>
  <c r="R88" i="5" s="1"/>
  <c r="K93" i="5"/>
  <c r="R85" i="5" s="1"/>
  <c r="J93" i="5"/>
  <c r="R84" i="5" s="1"/>
  <c r="M93" i="5"/>
  <c r="R87" i="5" s="1"/>
  <c r="C93" i="5"/>
  <c r="R77" i="5" s="1"/>
  <c r="I93" i="5"/>
  <c r="R83" i="5" s="1"/>
  <c r="L93" i="5"/>
  <c r="R86" i="5" s="1"/>
  <c r="G93" i="5"/>
  <c r="R81" i="5" s="1"/>
  <c r="F93" i="5"/>
  <c r="R80" i="5" s="1"/>
  <c r="B104" i="5"/>
  <c r="G104" i="5"/>
  <c r="S81" i="5" s="1"/>
  <c r="C104" i="5"/>
  <c r="S77" i="5" s="1"/>
  <c r="I104" i="5"/>
  <c r="S83" i="5" s="1"/>
  <c r="E104" i="5"/>
  <c r="S79" i="5" s="1"/>
  <c r="N104" i="5"/>
  <c r="S88" i="5" s="1"/>
  <c r="M104" i="5"/>
  <c r="S87" i="5" s="1"/>
  <c r="L104" i="5"/>
  <c r="S86" i="5" s="1"/>
  <c r="K104" i="5"/>
  <c r="S85" i="5" s="1"/>
  <c r="H104" i="5"/>
  <c r="S82" i="5" s="1"/>
  <c r="D104" i="5"/>
  <c r="S78" i="5" s="1"/>
  <c r="F104" i="5"/>
  <c r="S80" i="5" s="1"/>
  <c r="J104" i="5"/>
  <c r="S84" i="5" s="1"/>
  <c r="B122" i="7" a="1"/>
  <c r="B111" i="7" a="1"/>
  <c r="B237" i="7" a="1"/>
  <c r="B237" i="7" s="1"/>
  <c r="B238" i="7" s="1"/>
  <c r="B187" i="7" a="1"/>
  <c r="B187" i="7" s="1"/>
  <c r="B188" i="7" s="1"/>
  <c r="B211" i="7" a="1"/>
  <c r="B211" i="7" s="1"/>
  <c r="C211" i="7" s="1"/>
  <c r="C212" i="7" s="1"/>
  <c r="C213" i="7" s="1"/>
  <c r="B236" i="7" a="1"/>
  <c r="B236" i="7" s="1"/>
  <c r="C236" i="7" s="1"/>
  <c r="C237" i="7" s="1"/>
  <c r="C238" i="7" s="1"/>
  <c r="B212" i="7" a="1"/>
  <c r="B212" i="7" s="1"/>
  <c r="B213" i="7" s="1"/>
  <c r="B186" i="7" a="1"/>
  <c r="B186" i="7" s="1"/>
  <c r="C186" i="7" s="1"/>
  <c r="C187" i="7" s="1"/>
  <c r="C188" i="7" s="1"/>
  <c r="B93" i="6"/>
  <c r="E93" i="6"/>
  <c r="R79" i="6" s="1"/>
  <c r="H93" i="6"/>
  <c r="R82" i="6" s="1"/>
  <c r="D93" i="6"/>
  <c r="R78" i="6" s="1"/>
  <c r="F93" i="6"/>
  <c r="R80" i="6" s="1"/>
  <c r="G93" i="6"/>
  <c r="R81" i="6" s="1"/>
  <c r="I93" i="6"/>
  <c r="R83" i="6" s="1"/>
  <c r="N93" i="6"/>
  <c r="R88" i="6" s="1"/>
  <c r="L93" i="6"/>
  <c r="R86" i="6" s="1"/>
  <c r="J93" i="6"/>
  <c r="R84" i="6" s="1"/>
  <c r="C93" i="6"/>
  <c r="M93" i="6"/>
  <c r="R87" i="6" s="1"/>
  <c r="K93" i="6"/>
  <c r="R85" i="6" s="1"/>
  <c r="B108" i="6" l="1" a="1"/>
  <c r="B108" i="6" s="1"/>
  <c r="S76" i="6"/>
  <c r="O104" i="6"/>
  <c r="B107" i="6" a="1"/>
  <c r="B107" i="6" s="1"/>
  <c r="B96" i="5"/>
  <c r="O93" i="5"/>
  <c r="R76" i="5"/>
  <c r="B114" i="5" s="1" a="1"/>
  <c r="B114" i="5" s="1"/>
  <c r="B97" i="6" a="1"/>
  <c r="B97" i="6" s="1"/>
  <c r="R77" i="6"/>
  <c r="R76" i="6"/>
  <c r="B114" i="6" s="1" a="1"/>
  <c r="B114" i="6" s="1"/>
  <c r="O93" i="6"/>
  <c r="B96" i="6"/>
  <c r="S76" i="5"/>
  <c r="B107" i="5"/>
  <c r="B108" i="5" a="1"/>
  <c r="B108" i="5" s="1"/>
  <c r="O104" i="5"/>
  <c r="S77" i="6"/>
  <c r="B111" i="7"/>
  <c r="G111" i="7"/>
  <c r="R99" i="7" s="1"/>
  <c r="E111" i="7"/>
  <c r="R97" i="7" s="1"/>
  <c r="N111" i="7"/>
  <c r="R106" i="7" s="1"/>
  <c r="K111" i="7"/>
  <c r="R103" i="7" s="1"/>
  <c r="D111" i="7"/>
  <c r="R96" i="7" s="1"/>
  <c r="C111" i="7"/>
  <c r="R95" i="7" s="1"/>
  <c r="I111" i="7"/>
  <c r="R101" i="7" s="1"/>
  <c r="H111" i="7"/>
  <c r="R100" i="7" s="1"/>
  <c r="J111" i="7"/>
  <c r="R102" i="7" s="1"/>
  <c r="F111" i="7"/>
  <c r="R98" i="7" s="1"/>
  <c r="M111" i="7"/>
  <c r="R105" i="7" s="1"/>
  <c r="L111" i="7"/>
  <c r="R104" i="7" s="1"/>
  <c r="B122" i="7"/>
  <c r="E122" i="7"/>
  <c r="S97" i="7" s="1"/>
  <c r="N122" i="7"/>
  <c r="S106" i="7" s="1"/>
  <c r="C122" i="7"/>
  <c r="S95" i="7" s="1"/>
  <c r="M122" i="7"/>
  <c r="S105" i="7" s="1"/>
  <c r="D122" i="7"/>
  <c r="S96" i="7" s="1"/>
  <c r="K122" i="7"/>
  <c r="S103" i="7" s="1"/>
  <c r="G122" i="7"/>
  <c r="S99" i="7" s="1"/>
  <c r="I122" i="7"/>
  <c r="S101" i="7" s="1"/>
  <c r="L122" i="7"/>
  <c r="S104" i="7" s="1"/>
  <c r="J122" i="7"/>
  <c r="S102" i="7" s="1"/>
  <c r="F122" i="7"/>
  <c r="S98" i="7" s="1"/>
  <c r="H122" i="7"/>
  <c r="S100" i="7" s="1"/>
  <c r="B110" i="6" l="1"/>
  <c r="C107" i="6"/>
  <c r="C110" i="6" s="1"/>
  <c r="B117" i="5"/>
  <c r="C122" i="5" s="1"/>
  <c r="C96" i="5"/>
  <c r="B117" i="6"/>
  <c r="C122" i="6" s="1"/>
  <c r="C96" i="6"/>
  <c r="B110" i="5"/>
  <c r="C107" i="5"/>
  <c r="C110" i="5" s="1"/>
  <c r="B118" i="5"/>
  <c r="B122" i="5" s="1"/>
  <c r="B98" i="5"/>
  <c r="C97" i="5"/>
  <c r="O111" i="7"/>
  <c r="R94" i="7"/>
  <c r="B132" i="7" s="1" a="1"/>
  <c r="B132" i="7" s="1"/>
  <c r="B115" i="7" a="1"/>
  <c r="B115" i="7" s="1"/>
  <c r="B114" i="7"/>
  <c r="C108" i="5"/>
  <c r="C109" i="5" s="1"/>
  <c r="B109" i="5"/>
  <c r="S94" i="7"/>
  <c r="B126" i="7" a="1"/>
  <c r="B126" i="7" s="1"/>
  <c r="O122" i="7"/>
  <c r="B125" i="7" a="1"/>
  <c r="B125" i="7" s="1"/>
  <c r="B98" i="6"/>
  <c r="B99" i="6" s="1"/>
  <c r="C97" i="6"/>
  <c r="C98" i="6" s="1"/>
  <c r="B118" i="6"/>
  <c r="B122" i="6" s="1"/>
  <c r="B109" i="6"/>
  <c r="C108" i="6"/>
  <c r="C109" i="6" s="1"/>
  <c r="C98" i="5" l="1"/>
  <c r="C227" i="5" s="1"/>
  <c r="C226" i="5"/>
  <c r="B99" i="5"/>
  <c r="B228" i="5" s="1"/>
  <c r="B227" i="5"/>
  <c r="B136" i="7"/>
  <c r="B140" i="7" s="1"/>
  <c r="B116" i="7"/>
  <c r="B117" i="7" s="1"/>
  <c r="C115" i="7"/>
  <c r="C116" i="7" s="1"/>
  <c r="C99" i="6"/>
  <c r="B135" i="7"/>
  <c r="C140" i="7" s="1"/>
  <c r="C114" i="7"/>
  <c r="C117" i="7" s="1"/>
  <c r="B128" i="7"/>
  <c r="C125" i="7"/>
  <c r="C128" i="7" s="1"/>
  <c r="B127" i="7"/>
  <c r="C126" i="7"/>
  <c r="C127" i="7" s="1"/>
  <c r="C99" i="5" l="1"/>
  <c r="C22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<sst xmlns="http://schemas.openxmlformats.org/spreadsheetml/2006/main" count="1802" uniqueCount="104">
  <si>
    <t>Date</t>
  </si>
  <si>
    <t>VYM</t>
  </si>
  <si>
    <t>MGK</t>
  </si>
  <si>
    <t>MGV</t>
  </si>
  <si>
    <t>VOT</t>
  </si>
  <si>
    <t>VOE</t>
  </si>
  <si>
    <t>VBK</t>
  </si>
  <si>
    <t>VBR</t>
  </si>
  <si>
    <t>VTI</t>
  </si>
  <si>
    <t>VEA</t>
  </si>
  <si>
    <t>VWO</t>
  </si>
  <si>
    <t>VGK</t>
  </si>
  <si>
    <t>VPL</t>
  </si>
  <si>
    <t>VT</t>
  </si>
  <si>
    <t>^GSPC</t>
  </si>
  <si>
    <t xml:space="preserve"> </t>
  </si>
  <si>
    <t>Mean ( R )</t>
  </si>
  <si>
    <t>Var ( R )</t>
  </si>
  <si>
    <t>STD ( R )</t>
  </si>
  <si>
    <t>Beta</t>
  </si>
  <si>
    <t>Risk Free Rate (Constant):</t>
  </si>
  <si>
    <t>Monthly</t>
  </si>
  <si>
    <t>Annual</t>
  </si>
  <si>
    <t>HPR Calculations</t>
  </si>
  <si>
    <t>Part A</t>
  </si>
  <si>
    <t>Variance-Covariance Matrix</t>
  </si>
  <si>
    <t>One Column</t>
  </si>
  <si>
    <t>GMVP</t>
  </si>
  <si>
    <t>Efficient Portfolio w/ Short Sales</t>
  </si>
  <si>
    <t>Part B</t>
  </si>
  <si>
    <t>Sum</t>
  </si>
  <si>
    <t>GMVP Mean</t>
  </si>
  <si>
    <t>GMVP Variance</t>
  </si>
  <si>
    <t>GMVP Standard Deviation</t>
  </si>
  <si>
    <t>Sharpe Ratio</t>
  </si>
  <si>
    <t>Part C</t>
  </si>
  <si>
    <t>Efficient Portfolio w/ Short Sales Mean</t>
  </si>
  <si>
    <t>Efficient Portfolio w/ Short Sales Variance</t>
  </si>
  <si>
    <t>Efficient Portfolio w/ Short Sales Standard Deviation</t>
  </si>
  <si>
    <t>Part D</t>
  </si>
  <si>
    <t>Cov (GMVP,Efficient)</t>
  </si>
  <si>
    <t>Proportion of GMVP</t>
  </si>
  <si>
    <t>Mean</t>
  </si>
  <si>
    <t>Standard Deviation</t>
  </si>
  <si>
    <t>Data Table</t>
  </si>
  <si>
    <t>Part E</t>
  </si>
  <si>
    <t>Efficient Portfolio w/o Short Sales</t>
  </si>
  <si>
    <t>Efficient Portfolio w/o Short Sales Mean</t>
  </si>
  <si>
    <t>Efficient Portfolio w/o Short Sales Variance</t>
  </si>
  <si>
    <t>Efficient Portfolio w/o Short Sales Standard Deviation</t>
  </si>
  <si>
    <t>Part F</t>
  </si>
  <si>
    <t>Efficient Portfolio w/o Short Sales (25% International, 75% US)</t>
  </si>
  <si>
    <t>Needs to be 75%</t>
  </si>
  <si>
    <t>Needs to be 25%</t>
  </si>
  <si>
    <t>Part G</t>
  </si>
  <si>
    <t>Efficient Portfolio w/o Short Sales (25% International, 75% US) &amp; 15% Max Per Fund</t>
  </si>
  <si>
    <t>Max per Fund=15%</t>
  </si>
  <si>
    <t>Part H</t>
  </si>
  <si>
    <t>Efficient Portfolio w/o Short Sales (75/25)</t>
  </si>
  <si>
    <t>Efficient Portfolio w/ Short Sales (75/25-max15)</t>
  </si>
  <si>
    <t>Portfolio Mean</t>
  </si>
  <si>
    <t>Portfolio Variance</t>
  </si>
  <si>
    <t>Portfolio Standard Deviation</t>
  </si>
  <si>
    <t>SIM Matrix</t>
  </si>
  <si>
    <t>Efficient Portfilio w/ Short Sales</t>
  </si>
  <si>
    <t>Efficient Portfilio w/ Short Sales (75/25-max15)</t>
  </si>
  <si>
    <t>Array Formula</t>
  </si>
  <si>
    <t>Average Correlation</t>
  </si>
  <si>
    <t>Constant Correlation Matrix</t>
  </si>
  <si>
    <t>Disney (DIS)</t>
  </si>
  <si>
    <t>Cedar Fair (FUN)</t>
  </si>
  <si>
    <t>Six Flags (SIX)</t>
  </si>
  <si>
    <t>Dave &amp; Busters (PLAY)</t>
  </si>
  <si>
    <t>McDonalds (MCD)</t>
  </si>
  <si>
    <t>Yum Brands (YUM)</t>
  </si>
  <si>
    <t>Red Robin (RRGB)</t>
  </si>
  <si>
    <t>Dominos Pizza (DPZ)</t>
  </si>
  <si>
    <t>Chipotle (CMG)</t>
  </si>
  <si>
    <t>Archer Daniels Midland (ADM)</t>
  </si>
  <si>
    <t>Exxon Mobil (XOM)</t>
  </si>
  <si>
    <t>Lyondellbasell Industries (LYB)</t>
  </si>
  <si>
    <t>Chevron Corporation (CHV)</t>
  </si>
  <si>
    <t>Marathon (MRO)</t>
  </si>
  <si>
    <t>Goodyear (GT)</t>
  </si>
  <si>
    <t>Procter &amp; Gamble (PG)</t>
  </si>
  <si>
    <t>PPG Industries (PPG)</t>
  </si>
  <si>
    <t>3M (MMM)</t>
  </si>
  <si>
    <t>Carlisle (CSL)</t>
  </si>
  <si>
    <t>Unilever (UL)</t>
  </si>
  <si>
    <t>Sherwin Williams (SHW)</t>
  </si>
  <si>
    <t>Avery Dennison (AVY)</t>
  </si>
  <si>
    <t>Bunge (BG)</t>
  </si>
  <si>
    <t>Kroger (KR)</t>
  </si>
  <si>
    <t>CVS Health (CVS)</t>
  </si>
  <si>
    <t>Pfizer Inc (PFE)</t>
  </si>
  <si>
    <t>Sysco Corporation (SYY)</t>
  </si>
  <si>
    <t>Capital One (COF)</t>
  </si>
  <si>
    <t>Amazon (AMZN)</t>
  </si>
  <si>
    <t>Tesla (TSLA)</t>
  </si>
  <si>
    <t>Value-Weighted Return-incl. dividends (VWERT)</t>
  </si>
  <si>
    <t>Efficient Portfolio w/o Short Sales (5% Max Per Stock)</t>
  </si>
  <si>
    <t>5% Max Per Stock</t>
  </si>
  <si>
    <t>GVMP</t>
  </si>
  <si>
    <t>Efficient Portfolio w/o Short Sales (5%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</si>
</sst>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22">
    <border>
      <left/>
      <right/>
      <top/>
      <bottom/>
      <diagonal/>
    </border>
    <border>
      <left style="medium">
        <color indexed="64"/>
      </left>
      <right style="thin">
        <color theme="1" tint="0.499984740745262"/>
      </right>
      <top style="medium">
        <color indexed="64"/>
      </top>
      <bottom style="thin">
        <color theme="1" tint="0.499984740745262"/>
      </bottom>
      <diagonal/>
    </border>
    <border>
      <left style="thin">
        <color theme="1" tint="0.499984740745262"/>
      </left>
      <right style="medium">
        <color indexed="64"/>
      </right>
      <top style="medium">
        <color indexed="64"/>
      </top>
      <bottom style="thin">
        <color theme="1" tint="0.499984740745262"/>
      </bottom>
      <diagonal/>
    </border>
    <border>
      <left style="medium">
        <color indexed="64"/>
      </left>
      <right style="thin">
        <color theme="1" tint="0.499984740745262"/>
      </right>
      <top style="thin">
        <color theme="1" tint="0.499984740745262"/>
      </top>
      <bottom style="thin">
        <color theme="1" tint="0.499984740745262"/>
      </bottom>
      <diagonal/>
    </border>
    <border>
      <left style="thin">
        <color theme="1" tint="0.499984740745262"/>
      </left>
      <right style="medium">
        <color indexed="64"/>
      </right>
      <top style="thin">
        <color theme="1" tint="0.499984740745262"/>
      </top>
      <bottom style="thin">
        <color theme="1" tint="0.499984740745262"/>
      </bottom>
      <diagonal/>
    </border>
    <border>
      <left style="medium">
        <color indexed="64"/>
      </left>
      <right style="thin">
        <color theme="1" tint="0.499984740745262"/>
      </right>
      <top style="thin">
        <color theme="1" tint="0.499984740745262"/>
      </top>
      <bottom style="medium">
        <color indexed="64"/>
      </bottom>
      <diagonal/>
    </border>
    <border>
      <left style="thin">
        <color theme="1" tint="0.499984740745262"/>
      </left>
      <right style="medium">
        <color indexed="64"/>
      </right>
      <top style="thin">
        <color theme="1" tint="0.499984740745262"/>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theme="1" tint="0.34998626667073579"/>
      </right>
      <top style="medium">
        <color indexed="64"/>
      </top>
      <bottom style="thin">
        <color theme="1" tint="0.34998626667073579"/>
      </bottom>
      <diagonal/>
    </border>
    <border>
      <left style="medium">
        <color indexed="64"/>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indexed="64"/>
      </right>
      <top style="thin">
        <color theme="1" tint="0.34998626667073579"/>
      </top>
      <bottom style="thin">
        <color theme="1" tint="0.34998626667073579"/>
      </bottom>
      <diagonal/>
    </border>
    <border>
      <left style="thin">
        <color theme="1" tint="0.34998626667073579"/>
      </left>
      <right style="medium">
        <color indexed="64"/>
      </right>
      <top style="medium">
        <color indexed="64"/>
      </top>
      <bottom style="thin">
        <color theme="1" tint="0.34998626667073579"/>
      </bottom>
      <diagonal/>
    </border>
    <border>
      <left style="medium">
        <color indexed="64"/>
      </left>
      <right style="thin">
        <color theme="1" tint="0.34998626667073579"/>
      </right>
      <top style="thin">
        <color theme="1" tint="0.34998626667073579"/>
      </top>
      <bottom style="medium">
        <color auto="1"/>
      </bottom>
      <diagonal/>
    </border>
    <border>
      <left style="thin">
        <color theme="1" tint="0.34998626667073579"/>
      </left>
      <right style="medium">
        <color indexed="64"/>
      </right>
      <top style="thin">
        <color theme="1" tint="0.34998626667073579"/>
      </top>
      <bottom style="medium">
        <color auto="1"/>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43" fontId="2" fillId="0" borderId="0" applyFon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cellStyleXfs>
  <cellXfs count="76">
    <xf numFmtId="0" fontId="0" fillId="0" borderId="0" xfId="0"/>
    <xf numFmtId="14" fontId="0" fillId="0" borderId="0" xfId="0" applyNumberFormat="1"/>
    <xf numFmtId="164" fontId="0" fillId="0" borderId="0" xfId="0" applyNumberFormat="1"/>
    <xf numFmtId="10" fontId="0" fillId="0" borderId="0" xfId="0" applyNumberFormat="1"/>
    <xf numFmtId="2" fontId="0" fillId="0" borderId="0" xfId="0" applyNumberFormat="1"/>
    <xf numFmtId="14" fontId="1" fillId="2" borderId="0" xfId="0" applyNumberFormat="1" applyFont="1" applyFill="1"/>
    <xf numFmtId="165" fontId="0" fillId="0" borderId="0" xfId="0" applyNumberFormat="1"/>
    <xf numFmtId="0" fontId="1" fillId="2" borderId="0" xfId="0" applyFont="1" applyFill="1"/>
    <xf numFmtId="14" fontId="0" fillId="0" borderId="0" xfId="0" applyNumberFormat="1" applyAlignment="1">
      <alignment wrapText="1"/>
    </xf>
    <xf numFmtId="14" fontId="1" fillId="0" borderId="0" xfId="0" applyNumberFormat="1" applyFont="1"/>
    <xf numFmtId="14" fontId="0" fillId="0" borderId="9" xfId="0" applyNumberFormat="1" applyBorder="1" applyAlignment="1">
      <alignment horizontal="right"/>
    </xf>
    <xf numFmtId="10" fontId="2" fillId="3" borderId="1" xfId="2" applyNumberFormat="1" applyBorder="1"/>
    <xf numFmtId="10" fontId="2" fillId="3" borderId="2" xfId="2" applyNumberFormat="1" applyBorder="1"/>
    <xf numFmtId="164" fontId="2" fillId="3" borderId="3" xfId="2" applyNumberFormat="1" applyBorder="1"/>
    <xf numFmtId="10" fontId="2" fillId="3" borderId="3" xfId="2" applyNumberFormat="1" applyBorder="1"/>
    <xf numFmtId="2" fontId="2" fillId="3" borderId="5" xfId="2" applyNumberFormat="1" applyBorder="1"/>
    <xf numFmtId="164" fontId="2" fillId="3" borderId="4" xfId="2" applyNumberFormat="1" applyBorder="1"/>
    <xf numFmtId="10" fontId="2" fillId="3" borderId="4" xfId="2" applyNumberFormat="1" applyBorder="1"/>
    <xf numFmtId="2" fontId="2" fillId="3" borderId="6" xfId="2" applyNumberFormat="1" applyBorder="1"/>
    <xf numFmtId="10" fontId="2" fillId="7" borderId="10" xfId="6" applyNumberFormat="1" applyBorder="1"/>
    <xf numFmtId="10" fontId="2" fillId="7" borderId="11" xfId="6" applyNumberFormat="1" applyBorder="1"/>
    <xf numFmtId="10" fontId="2" fillId="6" borderId="11" xfId="5" applyNumberFormat="1" applyBorder="1"/>
    <xf numFmtId="10" fontId="2" fillId="6" borderId="12" xfId="5" applyNumberFormat="1" applyBorder="1"/>
    <xf numFmtId="10" fontId="2" fillId="5" borderId="10" xfId="4" applyNumberFormat="1" applyBorder="1"/>
    <xf numFmtId="10" fontId="2" fillId="5" borderId="13" xfId="4" applyNumberFormat="1" applyBorder="1"/>
    <xf numFmtId="10" fontId="2" fillId="5" borderId="11" xfId="4" applyNumberFormat="1" applyBorder="1"/>
    <xf numFmtId="10" fontId="2" fillId="5" borderId="12" xfId="4" applyNumberFormat="1" applyBorder="1"/>
    <xf numFmtId="10" fontId="2" fillId="4" borderId="10" xfId="3" applyNumberFormat="1" applyBorder="1"/>
    <xf numFmtId="10" fontId="2" fillId="4" borderId="13" xfId="3" applyNumberFormat="1" applyBorder="1"/>
    <xf numFmtId="10" fontId="2" fillId="4" borderId="11" xfId="3" applyNumberFormat="1" applyBorder="1"/>
    <xf numFmtId="10" fontId="2" fillId="4" borderId="12" xfId="3" applyNumberFormat="1" applyBorder="1"/>
    <xf numFmtId="10" fontId="2" fillId="6" borderId="10" xfId="5" applyNumberFormat="1" applyBorder="1"/>
    <xf numFmtId="10" fontId="2" fillId="6" borderId="13" xfId="5" applyNumberFormat="1" applyBorder="1"/>
    <xf numFmtId="10" fontId="2" fillId="7" borderId="13" xfId="6" applyNumberFormat="1" applyBorder="1"/>
    <xf numFmtId="10" fontId="2" fillId="7" borderId="12" xfId="6" applyNumberFormat="1" applyBorder="1"/>
    <xf numFmtId="14" fontId="0" fillId="0" borderId="16" xfId="0" applyNumberFormat="1" applyBorder="1" applyAlignment="1">
      <alignment horizontal="right"/>
    </xf>
    <xf numFmtId="43" fontId="2" fillId="4" borderId="14" xfId="1" applyFill="1" applyBorder="1"/>
    <xf numFmtId="43" fontId="2" fillId="4" borderId="15" xfId="1" applyFill="1" applyBorder="1"/>
    <xf numFmtId="43" fontId="2" fillId="5" borderId="14" xfId="1" applyFill="1" applyBorder="1"/>
    <xf numFmtId="43" fontId="2" fillId="5" borderId="15" xfId="1" applyFill="1" applyBorder="1"/>
    <xf numFmtId="43" fontId="2" fillId="6" borderId="14" xfId="1" applyFill="1" applyBorder="1"/>
    <xf numFmtId="43" fontId="2" fillId="6" borderId="15" xfId="1" applyFill="1" applyBorder="1"/>
    <xf numFmtId="43" fontId="2" fillId="7" borderId="14" xfId="1" applyFill="1" applyBorder="1"/>
    <xf numFmtId="43" fontId="2" fillId="7" borderId="15" xfId="1" applyFill="1" applyBorder="1"/>
    <xf numFmtId="164" fontId="2" fillId="4" borderId="11" xfId="1" applyNumberFormat="1" applyFill="1" applyBorder="1"/>
    <xf numFmtId="164" fontId="2" fillId="4" borderId="12" xfId="1" applyNumberFormat="1" applyFill="1" applyBorder="1"/>
    <xf numFmtId="164" fontId="2" fillId="5" borderId="11" xfId="1" applyNumberFormat="1" applyFill="1" applyBorder="1"/>
    <xf numFmtId="164" fontId="2" fillId="5" borderId="12" xfId="1" applyNumberFormat="1" applyFill="1" applyBorder="1"/>
    <xf numFmtId="164" fontId="2" fillId="6" borderId="11" xfId="1" applyNumberFormat="1" applyFill="1" applyBorder="1"/>
    <xf numFmtId="164" fontId="2" fillId="6" borderId="12" xfId="1" applyNumberFormat="1" applyFill="1" applyBorder="1"/>
    <xf numFmtId="164" fontId="2" fillId="7" borderId="11" xfId="1" applyNumberFormat="1" applyFill="1" applyBorder="1"/>
    <xf numFmtId="164" fontId="2" fillId="7" borderId="12" xfId="1" applyNumberFormat="1" applyFill="1" applyBorder="1"/>
    <xf numFmtId="0" fontId="2" fillId="3" borderId="20" xfId="2" applyBorder="1" applyAlignment="1">
      <alignment horizontal="center" vertical="center"/>
    </xf>
    <xf numFmtId="0" fontId="2" fillId="7" borderId="21" xfId="6" applyBorder="1" applyAlignment="1">
      <alignment horizontal="center" vertical="center"/>
    </xf>
    <xf numFmtId="0" fontId="2" fillId="3" borderId="21" xfId="2" applyBorder="1" applyAlignment="1">
      <alignment horizontal="center" vertical="center"/>
    </xf>
    <xf numFmtId="0" fontId="2" fillId="4" borderId="20" xfId="3" applyBorder="1" applyAlignment="1">
      <alignment horizontal="center" vertical="center"/>
    </xf>
    <xf numFmtId="0" fontId="2" fillId="4" borderId="21" xfId="3" applyBorder="1" applyAlignment="1">
      <alignment horizontal="center" vertical="center"/>
    </xf>
    <xf numFmtId="0" fontId="2" fillId="5" borderId="20" xfId="4" applyBorder="1" applyAlignment="1">
      <alignment horizontal="center" vertical="center"/>
    </xf>
    <xf numFmtId="0" fontId="2" fillId="5" borderId="21" xfId="4" applyBorder="1" applyAlignment="1">
      <alignment horizontal="center" vertical="center"/>
    </xf>
    <xf numFmtId="0" fontId="2" fillId="6" borderId="20" xfId="5" applyBorder="1" applyAlignment="1">
      <alignment horizontal="center" vertical="center"/>
    </xf>
    <xf numFmtId="0" fontId="2" fillId="6" borderId="21" xfId="5" applyBorder="1" applyAlignment="1">
      <alignment horizontal="center" vertical="center"/>
    </xf>
    <xf numFmtId="0" fontId="2" fillId="7" borderId="20" xfId="6" applyBorder="1" applyAlignment="1">
      <alignment horizontal="center" vertical="center"/>
    </xf>
    <xf numFmtId="0" fontId="2" fillId="7" borderId="18" xfId="6" applyBorder="1" applyAlignment="1">
      <alignment horizontal="center" vertical="center" wrapText="1"/>
    </xf>
    <xf numFmtId="0" fontId="2" fillId="7" borderId="19" xfId="6" applyBorder="1" applyAlignment="1">
      <alignment horizontal="center" vertical="center" wrapText="1"/>
    </xf>
    <xf numFmtId="14" fontId="0" fillId="0" borderId="7" xfId="0" applyNumberFormat="1" applyBorder="1" applyAlignment="1">
      <alignment horizontal="center"/>
    </xf>
    <xf numFmtId="14" fontId="0" fillId="0" borderId="8" xfId="0" applyNumberFormat="1" applyBorder="1" applyAlignment="1">
      <alignment horizontal="center"/>
    </xf>
    <xf numFmtId="0" fontId="2" fillId="3" borderId="18" xfId="2" applyBorder="1" applyAlignment="1">
      <alignment horizontal="center" vertical="center" wrapText="1"/>
    </xf>
    <xf numFmtId="0" fontId="2" fillId="3" borderId="19" xfId="2" applyBorder="1" applyAlignment="1">
      <alignment horizontal="center" vertical="center" wrapText="1"/>
    </xf>
    <xf numFmtId="0" fontId="2" fillId="4" borderId="18" xfId="3" applyBorder="1" applyAlignment="1">
      <alignment horizontal="center" vertical="center" wrapText="1"/>
    </xf>
    <xf numFmtId="0" fontId="2" fillId="4" borderId="19" xfId="3" applyBorder="1" applyAlignment="1">
      <alignment horizontal="center" vertical="center" wrapText="1"/>
    </xf>
    <xf numFmtId="0" fontId="2" fillId="5" borderId="18" xfId="4" applyBorder="1" applyAlignment="1">
      <alignment horizontal="center" vertical="center" wrapText="1"/>
    </xf>
    <xf numFmtId="0" fontId="2" fillId="5" borderId="19" xfId="4" applyBorder="1" applyAlignment="1">
      <alignment horizontal="center" vertical="center" wrapText="1"/>
    </xf>
    <xf numFmtId="0" fontId="2" fillId="6" borderId="18" xfId="5" applyBorder="1" applyAlignment="1">
      <alignment horizontal="center" vertical="center" wrapText="1"/>
    </xf>
    <xf numFmtId="0" fontId="2" fillId="6" borderId="19" xfId="5" applyBorder="1" applyAlignment="1">
      <alignment horizontal="center" vertical="center" wrapText="1"/>
    </xf>
    <xf numFmtId="14" fontId="0" fillId="0" borderId="0" xfId="0" applyNumberFormat="1" applyAlignment="1">
      <alignment horizontal="center"/>
    </xf>
    <xf numFmtId="14" fontId="0" fillId="0" borderId="17" xfId="0" applyNumberFormat="1" applyBorder="1" applyAlignment="1">
      <alignment horizontal="center"/>
    </xf>
  </cellXfs>
  <cellStyles count="7">
    <cellStyle name="40% - Accent1" xfId="2" builtinId="31"/>
    <cellStyle name="40% - Accent2" xfId="3" builtinId="35"/>
    <cellStyle name="40% - Accent3" xfId="4" builtinId="39"/>
    <cellStyle name="40% - Accent4" xfId="5" builtinId="43"/>
    <cellStyle name="40% - Accent6" xfId="6" builtinId="51"/>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 (GMVP</a:t>
            </a:r>
            <a:r>
              <a:rPr lang="en-US" baseline="0"/>
              <a:t> &amp; Efficient Portfolio w/ Short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'etf s.varcov'!$B$123:$B$145</c:f>
              <c:numCache>
                <c:formatCode>0.00%</c:formatCode>
                <c:ptCount val="23"/>
                <c:pt idx="0">
                  <c:v>0.20901235126246631</c:v>
                </c:pt>
                <c:pt idx="1">
                  <c:v>0.19191272772710768</c:v>
                </c:pt>
                <c:pt idx="2">
                  <c:v>0.17484556666750195</c:v>
                </c:pt>
                <c:pt idx="3">
                  <c:v>0.15782140013042384</c:v>
                </c:pt>
                <c:pt idx="4">
                  <c:v>0.14085581823695245</c:v>
                </c:pt>
                <c:pt idx="5">
                  <c:v>0.12397287509573211</c:v>
                </c:pt>
                <c:pt idx="6">
                  <c:v>0.10721161795266952</c:v>
                </c:pt>
                <c:pt idx="7">
                  <c:v>9.0639579239882362E-2</c:v>
                </c:pt>
                <c:pt idx="8">
                  <c:v>7.4383335914458837E-2</c:v>
                </c:pt>
                <c:pt idx="9">
                  <c:v>5.8705817726781497E-2</c:v>
                </c:pt>
                <c:pt idx="10">
                  <c:v>4.4226806852897829E-2</c:v>
                </c:pt>
                <c:pt idx="11">
                  <c:v>3.258516364948217E-2</c:v>
                </c:pt>
                <c:pt idx="12">
                  <c:v>2.7635491165349392E-2</c:v>
                </c:pt>
                <c:pt idx="13">
                  <c:v>3.2585163649477646E-2</c:v>
                </c:pt>
                <c:pt idx="14">
                  <c:v>4.4226806852891161E-2</c:v>
                </c:pt>
                <c:pt idx="15">
                  <c:v>5.8705817726773968E-2</c:v>
                </c:pt>
                <c:pt idx="16">
                  <c:v>7.4383335914450899E-2</c:v>
                </c:pt>
                <c:pt idx="17">
                  <c:v>9.0639579239874229E-2</c:v>
                </c:pt>
                <c:pt idx="18">
                  <c:v>0.10721161795266131</c:v>
                </c:pt>
                <c:pt idx="19">
                  <c:v>0.12397287509572377</c:v>
                </c:pt>
                <c:pt idx="20">
                  <c:v>0.1408558182369441</c:v>
                </c:pt>
                <c:pt idx="21">
                  <c:v>0.1578214001304154</c:v>
                </c:pt>
                <c:pt idx="22">
                  <c:v>0.17484556666749351</c:v>
                </c:pt>
              </c:numCache>
            </c:numRef>
          </c:xVal>
          <c:yVal>
            <c:numRef>
              <c:f>'etf s.varcov'!$C$123:$C$145</c:f>
              <c:numCache>
                <c:formatCode>0.00%</c:formatCode>
                <c:ptCount val="23"/>
                <c:pt idx="0">
                  <c:v>0.10029403318493262</c:v>
                </c:pt>
                <c:pt idx="1">
                  <c:v>9.2406359904811705E-2</c:v>
                </c:pt>
                <c:pt idx="2">
                  <c:v>8.4518686624690767E-2</c:v>
                </c:pt>
                <c:pt idx="3">
                  <c:v>7.6631013344569843E-2</c:v>
                </c:pt>
                <c:pt idx="4">
                  <c:v>6.8743340064448918E-2</c:v>
                </c:pt>
                <c:pt idx="5">
                  <c:v>6.0855666784327994E-2</c:v>
                </c:pt>
                <c:pt idx="6">
                  <c:v>5.296799350420707E-2</c:v>
                </c:pt>
                <c:pt idx="7">
                  <c:v>4.5080320224086146E-2</c:v>
                </c:pt>
                <c:pt idx="8">
                  <c:v>3.7192646943965221E-2</c:v>
                </c:pt>
                <c:pt idx="9">
                  <c:v>2.9304973663844297E-2</c:v>
                </c:pt>
                <c:pt idx="10">
                  <c:v>2.1417300383723373E-2</c:v>
                </c:pt>
                <c:pt idx="11">
                  <c:v>1.3529627103602447E-2</c:v>
                </c:pt>
                <c:pt idx="12">
                  <c:v>5.6419538234815242E-3</c:v>
                </c:pt>
                <c:pt idx="13">
                  <c:v>-2.2457194566393984E-3</c:v>
                </c:pt>
                <c:pt idx="14">
                  <c:v>-1.0133392736760321E-2</c:v>
                </c:pt>
                <c:pt idx="15">
                  <c:v>-1.8021066016881252E-2</c:v>
                </c:pt>
                <c:pt idx="16">
                  <c:v>-2.5908739297002173E-2</c:v>
                </c:pt>
                <c:pt idx="17">
                  <c:v>-3.3796412577123097E-2</c:v>
                </c:pt>
                <c:pt idx="18">
                  <c:v>-4.1684085857244028E-2</c:v>
                </c:pt>
                <c:pt idx="19">
                  <c:v>-4.9571759137364946E-2</c:v>
                </c:pt>
                <c:pt idx="20">
                  <c:v>-5.745943241748587E-2</c:v>
                </c:pt>
                <c:pt idx="21">
                  <c:v>-6.5347105697606794E-2</c:v>
                </c:pt>
                <c:pt idx="22">
                  <c:v>-7.3234778977727719E-2</c:v>
                </c:pt>
              </c:numCache>
            </c:numRef>
          </c:yVal>
          <c:smooth val="1"/>
          <c:extLst>
            <c:ext xmlns:c16="http://schemas.microsoft.com/office/drawing/2014/chart" uri="{C3380CC4-5D6E-409C-BE32-E72D297353CC}">
              <c16:uniqueId val="{00000000-8756-46CC-8CC7-1954DC55C231}"/>
            </c:ext>
          </c:extLst>
        </c:ser>
        <c:dLbls>
          <c:showLegendKey val="0"/>
          <c:showVal val="0"/>
          <c:showCatName val="0"/>
          <c:showSerName val="0"/>
          <c:showPercent val="0"/>
          <c:showBubbleSize val="0"/>
        </c:dLbls>
        <c:axId val="391097544"/>
        <c:axId val="391097936"/>
      </c:scatterChart>
      <c:valAx>
        <c:axId val="391097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Deviation</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097936"/>
        <c:crosses val="autoZero"/>
        <c:crossBetween val="midCat"/>
      </c:valAx>
      <c:valAx>
        <c:axId val="391097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0975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 (GMVP</a:t>
            </a:r>
            <a:r>
              <a:rPr lang="en-US" baseline="0"/>
              <a:t> &amp; Efficient Portfolio w/ Short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'eft s.index'!$B$123:$B$145</c:f>
              <c:numCache>
                <c:formatCode>0.00%</c:formatCode>
                <c:ptCount val="23"/>
                <c:pt idx="0">
                  <c:v>1.1706644304121974</c:v>
                </c:pt>
                <c:pt idx="1">
                  <c:v>1.0731859528774081</c:v>
                </c:pt>
                <c:pt idx="2">
                  <c:v>0.97571549120032197</c:v>
                </c:pt>
                <c:pt idx="3">
                  <c:v>0.87825571422963156</c:v>
                </c:pt>
                <c:pt idx="4">
                  <c:v>0.78081062292948777</c:v>
                </c:pt>
                <c:pt idx="5">
                  <c:v>0.68338649948319008</c:v>
                </c:pt>
                <c:pt idx="6">
                  <c:v>0.58599380198604611</c:v>
                </c:pt>
                <c:pt idx="7">
                  <c:v>0.48865132124046712</c:v>
                </c:pt>
                <c:pt idx="8">
                  <c:v>0.3913965265914689</c:v>
                </c:pt>
                <c:pt idx="9">
                  <c:v>0.29431635666319689</c:v>
                </c:pt>
                <c:pt idx="10">
                  <c:v>0.1976682677238544</c:v>
                </c:pt>
                <c:pt idx="11">
                  <c:v>0.10267969528694607</c:v>
                </c:pt>
                <c:pt idx="12">
                  <c:v>3.2144129748841073E-2</c:v>
                </c:pt>
                <c:pt idx="13">
                  <c:v>0.1026796952869459</c:v>
                </c:pt>
                <c:pt idx="14">
                  <c:v>0.19766826772385415</c:v>
                </c:pt>
                <c:pt idx="15">
                  <c:v>0.29431635666319678</c:v>
                </c:pt>
                <c:pt idx="16">
                  <c:v>0.39139652659146879</c:v>
                </c:pt>
                <c:pt idx="17">
                  <c:v>0.4886513212404669</c:v>
                </c:pt>
                <c:pt idx="18">
                  <c:v>0.585993801986046</c:v>
                </c:pt>
                <c:pt idx="19">
                  <c:v>0.68338649948318986</c:v>
                </c:pt>
                <c:pt idx="20">
                  <c:v>0.78081062292948755</c:v>
                </c:pt>
                <c:pt idx="21">
                  <c:v>0.87825571422963133</c:v>
                </c:pt>
                <c:pt idx="22">
                  <c:v>0.97571549120032186</c:v>
                </c:pt>
              </c:numCache>
            </c:numRef>
          </c:xVal>
          <c:yVal>
            <c:numRef>
              <c:f>'eft s.index'!$C$123:$C$145</c:f>
              <c:numCache>
                <c:formatCode>0.00%</c:formatCode>
                <c:ptCount val="23"/>
                <c:pt idx="0">
                  <c:v>0.69145210595718576</c:v>
                </c:pt>
                <c:pt idx="1">
                  <c:v>0.63406834260922185</c:v>
                </c:pt>
                <c:pt idx="2">
                  <c:v>0.5766845792612576</c:v>
                </c:pt>
                <c:pt idx="3">
                  <c:v>0.51930081591329358</c:v>
                </c:pt>
                <c:pt idx="4">
                  <c:v>0.46191705256532956</c:v>
                </c:pt>
                <c:pt idx="5">
                  <c:v>0.40453328921736542</c:v>
                </c:pt>
                <c:pt idx="6">
                  <c:v>0.3471495258694014</c:v>
                </c:pt>
                <c:pt idx="7">
                  <c:v>0.28976576252143732</c:v>
                </c:pt>
                <c:pt idx="8">
                  <c:v>0.23238199917347327</c:v>
                </c:pt>
                <c:pt idx="9">
                  <c:v>0.17499823582550919</c:v>
                </c:pt>
                <c:pt idx="10">
                  <c:v>0.11761447247754513</c:v>
                </c:pt>
                <c:pt idx="11">
                  <c:v>6.0230709129581048E-2</c:v>
                </c:pt>
                <c:pt idx="12">
                  <c:v>2.8469457816169929E-3</c:v>
                </c:pt>
                <c:pt idx="13">
                  <c:v>-5.4536817566347061E-2</c:v>
                </c:pt>
                <c:pt idx="14">
                  <c:v>-0.11192058091431112</c:v>
                </c:pt>
                <c:pt idx="15">
                  <c:v>-0.16930434426227522</c:v>
                </c:pt>
                <c:pt idx="16">
                  <c:v>-0.22668810761023928</c:v>
                </c:pt>
                <c:pt idx="17">
                  <c:v>-0.28407187095820335</c:v>
                </c:pt>
                <c:pt idx="18">
                  <c:v>-0.34145563430616743</c:v>
                </c:pt>
                <c:pt idx="19">
                  <c:v>-0.39883939765413146</c:v>
                </c:pt>
                <c:pt idx="20">
                  <c:v>-0.45622316100209553</c:v>
                </c:pt>
                <c:pt idx="21">
                  <c:v>-0.5136069243500595</c:v>
                </c:pt>
                <c:pt idx="22">
                  <c:v>-0.57099068769802364</c:v>
                </c:pt>
              </c:numCache>
            </c:numRef>
          </c:yVal>
          <c:smooth val="1"/>
          <c:extLst>
            <c:ext xmlns:c16="http://schemas.microsoft.com/office/drawing/2014/chart" uri="{C3380CC4-5D6E-409C-BE32-E72D297353CC}">
              <c16:uniqueId val="{00000000-1A2B-45CB-B973-9ED3F57400A2}"/>
            </c:ext>
          </c:extLst>
        </c:ser>
        <c:dLbls>
          <c:showLegendKey val="0"/>
          <c:showVal val="0"/>
          <c:showCatName val="0"/>
          <c:showSerName val="0"/>
          <c:showPercent val="0"/>
          <c:showBubbleSize val="0"/>
        </c:dLbls>
        <c:axId val="391096760"/>
        <c:axId val="391100680"/>
      </c:scatterChart>
      <c:valAx>
        <c:axId val="391096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Deviation</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100680"/>
        <c:crosses val="autoZero"/>
        <c:crossBetween val="midCat"/>
      </c:valAx>
      <c:valAx>
        <c:axId val="391100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0967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 (GMVP</a:t>
            </a:r>
            <a:r>
              <a:rPr lang="en-US" baseline="0"/>
              <a:t> &amp; Efficient Portfolio w/ Short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'eft c.corr'!$B$141:$B$163</c:f>
              <c:numCache>
                <c:formatCode>0.00%</c:formatCode>
                <c:ptCount val="23"/>
                <c:pt idx="0">
                  <c:v>0.3882167588704169</c:v>
                </c:pt>
                <c:pt idx="1">
                  <c:v>0.35608617512667196</c:v>
                </c:pt>
                <c:pt idx="2">
                  <c:v>0.32397844345185578</c:v>
                </c:pt>
                <c:pt idx="3">
                  <c:v>0.29190110479969861</c:v>
                </c:pt>
                <c:pt idx="4">
                  <c:v>0.25986541440086802</c:v>
                </c:pt>
                <c:pt idx="5">
                  <c:v>0.22788893715325015</c:v>
                </c:pt>
                <c:pt idx="6">
                  <c:v>0.1960006561432743</c:v>
                </c:pt>
                <c:pt idx="7">
                  <c:v>0.1642519473157108</c:v>
                </c:pt>
                <c:pt idx="8">
                  <c:v>0.13274299470052994</c:v>
                </c:pt>
                <c:pt idx="9">
                  <c:v>0.10169689544808985</c:v>
                </c:pt>
                <c:pt idx="10">
                  <c:v>7.1717291514302409E-2</c:v>
                </c:pt>
                <c:pt idx="11">
                  <c:v>4.4989295584261582E-2</c:v>
                </c:pt>
                <c:pt idx="12">
                  <c:v>3.1372902142479599E-2</c:v>
                </c:pt>
                <c:pt idx="13">
                  <c:v>4.4989295584261554E-2</c:v>
                </c:pt>
                <c:pt idx="14">
                  <c:v>7.1717291514302353E-2</c:v>
                </c:pt>
                <c:pt idx="15">
                  <c:v>0.10169689544808982</c:v>
                </c:pt>
                <c:pt idx="16">
                  <c:v>0.13274299470052991</c:v>
                </c:pt>
                <c:pt idx="17">
                  <c:v>0.16425194731571074</c:v>
                </c:pt>
                <c:pt idx="18">
                  <c:v>0.1960006561432743</c:v>
                </c:pt>
                <c:pt idx="19">
                  <c:v>0.22788893715325009</c:v>
                </c:pt>
                <c:pt idx="20">
                  <c:v>0.25986541440086797</c:v>
                </c:pt>
                <c:pt idx="21">
                  <c:v>0.2919011047996985</c:v>
                </c:pt>
                <c:pt idx="22">
                  <c:v>0.32397844345185572</c:v>
                </c:pt>
              </c:numCache>
            </c:numRef>
          </c:xVal>
          <c:yVal>
            <c:numRef>
              <c:f>'eft c.corr'!$C$141:$C$163</c:f>
              <c:numCache>
                <c:formatCode>0.00%</c:formatCode>
                <c:ptCount val="23"/>
                <c:pt idx="0">
                  <c:v>0.23286754913638757</c:v>
                </c:pt>
                <c:pt idx="1">
                  <c:v>0.21389458514318957</c:v>
                </c:pt>
                <c:pt idx="2">
                  <c:v>0.19492162114999148</c:v>
                </c:pt>
                <c:pt idx="3">
                  <c:v>0.17594865715679342</c:v>
                </c:pt>
                <c:pt idx="4">
                  <c:v>0.15697569316359539</c:v>
                </c:pt>
                <c:pt idx="5">
                  <c:v>0.13800272917039727</c:v>
                </c:pt>
                <c:pt idx="6">
                  <c:v>0.11902976517719922</c:v>
                </c:pt>
                <c:pt idx="7">
                  <c:v>0.10005680118400118</c:v>
                </c:pt>
                <c:pt idx="8">
                  <c:v>8.1083837190803129E-2</c:v>
                </c:pt>
                <c:pt idx="9">
                  <c:v>6.2110873197605047E-2</c:v>
                </c:pt>
                <c:pt idx="10">
                  <c:v>4.3137909204407E-2</c:v>
                </c:pt>
                <c:pt idx="11">
                  <c:v>2.4164945211208929E-2</c:v>
                </c:pt>
                <c:pt idx="12">
                  <c:v>5.1919812180108733E-3</c:v>
                </c:pt>
                <c:pt idx="13">
                  <c:v>-1.3780982775187182E-2</c:v>
                </c:pt>
                <c:pt idx="14">
                  <c:v>-3.2753946768385236E-2</c:v>
                </c:pt>
                <c:pt idx="15">
                  <c:v>-5.1726910761583318E-2</c:v>
                </c:pt>
                <c:pt idx="16">
                  <c:v>-7.0699874754781372E-2</c:v>
                </c:pt>
                <c:pt idx="17">
                  <c:v>-8.9672838747979433E-2</c:v>
                </c:pt>
                <c:pt idx="18">
                  <c:v>-0.10864580274117751</c:v>
                </c:pt>
                <c:pt idx="19">
                  <c:v>-0.12761876673437553</c:v>
                </c:pt>
                <c:pt idx="20">
                  <c:v>-0.14659173072757364</c:v>
                </c:pt>
                <c:pt idx="21">
                  <c:v>-0.16556469472077165</c:v>
                </c:pt>
                <c:pt idx="22">
                  <c:v>-0.18453765871396974</c:v>
                </c:pt>
              </c:numCache>
            </c:numRef>
          </c:yVal>
          <c:smooth val="1"/>
          <c:extLst>
            <c:ext xmlns:c16="http://schemas.microsoft.com/office/drawing/2014/chart" uri="{C3380CC4-5D6E-409C-BE32-E72D297353CC}">
              <c16:uniqueId val="{00000000-C5E7-452F-A8D3-C1511947AD0C}"/>
            </c:ext>
          </c:extLst>
        </c:ser>
        <c:dLbls>
          <c:showLegendKey val="0"/>
          <c:showVal val="0"/>
          <c:showCatName val="0"/>
          <c:showSerName val="0"/>
          <c:showPercent val="0"/>
          <c:showBubbleSize val="0"/>
        </c:dLbls>
        <c:axId val="395641640"/>
        <c:axId val="395645168"/>
      </c:scatterChart>
      <c:valAx>
        <c:axId val="395641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Deviation</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5168"/>
        <c:crosses val="autoZero"/>
        <c:crossBetween val="midCat"/>
      </c:valAx>
      <c:valAx>
        <c:axId val="3956451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16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 (GMVP &amp; Efficient Portfolio w/</a:t>
            </a:r>
            <a:r>
              <a:rPr lang="en-US" baseline="0"/>
              <a:t> Short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'stock s.varcov'!$B$138:$B$160</c:f>
              <c:numCache>
                <c:formatCode>0.00%</c:formatCode>
                <c:ptCount val="23"/>
                <c:pt idx="0">
                  <c:v>0.1305030239614407</c:v>
                </c:pt>
                <c:pt idx="1">
                  <c:v>0.120072354201036</c:v>
                </c:pt>
                <c:pt idx="2">
                  <c:v>0.10968580943134017</c:v>
                </c:pt>
                <c:pt idx="3">
                  <c:v>9.935722874943749E-2</c:v>
                </c:pt>
                <c:pt idx="4">
                  <c:v>8.9106770707159944E-2</c:v>
                </c:pt>
                <c:pt idx="5">
                  <c:v>7.8964864553035558E-2</c:v>
                </c:pt>
                <c:pt idx="6">
                  <c:v>6.8979407425917183E-2</c:v>
                </c:pt>
                <c:pt idx="7">
                  <c:v>5.9229579018533082E-2</c:v>
                </c:pt>
                <c:pt idx="8">
                  <c:v>4.9853816097919536E-2</c:v>
                </c:pt>
                <c:pt idx="9">
                  <c:v>4.1108861517539702E-2</c:v>
                </c:pt>
                <c:pt idx="10">
                  <c:v>3.3492530181249106E-2</c:v>
                </c:pt>
                <c:pt idx="11">
                  <c:v>2.7943446951764164E-2</c:v>
                </c:pt>
                <c:pt idx="12">
                  <c:v>2.5830184747321946E-2</c:v>
                </c:pt>
                <c:pt idx="13">
                  <c:v>2.7943446951764175E-2</c:v>
                </c:pt>
                <c:pt idx="14">
                  <c:v>3.3492530181249119E-2</c:v>
                </c:pt>
                <c:pt idx="15">
                  <c:v>4.110886151753973E-2</c:v>
                </c:pt>
                <c:pt idx="16">
                  <c:v>4.985381609791955E-2</c:v>
                </c:pt>
                <c:pt idx="17">
                  <c:v>5.9229579018533117E-2</c:v>
                </c:pt>
                <c:pt idx="18">
                  <c:v>6.8979407425917211E-2</c:v>
                </c:pt>
                <c:pt idx="19">
                  <c:v>7.8964864553035585E-2</c:v>
                </c:pt>
                <c:pt idx="20">
                  <c:v>8.9106770707159971E-2</c:v>
                </c:pt>
                <c:pt idx="21">
                  <c:v>9.9357228749437518E-2</c:v>
                </c:pt>
                <c:pt idx="22">
                  <c:v>0.10968580943134019</c:v>
                </c:pt>
              </c:numCache>
            </c:numRef>
          </c:xVal>
          <c:yVal>
            <c:numRef>
              <c:f>'stock s.varcov'!$C$138:$C$160</c:f>
              <c:numCache>
                <c:formatCode>0.00%</c:formatCode>
                <c:ptCount val="23"/>
                <c:pt idx="0">
                  <c:v>0.10893619180386535</c:v>
                </c:pt>
                <c:pt idx="1">
                  <c:v>0.10078877131250477</c:v>
                </c:pt>
                <c:pt idx="2">
                  <c:v>9.2641350821144178E-2</c:v>
                </c:pt>
                <c:pt idx="3">
                  <c:v>8.4493930329783612E-2</c:v>
                </c:pt>
                <c:pt idx="4">
                  <c:v>7.6346509838423018E-2</c:v>
                </c:pt>
                <c:pt idx="5">
                  <c:v>6.8199089347062425E-2</c:v>
                </c:pt>
                <c:pt idx="6">
                  <c:v>6.0051668855701845E-2</c:v>
                </c:pt>
                <c:pt idx="7">
                  <c:v>5.1904248364341266E-2</c:v>
                </c:pt>
                <c:pt idx="8">
                  <c:v>4.3756827872980686E-2</c:v>
                </c:pt>
                <c:pt idx="9">
                  <c:v>3.5609407381620099E-2</c:v>
                </c:pt>
                <c:pt idx="10">
                  <c:v>2.7461986890259516E-2</c:v>
                </c:pt>
                <c:pt idx="11">
                  <c:v>1.931456639889893E-2</c:v>
                </c:pt>
                <c:pt idx="12">
                  <c:v>1.116714590753835E-2</c:v>
                </c:pt>
                <c:pt idx="13">
                  <c:v>3.0197254161777702E-3</c:v>
                </c:pt>
                <c:pt idx="14">
                  <c:v>-5.1276950751828095E-3</c:v>
                </c:pt>
                <c:pt idx="15">
                  <c:v>-1.3275115566543406E-2</c:v>
                </c:pt>
                <c:pt idx="16">
                  <c:v>-2.1422536057903983E-2</c:v>
                </c:pt>
                <c:pt idx="17">
                  <c:v>-2.9569956549264566E-2</c:v>
                </c:pt>
                <c:pt idx="18">
                  <c:v>-3.7717377040625159E-2</c:v>
                </c:pt>
                <c:pt idx="19">
                  <c:v>-4.5864797531985732E-2</c:v>
                </c:pt>
                <c:pt idx="20">
                  <c:v>-5.4012218023346319E-2</c:v>
                </c:pt>
                <c:pt idx="21">
                  <c:v>-6.2159638514706891E-2</c:v>
                </c:pt>
                <c:pt idx="22">
                  <c:v>-7.0307059006067485E-2</c:v>
                </c:pt>
              </c:numCache>
            </c:numRef>
          </c:yVal>
          <c:smooth val="1"/>
          <c:extLst>
            <c:ext xmlns:c16="http://schemas.microsoft.com/office/drawing/2014/chart" uri="{C3380CC4-5D6E-409C-BE32-E72D297353CC}">
              <c16:uniqueId val="{00000000-6536-4CCC-AD48-93547DE6EB26}"/>
            </c:ext>
          </c:extLst>
        </c:ser>
        <c:dLbls>
          <c:showLegendKey val="0"/>
          <c:showVal val="0"/>
          <c:showCatName val="0"/>
          <c:showSerName val="0"/>
          <c:showPercent val="0"/>
          <c:showBubbleSize val="0"/>
        </c:dLbls>
        <c:axId val="395649088"/>
        <c:axId val="395646736"/>
      </c:scatterChart>
      <c:valAx>
        <c:axId val="395649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6736"/>
        <c:crosses val="autoZero"/>
        <c:crossBetween val="midCat"/>
      </c:valAx>
      <c:valAx>
        <c:axId val="3956467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90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 (GMVP &amp; Efficient Portfolio w/</a:t>
            </a:r>
            <a:r>
              <a:rPr lang="en-US" baseline="0"/>
              <a:t> Short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'stock s.index'!$B$138:$B$160</c:f>
              <c:numCache>
                <c:formatCode>0.00%</c:formatCode>
                <c:ptCount val="23"/>
                <c:pt idx="0">
                  <c:v>7.6002117890850027E-2</c:v>
                </c:pt>
                <c:pt idx="1">
                  <c:v>7.0309874588076762E-2</c:v>
                </c:pt>
                <c:pt idx="2">
                  <c:v>6.467655043106213E-2</c:v>
                </c:pt>
                <c:pt idx="3">
                  <c:v>5.9118990663800976E-2</c:v>
                </c:pt>
                <c:pt idx="4">
                  <c:v>5.3660740853306126E-2</c:v>
                </c:pt>
                <c:pt idx="5">
                  <c:v>4.8335456252310179E-2</c:v>
                </c:pt>
                <c:pt idx="6">
                  <c:v>4.3192345660852116E-2</c:v>
                </c:pt>
                <c:pt idx="7">
                  <c:v>3.8304859830422235E-2</c:v>
                </c:pt>
                <c:pt idx="8">
                  <c:v>3.3784123785356397E-2</c:v>
                </c:pt>
                <c:pt idx="9">
                  <c:v>2.9797532173562583E-2</c:v>
                </c:pt>
                <c:pt idx="10">
                  <c:v>2.6586462677440477E-2</c:v>
                </c:pt>
                <c:pt idx="11">
                  <c:v>2.4458295977798583E-2</c:v>
                </c:pt>
                <c:pt idx="12">
                  <c:v>2.3706489764418647E-2</c:v>
                </c:pt>
                <c:pt idx="13">
                  <c:v>2.4458295977798583E-2</c:v>
                </c:pt>
                <c:pt idx="14">
                  <c:v>2.6586462677440477E-2</c:v>
                </c:pt>
                <c:pt idx="15">
                  <c:v>2.9797532173562589E-2</c:v>
                </c:pt>
                <c:pt idx="16">
                  <c:v>3.3784123785356397E-2</c:v>
                </c:pt>
                <c:pt idx="17">
                  <c:v>3.8304859830422242E-2</c:v>
                </c:pt>
                <c:pt idx="18">
                  <c:v>4.319234566085213E-2</c:v>
                </c:pt>
                <c:pt idx="19">
                  <c:v>4.8335456252310185E-2</c:v>
                </c:pt>
                <c:pt idx="20">
                  <c:v>5.3660740853306139E-2</c:v>
                </c:pt>
                <c:pt idx="21">
                  <c:v>5.9118990663800976E-2</c:v>
                </c:pt>
                <c:pt idx="22">
                  <c:v>6.4676550431062144E-2</c:v>
                </c:pt>
              </c:numCache>
            </c:numRef>
          </c:xVal>
          <c:yVal>
            <c:numRef>
              <c:f>'stock s.index'!$C$138:$C$160</c:f>
              <c:numCache>
                <c:formatCode>0.00%</c:formatCode>
                <c:ptCount val="23"/>
                <c:pt idx="0">
                  <c:v>6.5206346154444206E-2</c:v>
                </c:pt>
                <c:pt idx="1">
                  <c:v>6.0995135342760576E-2</c:v>
                </c:pt>
                <c:pt idx="2">
                  <c:v>5.6783924531076932E-2</c:v>
                </c:pt>
                <c:pt idx="3">
                  <c:v>5.2572713719393302E-2</c:v>
                </c:pt>
                <c:pt idx="4">
                  <c:v>4.8361502907709665E-2</c:v>
                </c:pt>
                <c:pt idx="5">
                  <c:v>4.4150292096026021E-2</c:v>
                </c:pt>
                <c:pt idx="6">
                  <c:v>3.9939081284342391E-2</c:v>
                </c:pt>
                <c:pt idx="7">
                  <c:v>3.5727870472658754E-2</c:v>
                </c:pt>
                <c:pt idx="8">
                  <c:v>3.1516659660975124E-2</c:v>
                </c:pt>
                <c:pt idx="9">
                  <c:v>2.7305448849291484E-2</c:v>
                </c:pt>
                <c:pt idx="10">
                  <c:v>2.3094238037607847E-2</c:v>
                </c:pt>
                <c:pt idx="11">
                  <c:v>1.888302722592421E-2</c:v>
                </c:pt>
                <c:pt idx="12">
                  <c:v>1.4671816414240575E-2</c:v>
                </c:pt>
                <c:pt idx="13">
                  <c:v>1.046060560255694E-2</c:v>
                </c:pt>
                <c:pt idx="14">
                  <c:v>6.2493947908733045E-3</c:v>
                </c:pt>
                <c:pt idx="15">
                  <c:v>2.0381839791896658E-3</c:v>
                </c:pt>
                <c:pt idx="16">
                  <c:v>-2.1730268324939711E-3</c:v>
                </c:pt>
                <c:pt idx="17">
                  <c:v>-6.3842376441776046E-3</c:v>
                </c:pt>
                <c:pt idx="18">
                  <c:v>-1.0595448455861245E-2</c:v>
                </c:pt>
                <c:pt idx="19">
                  <c:v>-1.4806659267544875E-2</c:v>
                </c:pt>
                <c:pt idx="20">
                  <c:v>-1.9017870079228512E-2</c:v>
                </c:pt>
                <c:pt idx="21">
                  <c:v>-2.3229080890912142E-2</c:v>
                </c:pt>
                <c:pt idx="22">
                  <c:v>-2.7440291702595786E-2</c:v>
                </c:pt>
              </c:numCache>
            </c:numRef>
          </c:yVal>
          <c:smooth val="1"/>
          <c:extLst>
            <c:ext xmlns:c16="http://schemas.microsoft.com/office/drawing/2014/chart" uri="{C3380CC4-5D6E-409C-BE32-E72D297353CC}">
              <c16:uniqueId val="{00000000-E31C-4ADF-9D7C-EA5491424AC8}"/>
            </c:ext>
          </c:extLst>
        </c:ser>
        <c:dLbls>
          <c:showLegendKey val="0"/>
          <c:showVal val="0"/>
          <c:showCatName val="0"/>
          <c:showSerName val="0"/>
          <c:showPercent val="0"/>
          <c:showBubbleSize val="0"/>
        </c:dLbls>
        <c:axId val="395642424"/>
        <c:axId val="395643208"/>
      </c:scatterChart>
      <c:valAx>
        <c:axId val="395642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3208"/>
        <c:crosses val="autoZero"/>
        <c:crossBetween val="midCat"/>
      </c:valAx>
      <c:valAx>
        <c:axId val="3956432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24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 (GMVP &amp; Efficient Portfolio w/</a:t>
            </a:r>
            <a:r>
              <a:rPr lang="en-US" baseline="0"/>
              <a:t> Short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'stock c.corr'!$B$173:$B$195</c:f>
              <c:numCache>
                <c:formatCode>0.00%</c:formatCode>
                <c:ptCount val="23"/>
                <c:pt idx="0">
                  <c:v>0.12252846302654155</c:v>
                </c:pt>
                <c:pt idx="1">
                  <c:v>0.1128590869294573</c:v>
                </c:pt>
                <c:pt idx="2">
                  <c:v>0.1032426278719122</c:v>
                </c:pt>
                <c:pt idx="3">
                  <c:v>9.3695380748938711E-2</c:v>
                </c:pt>
                <c:pt idx="4">
                  <c:v>8.4240880776035101E-2</c:v>
                </c:pt>
                <c:pt idx="5">
                  <c:v>7.4914251451902225E-2</c:v>
                </c:pt>
                <c:pt idx="6">
                  <c:v>6.5769914122785794E-2</c:v>
                </c:pt>
                <c:pt idx="7">
                  <c:v>5.6895831071191089E-2</c:v>
                </c:pt>
                <c:pt idx="8">
                  <c:v>4.844075803791182E-2</c:v>
                </c:pt>
                <c:pt idx="9">
                  <c:v>4.066688999341643E-2</c:v>
                </c:pt>
                <c:pt idx="10">
                  <c:v>3.4044122850043559E-2</c:v>
                </c:pt>
                <c:pt idx="11">
                  <c:v>2.9361984196647765E-2</c:v>
                </c:pt>
                <c:pt idx="12">
                  <c:v>2.7625484389285158E-2</c:v>
                </c:pt>
                <c:pt idx="13">
                  <c:v>2.9361984196647765E-2</c:v>
                </c:pt>
                <c:pt idx="14">
                  <c:v>3.4044122850043559E-2</c:v>
                </c:pt>
                <c:pt idx="15">
                  <c:v>4.0666889993416437E-2</c:v>
                </c:pt>
                <c:pt idx="16">
                  <c:v>4.844075803791182E-2</c:v>
                </c:pt>
                <c:pt idx="17">
                  <c:v>5.6895831071191103E-2</c:v>
                </c:pt>
                <c:pt idx="18">
                  <c:v>6.5769914122785808E-2</c:v>
                </c:pt>
                <c:pt idx="19">
                  <c:v>7.4914251451902225E-2</c:v>
                </c:pt>
                <c:pt idx="20">
                  <c:v>8.4240880776035115E-2</c:v>
                </c:pt>
                <c:pt idx="21">
                  <c:v>9.3695380748938698E-2</c:v>
                </c:pt>
                <c:pt idx="22">
                  <c:v>0.1032426278719122</c:v>
                </c:pt>
              </c:numCache>
            </c:numRef>
          </c:xVal>
          <c:yVal>
            <c:numRef>
              <c:f>'stock c.corr'!$C$173:$C$195</c:f>
              <c:numCache>
                <c:formatCode>0.00%</c:formatCode>
                <c:ptCount val="23"/>
                <c:pt idx="0">
                  <c:v>9.6063561967959288E-2</c:v>
                </c:pt>
                <c:pt idx="1">
                  <c:v>8.9088166562787077E-2</c:v>
                </c:pt>
                <c:pt idx="2">
                  <c:v>8.2112771157614867E-2</c:v>
                </c:pt>
                <c:pt idx="3">
                  <c:v>7.5137375752442642E-2</c:v>
                </c:pt>
                <c:pt idx="4">
                  <c:v>6.8161980347270446E-2</c:v>
                </c:pt>
                <c:pt idx="5">
                  <c:v>6.1186584942098221E-2</c:v>
                </c:pt>
                <c:pt idx="6">
                  <c:v>5.4211189536926004E-2</c:v>
                </c:pt>
                <c:pt idx="7">
                  <c:v>4.7235794131753793E-2</c:v>
                </c:pt>
                <c:pt idx="8">
                  <c:v>4.0260398726581582E-2</c:v>
                </c:pt>
                <c:pt idx="9">
                  <c:v>3.3285003321409365E-2</c:v>
                </c:pt>
                <c:pt idx="10">
                  <c:v>2.6309607916237154E-2</c:v>
                </c:pt>
                <c:pt idx="11">
                  <c:v>1.9334212511064937E-2</c:v>
                </c:pt>
                <c:pt idx="12">
                  <c:v>1.2358817105892725E-2</c:v>
                </c:pt>
                <c:pt idx="13">
                  <c:v>5.3834217007205122E-3</c:v>
                </c:pt>
                <c:pt idx="14">
                  <c:v>-1.5919737044516984E-3</c:v>
                </c:pt>
                <c:pt idx="15">
                  <c:v>-8.5673691096239193E-3</c:v>
                </c:pt>
                <c:pt idx="16">
                  <c:v>-1.5542764514796133E-2</c:v>
                </c:pt>
                <c:pt idx="17">
                  <c:v>-2.2518159919968344E-2</c:v>
                </c:pt>
                <c:pt idx="18">
                  <c:v>-2.9493555325140565E-2</c:v>
                </c:pt>
                <c:pt idx="19">
                  <c:v>-3.6468950730312776E-2</c:v>
                </c:pt>
                <c:pt idx="20">
                  <c:v>-4.3444346135484986E-2</c:v>
                </c:pt>
                <c:pt idx="21">
                  <c:v>-5.0419741540657197E-2</c:v>
                </c:pt>
                <c:pt idx="22">
                  <c:v>-5.7395136945829414E-2</c:v>
                </c:pt>
              </c:numCache>
            </c:numRef>
          </c:yVal>
          <c:smooth val="1"/>
          <c:extLst>
            <c:ext xmlns:c16="http://schemas.microsoft.com/office/drawing/2014/chart" uri="{C3380CC4-5D6E-409C-BE32-E72D297353CC}">
              <c16:uniqueId val="{00000000-CF57-4CE0-98BF-16169E5E79C4}"/>
            </c:ext>
          </c:extLst>
        </c:ser>
        <c:dLbls>
          <c:showLegendKey val="0"/>
          <c:showVal val="0"/>
          <c:showCatName val="0"/>
          <c:showSerName val="0"/>
          <c:showPercent val="0"/>
          <c:showBubbleSize val="0"/>
        </c:dLbls>
        <c:axId val="395643600"/>
        <c:axId val="395642816"/>
      </c:scatterChart>
      <c:valAx>
        <c:axId val="39564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2816"/>
        <c:crosses val="autoZero"/>
        <c:crossBetween val="midCat"/>
      </c:valAx>
      <c:valAx>
        <c:axId val="395642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643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373380</xdr:colOff>
      <xdr:row>120</xdr:row>
      <xdr:rowOff>87630</xdr:rowOff>
    </xdr:from>
    <xdr:to>
      <xdr:col>11</xdr:col>
      <xdr:colOff>7620</xdr:colOff>
      <xdr:row>135</xdr:row>
      <xdr:rowOff>87630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757237</xdr:colOff>
      <xdr:row>228</xdr:row>
      <xdr:rowOff>166688</xdr:rowOff>
    </xdr:from>
    <xdr:to>
      <xdr:col>9</xdr:col>
      <xdr:colOff>490537</xdr:colOff>
      <xdr:row>238</xdr:row>
      <xdr:rowOff>100013</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757237" y="44374594"/>
          <a:ext cx="8353425" cy="183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GMVP had the lowest Sharpe</a:t>
          </a:r>
          <a:r>
            <a:rPr lang="en-US" sz="1100" baseline="0"/>
            <a:t> ratio at 0.51. However, when going through the other four portfolios, as more and more constraints were added, the Sharpe ratio also decresed. This can be seen from a Sharpe ratio of 1.66 when allowing short sales to a Sharpe ratio of 0.84 where the constraints were 25% in International, 75% in US, and only 15% maximum for one fund. The variances were fairly similar for the GMVP and the short sale situtaiton, but when short sales were not allowed the variance jumped to 0.0243 as compated to the 0.0092 that was seen with short sales. The expected return that you could get decreased as you added more contraints, but there was also a decrease in the standard deviation that was expected. For example, the return for short sales was 54.1% whereas the return for the constraint of 25% International, 75% US, and 15% max for each fund was 14.94%. It can similarly be seen for the standard deviation of 31.4% as compared to 15.59%, almost a 50% reduction.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373380</xdr:colOff>
      <xdr:row>120</xdr:row>
      <xdr:rowOff>87630</xdr:rowOff>
    </xdr:from>
    <xdr:to>
      <xdr:col>11</xdr:col>
      <xdr:colOff>7620</xdr:colOff>
      <xdr:row>135</xdr:row>
      <xdr:rowOff>87630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900112</xdr:colOff>
      <xdr:row>229</xdr:row>
      <xdr:rowOff>85725</xdr:rowOff>
    </xdr:from>
    <xdr:to>
      <xdr:col>9</xdr:col>
      <xdr:colOff>528637</xdr:colOff>
      <xdr:row>239</xdr:row>
      <xdr:rowOff>9525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900112" y="44115038"/>
          <a:ext cx="9332119"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GMVP had the lowest Sharpe</a:t>
          </a:r>
          <a:r>
            <a:rPr lang="en-US" sz="1100" baseline="0"/>
            <a:t> ratio at 0.13. However, when going through the other four portfolios, as more and more constraints were added, the Sharpe ratio also decresed. This can be seen from a Sharpe ratio of 2.04 when allowing short sales to a Sharpe ratio of 0.84 where the constraints were 25% in International, 75% in US, and only 15% maximum for one fund. The variances were fairly similar for the GMVP and the short sale situtaiton, but when short sales were not allowed the variance jumped to 0.002 as compated to the 0.001 that was seen with the GMVP. The expected return that you could get decreased as you added more contraints, but there was also a decrease in the standard deviation that was expected. For example, the return for short sales was 347.72% whereas the return for the constraint of 25% International, 75% US, and 15% max for each fund was 14.94%. It can similarly be seen for the standard deviation of 169.27% as compared to 15.55%, which is a significant difference in the chance that you would take with these funds.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373380</xdr:colOff>
      <xdr:row>138</xdr:row>
      <xdr:rowOff>87630</xdr:rowOff>
    </xdr:from>
    <xdr:to>
      <xdr:col>11</xdr:col>
      <xdr:colOff>7620</xdr:colOff>
      <xdr:row>153</xdr:row>
      <xdr:rowOff>87630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247</xdr:row>
      <xdr:rowOff>119062</xdr:rowOff>
    </xdr:from>
    <xdr:to>
      <xdr:col>8</xdr:col>
      <xdr:colOff>400050</xdr:colOff>
      <xdr:row>257</xdr:row>
      <xdr:rowOff>66675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47625" y="47577375"/>
          <a:ext cx="9353550" cy="1852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GMVP had the lowest Sharpe</a:t>
          </a:r>
          <a:r>
            <a:rPr lang="en-US" sz="1100" baseline="0"/>
            <a:t> ratio at 0.40. However, when going through the other four portfolios, as more and more constraints were added, the Sharpe ratio also decresed. This can be seen from a Sharpe ratio of 2.08 when allowing short sales to a Sharpe ratio of 0.84 where the constraints were 25% in International, 75% in US, and only 15% maximum for one fund. The variances were fairly similar for the GMVP and the short sale situtaiton, but when short sales were not allowed the variance jumped to 0.0304 as compated to the 0.0118 that was seen with the GMVP. The expected return that you could get decreased as you added more contraints, but there was also a decrease in the standard deviation that was expected. For example, the return for short sales was 120.07% whereas the return for the constraint of 25% International, 75% US, and 15% max for each fund was 14.93%. It can similarly be seen for the standard deviation of 56.90% as compared to 15.46%, which is a significant difference in the chance that you would take with these funds.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504825</xdr:colOff>
      <xdr:row>136</xdr:row>
      <xdr:rowOff>90488</xdr:rowOff>
    </xdr:from>
    <xdr:to>
      <xdr:col>7</xdr:col>
      <xdr:colOff>762000</xdr:colOff>
      <xdr:row>151</xdr:row>
      <xdr:rowOff>119063</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519113</xdr:colOff>
      <xdr:row>252</xdr:row>
      <xdr:rowOff>119047</xdr:rowOff>
    </xdr:from>
    <xdr:to>
      <xdr:col>7</xdr:col>
      <xdr:colOff>452438</xdr:colOff>
      <xdr:row>262</xdr:row>
      <xdr:rowOff>42847</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519113" y="48160766"/>
          <a:ext cx="6767513"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case, the restriction only allowing 5% max per share had the lowest Sharpe</a:t>
          </a:r>
          <a:r>
            <a:rPr lang="en-US" sz="1100" baseline="0"/>
            <a:t> ratio at 0.13. When going through the other portfolios, the Sharpe ratio changed. This can be seen from a Sharpe ratio of 2.94 when allowing short sales to a Sharpe ratio of 1.28 for the GMVP. The variances differed significantly for the GMVP and the short sale situtaiton, with a variance of 0.008 for the GMVP and a variance of 0.0421 for the short sales, but when short sales were not allowed the variance it changed to 0.0244 for no short sales and 0.0781 for the restrictive case. The expected return was very high for short sales at 62.29% but when only allowing a 5% max per share, the return was reduced greatly to 5.55%. Finally, the standard deviation was 20.52% for short sales, and 27.95% for the restritive case. With such as larger expected return, you would want to go with the short sales case as compared to the restrictive case.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504825</xdr:colOff>
      <xdr:row>136</xdr:row>
      <xdr:rowOff>90488</xdr:rowOff>
    </xdr:from>
    <xdr:to>
      <xdr:col>7</xdr:col>
      <xdr:colOff>762000</xdr:colOff>
      <xdr:row>151</xdr:row>
      <xdr:rowOff>119063</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126207</xdr:colOff>
      <xdr:row>255</xdr:row>
      <xdr:rowOff>35718</xdr:rowOff>
    </xdr:from>
    <xdr:to>
      <xdr:col>6</xdr:col>
      <xdr:colOff>945357</xdr:colOff>
      <xdr:row>264</xdr:row>
      <xdr:rowOff>173831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26207" y="48648937"/>
          <a:ext cx="9367838" cy="1852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case, the restriction only allowing 5% max per share had the lowest Sharpe</a:t>
          </a:r>
          <a:r>
            <a:rPr lang="en-US" sz="1100" baseline="0"/>
            <a:t> ratio at 0.12. When going through the other portfolios, the Sharpe ratio changed. This can be seen from a Sharpe ratio of 3.09 when allowing short sales to a Sharpe ratio of 1.91 for the GMVP. The variances differed significantly for the GMVP and the short sale situtaiton, with a variance of 0.0067 for the GMVP and a variance of 0.0176 for the short sales, but when short sales were not allowed the variance it changed to 0.0223 for no short sales and 0.0709 for the restrictive case. The expected return was high for short sales at 42.87% but when only allowing a 5% max per share, the return was reduced greatly to 5.03%. Finally, the standard deviation was 13.27% for short sales, and 26.62% for the restritive case. With such as larger expected return, you would want to go with the short sales case as compared to the restrictive case.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504825</xdr:colOff>
      <xdr:row>171</xdr:row>
      <xdr:rowOff>90488</xdr:rowOff>
    </xdr:from>
    <xdr:to>
      <xdr:col>7</xdr:col>
      <xdr:colOff>762000</xdr:colOff>
      <xdr:row>186</xdr:row>
      <xdr:rowOff>119063</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287</xdr:row>
      <xdr:rowOff>166687</xdr:rowOff>
    </xdr:from>
    <xdr:to>
      <xdr:col>6</xdr:col>
      <xdr:colOff>933450</xdr:colOff>
      <xdr:row>297</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4300" y="54875906"/>
          <a:ext cx="9367838" cy="1852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case, the restriction only allowing 5% max per share had the lowest Sharpe</a:t>
          </a:r>
          <a:r>
            <a:rPr lang="en-US" sz="1100" baseline="0"/>
            <a:t> ratio at 0.10. When going through the other portfolios, the Sharpe ratio changed. This can be seen from a Sharpe ratio of 2.78 when allowing short sales to a Sharpe ratio of 1.35 for the GMVP. The variances differed significantly for the GMVP and the short sale situtaiton, with a variance of 0.0092 for the GMVP and a variance of 0.0388 for the short sales, but when short sales were not allowed the variance it changed to 0.0344 for no short sales and 0.0654 for the restrictive case. The expected return was high for short sales at 56.68% but when only allowing a 5% max per share, the return was reduced greatly to 4.43%. Finally, the standard deviation was 19.71% for short sales, and 25.57% for the restritive case. With such as larger expected return, you would want to go with the short sales case as compared to the restrictive case.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5"/>
  <sheetViews>
    <sheetView tabSelected="1" workbookViewId="0"/>
  </sheetViews>
  <sheetFormatPr defaultRowHeight="15" x14ac:dyDescent="0.25"/>
  <cols>
    <col min="1" max="1" width="22.28515625" style="1" bestFit="1" customWidth="1"/>
  </cols>
  <sheetData>
    <row r="1" spans="1:16" x14ac:dyDescent="0.25">
      <c r="A1" s="1" t="s">
        <v>0</v>
      </c>
      <c r="B1" t="s">
        <v>1</v>
      </c>
      <c r="C1" t="s">
        <v>2</v>
      </c>
      <c r="D1" t="s">
        <v>3</v>
      </c>
      <c r="E1" t="s">
        <v>4</v>
      </c>
      <c r="F1" t="s">
        <v>5</v>
      </c>
      <c r="G1" t="s">
        <v>6</v>
      </c>
      <c r="H1" t="s">
        <v>7</v>
      </c>
      <c r="I1" t="s">
        <v>8</v>
      </c>
      <c r="J1" t="s">
        <v>9</v>
      </c>
      <c r="K1" t="s">
        <v>10</v>
      </c>
      <c r="L1" t="s">
        <v>11</v>
      </c>
      <c r="M1" t="s">
        <v>12</v>
      </c>
      <c r="N1" t="s">
        <v>13</v>
      </c>
      <c r="P1" t="s">
        <v>14</v>
      </c>
    </row>
    <row r="2" spans="1:16" x14ac:dyDescent="0.25">
      <c r="A2" s="1">
        <v>42736</v>
      </c>
      <c r="B2">
        <v>64.612465</v>
      </c>
      <c r="C2">
        <v>86.281882999999993</v>
      </c>
      <c r="D2">
        <v>58.955508999999999</v>
      </c>
      <c r="E2">
        <v>105.977097</v>
      </c>
      <c r="F2">
        <v>88.693504000000004</v>
      </c>
      <c r="G2">
        <v>132.52769499999999</v>
      </c>
      <c r="H2">
        <v>110.208557</v>
      </c>
      <c r="I2">
        <v>107.66941799999999</v>
      </c>
      <c r="J2">
        <v>32.692348000000003</v>
      </c>
      <c r="K2">
        <v>33.140895999999998</v>
      </c>
      <c r="L2">
        <v>41.985466000000002</v>
      </c>
      <c r="M2">
        <v>53.248294999999999</v>
      </c>
      <c r="N2">
        <v>56.330181000000003</v>
      </c>
      <c r="P2">
        <v>2278.87</v>
      </c>
    </row>
    <row r="3" spans="1:16" x14ac:dyDescent="0.25">
      <c r="A3" s="1">
        <v>42767</v>
      </c>
      <c r="B3">
        <v>66.924323999999999</v>
      </c>
      <c r="C3">
        <v>90.353683000000004</v>
      </c>
      <c r="D3">
        <v>61.086750000000002</v>
      </c>
      <c r="E3">
        <v>108.93380000000001</v>
      </c>
      <c r="F3">
        <v>91.667809000000005</v>
      </c>
      <c r="G3">
        <v>136.07547</v>
      </c>
      <c r="H3">
        <v>112.425568</v>
      </c>
      <c r="I3">
        <v>111.64767500000001</v>
      </c>
      <c r="J3">
        <v>33.037574999999997</v>
      </c>
      <c r="K3">
        <v>33.885342000000001</v>
      </c>
      <c r="L3">
        <v>42.232143000000001</v>
      </c>
      <c r="M3">
        <v>54.392200000000003</v>
      </c>
      <c r="N3">
        <v>57.845337000000001</v>
      </c>
      <c r="P3">
        <v>2363.64</v>
      </c>
    </row>
    <row r="4" spans="1:16" x14ac:dyDescent="0.25">
      <c r="A4" s="1">
        <v>42795</v>
      </c>
      <c r="B4">
        <v>66.241874999999993</v>
      </c>
      <c r="C4">
        <v>91.481544</v>
      </c>
      <c r="D4">
        <v>60.104443000000003</v>
      </c>
      <c r="E4">
        <v>109.13671100000001</v>
      </c>
      <c r="F4">
        <v>91.033660999999995</v>
      </c>
      <c r="G4">
        <v>136.356583</v>
      </c>
      <c r="H4">
        <v>111.176804</v>
      </c>
      <c r="I4">
        <v>111.207672</v>
      </c>
      <c r="J4">
        <v>33.917876999999997</v>
      </c>
      <c r="K4">
        <v>34.787430000000001</v>
      </c>
      <c r="L4">
        <v>43.865284000000003</v>
      </c>
      <c r="M4">
        <v>55.256691000000004</v>
      </c>
      <c r="N4">
        <v>58.472926999999999</v>
      </c>
      <c r="P4">
        <v>2362.7199999999998</v>
      </c>
    </row>
    <row r="5" spans="1:16" x14ac:dyDescent="0.25">
      <c r="A5" s="1">
        <v>42826</v>
      </c>
      <c r="B5">
        <v>66.669708</v>
      </c>
      <c r="C5">
        <v>93.927063000000004</v>
      </c>
      <c r="D5">
        <v>60.353259999999999</v>
      </c>
      <c r="E5">
        <v>111.609467</v>
      </c>
      <c r="F5">
        <v>91.801795999999996</v>
      </c>
      <c r="G5">
        <v>138.547256</v>
      </c>
      <c r="H5">
        <v>112.06204200000001</v>
      </c>
      <c r="I5">
        <v>112.897141</v>
      </c>
      <c r="J5">
        <v>34.801727</v>
      </c>
      <c r="K5">
        <v>35.393321999999998</v>
      </c>
      <c r="L5">
        <v>45.822121000000003</v>
      </c>
      <c r="M5">
        <v>55.788215999999998</v>
      </c>
      <c r="N5">
        <v>59.653441999999998</v>
      </c>
      <c r="P5">
        <v>2384.1999999999998</v>
      </c>
    </row>
    <row r="6" spans="1:16" x14ac:dyDescent="0.25">
      <c r="A6" s="1">
        <v>42856</v>
      </c>
      <c r="B6">
        <v>66.910293999999993</v>
      </c>
      <c r="C6">
        <v>96.725121000000001</v>
      </c>
      <c r="D6">
        <v>60.450271999999998</v>
      </c>
      <c r="E6">
        <v>113.651741</v>
      </c>
      <c r="F6">
        <v>91.882537999999997</v>
      </c>
      <c r="G6">
        <v>139.03308100000001</v>
      </c>
      <c r="H6">
        <v>109.372925</v>
      </c>
      <c r="I6">
        <v>114.03891</v>
      </c>
      <c r="J6">
        <v>35.988655000000001</v>
      </c>
      <c r="K6">
        <v>35.744286000000002</v>
      </c>
      <c r="L6">
        <v>48.071323</v>
      </c>
      <c r="M6">
        <v>57.021923000000001</v>
      </c>
      <c r="N6">
        <v>60.814467999999998</v>
      </c>
      <c r="P6">
        <v>2411.8000000000002</v>
      </c>
    </row>
    <row r="7" spans="1:16" x14ac:dyDescent="0.25">
      <c r="A7" s="1">
        <v>42887</v>
      </c>
      <c r="B7">
        <v>67.159485000000004</v>
      </c>
      <c r="C7">
        <v>95.881866000000002</v>
      </c>
      <c r="D7">
        <v>61.182426</v>
      </c>
      <c r="E7">
        <v>113.903397</v>
      </c>
      <c r="F7">
        <v>92.295258000000004</v>
      </c>
      <c r="G7">
        <v>141.608124</v>
      </c>
      <c r="H7">
        <v>111.662323</v>
      </c>
      <c r="I7">
        <v>114.591385</v>
      </c>
      <c r="J7">
        <v>35.798050000000003</v>
      </c>
      <c r="K7">
        <v>35.823242</v>
      </c>
      <c r="L7">
        <v>47.156246000000003</v>
      </c>
      <c r="M7">
        <v>57.573162000000004</v>
      </c>
      <c r="N7">
        <v>60.778477000000002</v>
      </c>
      <c r="P7">
        <v>2423.41</v>
      </c>
    </row>
    <row r="8" spans="1:16" x14ac:dyDescent="0.25">
      <c r="A8" s="1">
        <v>42917</v>
      </c>
      <c r="B8">
        <v>68.760825999999994</v>
      </c>
      <c r="C8">
        <v>98.758194000000003</v>
      </c>
      <c r="D8">
        <v>62.541164000000002</v>
      </c>
      <c r="E8">
        <v>116.134514</v>
      </c>
      <c r="F8">
        <v>94.278557000000006</v>
      </c>
      <c r="G8">
        <v>143.74989299999999</v>
      </c>
      <c r="H8">
        <v>113.186401</v>
      </c>
      <c r="I8">
        <v>117.283783</v>
      </c>
      <c r="J8">
        <v>37.261054999999999</v>
      </c>
      <c r="K8">
        <v>37.972965000000002</v>
      </c>
      <c r="L8">
        <v>49.177494000000003</v>
      </c>
      <c r="M8">
        <v>59.599525</v>
      </c>
      <c r="N8">
        <v>62.820529999999998</v>
      </c>
      <c r="P8">
        <v>2470.3000000000002</v>
      </c>
    </row>
    <row r="9" spans="1:16" x14ac:dyDescent="0.25">
      <c r="A9" s="1">
        <v>42948</v>
      </c>
      <c r="B9">
        <v>68.639626000000007</v>
      </c>
      <c r="C9">
        <v>100.05624400000001</v>
      </c>
      <c r="D9">
        <v>62.257216999999997</v>
      </c>
      <c r="E9">
        <v>116.31871</v>
      </c>
      <c r="F9">
        <v>93.106926000000001</v>
      </c>
      <c r="G9">
        <v>143.19519</v>
      </c>
      <c r="H9">
        <v>111.536385</v>
      </c>
      <c r="I9">
        <v>117.459518</v>
      </c>
      <c r="J9">
        <v>37.269824999999997</v>
      </c>
      <c r="K9">
        <v>39.111885000000001</v>
      </c>
      <c r="L9">
        <v>49.212192999999999</v>
      </c>
      <c r="M9">
        <v>59.696491000000002</v>
      </c>
      <c r="N9">
        <v>63.083343999999997</v>
      </c>
      <c r="P9">
        <v>2471.65</v>
      </c>
    </row>
    <row r="10" spans="1:16" x14ac:dyDescent="0.25">
      <c r="A10" s="1">
        <v>42979</v>
      </c>
      <c r="B10">
        <v>70.189384000000004</v>
      </c>
      <c r="C10">
        <v>100.690849</v>
      </c>
      <c r="D10">
        <v>63.703609</v>
      </c>
      <c r="E10">
        <v>118.03469800000001</v>
      </c>
      <c r="F10">
        <v>95.206810000000004</v>
      </c>
      <c r="G10">
        <v>148.537689</v>
      </c>
      <c r="H10">
        <v>116.495575</v>
      </c>
      <c r="I10">
        <v>119.80909</v>
      </c>
      <c r="J10">
        <v>38.049926999999997</v>
      </c>
      <c r="K10">
        <v>38.467376999999999</v>
      </c>
      <c r="L10">
        <v>50.591244000000003</v>
      </c>
      <c r="M10">
        <v>60.119616999999998</v>
      </c>
      <c r="N10">
        <v>64.089256000000006</v>
      </c>
      <c r="P10">
        <v>2519.36</v>
      </c>
    </row>
    <row r="11" spans="1:16" x14ac:dyDescent="0.25">
      <c r="A11" s="1">
        <v>43009</v>
      </c>
      <c r="B11">
        <v>71.942138999999997</v>
      </c>
      <c r="C11">
        <v>104.092499</v>
      </c>
      <c r="D11">
        <v>65.420653999999999</v>
      </c>
      <c r="E11">
        <v>120.95161400000001</v>
      </c>
      <c r="F11">
        <v>96.425362000000007</v>
      </c>
      <c r="G11">
        <v>152.20391799999999</v>
      </c>
      <c r="H11">
        <v>118.073364</v>
      </c>
      <c r="I11">
        <v>122.936134</v>
      </c>
      <c r="J11">
        <v>38.884602000000001</v>
      </c>
      <c r="K11">
        <v>39.865051000000001</v>
      </c>
      <c r="L11">
        <v>51.027149000000001</v>
      </c>
      <c r="M11">
        <v>62.985649000000002</v>
      </c>
      <c r="N11">
        <v>65.769997000000004</v>
      </c>
      <c r="P11">
        <v>2575.2600000000002</v>
      </c>
    </row>
    <row r="12" spans="1:16" x14ac:dyDescent="0.25">
      <c r="A12" s="1">
        <v>43040</v>
      </c>
      <c r="B12">
        <v>74.148894999999996</v>
      </c>
      <c r="C12">
        <v>106.68782</v>
      </c>
      <c r="D12">
        <v>67.654953000000006</v>
      </c>
      <c r="E12">
        <v>124.362694</v>
      </c>
      <c r="F12">
        <v>99.711974999999995</v>
      </c>
      <c r="G12">
        <v>156.871658</v>
      </c>
      <c r="H12">
        <v>121.81092099999999</v>
      </c>
      <c r="I12">
        <v>126.66145299999999</v>
      </c>
      <c r="J12">
        <v>39.219059000000001</v>
      </c>
      <c r="K12">
        <v>39.731064000000003</v>
      </c>
      <c r="L12">
        <v>51.001026000000003</v>
      </c>
      <c r="M12">
        <v>64.393203999999997</v>
      </c>
      <c r="N12">
        <v>67.017814999999999</v>
      </c>
      <c r="P12">
        <v>2647.58</v>
      </c>
    </row>
    <row r="13" spans="1:16" x14ac:dyDescent="0.25">
      <c r="A13" s="1">
        <v>43070</v>
      </c>
      <c r="B13">
        <v>74.689673999999997</v>
      </c>
      <c r="C13">
        <v>107.41143</v>
      </c>
      <c r="D13">
        <v>68.334190000000007</v>
      </c>
      <c r="E13">
        <v>124.119743</v>
      </c>
      <c r="F13">
        <v>101.015747</v>
      </c>
      <c r="G13">
        <v>156.74494899999999</v>
      </c>
      <c r="H13">
        <v>121.63687899999999</v>
      </c>
      <c r="I13">
        <v>127.506866</v>
      </c>
      <c r="J13">
        <v>39.483108999999999</v>
      </c>
      <c r="K13">
        <v>41.008395999999998</v>
      </c>
      <c r="L13">
        <v>51.506081000000002</v>
      </c>
      <c r="M13">
        <v>64.534835999999999</v>
      </c>
      <c r="N13">
        <v>67.637153999999995</v>
      </c>
      <c r="P13">
        <v>2673.61</v>
      </c>
    </row>
    <row r="14" spans="1:16" x14ac:dyDescent="0.25">
      <c r="A14" s="1">
        <v>43101</v>
      </c>
      <c r="B14">
        <v>78.344550999999996</v>
      </c>
      <c r="C14">
        <v>115.748306</v>
      </c>
      <c r="D14">
        <v>71.93956</v>
      </c>
      <c r="E14">
        <v>130.532318</v>
      </c>
      <c r="F14">
        <v>105.35468299999999</v>
      </c>
      <c r="G14">
        <v>163.388138</v>
      </c>
      <c r="H14">
        <v>124.788589</v>
      </c>
      <c r="I14">
        <v>134.83506800000001</v>
      </c>
      <c r="J14">
        <v>41.760764999999999</v>
      </c>
      <c r="K14">
        <v>44.730328</v>
      </c>
      <c r="L14">
        <v>54.696686</v>
      </c>
      <c r="M14">
        <v>68.494331000000003</v>
      </c>
      <c r="N14">
        <v>71.818100000000001</v>
      </c>
      <c r="P14">
        <v>2823.81</v>
      </c>
    </row>
    <row r="15" spans="1:16" x14ac:dyDescent="0.25">
      <c r="A15" s="1">
        <v>43132</v>
      </c>
      <c r="B15">
        <v>74.644820999999993</v>
      </c>
      <c r="C15">
        <v>112.50400500000001</v>
      </c>
      <c r="D15">
        <v>68.792197999999999</v>
      </c>
      <c r="E15">
        <v>126.257835</v>
      </c>
      <c r="F15">
        <v>100.408478</v>
      </c>
      <c r="G15">
        <v>158.176208</v>
      </c>
      <c r="H15">
        <v>118.878311</v>
      </c>
      <c r="I15">
        <v>129.76580799999999</v>
      </c>
      <c r="J15">
        <v>39.627837999999997</v>
      </c>
      <c r="K15">
        <v>42.334063999999998</v>
      </c>
      <c r="L15">
        <v>51.335056000000002</v>
      </c>
      <c r="M15">
        <v>65.749519000000006</v>
      </c>
      <c r="N15">
        <v>68.627396000000005</v>
      </c>
      <c r="P15">
        <v>2713.83</v>
      </c>
    </row>
    <row r="16" spans="1:16" x14ac:dyDescent="0.25">
      <c r="A16" s="1">
        <v>43160</v>
      </c>
      <c r="B16">
        <v>72.491782999999998</v>
      </c>
      <c r="C16">
        <v>108.69802900000001</v>
      </c>
      <c r="D16">
        <v>66.598022</v>
      </c>
      <c r="E16">
        <v>126.199409</v>
      </c>
      <c r="F16">
        <v>99.643332999999998</v>
      </c>
      <c r="G16">
        <v>160.31770299999999</v>
      </c>
      <c r="H16">
        <v>119.33009300000001</v>
      </c>
      <c r="I16">
        <v>126.703743</v>
      </c>
      <c r="J16">
        <v>39.325676000000001</v>
      </c>
      <c r="K16">
        <v>42.163536000000001</v>
      </c>
      <c r="L16">
        <v>50.906097000000003</v>
      </c>
      <c r="M16">
        <v>65.435599999999994</v>
      </c>
      <c r="N16">
        <v>67.508812000000006</v>
      </c>
      <c r="P16">
        <v>2640.87</v>
      </c>
    </row>
    <row r="17" spans="1:16" x14ac:dyDescent="0.25">
      <c r="A17" s="1">
        <v>43191</v>
      </c>
      <c r="B17">
        <v>73.137839999999997</v>
      </c>
      <c r="C17">
        <v>109.385757</v>
      </c>
      <c r="D17">
        <v>67.271133000000006</v>
      </c>
      <c r="E17">
        <v>125.34137</v>
      </c>
      <c r="F17">
        <v>100.552666</v>
      </c>
      <c r="G17">
        <v>160.95332300000001</v>
      </c>
      <c r="H17">
        <v>120.322166</v>
      </c>
      <c r="I17">
        <v>127.790115</v>
      </c>
      <c r="J17">
        <v>39.972873999999997</v>
      </c>
      <c r="K17">
        <v>41.076523000000002</v>
      </c>
      <c r="L17">
        <v>52.254345000000001</v>
      </c>
      <c r="M17">
        <v>65.766129000000006</v>
      </c>
      <c r="N17">
        <v>68.034889000000007</v>
      </c>
      <c r="P17">
        <v>2648.05</v>
      </c>
    </row>
    <row r="18" spans="1:16" x14ac:dyDescent="0.25">
      <c r="A18" s="1">
        <v>43221</v>
      </c>
      <c r="B18">
        <v>74.306633000000005</v>
      </c>
      <c r="C18">
        <v>114.47168000000001</v>
      </c>
      <c r="D18">
        <v>67.759360999999998</v>
      </c>
      <c r="E18">
        <v>130.03237899999999</v>
      </c>
      <c r="F18">
        <v>100.589279</v>
      </c>
      <c r="G18">
        <v>170.32437100000001</v>
      </c>
      <c r="H18">
        <v>125.75769</v>
      </c>
      <c r="I18">
        <v>131.267685</v>
      </c>
      <c r="J18">
        <v>39.401961999999997</v>
      </c>
      <c r="K18">
        <v>40.114348999999997</v>
      </c>
      <c r="L18">
        <v>50.987575999999997</v>
      </c>
      <c r="M18">
        <v>65.038398999999998</v>
      </c>
      <c r="N18">
        <v>68.421349000000006</v>
      </c>
      <c r="P18">
        <v>2705.27</v>
      </c>
    </row>
    <row r="19" spans="1:16" x14ac:dyDescent="0.25">
      <c r="A19" s="1">
        <v>43252</v>
      </c>
      <c r="B19">
        <v>73.536285000000007</v>
      </c>
      <c r="C19">
        <v>115.47138200000001</v>
      </c>
      <c r="D19">
        <v>67.280151000000004</v>
      </c>
      <c r="E19">
        <v>131.08570900000001</v>
      </c>
      <c r="F19">
        <v>101.083443</v>
      </c>
      <c r="G19">
        <v>172.14570599999999</v>
      </c>
      <c r="H19">
        <v>125.739166</v>
      </c>
      <c r="I19">
        <v>131.63324</v>
      </c>
      <c r="J19">
        <v>38.269053999999997</v>
      </c>
      <c r="K19">
        <v>37.947226999999998</v>
      </c>
      <c r="L19">
        <v>49.377707999999998</v>
      </c>
      <c r="M19">
        <v>62.873145999999998</v>
      </c>
      <c r="N19">
        <v>67.510422000000005</v>
      </c>
      <c r="P19">
        <v>2718.37</v>
      </c>
    </row>
    <row r="20" spans="1:16" x14ac:dyDescent="0.25">
      <c r="A20" s="1">
        <v>43282</v>
      </c>
      <c r="B20">
        <v>77.124747999999997</v>
      </c>
      <c r="C20">
        <v>118.91068300000001</v>
      </c>
      <c r="D20">
        <v>71.083511000000001</v>
      </c>
      <c r="E20">
        <v>133.69422900000001</v>
      </c>
      <c r="F20">
        <v>104.81534600000001</v>
      </c>
      <c r="G20">
        <v>174.042877</v>
      </c>
      <c r="H20">
        <v>129.34730500000001</v>
      </c>
      <c r="I20">
        <v>136.577866</v>
      </c>
      <c r="J20">
        <v>39.635756999999998</v>
      </c>
      <c r="K20">
        <v>39.713566</v>
      </c>
      <c r="L20">
        <v>52.069629999999997</v>
      </c>
      <c r="M20">
        <v>63.848942000000001</v>
      </c>
      <c r="N20">
        <v>69.969954999999999</v>
      </c>
      <c r="P20">
        <v>2816.29</v>
      </c>
    </row>
    <row r="21" spans="1:16" x14ac:dyDescent="0.25">
      <c r="A21" s="1">
        <v>43313</v>
      </c>
      <c r="B21">
        <v>77.981209000000007</v>
      </c>
      <c r="C21">
        <v>124.502121</v>
      </c>
      <c r="D21">
        <v>72.693877999999998</v>
      </c>
      <c r="E21">
        <v>139.907578</v>
      </c>
      <c r="F21">
        <v>105.394577</v>
      </c>
      <c r="G21">
        <v>186.230774</v>
      </c>
      <c r="H21">
        <v>132.470123</v>
      </c>
      <c r="I21">
        <v>141.26573200000001</v>
      </c>
      <c r="J21">
        <v>38.949264999999997</v>
      </c>
      <c r="K21">
        <v>38.048274999999997</v>
      </c>
      <c r="L21">
        <v>50.598320000000001</v>
      </c>
      <c r="M21">
        <v>63.242503999999997</v>
      </c>
      <c r="N21">
        <v>70.572517000000005</v>
      </c>
      <c r="P21">
        <v>2901.52</v>
      </c>
    </row>
    <row r="22" spans="1:16" x14ac:dyDescent="0.25">
      <c r="A22" s="1">
        <v>43344</v>
      </c>
      <c r="B22">
        <v>77.695723999999998</v>
      </c>
      <c r="C22">
        <v>124.85279800000001</v>
      </c>
      <c r="D22">
        <v>72.821251000000004</v>
      </c>
      <c r="E22">
        <v>139.21392800000001</v>
      </c>
      <c r="F22">
        <v>103.960266</v>
      </c>
      <c r="G22">
        <v>183.67158499999999</v>
      </c>
      <c r="H22">
        <v>129.52387999999999</v>
      </c>
      <c r="I22">
        <v>140.870361</v>
      </c>
      <c r="J22">
        <v>39.084755000000001</v>
      </c>
      <c r="K22">
        <v>37.107021000000003</v>
      </c>
      <c r="L22">
        <v>50.436836</v>
      </c>
      <c r="M22">
        <v>64.355834999999999</v>
      </c>
      <c r="N22">
        <v>70.294410999999997</v>
      </c>
      <c r="P22">
        <v>2913.98</v>
      </c>
    </row>
    <row r="23" spans="1:16" x14ac:dyDescent="0.25">
      <c r="A23" s="1">
        <v>43374</v>
      </c>
      <c r="B23">
        <v>74.849670000000003</v>
      </c>
      <c r="C23">
        <v>114.268806</v>
      </c>
      <c r="D23">
        <v>69.862457000000006</v>
      </c>
      <c r="E23">
        <v>125.937004</v>
      </c>
      <c r="F23">
        <v>97.320625000000007</v>
      </c>
      <c r="G23">
        <v>162.90855400000001</v>
      </c>
      <c r="H23">
        <v>118.46817799999999</v>
      </c>
      <c r="I23">
        <v>131.05351300000001</v>
      </c>
      <c r="J23">
        <v>35.853789999999996</v>
      </c>
      <c r="K23">
        <v>34.66151</v>
      </c>
      <c r="L23">
        <v>46.633834999999998</v>
      </c>
      <c r="M23">
        <v>58.183566999999996</v>
      </c>
      <c r="N23">
        <v>65.105202000000006</v>
      </c>
      <c r="P23">
        <v>2711.74</v>
      </c>
    </row>
    <row r="24" spans="1:16" x14ac:dyDescent="0.25">
      <c r="A24" s="1">
        <v>43405</v>
      </c>
      <c r="B24">
        <v>77.510658000000006</v>
      </c>
      <c r="C24">
        <v>114.21015199999999</v>
      </c>
      <c r="D24">
        <v>72.370956000000007</v>
      </c>
      <c r="E24">
        <v>129.06854200000001</v>
      </c>
      <c r="F24">
        <v>99.542557000000002</v>
      </c>
      <c r="G24">
        <v>166.12957800000001</v>
      </c>
      <c r="H24">
        <v>121.253479</v>
      </c>
      <c r="I24">
        <v>133.69238300000001</v>
      </c>
      <c r="J24">
        <v>36.035091000000001</v>
      </c>
      <c r="K24">
        <v>36.336910000000003</v>
      </c>
      <c r="L24">
        <v>46.318626000000002</v>
      </c>
      <c r="M24">
        <v>59.591385000000002</v>
      </c>
      <c r="N24">
        <v>66.232215999999994</v>
      </c>
      <c r="P24">
        <v>2760.17</v>
      </c>
    </row>
    <row r="25" spans="1:16" x14ac:dyDescent="0.25">
      <c r="A25" s="1">
        <v>43435</v>
      </c>
      <c r="B25">
        <v>70.111999999999995</v>
      </c>
      <c r="C25">
        <v>104.56562</v>
      </c>
      <c r="D25">
        <v>65.431404000000001</v>
      </c>
      <c r="E25">
        <v>117.129532</v>
      </c>
      <c r="F25">
        <v>88.192183999999997</v>
      </c>
      <c r="G25">
        <v>147.88348400000001</v>
      </c>
      <c r="H25">
        <v>106.607338</v>
      </c>
      <c r="I25">
        <v>120.715675</v>
      </c>
      <c r="J25">
        <v>33.632755000000003</v>
      </c>
      <c r="K25">
        <v>34.881233000000002</v>
      </c>
      <c r="L25">
        <v>43.787894999999999</v>
      </c>
      <c r="M25">
        <v>55.068213999999998</v>
      </c>
      <c r="N25">
        <v>60.969788000000001</v>
      </c>
      <c r="P25">
        <v>2506.85</v>
      </c>
    </row>
    <row r="26" spans="1:16" x14ac:dyDescent="0.25">
      <c r="A26" s="1">
        <v>43466</v>
      </c>
      <c r="B26">
        <v>75.115379000000004</v>
      </c>
      <c r="C26">
        <v>113.935768</v>
      </c>
      <c r="D26">
        <v>70.150604000000001</v>
      </c>
      <c r="E26">
        <v>130.437408</v>
      </c>
      <c r="F26">
        <v>97.694907999999998</v>
      </c>
      <c r="G26">
        <v>166.95219399999999</v>
      </c>
      <c r="H26">
        <v>119.380157</v>
      </c>
      <c r="I26">
        <v>131.79466199999999</v>
      </c>
      <c r="J26">
        <v>36.526909000000003</v>
      </c>
      <c r="K26">
        <v>38.513744000000003</v>
      </c>
      <c r="L26">
        <v>47.020373999999997</v>
      </c>
      <c r="M26">
        <v>60.101891000000002</v>
      </c>
      <c r="N26">
        <v>66.347885000000005</v>
      </c>
      <c r="P26">
        <v>2704.1</v>
      </c>
    </row>
    <row r="27" spans="1:16" x14ac:dyDescent="0.25">
      <c r="A27" s="1">
        <v>43497</v>
      </c>
      <c r="B27">
        <v>77.947524999999999</v>
      </c>
      <c r="C27">
        <v>117.799835</v>
      </c>
      <c r="D27">
        <v>72.078232</v>
      </c>
      <c r="E27">
        <v>136.80569499999999</v>
      </c>
      <c r="F27">
        <v>101.17768100000001</v>
      </c>
      <c r="G27">
        <v>176.61473100000001</v>
      </c>
      <c r="H27">
        <v>124.144447</v>
      </c>
      <c r="I27">
        <v>136.48493999999999</v>
      </c>
      <c r="J27">
        <v>37.378922000000003</v>
      </c>
      <c r="K27">
        <v>38.366261000000002</v>
      </c>
      <c r="L27">
        <v>48.507046000000003</v>
      </c>
      <c r="M27">
        <v>60.618893</v>
      </c>
      <c r="N27">
        <v>68.215652000000006</v>
      </c>
      <c r="P27">
        <v>2784.49</v>
      </c>
    </row>
    <row r="28" spans="1:16" x14ac:dyDescent="0.25">
      <c r="A28" s="1">
        <v>43525</v>
      </c>
      <c r="B28">
        <v>77.756905000000003</v>
      </c>
      <c r="C28">
        <v>121.64431</v>
      </c>
      <c r="D28">
        <v>71.967536999999993</v>
      </c>
      <c r="E28">
        <v>140.09288000000001</v>
      </c>
      <c r="F28">
        <v>100.729507</v>
      </c>
      <c r="G28">
        <v>177.018585</v>
      </c>
      <c r="H28">
        <v>121.20676400000001</v>
      </c>
      <c r="I28">
        <v>137.67417900000001</v>
      </c>
      <c r="J28">
        <v>37.443053999999997</v>
      </c>
      <c r="K28">
        <v>39.177455999999999</v>
      </c>
      <c r="L28">
        <v>48.597687000000001</v>
      </c>
      <c r="M28">
        <v>60.803534999999997</v>
      </c>
      <c r="N28">
        <v>68.675545</v>
      </c>
      <c r="P28">
        <v>2834.4</v>
      </c>
    </row>
    <row r="29" spans="1:16" x14ac:dyDescent="0.25">
      <c r="A29" s="1">
        <v>43556</v>
      </c>
      <c r="B29">
        <v>80.578377000000003</v>
      </c>
      <c r="C29">
        <v>127.469093</v>
      </c>
      <c r="D29">
        <v>74.948479000000006</v>
      </c>
      <c r="E29">
        <v>145.63867200000001</v>
      </c>
      <c r="F29">
        <v>104.89891799999999</v>
      </c>
      <c r="G29">
        <v>183.06080600000001</v>
      </c>
      <c r="H29">
        <v>126.525948</v>
      </c>
      <c r="I29">
        <v>143.85159300000001</v>
      </c>
      <c r="J29">
        <v>38.671131000000003</v>
      </c>
      <c r="K29">
        <v>40.094878999999999</v>
      </c>
      <c r="L29">
        <v>50.79121</v>
      </c>
      <c r="M29">
        <v>61.670254</v>
      </c>
      <c r="N29">
        <v>71.335166999999998</v>
      </c>
      <c r="P29">
        <v>2945.83</v>
      </c>
    </row>
    <row r="30" spans="1:16" x14ac:dyDescent="0.25">
      <c r="A30" s="1">
        <v>43586</v>
      </c>
      <c r="B30">
        <v>75.492500000000007</v>
      </c>
      <c r="C30">
        <v>119.06971</v>
      </c>
      <c r="D30">
        <v>70.450080999999997</v>
      </c>
      <c r="E30">
        <v>138.21821600000001</v>
      </c>
      <c r="F30">
        <v>97.420883000000003</v>
      </c>
      <c r="G30">
        <v>171.402512</v>
      </c>
      <c r="H30">
        <v>116.23438299999999</v>
      </c>
      <c r="I30">
        <v>134.57328799999999</v>
      </c>
      <c r="J30">
        <v>36.656146999999997</v>
      </c>
      <c r="K30">
        <v>37.536411000000001</v>
      </c>
      <c r="L30">
        <v>47.910212999999999</v>
      </c>
      <c r="M30">
        <v>58.589989000000003</v>
      </c>
      <c r="N30">
        <v>67.076355000000007</v>
      </c>
      <c r="P30">
        <v>2752.06</v>
      </c>
    </row>
    <row r="31" spans="1:16" x14ac:dyDescent="0.25">
      <c r="A31" s="1">
        <v>43617</v>
      </c>
      <c r="B31">
        <v>79.928939999999997</v>
      </c>
      <c r="C31">
        <v>126.754486</v>
      </c>
      <c r="D31">
        <v>74.818375000000003</v>
      </c>
      <c r="E31">
        <v>146.749313</v>
      </c>
      <c r="F31">
        <v>104.46729999999999</v>
      </c>
      <c r="G31">
        <v>183.66244499999999</v>
      </c>
      <c r="H31">
        <v>123.480118</v>
      </c>
      <c r="I31">
        <v>143.564651</v>
      </c>
      <c r="J31">
        <v>38.376700999999997</v>
      </c>
      <c r="K31">
        <v>39.282082000000003</v>
      </c>
      <c r="L31">
        <v>50.052734000000001</v>
      </c>
      <c r="M31">
        <v>61.124516</v>
      </c>
      <c r="N31">
        <v>70.816963000000001</v>
      </c>
      <c r="P31">
        <v>2941.76</v>
      </c>
    </row>
    <row r="32" spans="1:16" x14ac:dyDescent="0.25">
      <c r="A32" s="1">
        <v>43647</v>
      </c>
      <c r="B32">
        <v>81.088965999999999</v>
      </c>
      <c r="C32">
        <v>130.17117300000001</v>
      </c>
      <c r="D32">
        <v>75.982330000000005</v>
      </c>
      <c r="E32">
        <v>149.45906099999999</v>
      </c>
      <c r="F32">
        <v>106.093102</v>
      </c>
      <c r="G32">
        <v>187.135727</v>
      </c>
      <c r="H32">
        <v>125.132507</v>
      </c>
      <c r="I32">
        <v>146.133926</v>
      </c>
      <c r="J32">
        <v>38.013179999999998</v>
      </c>
      <c r="K32">
        <v>38.836722999999999</v>
      </c>
      <c r="L32">
        <v>49.62735</v>
      </c>
      <c r="M32">
        <v>60.737251000000001</v>
      </c>
      <c r="N32">
        <v>71.349152000000004</v>
      </c>
      <c r="P32">
        <v>2980.38</v>
      </c>
    </row>
    <row r="33" spans="1:16" x14ac:dyDescent="0.25">
      <c r="A33" s="1">
        <v>43678</v>
      </c>
      <c r="B33">
        <v>79.384444999999999</v>
      </c>
      <c r="C33">
        <v>129.70957899999999</v>
      </c>
      <c r="D33">
        <v>73.829323000000002</v>
      </c>
      <c r="E33">
        <v>146.32794200000001</v>
      </c>
      <c r="F33">
        <v>102.507919</v>
      </c>
      <c r="G33">
        <v>182.71116599999999</v>
      </c>
      <c r="H33">
        <v>118.329735</v>
      </c>
      <c r="I33">
        <v>143.09045399999999</v>
      </c>
      <c r="J33">
        <v>37.296829000000002</v>
      </c>
      <c r="K33">
        <v>37.571925999999998</v>
      </c>
      <c r="L33">
        <v>48.810589</v>
      </c>
      <c r="M33">
        <v>59.179886000000003</v>
      </c>
      <c r="N33">
        <v>69.849266</v>
      </c>
      <c r="P33">
        <v>2926.46</v>
      </c>
    </row>
    <row r="34" spans="1:16" x14ac:dyDescent="0.25">
      <c r="A34" s="1">
        <v>43709</v>
      </c>
      <c r="B34">
        <v>81.752335000000002</v>
      </c>
      <c r="C34">
        <v>130.289063</v>
      </c>
      <c r="D34">
        <v>76.235061999999999</v>
      </c>
      <c r="E34">
        <v>145.83561700000001</v>
      </c>
      <c r="F34">
        <v>106.612015</v>
      </c>
      <c r="G34">
        <v>179.78779599999999</v>
      </c>
      <c r="H34">
        <v>122.592163</v>
      </c>
      <c r="I34">
        <v>144.97221400000001</v>
      </c>
      <c r="J34">
        <v>38.217854000000003</v>
      </c>
      <c r="K34">
        <v>37.441718999999999</v>
      </c>
      <c r="L34">
        <v>49.757277999999999</v>
      </c>
      <c r="M34">
        <v>61.595222</v>
      </c>
      <c r="N34">
        <v>71.026390000000006</v>
      </c>
      <c r="P34">
        <v>2976.74</v>
      </c>
    </row>
    <row r="35" spans="1:16" x14ac:dyDescent="0.25">
      <c r="A35" s="1">
        <v>43739</v>
      </c>
      <c r="B35">
        <v>83.341269999999994</v>
      </c>
      <c r="C35">
        <v>133.333618</v>
      </c>
      <c r="D35">
        <v>77.349007</v>
      </c>
      <c r="E35">
        <v>148.82240300000001</v>
      </c>
      <c r="F35">
        <v>107.461174</v>
      </c>
      <c r="G35">
        <v>182.729141</v>
      </c>
      <c r="H35">
        <v>125.18740099999999</v>
      </c>
      <c r="I35">
        <v>148.703506</v>
      </c>
      <c r="J35">
        <v>39.708754999999996</v>
      </c>
      <c r="K35">
        <v>39.411526000000002</v>
      </c>
      <c r="L35">
        <v>51.978737000000002</v>
      </c>
      <c r="M35">
        <v>63.841605999999999</v>
      </c>
      <c r="N35">
        <v>73.432052999999996</v>
      </c>
      <c r="P35">
        <v>3037.56</v>
      </c>
    </row>
    <row r="36" spans="1:16" x14ac:dyDescent="0.25">
      <c r="A36" s="1">
        <v>43770</v>
      </c>
      <c r="B36">
        <v>85.293282000000005</v>
      </c>
      <c r="C36">
        <v>139.30380199999999</v>
      </c>
      <c r="D36">
        <v>80.651832999999996</v>
      </c>
      <c r="E36">
        <v>153.91339099999999</v>
      </c>
      <c r="F36">
        <v>110.862267</v>
      </c>
      <c r="G36">
        <v>193.990936</v>
      </c>
      <c r="H36">
        <v>128.290817</v>
      </c>
      <c r="I36">
        <v>154.336105</v>
      </c>
      <c r="J36">
        <v>40.242584000000001</v>
      </c>
      <c r="K36">
        <v>39.609299</v>
      </c>
      <c r="L36">
        <v>52.650981999999999</v>
      </c>
      <c r="M36">
        <v>64.553139000000002</v>
      </c>
      <c r="N36">
        <v>75.312980999999994</v>
      </c>
      <c r="P36">
        <v>3140.98</v>
      </c>
    </row>
    <row r="37" spans="1:16" x14ac:dyDescent="0.25">
      <c r="A37" s="1">
        <v>43800</v>
      </c>
      <c r="B37">
        <v>87.105864999999994</v>
      </c>
      <c r="C37">
        <v>143.46006800000001</v>
      </c>
      <c r="D37">
        <v>82.188498999999993</v>
      </c>
      <c r="E37">
        <v>156.65618900000001</v>
      </c>
      <c r="F37">
        <v>112.918076</v>
      </c>
      <c r="G37">
        <v>196.462784</v>
      </c>
      <c r="H37">
        <v>130.888184</v>
      </c>
      <c r="I37">
        <v>157.80822800000001</v>
      </c>
      <c r="J37">
        <v>41.263401000000002</v>
      </c>
      <c r="K37">
        <v>41.878872000000001</v>
      </c>
      <c r="L37">
        <v>54.714450999999997</v>
      </c>
      <c r="M37">
        <v>65.142966999999999</v>
      </c>
      <c r="N37">
        <v>77.327552999999995</v>
      </c>
      <c r="P37">
        <v>3230.78</v>
      </c>
    </row>
    <row r="38" spans="1:16" x14ac:dyDescent="0.25">
      <c r="A38" s="1">
        <v>43831</v>
      </c>
      <c r="B38">
        <v>85.627555999999998</v>
      </c>
      <c r="C38">
        <v>148.841599</v>
      </c>
      <c r="D38">
        <v>80.551063999999997</v>
      </c>
      <c r="E38">
        <v>159.00054900000001</v>
      </c>
      <c r="F38">
        <v>111.82109800000001</v>
      </c>
      <c r="G38">
        <v>196.281387</v>
      </c>
      <c r="H38">
        <v>127.414452</v>
      </c>
      <c r="I38">
        <v>158.566925</v>
      </c>
      <c r="J38">
        <v>40.429279000000001</v>
      </c>
      <c r="K38">
        <v>40.063217000000002</v>
      </c>
      <c r="L38">
        <v>53.327553000000002</v>
      </c>
      <c r="M38">
        <v>63.766005999999997</v>
      </c>
      <c r="N38">
        <v>76.701187000000004</v>
      </c>
      <c r="P38">
        <v>3225.52</v>
      </c>
    </row>
    <row r="39" spans="1:16" x14ac:dyDescent="0.25">
      <c r="A39" s="1">
        <v>43862</v>
      </c>
      <c r="B39">
        <v>77.323493999999997</v>
      </c>
      <c r="C39">
        <v>139.54084800000001</v>
      </c>
      <c r="D39">
        <v>72.947800000000001</v>
      </c>
      <c r="E39">
        <v>147.879425</v>
      </c>
      <c r="F39">
        <v>100.028374</v>
      </c>
      <c r="G39">
        <v>183.02220199999999</v>
      </c>
      <c r="H39">
        <v>114.44695299999999</v>
      </c>
      <c r="I39">
        <v>145.88310200000001</v>
      </c>
      <c r="J39">
        <v>37.336070999999997</v>
      </c>
      <c r="K39">
        <v>38.642268999999999</v>
      </c>
      <c r="L39">
        <v>49.083126</v>
      </c>
      <c r="M39">
        <v>59.032027999999997</v>
      </c>
      <c r="N39">
        <v>71.160004000000001</v>
      </c>
      <c r="P39">
        <v>2954.22</v>
      </c>
    </row>
    <row r="40" spans="1:16" x14ac:dyDescent="0.25">
      <c r="A40" s="1">
        <v>43891</v>
      </c>
      <c r="B40">
        <v>66.310738000000001</v>
      </c>
      <c r="C40">
        <v>125.471245</v>
      </c>
      <c r="D40">
        <v>62.658211000000001</v>
      </c>
      <c r="E40">
        <v>125.350212</v>
      </c>
      <c r="F40">
        <v>77.559212000000002</v>
      </c>
      <c r="G40">
        <v>148.94274899999999</v>
      </c>
      <c r="H40">
        <v>85.423957999999999</v>
      </c>
      <c r="I40">
        <v>125.005264</v>
      </c>
      <c r="J40">
        <v>31.537485</v>
      </c>
      <c r="K40">
        <v>31.995259999999998</v>
      </c>
      <c r="L40">
        <v>40.641243000000003</v>
      </c>
      <c r="M40">
        <v>52.434891</v>
      </c>
      <c r="N40">
        <v>60.414321999999999</v>
      </c>
      <c r="P40">
        <v>2584.59</v>
      </c>
    </row>
    <row r="41" spans="1:16" x14ac:dyDescent="0.25">
      <c r="A41" s="1">
        <v>43922</v>
      </c>
      <c r="B41">
        <v>73.645294000000007</v>
      </c>
      <c r="C41">
        <v>144.64094499999999</v>
      </c>
      <c r="D41">
        <v>69.709594999999993</v>
      </c>
      <c r="E41">
        <v>145.449219</v>
      </c>
      <c r="F41">
        <v>88.085982999999999</v>
      </c>
      <c r="G41">
        <v>173.69955400000001</v>
      </c>
      <c r="H41">
        <v>96.990204000000006</v>
      </c>
      <c r="I41">
        <v>142.12492399999999</v>
      </c>
      <c r="J41">
        <v>33.901985000000003</v>
      </c>
      <c r="K41">
        <v>34.558258000000002</v>
      </c>
      <c r="L41">
        <v>43.546500999999999</v>
      </c>
      <c r="M41">
        <v>55.756435000000003</v>
      </c>
      <c r="N41">
        <v>66.941063</v>
      </c>
      <c r="P41">
        <v>2912.43</v>
      </c>
    </row>
    <row r="42" spans="1:16" x14ac:dyDescent="0.25">
      <c r="A42" s="1">
        <v>43952</v>
      </c>
      <c r="B42">
        <v>75.731628000000001</v>
      </c>
      <c r="C42">
        <v>153.98477199999999</v>
      </c>
      <c r="D42">
        <v>71.518119999999996</v>
      </c>
      <c r="E42">
        <v>159.57676699999999</v>
      </c>
      <c r="F42">
        <v>91.693695000000005</v>
      </c>
      <c r="G42">
        <v>192.526443</v>
      </c>
      <c r="H42">
        <v>101.64466899999999</v>
      </c>
      <c r="I42">
        <v>149.794464</v>
      </c>
      <c r="J42">
        <v>35.792811999999998</v>
      </c>
      <c r="K42">
        <v>35.695228999999998</v>
      </c>
      <c r="L42">
        <v>46.089153000000003</v>
      </c>
      <c r="M42">
        <v>59.131863000000003</v>
      </c>
      <c r="N42">
        <v>70.427666000000002</v>
      </c>
      <c r="P42">
        <v>3044.31</v>
      </c>
    </row>
    <row r="43" spans="1:16" x14ac:dyDescent="0.25">
      <c r="A43" s="1">
        <v>43983</v>
      </c>
      <c r="B43">
        <v>74.372208000000001</v>
      </c>
      <c r="C43">
        <v>161.84382600000001</v>
      </c>
      <c r="D43">
        <v>70.063637</v>
      </c>
      <c r="E43">
        <v>163.66134600000001</v>
      </c>
      <c r="F43">
        <v>92.068900999999997</v>
      </c>
      <c r="G43">
        <v>198.09411600000001</v>
      </c>
      <c r="H43">
        <v>103.247635</v>
      </c>
      <c r="I43">
        <v>152.542618</v>
      </c>
      <c r="J43">
        <v>36.856997999999997</v>
      </c>
      <c r="K43">
        <v>37.844974999999998</v>
      </c>
      <c r="L43">
        <v>47.573157999999999</v>
      </c>
      <c r="M43">
        <v>60.520068999999999</v>
      </c>
      <c r="N43">
        <v>72.243415999999996</v>
      </c>
      <c r="P43">
        <v>3100.29</v>
      </c>
    </row>
    <row r="44" spans="1:16" x14ac:dyDescent="0.25">
      <c r="A44" s="1">
        <v>44013</v>
      </c>
      <c r="B44">
        <v>77.462204</v>
      </c>
      <c r="C44">
        <v>174.557739</v>
      </c>
      <c r="D44">
        <v>72.830573999999999</v>
      </c>
      <c r="E44">
        <v>176.08999600000001</v>
      </c>
      <c r="F44">
        <v>97.699798999999999</v>
      </c>
      <c r="G44">
        <v>209.83633399999999</v>
      </c>
      <c r="H44">
        <v>107.154945</v>
      </c>
      <c r="I44">
        <v>162.03787199999999</v>
      </c>
      <c r="J44">
        <v>38.018898</v>
      </c>
      <c r="K44">
        <v>41.269699000000003</v>
      </c>
      <c r="L44">
        <v>49.652805000000001</v>
      </c>
      <c r="M44">
        <v>61.061973999999999</v>
      </c>
      <c r="N44">
        <v>76.433693000000005</v>
      </c>
      <c r="P44">
        <v>3271.12</v>
      </c>
    </row>
    <row r="45" spans="1:16" x14ac:dyDescent="0.25">
      <c r="A45" s="1">
        <v>44044</v>
      </c>
      <c r="B45">
        <v>79.932998999999995</v>
      </c>
      <c r="C45">
        <v>194.42021199999999</v>
      </c>
      <c r="D45">
        <v>76.049926999999997</v>
      </c>
      <c r="E45">
        <v>181.61331200000001</v>
      </c>
      <c r="F45">
        <v>100.509216</v>
      </c>
      <c r="G45">
        <v>217.026535</v>
      </c>
      <c r="H45">
        <v>112.112953</v>
      </c>
      <c r="I45">
        <v>173.550476</v>
      </c>
      <c r="J45">
        <v>39.986213999999997</v>
      </c>
      <c r="K45">
        <v>42.401950999999997</v>
      </c>
      <c r="L45">
        <v>51.794246999999999</v>
      </c>
      <c r="M45">
        <v>64.840767</v>
      </c>
      <c r="N45">
        <v>81.023972000000001</v>
      </c>
      <c r="P45">
        <v>3500.31</v>
      </c>
    </row>
    <row r="46" spans="1:16" x14ac:dyDescent="0.25">
      <c r="A46" s="1">
        <v>44075</v>
      </c>
      <c r="B46">
        <v>77.204643000000004</v>
      </c>
      <c r="C46">
        <v>183.849335</v>
      </c>
      <c r="D46">
        <v>73.929398000000006</v>
      </c>
      <c r="E46">
        <v>178.951019</v>
      </c>
      <c r="F46">
        <v>98.203568000000004</v>
      </c>
      <c r="G46">
        <v>213.451279</v>
      </c>
      <c r="H46">
        <v>107.339287</v>
      </c>
      <c r="I46">
        <v>166.72709699999999</v>
      </c>
      <c r="J46">
        <v>39.059856000000003</v>
      </c>
      <c r="K46">
        <v>41.490402000000003</v>
      </c>
      <c r="L46">
        <v>49.900264999999997</v>
      </c>
      <c r="M46">
        <v>64.936203000000006</v>
      </c>
      <c r="N46">
        <v>78.258148000000006</v>
      </c>
      <c r="P46">
        <v>3363</v>
      </c>
    </row>
    <row r="47" spans="1:16" x14ac:dyDescent="0.25">
      <c r="A47" s="1">
        <v>44105</v>
      </c>
      <c r="B47">
        <v>76.532477999999998</v>
      </c>
      <c r="C47">
        <v>177.812454</v>
      </c>
      <c r="D47">
        <v>72.469420999999997</v>
      </c>
      <c r="E47">
        <v>177.850189</v>
      </c>
      <c r="F47">
        <v>99.336433</v>
      </c>
      <c r="G47">
        <v>215.599548</v>
      </c>
      <c r="H47">
        <v>111.346771</v>
      </c>
      <c r="I47">
        <v>164.14750699999999</v>
      </c>
      <c r="J47">
        <v>37.874485</v>
      </c>
      <c r="K47">
        <v>42.447178000000001</v>
      </c>
      <c r="L47">
        <v>47.461745999999998</v>
      </c>
      <c r="M47">
        <v>64.513885000000002</v>
      </c>
      <c r="N47">
        <v>77.039473999999998</v>
      </c>
      <c r="P47">
        <v>3269.96</v>
      </c>
    </row>
    <row r="48" spans="1:16" x14ac:dyDescent="0.25">
      <c r="A48" s="1">
        <v>44136</v>
      </c>
      <c r="B48">
        <v>85.913803000000001</v>
      </c>
      <c r="C48">
        <v>194.992874</v>
      </c>
      <c r="D48">
        <v>81.729293999999996</v>
      </c>
      <c r="E48">
        <v>201.847443</v>
      </c>
      <c r="F48">
        <v>112.66514599999999</v>
      </c>
      <c r="G48">
        <v>246.24177599999999</v>
      </c>
      <c r="H48">
        <v>130.74705499999999</v>
      </c>
      <c r="I48">
        <v>183.522018</v>
      </c>
      <c r="J48">
        <v>43.289237999999997</v>
      </c>
      <c r="K48">
        <v>46.080523999999997</v>
      </c>
      <c r="L48">
        <v>55.242828000000003</v>
      </c>
      <c r="M48">
        <v>72.240211000000002</v>
      </c>
      <c r="N48">
        <v>86.568222000000006</v>
      </c>
      <c r="P48">
        <v>3621.63</v>
      </c>
    </row>
    <row r="49" spans="1:16" x14ac:dyDescent="0.25">
      <c r="A49" s="1">
        <v>44166</v>
      </c>
      <c r="B49">
        <v>88.049873000000005</v>
      </c>
      <c r="C49">
        <v>202.34172100000001</v>
      </c>
      <c r="D49">
        <v>84.182441999999995</v>
      </c>
      <c r="E49">
        <v>210.99066199999999</v>
      </c>
      <c r="F49">
        <v>115.990005</v>
      </c>
      <c r="G49">
        <v>266.20251500000001</v>
      </c>
      <c r="H49">
        <v>138.77848800000001</v>
      </c>
      <c r="I49">
        <v>191.32685900000001</v>
      </c>
      <c r="J49">
        <v>45.324565999999997</v>
      </c>
      <c r="K49">
        <v>48.551200999999999</v>
      </c>
      <c r="L49">
        <v>57.654677999999997</v>
      </c>
      <c r="M49">
        <v>76.295081999999994</v>
      </c>
      <c r="N49">
        <v>90.293899999999994</v>
      </c>
      <c r="P49">
        <v>3756.07</v>
      </c>
    </row>
    <row r="50" spans="1:16" x14ac:dyDescent="0.25">
      <c r="A50" s="1">
        <v>44197</v>
      </c>
      <c r="B50">
        <v>88.330962999999997</v>
      </c>
      <c r="C50">
        <v>200.82536300000001</v>
      </c>
      <c r="D50">
        <v>83.974975999999998</v>
      </c>
      <c r="E50">
        <v>209.13365200000001</v>
      </c>
      <c r="F50">
        <v>116.424942</v>
      </c>
      <c r="G50">
        <v>272.493561</v>
      </c>
      <c r="H50">
        <v>142.48262</v>
      </c>
      <c r="I50">
        <v>191.46257</v>
      </c>
      <c r="J50">
        <v>45.397125000000003</v>
      </c>
      <c r="K50">
        <v>50.375439</v>
      </c>
      <c r="L50">
        <v>57.855961000000001</v>
      </c>
      <c r="M50">
        <v>76.838477999999995</v>
      </c>
      <c r="N50">
        <v>90.631348000000003</v>
      </c>
      <c r="P50">
        <v>3714.24</v>
      </c>
    </row>
    <row r="51" spans="1:16" x14ac:dyDescent="0.25">
      <c r="A51" s="1">
        <v>44228</v>
      </c>
      <c r="B51">
        <v>92.369392000000005</v>
      </c>
      <c r="C51">
        <v>201.21354700000001</v>
      </c>
      <c r="D51">
        <v>87.687659999999994</v>
      </c>
      <c r="E51">
        <v>216.38742099999999</v>
      </c>
      <c r="F51">
        <v>125.16784699999999</v>
      </c>
      <c r="G51">
        <v>280.64410400000003</v>
      </c>
      <c r="H51">
        <v>155.01156599999999</v>
      </c>
      <c r="I51">
        <v>197.473221</v>
      </c>
      <c r="J51">
        <v>46.501300999999998</v>
      </c>
      <c r="K51">
        <v>51.164993000000003</v>
      </c>
      <c r="L51">
        <v>59.348396000000001</v>
      </c>
      <c r="M51">
        <v>78.244179000000003</v>
      </c>
      <c r="N51">
        <v>93.054848000000007</v>
      </c>
      <c r="P51">
        <v>3811.15</v>
      </c>
    </row>
    <row r="52" spans="1:16" x14ac:dyDescent="0.25">
      <c r="A52" s="1">
        <v>44256</v>
      </c>
      <c r="B52">
        <v>98.135795999999999</v>
      </c>
      <c r="C52">
        <v>206.100571</v>
      </c>
      <c r="D52">
        <v>93.012428</v>
      </c>
      <c r="E52">
        <v>213.816711</v>
      </c>
      <c r="F52">
        <v>132.34075899999999</v>
      </c>
      <c r="G52">
        <v>273.65936299999998</v>
      </c>
      <c r="H52">
        <v>162.611435</v>
      </c>
      <c r="I52">
        <v>203.99710099999999</v>
      </c>
      <c r="J52">
        <v>47.566733999999997</v>
      </c>
      <c r="K52">
        <v>50.736099000000003</v>
      </c>
      <c r="L52">
        <v>61.054028000000002</v>
      </c>
      <c r="M52">
        <v>79.165154000000001</v>
      </c>
      <c r="N52">
        <v>95.458732999999995</v>
      </c>
      <c r="P52">
        <v>3972.89</v>
      </c>
    </row>
    <row r="53" spans="1:16" x14ac:dyDescent="0.25">
      <c r="A53" s="1">
        <v>44287</v>
      </c>
      <c r="B53">
        <v>101.302834</v>
      </c>
      <c r="C53">
        <v>221.21585099999999</v>
      </c>
      <c r="D53">
        <v>96.485984999999999</v>
      </c>
      <c r="E53">
        <v>224.74084500000001</v>
      </c>
      <c r="F53">
        <v>138.87576300000001</v>
      </c>
      <c r="G53">
        <v>283.82788099999999</v>
      </c>
      <c r="H53">
        <v>169.806183</v>
      </c>
      <c r="I53">
        <v>214.98550399999999</v>
      </c>
      <c r="J53">
        <v>49.248317999999998</v>
      </c>
      <c r="K53">
        <v>51.709201999999998</v>
      </c>
      <c r="L53">
        <v>64.246498000000003</v>
      </c>
      <c r="M53">
        <v>79.625236999999998</v>
      </c>
      <c r="N53">
        <v>99.662368999999998</v>
      </c>
      <c r="P53">
        <v>4181.17</v>
      </c>
    </row>
    <row r="54" spans="1:16" x14ac:dyDescent="0.25">
      <c r="A54" s="1">
        <v>44317</v>
      </c>
      <c r="B54">
        <v>104.371132</v>
      </c>
      <c r="C54">
        <v>217.83720400000001</v>
      </c>
      <c r="D54">
        <v>99.285094999999998</v>
      </c>
      <c r="E54">
        <v>223.42446899999999</v>
      </c>
      <c r="F54">
        <v>141.96977200000001</v>
      </c>
      <c r="G54">
        <v>276.229919</v>
      </c>
      <c r="H54">
        <v>173.601563</v>
      </c>
      <c r="I54">
        <v>215.96585099999999</v>
      </c>
      <c r="J54">
        <v>51.009613000000002</v>
      </c>
      <c r="K54">
        <v>52.587615999999997</v>
      </c>
      <c r="L54">
        <v>67.107956000000001</v>
      </c>
      <c r="M54">
        <v>80.897598000000002</v>
      </c>
      <c r="N54">
        <v>101.236351</v>
      </c>
      <c r="P54">
        <v>4204.1099999999997</v>
      </c>
    </row>
    <row r="55" spans="1:16" x14ac:dyDescent="0.25">
      <c r="A55" s="1">
        <v>44348</v>
      </c>
      <c r="B55">
        <v>102.377708</v>
      </c>
      <c r="C55">
        <v>230.604263</v>
      </c>
      <c r="D55">
        <v>97.841353999999995</v>
      </c>
      <c r="E55">
        <v>235.700638</v>
      </c>
      <c r="F55">
        <v>138.44220000000001</v>
      </c>
      <c r="G55">
        <v>288.95306399999998</v>
      </c>
      <c r="H55">
        <v>171.19618199999999</v>
      </c>
      <c r="I55">
        <v>220.64979600000001</v>
      </c>
      <c r="J55">
        <v>50.133831000000001</v>
      </c>
      <c r="K55">
        <v>53.007305000000002</v>
      </c>
      <c r="L55">
        <v>65.463104000000001</v>
      </c>
      <c r="M55">
        <v>79.945746999999997</v>
      </c>
      <c r="N55">
        <v>101.924965</v>
      </c>
      <c r="P55">
        <v>4297.5</v>
      </c>
    </row>
    <row r="56" spans="1:16" x14ac:dyDescent="0.25">
      <c r="A56" s="1">
        <v>44378</v>
      </c>
      <c r="B56">
        <v>103.704048</v>
      </c>
      <c r="C56">
        <v>239.01135300000001</v>
      </c>
      <c r="D56">
        <v>99.501389000000003</v>
      </c>
      <c r="E56">
        <v>240.346451</v>
      </c>
      <c r="F56">
        <v>139.67056299999999</v>
      </c>
      <c r="G56">
        <v>285.41626000000002</v>
      </c>
      <c r="H56">
        <v>169.010773</v>
      </c>
      <c r="I56">
        <v>225.170151</v>
      </c>
      <c r="J56">
        <v>50.794688999999998</v>
      </c>
      <c r="K56">
        <v>50.145721000000002</v>
      </c>
      <c r="L56">
        <v>67.416831999999999</v>
      </c>
      <c r="M56">
        <v>79.629112000000006</v>
      </c>
      <c r="N56">
        <v>103.065735</v>
      </c>
      <c r="P56">
        <v>4395.26</v>
      </c>
    </row>
    <row r="57" spans="1:16" x14ac:dyDescent="0.25">
      <c r="A57" s="1">
        <v>44409</v>
      </c>
      <c r="B57">
        <v>105.869682</v>
      </c>
      <c r="C57">
        <v>248.06132500000001</v>
      </c>
      <c r="D57">
        <v>101.38771800000001</v>
      </c>
      <c r="E57">
        <v>247.601868</v>
      </c>
      <c r="F57">
        <v>144.26518200000001</v>
      </c>
      <c r="G57">
        <v>291.07583599999998</v>
      </c>
      <c r="H57">
        <v>172.53346300000001</v>
      </c>
      <c r="I57">
        <v>231.60670500000001</v>
      </c>
      <c r="J57">
        <v>51.461745999999998</v>
      </c>
      <c r="K57">
        <v>51.244591</v>
      </c>
      <c r="L57">
        <v>68.637039000000001</v>
      </c>
      <c r="M57">
        <v>80.244727999999995</v>
      </c>
      <c r="N57">
        <v>105.398926</v>
      </c>
      <c r="P57">
        <v>4522.68</v>
      </c>
    </row>
    <row r="58" spans="1:16" x14ac:dyDescent="0.25">
      <c r="A58" s="1">
        <v>44440</v>
      </c>
      <c r="B58">
        <v>101.735291</v>
      </c>
      <c r="C58">
        <v>234.28179900000001</v>
      </c>
      <c r="D58">
        <v>96.637328999999994</v>
      </c>
      <c r="E58">
        <v>235.82556199999999</v>
      </c>
      <c r="F58">
        <v>138.24464399999999</v>
      </c>
      <c r="G58">
        <v>279.64685100000003</v>
      </c>
      <c r="H58">
        <v>167.48689300000001</v>
      </c>
      <c r="I58">
        <v>220.57118199999999</v>
      </c>
      <c r="J58">
        <v>49.529240000000001</v>
      </c>
      <c r="K58">
        <v>49.066474999999997</v>
      </c>
      <c r="L58">
        <v>64.563109999999995</v>
      </c>
      <c r="M58">
        <v>79.189391999999998</v>
      </c>
      <c r="N58">
        <v>100.673225</v>
      </c>
      <c r="P58">
        <v>4307.54</v>
      </c>
    </row>
    <row r="59" spans="1:16" x14ac:dyDescent="0.25">
      <c r="A59" s="1">
        <v>44470</v>
      </c>
      <c r="B59">
        <v>107.51372499999999</v>
      </c>
      <c r="C59">
        <v>253.87060500000001</v>
      </c>
      <c r="D59">
        <v>102.83953099999999</v>
      </c>
      <c r="E59">
        <v>256.57955900000002</v>
      </c>
      <c r="F59">
        <v>144.858215</v>
      </c>
      <c r="G59">
        <v>295.208099</v>
      </c>
      <c r="H59">
        <v>175.79226700000001</v>
      </c>
      <c r="I59">
        <v>236.06442300000001</v>
      </c>
      <c r="J59">
        <v>51.324599999999997</v>
      </c>
      <c r="K59">
        <v>50.165401000000003</v>
      </c>
      <c r="L59">
        <v>68.203391999999994</v>
      </c>
      <c r="M59">
        <v>79.33493</v>
      </c>
      <c r="N59">
        <v>106.270287</v>
      </c>
      <c r="P59">
        <v>4605.38</v>
      </c>
    </row>
    <row r="60" spans="1:16" x14ac:dyDescent="0.25">
      <c r="A60" s="1">
        <v>44501</v>
      </c>
      <c r="B60">
        <v>105.02516199999999</v>
      </c>
      <c r="C60">
        <v>256.25808699999999</v>
      </c>
      <c r="D60">
        <v>99.877967999999996</v>
      </c>
      <c r="E60">
        <v>249.968323</v>
      </c>
      <c r="F60">
        <v>141.607101</v>
      </c>
      <c r="G60">
        <v>277.182007</v>
      </c>
      <c r="H60">
        <v>170.477859</v>
      </c>
      <c r="I60">
        <v>232.61677599999999</v>
      </c>
      <c r="J60">
        <v>48.941532000000002</v>
      </c>
      <c r="K60">
        <v>48.709755000000001</v>
      </c>
      <c r="L60">
        <v>64.867949999999993</v>
      </c>
      <c r="M60">
        <v>75.743072999999995</v>
      </c>
      <c r="N60">
        <v>103.491196</v>
      </c>
      <c r="P60">
        <v>4567</v>
      </c>
    </row>
    <row r="61" spans="1:16" x14ac:dyDescent="0.25">
      <c r="A61" s="1">
        <v>44531</v>
      </c>
      <c r="B61">
        <v>111.15237399999999</v>
      </c>
      <c r="C61">
        <v>260.48361199999999</v>
      </c>
      <c r="D61">
        <v>106.158852</v>
      </c>
      <c r="E61">
        <v>254.28259299999999</v>
      </c>
      <c r="F61">
        <v>149.46147199999999</v>
      </c>
      <c r="G61">
        <v>281.41641199999998</v>
      </c>
      <c r="H61">
        <v>177.65976000000001</v>
      </c>
      <c r="I61">
        <v>240.578262</v>
      </c>
      <c r="J61">
        <v>50.280777</v>
      </c>
      <c r="K61">
        <v>48.977119000000002</v>
      </c>
      <c r="L61">
        <v>67.540260000000004</v>
      </c>
      <c r="M61">
        <v>76.557625000000002</v>
      </c>
      <c r="N61">
        <v>106.627602</v>
      </c>
      <c r="P61">
        <v>4766.18</v>
      </c>
    </row>
    <row r="62" spans="1:16" x14ac:dyDescent="0.25">
      <c r="A62" s="1">
        <v>44562</v>
      </c>
      <c r="B62">
        <v>111.519997</v>
      </c>
      <c r="C62">
        <v>238.199997</v>
      </c>
      <c r="D62">
        <v>105.800003</v>
      </c>
      <c r="E62">
        <v>221.679993</v>
      </c>
      <c r="F62">
        <v>146.270004</v>
      </c>
      <c r="G62">
        <v>245.63999899999999</v>
      </c>
      <c r="H62">
        <v>170.96000699999999</v>
      </c>
      <c r="I62">
        <v>226.80999800000001</v>
      </c>
      <c r="J62">
        <v>49.09</v>
      </c>
      <c r="K62">
        <v>49.669998</v>
      </c>
      <c r="L62">
        <v>65.800003000000004</v>
      </c>
      <c r="M62">
        <v>74.199996999999996</v>
      </c>
      <c r="N62">
        <v>102.510002</v>
      </c>
      <c r="P62">
        <v>4515.55</v>
      </c>
    </row>
    <row r="64" spans="1:16" x14ac:dyDescent="0.25">
      <c r="A64" s="1" t="s">
        <v>15</v>
      </c>
    </row>
    <row r="65" spans="1:16" x14ac:dyDescent="0.25">
      <c r="A65" s="1" t="s">
        <v>0</v>
      </c>
      <c r="B65" t="s">
        <v>1</v>
      </c>
      <c r="C65" t="s">
        <v>2</v>
      </c>
      <c r="D65" t="s">
        <v>3</v>
      </c>
      <c r="E65" t="s">
        <v>4</v>
      </c>
      <c r="F65" t="s">
        <v>5</v>
      </c>
      <c r="G65" t="s">
        <v>6</v>
      </c>
      <c r="H65" t="s">
        <v>7</v>
      </c>
      <c r="I65" t="s">
        <v>8</v>
      </c>
      <c r="J65" t="s">
        <v>9</v>
      </c>
      <c r="K65" t="s">
        <v>10</v>
      </c>
      <c r="L65" t="s">
        <v>11</v>
      </c>
      <c r="M65" t="s">
        <v>12</v>
      </c>
      <c r="N65" t="s">
        <v>13</v>
      </c>
      <c r="P65" t="s">
        <v>14</v>
      </c>
    </row>
    <row r="66" spans="1:16" x14ac:dyDescent="0.25">
      <c r="A66" s="1">
        <v>42767</v>
      </c>
      <c r="B66" s="2">
        <f>B3/B2-1</f>
        <v>3.5780386957841692E-2</v>
      </c>
      <c r="C66" s="2">
        <f t="shared" ref="C66:N66" si="0">C3/C2-1</f>
        <v>4.719183052599818E-2</v>
      </c>
      <c r="D66" s="2">
        <f t="shared" si="0"/>
        <v>3.6149988968800173E-2</v>
      </c>
      <c r="E66" s="2">
        <f t="shared" si="0"/>
        <v>2.7899452652491608E-2</v>
      </c>
      <c r="F66" s="2">
        <f t="shared" si="0"/>
        <v>3.3534643078257487E-2</v>
      </c>
      <c r="G66" s="2">
        <f>G3/G2-1</f>
        <v>2.6770064928692827E-2</v>
      </c>
      <c r="H66" s="2">
        <f t="shared" si="0"/>
        <v>2.0116505109489813E-2</v>
      </c>
      <c r="I66" s="2">
        <f t="shared" si="0"/>
        <v>3.6948811221400035E-2</v>
      </c>
      <c r="J66" s="2">
        <f t="shared" si="0"/>
        <v>1.0559871686181443E-2</v>
      </c>
      <c r="K66" s="2">
        <f t="shared" si="0"/>
        <v>2.24630619522177E-2</v>
      </c>
      <c r="L66" s="2">
        <f t="shared" si="0"/>
        <v>5.8752950366205425E-3</v>
      </c>
      <c r="M66" s="2">
        <f t="shared" si="0"/>
        <v>2.1482471880085674E-2</v>
      </c>
      <c r="N66" s="2">
        <f t="shared" si="0"/>
        <v>2.6897765515789818E-2</v>
      </c>
      <c r="O66" s="2"/>
      <c r="P66" s="2">
        <f>P3/P2-1</f>
        <v>3.7198260541408734E-2</v>
      </c>
    </row>
    <row r="67" spans="1:16" x14ac:dyDescent="0.25">
      <c r="A67" s="1">
        <v>42795</v>
      </c>
      <c r="B67" s="2">
        <f t="shared" ref="B67:N67" si="1">B4/B3-1</f>
        <v>-1.0197323771249489E-2</v>
      </c>
      <c r="C67" s="2">
        <f t="shared" si="1"/>
        <v>1.2482734101718851E-2</v>
      </c>
      <c r="D67" s="2">
        <f t="shared" si="1"/>
        <v>-1.608052482739708E-2</v>
      </c>
      <c r="E67" s="2">
        <f t="shared" si="1"/>
        <v>1.8627000985920183E-3</v>
      </c>
      <c r="F67" s="2">
        <f t="shared" si="1"/>
        <v>-6.9178919723063004E-3</v>
      </c>
      <c r="G67" s="2">
        <f t="shared" si="1"/>
        <v>2.0658609520143312E-3</v>
      </c>
      <c r="H67" s="2">
        <f t="shared" si="1"/>
        <v>-1.1107473346276486E-2</v>
      </c>
      <c r="I67" s="2">
        <f t="shared" si="1"/>
        <v>-3.9409956364967469E-3</v>
      </c>
      <c r="J67" s="2">
        <f t="shared" si="1"/>
        <v>2.6645478670876965E-2</v>
      </c>
      <c r="K67" s="2">
        <f t="shared" si="1"/>
        <v>2.6621776460157953E-2</v>
      </c>
      <c r="L67" s="2">
        <f t="shared" si="1"/>
        <v>3.8670569002382971E-2</v>
      </c>
      <c r="M67" s="2">
        <f t="shared" si="1"/>
        <v>1.5893657546486528E-2</v>
      </c>
      <c r="N67" s="2">
        <f t="shared" si="1"/>
        <v>1.0849448417942442E-2</v>
      </c>
      <c r="O67" s="2"/>
      <c r="P67" s="2">
        <f t="shared" ref="P67:P97" si="2">P4/P3-1</f>
        <v>-3.8923017041514463E-4</v>
      </c>
    </row>
    <row r="68" spans="1:16" x14ac:dyDescent="0.25">
      <c r="A68" s="1">
        <v>42826</v>
      </c>
      <c r="B68" s="2">
        <f t="shared" ref="B68:N68" si="3">B5/B4-1</f>
        <v>6.4586487021993655E-3</v>
      </c>
      <c r="C68" s="2">
        <f t="shared" si="3"/>
        <v>2.6732375658198304E-2</v>
      </c>
      <c r="D68" s="2">
        <f t="shared" si="3"/>
        <v>4.1397438788342011E-3</v>
      </c>
      <c r="E68" s="2">
        <f t="shared" si="3"/>
        <v>2.2657417264480229E-2</v>
      </c>
      <c r="F68" s="2">
        <f t="shared" si="3"/>
        <v>8.4379227591429018E-3</v>
      </c>
      <c r="G68" s="2">
        <f t="shared" si="3"/>
        <v>1.6065766329741438E-2</v>
      </c>
      <c r="H68" s="2">
        <f t="shared" si="3"/>
        <v>7.9624343221811333E-3</v>
      </c>
      <c r="I68" s="2">
        <f t="shared" si="3"/>
        <v>1.5192018406787744E-2</v>
      </c>
      <c r="J68" s="2">
        <f t="shared" si="3"/>
        <v>2.6058529547707376E-2</v>
      </c>
      <c r="K68" s="2">
        <f t="shared" si="3"/>
        <v>1.7416980788750314E-2</v>
      </c>
      <c r="L68" s="2">
        <f t="shared" si="3"/>
        <v>4.4610152301761019E-2</v>
      </c>
      <c r="M68" s="2">
        <f t="shared" si="3"/>
        <v>9.6191970670120863E-3</v>
      </c>
      <c r="N68" s="2">
        <f t="shared" si="3"/>
        <v>2.0189086823035218E-2</v>
      </c>
      <c r="O68" s="2"/>
      <c r="P68" s="2">
        <f t="shared" si="2"/>
        <v>9.0912169025529899E-3</v>
      </c>
    </row>
    <row r="69" spans="1:16" x14ac:dyDescent="0.25">
      <c r="A69" s="1">
        <v>42856</v>
      </c>
      <c r="B69" s="2">
        <f t="shared" ref="B69:N69" si="4">B6/B5-1</f>
        <v>3.6086253745102326E-3</v>
      </c>
      <c r="C69" s="2">
        <f t="shared" si="4"/>
        <v>2.978968904840551E-2</v>
      </c>
      <c r="D69" s="2">
        <f t="shared" si="4"/>
        <v>1.6074028146946251E-3</v>
      </c>
      <c r="E69" s="2">
        <f t="shared" si="4"/>
        <v>1.8298393988388062E-2</v>
      </c>
      <c r="F69" s="2">
        <f t="shared" si="4"/>
        <v>8.795252763900141E-4</v>
      </c>
      <c r="G69" s="2">
        <f t="shared" si="4"/>
        <v>3.5065652978361062E-3</v>
      </c>
      <c r="H69" s="2">
        <f t="shared" si="4"/>
        <v>-2.3996680338914445E-2</v>
      </c>
      <c r="I69" s="2">
        <f t="shared" si="4"/>
        <v>1.0113356192075651E-2</v>
      </c>
      <c r="J69" s="2">
        <f t="shared" si="4"/>
        <v>3.4105433905621929E-2</v>
      </c>
      <c r="K69" s="2">
        <f t="shared" si="4"/>
        <v>9.9161079030671839E-3</v>
      </c>
      <c r="L69" s="2">
        <f t="shared" si="4"/>
        <v>4.908550610304574E-2</v>
      </c>
      <c r="M69" s="2">
        <f t="shared" si="4"/>
        <v>2.2114114564982801E-2</v>
      </c>
      <c r="N69" s="2">
        <f t="shared" si="4"/>
        <v>1.9462850106788387E-2</v>
      </c>
      <c r="O69" s="2"/>
      <c r="P69" s="2">
        <f t="shared" si="2"/>
        <v>1.1576210049492719E-2</v>
      </c>
    </row>
    <row r="70" spans="1:16" x14ac:dyDescent="0.25">
      <c r="A70" s="1">
        <v>42887</v>
      </c>
      <c r="B70" s="2">
        <f t="shared" ref="B70:N70" si="5">B7/B6-1</f>
        <v>3.7242550451206391E-3</v>
      </c>
      <c r="C70" s="2">
        <f t="shared" si="5"/>
        <v>-8.7180557778779866E-3</v>
      </c>
      <c r="D70" s="2">
        <f t="shared" si="5"/>
        <v>1.2111674203881151E-2</v>
      </c>
      <c r="E70" s="2">
        <f t="shared" si="5"/>
        <v>2.2142731627841084E-3</v>
      </c>
      <c r="F70" s="2">
        <f t="shared" si="5"/>
        <v>4.4918219390066572E-3</v>
      </c>
      <c r="G70" s="2">
        <f t="shared" si="5"/>
        <v>1.8521081324522903E-2</v>
      </c>
      <c r="H70" s="2">
        <f t="shared" si="5"/>
        <v>2.0932035967768048E-2</v>
      </c>
      <c r="I70" s="2">
        <f t="shared" si="5"/>
        <v>4.8446183850756608E-3</v>
      </c>
      <c r="J70" s="2">
        <f t="shared" si="5"/>
        <v>-5.2962523884262369E-3</v>
      </c>
      <c r="K70" s="2">
        <f t="shared" si="5"/>
        <v>2.2089124958322159E-3</v>
      </c>
      <c r="L70" s="2">
        <f t="shared" si="5"/>
        <v>-1.9035818922645387E-2</v>
      </c>
      <c r="M70" s="2">
        <f t="shared" si="5"/>
        <v>9.667141530810941E-3</v>
      </c>
      <c r="N70" s="2">
        <f t="shared" si="5"/>
        <v>-5.9181640789818246E-4</v>
      </c>
      <c r="O70" s="2"/>
      <c r="P70" s="2">
        <f t="shared" si="2"/>
        <v>4.8138319927024664E-3</v>
      </c>
    </row>
    <row r="71" spans="1:16" x14ac:dyDescent="0.25">
      <c r="A71" s="1">
        <v>42917</v>
      </c>
      <c r="B71" s="2">
        <f t="shared" ref="B71:N71" si="6">B8/B7-1</f>
        <v>2.3843854669225006E-2</v>
      </c>
      <c r="C71" s="2">
        <f t="shared" si="6"/>
        <v>2.9998665232485067E-2</v>
      </c>
      <c r="D71" s="2">
        <f t="shared" si="6"/>
        <v>2.2207978480617951E-2</v>
      </c>
      <c r="E71" s="2">
        <f t="shared" si="6"/>
        <v>1.9587800353311646E-2</v>
      </c>
      <c r="F71" s="2">
        <f t="shared" si="6"/>
        <v>2.1488633793081746E-2</v>
      </c>
      <c r="G71" s="2">
        <f t="shared" si="6"/>
        <v>1.5124619545132667E-2</v>
      </c>
      <c r="H71" s="2">
        <f t="shared" si="6"/>
        <v>1.3648990626856428E-2</v>
      </c>
      <c r="I71" s="2">
        <f t="shared" si="6"/>
        <v>2.3495640619056957E-2</v>
      </c>
      <c r="J71" s="2">
        <f t="shared" si="6"/>
        <v>4.0868287518454061E-2</v>
      </c>
      <c r="K71" s="2">
        <f t="shared" si="6"/>
        <v>6.0009169466013201E-2</v>
      </c>
      <c r="L71" s="2">
        <f t="shared" si="6"/>
        <v>4.2862784285246036E-2</v>
      </c>
      <c r="M71" s="2">
        <f t="shared" si="6"/>
        <v>3.5196312476288849E-2</v>
      </c>
      <c r="N71" s="2">
        <f t="shared" si="6"/>
        <v>3.3598291711060657E-2</v>
      </c>
      <c r="O71" s="2"/>
      <c r="P71" s="2">
        <f t="shared" si="2"/>
        <v>1.9348768883515444E-2</v>
      </c>
    </row>
    <row r="72" spans="1:16" x14ac:dyDescent="0.25">
      <c r="A72" s="1">
        <v>42948</v>
      </c>
      <c r="B72" s="2">
        <f t="shared" ref="B72:N72" si="7">B9/B8-1</f>
        <v>-1.7626315309241525E-3</v>
      </c>
      <c r="C72" s="2">
        <f t="shared" si="7"/>
        <v>1.3143719497341166E-2</v>
      </c>
      <c r="D72" s="2">
        <f t="shared" si="7"/>
        <v>-4.5401617405138595E-3</v>
      </c>
      <c r="E72" s="2">
        <f t="shared" si="7"/>
        <v>1.5860573541470746E-3</v>
      </c>
      <c r="F72" s="2">
        <f t="shared" si="7"/>
        <v>-1.2427332760300946E-2</v>
      </c>
      <c r="G72" s="2">
        <f t="shared" si="7"/>
        <v>-3.8588063505549108E-3</v>
      </c>
      <c r="H72" s="2">
        <f t="shared" si="7"/>
        <v>-1.4577864349622827E-2</v>
      </c>
      <c r="I72" s="2">
        <f t="shared" si="7"/>
        <v>1.4983742466765371E-3</v>
      </c>
      <c r="J72" s="2">
        <f t="shared" si="7"/>
        <v>2.3536638992105452E-4</v>
      </c>
      <c r="K72" s="2">
        <f t="shared" si="7"/>
        <v>2.9992917329473734E-2</v>
      </c>
      <c r="L72" s="2">
        <f t="shared" si="7"/>
        <v>7.0558699066691766E-4</v>
      </c>
      <c r="M72" s="2">
        <f t="shared" si="7"/>
        <v>1.6269592752626849E-3</v>
      </c>
      <c r="N72" s="2">
        <f t="shared" si="7"/>
        <v>4.1835686518403303E-3</v>
      </c>
      <c r="O72" s="2"/>
      <c r="P72" s="2">
        <f t="shared" si="2"/>
        <v>5.4649232886694321E-4</v>
      </c>
    </row>
    <row r="73" spans="1:16" x14ac:dyDescent="0.25">
      <c r="A73" s="1">
        <v>42979</v>
      </c>
      <c r="B73" s="2">
        <f t="shared" ref="B73:N73" si="8">B10/B9-1</f>
        <v>2.2578182462707375E-2</v>
      </c>
      <c r="C73" s="2">
        <f t="shared" si="8"/>
        <v>6.3424827340110568E-3</v>
      </c>
      <c r="D73" s="2">
        <f t="shared" si="8"/>
        <v>2.3232519372011096E-2</v>
      </c>
      <c r="E73" s="2">
        <f t="shared" si="8"/>
        <v>1.4752467595282148E-2</v>
      </c>
      <c r="F73" s="2">
        <f t="shared" si="8"/>
        <v>2.2553467182452103E-2</v>
      </c>
      <c r="G73" s="2">
        <f t="shared" si="8"/>
        <v>3.7309207103953801E-2</v>
      </c>
      <c r="H73" s="2">
        <f t="shared" si="8"/>
        <v>4.4462531217951851E-2</v>
      </c>
      <c r="I73" s="2">
        <f t="shared" si="8"/>
        <v>2.0003249119411537E-2</v>
      </c>
      <c r="J73" s="2">
        <f t="shared" si="8"/>
        <v>2.0931195679078085E-2</v>
      </c>
      <c r="K73" s="2">
        <f t="shared" si="8"/>
        <v>-1.64785716668987E-2</v>
      </c>
      <c r="L73" s="2">
        <f t="shared" si="8"/>
        <v>2.8022547176469237E-2</v>
      </c>
      <c r="M73" s="2">
        <f t="shared" si="8"/>
        <v>7.087954298687249E-3</v>
      </c>
      <c r="N73" s="2">
        <f t="shared" si="8"/>
        <v>1.5945762165049615E-2</v>
      </c>
      <c r="O73" s="2"/>
      <c r="P73" s="2">
        <f t="shared" si="2"/>
        <v>1.9302894827342154E-2</v>
      </c>
    </row>
    <row r="74" spans="1:16" x14ac:dyDescent="0.25">
      <c r="A74" s="1">
        <v>43009</v>
      </c>
      <c r="B74" s="2">
        <f t="shared" ref="B74:N74" si="9">B11/B10-1</f>
        <v>2.4971796304694704E-2</v>
      </c>
      <c r="C74" s="2">
        <f t="shared" si="9"/>
        <v>3.3783109724300875E-2</v>
      </c>
      <c r="D74" s="2">
        <f t="shared" si="9"/>
        <v>2.6953653442146397E-2</v>
      </c>
      <c r="E74" s="2">
        <f t="shared" si="9"/>
        <v>2.4712360428117419E-2</v>
      </c>
      <c r="F74" s="2">
        <f t="shared" si="9"/>
        <v>1.2799000407639038E-2</v>
      </c>
      <c r="G74" s="2">
        <f t="shared" si="9"/>
        <v>2.4682146495493162E-2</v>
      </c>
      <c r="H74" s="2">
        <f t="shared" si="9"/>
        <v>1.3543767649543792E-2</v>
      </c>
      <c r="I74" s="2">
        <f t="shared" si="9"/>
        <v>2.6100223280220103E-2</v>
      </c>
      <c r="J74" s="2">
        <f t="shared" si="9"/>
        <v>2.1936310153761962E-2</v>
      </c>
      <c r="K74" s="2">
        <f t="shared" si="9"/>
        <v>3.6334008424853126E-2</v>
      </c>
      <c r="L74" s="2">
        <f t="shared" si="9"/>
        <v>8.6162142998500446E-3</v>
      </c>
      <c r="M74" s="2">
        <f t="shared" si="9"/>
        <v>4.7672159987313334E-2</v>
      </c>
      <c r="N74" s="2">
        <f t="shared" si="9"/>
        <v>2.6225004078686664E-2</v>
      </c>
      <c r="O74" s="2"/>
      <c r="P74" s="2">
        <f t="shared" si="2"/>
        <v>2.2188174774546043E-2</v>
      </c>
    </row>
    <row r="75" spans="1:16" x14ac:dyDescent="0.25">
      <c r="A75" s="1">
        <v>43040</v>
      </c>
      <c r="B75" s="2">
        <f t="shared" ref="B75:N75" si="10">B12/B11-1</f>
        <v>3.067403931373236E-2</v>
      </c>
      <c r="C75" s="2">
        <f t="shared" si="10"/>
        <v>2.4932834017175498E-2</v>
      </c>
      <c r="D75" s="2">
        <f t="shared" si="10"/>
        <v>3.4152807460469781E-2</v>
      </c>
      <c r="E75" s="2">
        <f t="shared" si="10"/>
        <v>2.8202021347147888E-2</v>
      </c>
      <c r="F75" s="2">
        <f t="shared" si="10"/>
        <v>3.4084528508173895E-2</v>
      </c>
      <c r="G75" s="2">
        <f t="shared" si="10"/>
        <v>3.066767308841567E-2</v>
      </c>
      <c r="H75" s="2">
        <f t="shared" si="10"/>
        <v>3.1654531330199021E-2</v>
      </c>
      <c r="I75" s="2">
        <f t="shared" si="10"/>
        <v>3.0302880681118527E-2</v>
      </c>
      <c r="J75" s="2">
        <f t="shared" si="10"/>
        <v>8.6012710121090574E-3</v>
      </c>
      <c r="K75" s="2">
        <f t="shared" si="10"/>
        <v>-3.361014137420737E-3</v>
      </c>
      <c r="L75" s="2">
        <f t="shared" si="10"/>
        <v>-5.119431618646475E-4</v>
      </c>
      <c r="M75" s="2">
        <f t="shared" si="10"/>
        <v>2.2347233415027423E-2</v>
      </c>
      <c r="N75" s="2">
        <f t="shared" si="10"/>
        <v>1.8972450310435596E-2</v>
      </c>
      <c r="O75" s="2"/>
      <c r="P75" s="2">
        <f t="shared" si="2"/>
        <v>2.8082601368405458E-2</v>
      </c>
    </row>
    <row r="76" spans="1:16" x14ac:dyDescent="0.25">
      <c r="A76" s="1">
        <v>43070</v>
      </c>
      <c r="B76" s="2">
        <f t="shared" ref="B76:N76" si="11">B13/B12-1</f>
        <v>7.2931498169999109E-3</v>
      </c>
      <c r="C76" s="2">
        <f t="shared" si="11"/>
        <v>6.7824986957274458E-3</v>
      </c>
      <c r="D76" s="2">
        <f t="shared" si="11"/>
        <v>1.0039723181834104E-2</v>
      </c>
      <c r="E76" s="2">
        <f t="shared" si="11"/>
        <v>-1.9535681657073534E-3</v>
      </c>
      <c r="F76" s="2">
        <f t="shared" si="11"/>
        <v>1.3075380364294453E-2</v>
      </c>
      <c r="G76" s="2">
        <f t="shared" si="11"/>
        <v>-8.0772398032535886E-4</v>
      </c>
      <c r="H76" s="2">
        <f t="shared" si="11"/>
        <v>-1.4287881461794161E-3</v>
      </c>
      <c r="I76" s="2">
        <f t="shared" si="11"/>
        <v>6.674587887445238E-3</v>
      </c>
      <c r="J76" s="2">
        <f t="shared" si="11"/>
        <v>6.7326959578504209E-3</v>
      </c>
      <c r="K76" s="2">
        <f t="shared" si="11"/>
        <v>3.2149453636580061E-2</v>
      </c>
      <c r="L76" s="2">
        <f t="shared" si="11"/>
        <v>9.9028399938463352E-3</v>
      </c>
      <c r="M76" s="2">
        <f t="shared" si="11"/>
        <v>2.1994867657151307E-3</v>
      </c>
      <c r="N76" s="2">
        <f t="shared" si="11"/>
        <v>9.2414084225216353E-3</v>
      </c>
      <c r="O76" s="2"/>
      <c r="P76" s="2">
        <f t="shared" si="2"/>
        <v>9.8316198188534987E-3</v>
      </c>
    </row>
    <row r="77" spans="1:16" x14ac:dyDescent="0.25">
      <c r="A77" s="1">
        <v>43101</v>
      </c>
      <c r="B77" s="2">
        <f t="shared" ref="B77:N77" si="12">B14/B13-1</f>
        <v>4.8934167258515515E-2</v>
      </c>
      <c r="C77" s="2">
        <f t="shared" si="12"/>
        <v>7.7616283481189985E-2</v>
      </c>
      <c r="D77" s="2">
        <f t="shared" si="12"/>
        <v>5.276085075421233E-2</v>
      </c>
      <c r="E77" s="2">
        <f t="shared" si="12"/>
        <v>5.1664423765363399E-2</v>
      </c>
      <c r="F77" s="2">
        <f t="shared" si="12"/>
        <v>4.2953065525516365E-2</v>
      </c>
      <c r="G77" s="2">
        <f t="shared" si="12"/>
        <v>4.23821567609175E-2</v>
      </c>
      <c r="H77" s="2">
        <f t="shared" si="12"/>
        <v>2.5910809500464094E-2</v>
      </c>
      <c r="I77" s="2">
        <f t="shared" si="12"/>
        <v>5.7472999140297354E-2</v>
      </c>
      <c r="J77" s="2">
        <f t="shared" si="12"/>
        <v>5.7686845278572152E-2</v>
      </c>
      <c r="K77" s="2">
        <f t="shared" si="12"/>
        <v>9.0760243341388103E-2</v>
      </c>
      <c r="L77" s="2">
        <f t="shared" si="12"/>
        <v>6.1946180684956387E-2</v>
      </c>
      <c r="M77" s="2">
        <f t="shared" si="12"/>
        <v>6.135438230601542E-2</v>
      </c>
      <c r="N77" s="2">
        <f t="shared" si="12"/>
        <v>6.1814339497489934E-2</v>
      </c>
      <c r="O77" s="2"/>
      <c r="P77" s="2">
        <f t="shared" si="2"/>
        <v>5.6178724645703726E-2</v>
      </c>
    </row>
    <row r="78" spans="1:16" x14ac:dyDescent="0.25">
      <c r="A78" s="1">
        <v>43132</v>
      </c>
      <c r="B78" s="2">
        <f t="shared" ref="B78:N78" si="13">B15/B14-1</f>
        <v>-4.7223833090829781E-2</v>
      </c>
      <c r="C78" s="2">
        <f t="shared" si="13"/>
        <v>-2.802892856159811E-2</v>
      </c>
      <c r="D78" s="2">
        <f t="shared" si="13"/>
        <v>-4.375008687848525E-2</v>
      </c>
      <c r="E78" s="2">
        <f t="shared" si="13"/>
        <v>-3.2746549402424607E-2</v>
      </c>
      <c r="F78" s="2">
        <f t="shared" si="13"/>
        <v>-4.6948126643786559E-2</v>
      </c>
      <c r="G78" s="2">
        <f t="shared" si="13"/>
        <v>-3.1899072134600082E-2</v>
      </c>
      <c r="H78" s="2">
        <f t="shared" si="13"/>
        <v>-4.7362327335875309E-2</v>
      </c>
      <c r="I78" s="2">
        <f t="shared" si="13"/>
        <v>-3.7596005810595301E-2</v>
      </c>
      <c r="J78" s="2">
        <f t="shared" si="13"/>
        <v>-5.1074902483227991E-2</v>
      </c>
      <c r="K78" s="2">
        <f t="shared" si="13"/>
        <v>-5.3571348727869839E-2</v>
      </c>
      <c r="L78" s="2">
        <f t="shared" si="13"/>
        <v>-6.1459482207020688E-2</v>
      </c>
      <c r="M78" s="2">
        <f t="shared" si="13"/>
        <v>-4.0073564628290148E-2</v>
      </c>
      <c r="N78" s="2">
        <f t="shared" si="13"/>
        <v>-4.4427574664325564E-2</v>
      </c>
      <c r="O78" s="2"/>
      <c r="P78" s="2">
        <f t="shared" si="2"/>
        <v>-3.8947379604151844E-2</v>
      </c>
    </row>
    <row r="79" spans="1:16" x14ac:dyDescent="0.25">
      <c r="A79" s="1">
        <v>43160</v>
      </c>
      <c r="B79" s="2">
        <f t="shared" ref="B79:N79" si="14">B16/B15-1</f>
        <v>-2.8843769348713355E-2</v>
      </c>
      <c r="C79" s="2">
        <f t="shared" si="14"/>
        <v>-3.3829693440691311E-2</v>
      </c>
      <c r="D79" s="2">
        <f t="shared" si="14"/>
        <v>-3.1895710033861713E-2</v>
      </c>
      <c r="E79" s="2">
        <f t="shared" si="14"/>
        <v>-4.627514799377952E-4</v>
      </c>
      <c r="F79" s="2">
        <f t="shared" si="14"/>
        <v>-7.6203226584113937E-3</v>
      </c>
      <c r="G79" s="2">
        <f t="shared" si="14"/>
        <v>1.3538666952997103E-2</v>
      </c>
      <c r="H79" s="2">
        <f t="shared" si="14"/>
        <v>3.8003736442722147E-3</v>
      </c>
      <c r="I79" s="2">
        <f t="shared" si="14"/>
        <v>-2.3596855344205858E-2</v>
      </c>
      <c r="J79" s="2">
        <f t="shared" si="14"/>
        <v>-7.6249933190903896E-3</v>
      </c>
      <c r="K79" s="2">
        <f t="shared" si="14"/>
        <v>-4.0281509471898902E-3</v>
      </c>
      <c r="L79" s="2">
        <f t="shared" si="14"/>
        <v>-8.3560637393674808E-3</v>
      </c>
      <c r="M79" s="2">
        <f t="shared" si="14"/>
        <v>-4.7744683881263406E-3</v>
      </c>
      <c r="N79" s="2">
        <f t="shared" si="14"/>
        <v>-1.6299379915274637E-2</v>
      </c>
      <c r="O79" s="2"/>
      <c r="P79" s="2">
        <f t="shared" si="2"/>
        <v>-2.6884513768364315E-2</v>
      </c>
    </row>
    <row r="80" spans="1:16" x14ac:dyDescent="0.25">
      <c r="A80" s="1">
        <v>43191</v>
      </c>
      <c r="B80" s="2">
        <f t="shared" ref="B80:N80" si="15">B17/B16-1</f>
        <v>8.9121411181181109E-3</v>
      </c>
      <c r="C80" s="2">
        <f t="shared" si="15"/>
        <v>6.3269592496473237E-3</v>
      </c>
      <c r="D80" s="2">
        <f t="shared" si="15"/>
        <v>1.0107071948773472E-2</v>
      </c>
      <c r="E80" s="2">
        <f t="shared" si="15"/>
        <v>-6.7990730447874403E-3</v>
      </c>
      <c r="F80" s="2">
        <f t="shared" si="15"/>
        <v>9.1258789988488687E-3</v>
      </c>
      <c r="G80" s="2">
        <f t="shared" si="15"/>
        <v>3.9647524141486201E-3</v>
      </c>
      <c r="H80" s="2">
        <f t="shared" si="15"/>
        <v>8.3136866406363641E-3</v>
      </c>
      <c r="I80" s="2">
        <f t="shared" si="15"/>
        <v>8.5741113425512605E-3</v>
      </c>
      <c r="J80" s="2">
        <f t="shared" si="15"/>
        <v>1.6457390331954924E-2</v>
      </c>
      <c r="K80" s="2">
        <f t="shared" si="15"/>
        <v>-2.5780878529732432E-2</v>
      </c>
      <c r="L80" s="2">
        <f t="shared" si="15"/>
        <v>2.6485000411640147E-2</v>
      </c>
      <c r="M80" s="2">
        <f t="shared" si="15"/>
        <v>5.0512106559734704E-3</v>
      </c>
      <c r="N80" s="2">
        <f t="shared" si="15"/>
        <v>7.7927160086894709E-3</v>
      </c>
      <c r="O80" s="2"/>
      <c r="P80" s="2">
        <f t="shared" si="2"/>
        <v>2.718801001185378E-3</v>
      </c>
    </row>
    <row r="81" spans="1:16" x14ac:dyDescent="0.25">
      <c r="A81" s="1">
        <v>43221</v>
      </c>
      <c r="B81" s="2">
        <f t="shared" ref="B81:N81" si="16">B18/B17-1</f>
        <v>1.5980687972190655E-2</v>
      </c>
      <c r="C81" s="2">
        <f t="shared" si="16"/>
        <v>4.6495294629629091E-2</v>
      </c>
      <c r="D81" s="2">
        <f t="shared" si="16"/>
        <v>7.2576152389167703E-3</v>
      </c>
      <c r="E81" s="2">
        <f t="shared" si="16"/>
        <v>3.7425863463914633E-2</v>
      </c>
      <c r="F81" s="2">
        <f t="shared" si="16"/>
        <v>3.6411764557287007E-4</v>
      </c>
      <c r="G81" s="2">
        <f t="shared" si="16"/>
        <v>5.8222146802150876E-2</v>
      </c>
      <c r="H81" s="2">
        <f t="shared" si="16"/>
        <v>4.5174751923930723E-2</v>
      </c>
      <c r="I81" s="2">
        <f t="shared" si="16"/>
        <v>2.7213137729784398E-2</v>
      </c>
      <c r="J81" s="2">
        <f t="shared" si="16"/>
        <v>-1.4282485667655553E-2</v>
      </c>
      <c r="K81" s="2">
        <f t="shared" si="16"/>
        <v>-2.3423939752641787E-2</v>
      </c>
      <c r="L81" s="2">
        <f t="shared" si="16"/>
        <v>-2.4242366830930617E-2</v>
      </c>
      <c r="M81" s="2">
        <f t="shared" si="16"/>
        <v>-1.1065422445648454E-2</v>
      </c>
      <c r="N81" s="2">
        <f t="shared" si="16"/>
        <v>5.6803208718396725E-3</v>
      </c>
      <c r="O81" s="2"/>
      <c r="P81" s="2">
        <f t="shared" si="2"/>
        <v>2.1608353316591389E-2</v>
      </c>
    </row>
    <row r="82" spans="1:16" x14ac:dyDescent="0.25">
      <c r="A82" s="1">
        <v>43252</v>
      </c>
      <c r="B82" s="2">
        <f t="shared" ref="B82:N82" si="17">B19/B18-1</f>
        <v>-1.0367149861305047E-2</v>
      </c>
      <c r="C82" s="2">
        <f t="shared" si="17"/>
        <v>8.733181866466877E-3</v>
      </c>
      <c r="D82" s="2">
        <f t="shared" si="17"/>
        <v>-7.0722331634738289E-3</v>
      </c>
      <c r="E82" s="2">
        <f t="shared" si="17"/>
        <v>8.1005208710365206E-3</v>
      </c>
      <c r="F82" s="2">
        <f t="shared" si="17"/>
        <v>4.9126905462757442E-3</v>
      </c>
      <c r="G82" s="2">
        <f t="shared" si="17"/>
        <v>1.069333172526421E-2</v>
      </c>
      <c r="H82" s="2">
        <f t="shared" si="17"/>
        <v>-1.4729914329691951E-4</v>
      </c>
      <c r="I82" s="2">
        <f t="shared" si="17"/>
        <v>2.784805719701744E-3</v>
      </c>
      <c r="J82" s="2">
        <f t="shared" si="17"/>
        <v>-2.8752578361453174E-2</v>
      </c>
      <c r="K82" s="2">
        <f t="shared" si="17"/>
        <v>-5.4023611351638801E-2</v>
      </c>
      <c r="L82" s="2">
        <f t="shared" si="17"/>
        <v>-3.1573730824152157E-2</v>
      </c>
      <c r="M82" s="2">
        <f t="shared" si="17"/>
        <v>-3.3291917287201378E-2</v>
      </c>
      <c r="N82" s="2">
        <f t="shared" si="17"/>
        <v>-1.3313490793641081E-2</v>
      </c>
      <c r="O82" s="2"/>
      <c r="P82" s="2">
        <f t="shared" si="2"/>
        <v>4.8424002040461378E-3</v>
      </c>
    </row>
    <row r="83" spans="1:16" x14ac:dyDescent="0.25">
      <c r="A83" s="1">
        <v>43282</v>
      </c>
      <c r="B83" s="2">
        <f t="shared" ref="B83:N83" si="18">B20/B19-1</f>
        <v>4.8798535308113511E-2</v>
      </c>
      <c r="C83" s="2">
        <f t="shared" si="18"/>
        <v>2.9784877780366426E-2</v>
      </c>
      <c r="D83" s="2">
        <f t="shared" si="18"/>
        <v>5.6530194172721204E-2</v>
      </c>
      <c r="E83" s="2">
        <f t="shared" si="18"/>
        <v>1.9899346922706895E-2</v>
      </c>
      <c r="F83" s="2">
        <f t="shared" si="18"/>
        <v>3.6919033317850181E-2</v>
      </c>
      <c r="G83" s="2">
        <f t="shared" si="18"/>
        <v>1.1020727987255174E-2</v>
      </c>
      <c r="H83" s="2">
        <f t="shared" si="18"/>
        <v>2.8695426530823465E-2</v>
      </c>
      <c r="I83" s="2">
        <f t="shared" si="18"/>
        <v>3.7563657933209038E-2</v>
      </c>
      <c r="J83" s="2">
        <f t="shared" si="18"/>
        <v>3.5713007172845312E-2</v>
      </c>
      <c r="K83" s="2">
        <f t="shared" si="18"/>
        <v>4.6547248366791028E-2</v>
      </c>
      <c r="L83" s="2">
        <f t="shared" si="18"/>
        <v>5.4516949227372047E-2</v>
      </c>
      <c r="M83" s="2">
        <f t="shared" si="18"/>
        <v>1.5520075931940935E-2</v>
      </c>
      <c r="N83" s="2">
        <f t="shared" si="18"/>
        <v>3.6431900840436127E-2</v>
      </c>
      <c r="O83" s="2"/>
      <c r="P83" s="2">
        <f t="shared" si="2"/>
        <v>3.6021586465418753E-2</v>
      </c>
    </row>
    <row r="84" spans="1:16" x14ac:dyDescent="0.25">
      <c r="A84" s="1">
        <v>43313</v>
      </c>
      <c r="B84" s="2">
        <f t="shared" ref="B84:N84" si="19">B21/B20-1</f>
        <v>1.1104879072019846E-2</v>
      </c>
      <c r="C84" s="2">
        <f t="shared" si="19"/>
        <v>4.7022167049532326E-2</v>
      </c>
      <c r="D84" s="2">
        <f t="shared" si="19"/>
        <v>2.2654578781287293E-2</v>
      </c>
      <c r="E84" s="2">
        <f t="shared" si="19"/>
        <v>4.6474324632217234E-2</v>
      </c>
      <c r="F84" s="2">
        <f t="shared" si="19"/>
        <v>5.5262041495336423E-3</v>
      </c>
      <c r="G84" s="2">
        <f t="shared" si="19"/>
        <v>7.0028128758179431E-2</v>
      </c>
      <c r="H84" s="2">
        <f t="shared" si="19"/>
        <v>2.4142891883213169E-2</v>
      </c>
      <c r="I84" s="2">
        <f t="shared" si="19"/>
        <v>3.432376077687449E-2</v>
      </c>
      <c r="J84" s="2">
        <f t="shared" si="19"/>
        <v>-1.7320017377238428E-2</v>
      </c>
      <c r="K84" s="2">
        <f t="shared" si="19"/>
        <v>-4.193254768408361E-2</v>
      </c>
      <c r="L84" s="2">
        <f t="shared" si="19"/>
        <v>-2.8256586420913554E-2</v>
      </c>
      <c r="M84" s="2">
        <f t="shared" si="19"/>
        <v>-9.4980117289963362E-3</v>
      </c>
      <c r="N84" s="2">
        <f t="shared" si="19"/>
        <v>8.6117248467574292E-3</v>
      </c>
      <c r="O84" s="2"/>
      <c r="P84" s="2">
        <f t="shared" si="2"/>
        <v>3.0263218631604083E-2</v>
      </c>
    </row>
    <row r="85" spans="1:16" x14ac:dyDescent="0.25">
      <c r="A85" s="1">
        <v>43344</v>
      </c>
      <c r="B85" s="2">
        <f t="shared" ref="B85:N85" si="20">B22/B21-1</f>
        <v>-3.6609460620187217E-3</v>
      </c>
      <c r="C85" s="2">
        <f t="shared" si="20"/>
        <v>2.8166347463269847E-3</v>
      </c>
      <c r="D85" s="2">
        <f t="shared" si="20"/>
        <v>1.7521833131532993E-3</v>
      </c>
      <c r="E85" s="2">
        <f t="shared" si="20"/>
        <v>-4.9579158607119256E-3</v>
      </c>
      <c r="F85" s="2">
        <f t="shared" si="20"/>
        <v>-1.3608963960261344E-2</v>
      </c>
      <c r="G85" s="2">
        <f t="shared" si="20"/>
        <v>-1.3742030627011181E-2</v>
      </c>
      <c r="H85" s="2">
        <f t="shared" si="20"/>
        <v>-2.2240811235602287E-2</v>
      </c>
      <c r="I85" s="2">
        <f t="shared" si="20"/>
        <v>-2.7987750065247008E-3</v>
      </c>
      <c r="J85" s="2">
        <f t="shared" si="20"/>
        <v>3.4786279022211986E-3</v>
      </c>
      <c r="K85" s="2">
        <f t="shared" si="20"/>
        <v>-2.473841455361625E-2</v>
      </c>
      <c r="L85" s="2">
        <f t="shared" si="20"/>
        <v>-3.1914893617021045E-3</v>
      </c>
      <c r="M85" s="2">
        <f t="shared" si="20"/>
        <v>1.7604157482442595E-2</v>
      </c>
      <c r="N85" s="2">
        <f t="shared" si="20"/>
        <v>-3.9407125014403466E-3</v>
      </c>
      <c r="O85" s="2"/>
      <c r="P85" s="2">
        <f t="shared" si="2"/>
        <v>4.2943009181395375E-3</v>
      </c>
    </row>
    <row r="86" spans="1:16" x14ac:dyDescent="0.25">
      <c r="A86" s="1">
        <v>43374</v>
      </c>
      <c r="B86" s="2">
        <f t="shared" ref="B86:N86" si="21">B23/B22-1</f>
        <v>-3.6630767479559068E-2</v>
      </c>
      <c r="C86" s="2">
        <f t="shared" si="21"/>
        <v>-8.4771764586325182E-2</v>
      </c>
      <c r="D86" s="2">
        <f t="shared" si="21"/>
        <v>-4.0630914181905453E-2</v>
      </c>
      <c r="E86" s="2">
        <f t="shared" si="21"/>
        <v>-9.5370658602492719E-2</v>
      </c>
      <c r="F86" s="2">
        <f t="shared" si="21"/>
        <v>-6.3867102841002721E-2</v>
      </c>
      <c r="G86" s="2">
        <f t="shared" si="21"/>
        <v>-0.11304432854978619</v>
      </c>
      <c r="H86" s="2">
        <f t="shared" si="21"/>
        <v>-8.5356476350152533E-2</v>
      </c>
      <c r="I86" s="2">
        <f t="shared" si="21"/>
        <v>-6.9687107566935191E-2</v>
      </c>
      <c r="J86" s="2">
        <f t="shared" si="21"/>
        <v>-8.26656070890045E-2</v>
      </c>
      <c r="K86" s="2">
        <f t="shared" si="21"/>
        <v>-6.5904266472913697E-2</v>
      </c>
      <c r="L86" s="2">
        <f t="shared" si="21"/>
        <v>-7.5401260301102169E-2</v>
      </c>
      <c r="M86" s="2">
        <f t="shared" si="21"/>
        <v>-9.5908444043962815E-2</v>
      </c>
      <c r="N86" s="2">
        <f t="shared" si="21"/>
        <v>-7.382107519188108E-2</v>
      </c>
      <c r="O86" s="2"/>
      <c r="P86" s="2">
        <f t="shared" si="2"/>
        <v>-6.9403358979814644E-2</v>
      </c>
    </row>
    <row r="87" spans="1:16" x14ac:dyDescent="0.25">
      <c r="A87" s="1">
        <v>43405</v>
      </c>
      <c r="B87" s="2">
        <f t="shared" ref="B87:N87" si="22">B24/B23-1</f>
        <v>3.555109862207817E-2</v>
      </c>
      <c r="C87" s="2">
        <f t="shared" si="22"/>
        <v>-5.1329844122116608E-4</v>
      </c>
      <c r="D87" s="2">
        <f t="shared" si="22"/>
        <v>3.5906252194937816E-2</v>
      </c>
      <c r="E87" s="2">
        <f t="shared" si="22"/>
        <v>2.4865908355260036E-2</v>
      </c>
      <c r="F87" s="2">
        <f t="shared" si="22"/>
        <v>2.283104943068337E-2</v>
      </c>
      <c r="G87" s="2">
        <f t="shared" si="22"/>
        <v>1.9771975877951764E-2</v>
      </c>
      <c r="H87" s="2">
        <f t="shared" si="22"/>
        <v>2.3510963425131814E-2</v>
      </c>
      <c r="I87" s="2">
        <f t="shared" si="22"/>
        <v>2.0135820395749349E-2</v>
      </c>
      <c r="J87" s="2">
        <f t="shared" si="22"/>
        <v>5.056676016677919E-3</v>
      </c>
      <c r="K87" s="2">
        <f t="shared" si="22"/>
        <v>4.8336036139221994E-2</v>
      </c>
      <c r="L87" s="2">
        <f t="shared" si="22"/>
        <v>-6.7592339339022089E-3</v>
      </c>
      <c r="M87" s="2">
        <f t="shared" si="22"/>
        <v>2.4196144591822843E-2</v>
      </c>
      <c r="N87" s="2">
        <f t="shared" si="22"/>
        <v>1.7310659753424718E-2</v>
      </c>
      <c r="O87" s="2"/>
      <c r="P87" s="2">
        <f t="shared" si="2"/>
        <v>1.785938179914015E-2</v>
      </c>
    </row>
    <row r="88" spans="1:16" x14ac:dyDescent="0.25">
      <c r="A88" s="1">
        <v>43435</v>
      </c>
      <c r="B88" s="2">
        <f t="shared" ref="B88:N88" si="23">B25/B24-1</f>
        <v>-9.5453427836982296E-2</v>
      </c>
      <c r="C88" s="2">
        <f t="shared" si="23"/>
        <v>-8.4445487823184062E-2</v>
      </c>
      <c r="D88" s="2">
        <f t="shared" si="23"/>
        <v>-9.5888632450841227E-2</v>
      </c>
      <c r="E88" s="2">
        <f t="shared" si="23"/>
        <v>-9.250131608366674E-2</v>
      </c>
      <c r="F88" s="2">
        <f t="shared" si="23"/>
        <v>-0.11402533089440337</v>
      </c>
      <c r="G88" s="2">
        <f t="shared" si="23"/>
        <v>-0.10983049628886676</v>
      </c>
      <c r="H88" s="2">
        <f t="shared" si="23"/>
        <v>-0.12078944967838823</v>
      </c>
      <c r="I88" s="2">
        <f t="shared" si="23"/>
        <v>-9.7063929214276978E-2</v>
      </c>
      <c r="J88" s="2">
        <f t="shared" si="23"/>
        <v>-6.6666572314192263E-2</v>
      </c>
      <c r="K88" s="2">
        <f t="shared" si="23"/>
        <v>-4.0060561010828999E-2</v>
      </c>
      <c r="L88" s="2">
        <f t="shared" si="23"/>
        <v>-5.4637436784070514E-2</v>
      </c>
      <c r="M88" s="2">
        <f t="shared" si="23"/>
        <v>-7.5903102436702952E-2</v>
      </c>
      <c r="N88" s="2">
        <f t="shared" si="23"/>
        <v>-7.9454203978317595E-2</v>
      </c>
      <c r="O88" s="2"/>
      <c r="P88" s="2">
        <f t="shared" si="2"/>
        <v>-9.1776955767217339E-2</v>
      </c>
    </row>
    <row r="89" spans="1:16" x14ac:dyDescent="0.25">
      <c r="A89" s="1">
        <v>43466</v>
      </c>
      <c r="B89" s="2">
        <f t="shared" ref="B89:N89" si="24">B26/B25-1</f>
        <v>7.1362662596987869E-2</v>
      </c>
      <c r="C89" s="2">
        <f t="shared" si="24"/>
        <v>8.9610217966478833E-2</v>
      </c>
      <c r="D89" s="2">
        <f t="shared" si="24"/>
        <v>7.21243884664311E-2</v>
      </c>
      <c r="E89" s="2">
        <f t="shared" si="24"/>
        <v>0.11361674355533169</v>
      </c>
      <c r="F89" s="2">
        <f t="shared" si="24"/>
        <v>0.10775018339493658</v>
      </c>
      <c r="G89" s="2">
        <f t="shared" si="24"/>
        <v>0.12894414903019169</v>
      </c>
      <c r="H89" s="2">
        <f t="shared" si="24"/>
        <v>0.11981181820711062</v>
      </c>
      <c r="I89" s="2">
        <f t="shared" si="24"/>
        <v>9.1777534276306527E-2</v>
      </c>
      <c r="J89" s="2">
        <f t="shared" si="24"/>
        <v>8.6051648162631889E-2</v>
      </c>
      <c r="K89" s="2">
        <f t="shared" si="24"/>
        <v>0.10413940929209708</v>
      </c>
      <c r="L89" s="2">
        <f t="shared" si="24"/>
        <v>7.3821292391424542E-2</v>
      </c>
      <c r="M89" s="2">
        <f t="shared" si="24"/>
        <v>9.1408030774341231E-2</v>
      </c>
      <c r="N89" s="2">
        <f t="shared" si="24"/>
        <v>8.8209212733362463E-2</v>
      </c>
      <c r="O89" s="2"/>
      <c r="P89" s="2">
        <f t="shared" si="2"/>
        <v>7.8684404731036883E-2</v>
      </c>
    </row>
    <row r="90" spans="1:16" x14ac:dyDescent="0.25">
      <c r="A90" s="1">
        <v>43497</v>
      </c>
      <c r="B90" s="2">
        <f t="shared" ref="B90:N90" si="25">B27/B26-1</f>
        <v>3.7703943422824127E-2</v>
      </c>
      <c r="C90" s="2">
        <f t="shared" si="25"/>
        <v>3.3914433262081545E-2</v>
      </c>
      <c r="D90" s="2">
        <f t="shared" si="25"/>
        <v>2.7478423421700038E-2</v>
      </c>
      <c r="E90" s="2">
        <f t="shared" si="25"/>
        <v>4.8822550966360678E-2</v>
      </c>
      <c r="F90" s="2">
        <f t="shared" si="25"/>
        <v>3.5649483389656345E-2</v>
      </c>
      <c r="G90" s="2">
        <f t="shared" si="25"/>
        <v>5.7876070799045776E-2</v>
      </c>
      <c r="H90" s="2">
        <f t="shared" si="25"/>
        <v>3.9908558672778538E-2</v>
      </c>
      <c r="I90" s="2">
        <f t="shared" si="25"/>
        <v>3.558776910099759E-2</v>
      </c>
      <c r="J90" s="2">
        <f t="shared" si="25"/>
        <v>2.3325625499819758E-2</v>
      </c>
      <c r="K90" s="2">
        <f t="shared" si="25"/>
        <v>-3.8293602408532301E-3</v>
      </c>
      <c r="L90" s="2">
        <f t="shared" si="25"/>
        <v>3.1617613249949938E-2</v>
      </c>
      <c r="M90" s="2">
        <f t="shared" si="25"/>
        <v>8.6020920706137982E-3</v>
      </c>
      <c r="N90" s="2">
        <f t="shared" si="25"/>
        <v>2.8151115894651468E-2</v>
      </c>
      <c r="O90" s="2"/>
      <c r="P90" s="2">
        <f t="shared" si="2"/>
        <v>2.9728930143116061E-2</v>
      </c>
    </row>
    <row r="91" spans="1:16" x14ac:dyDescent="0.25">
      <c r="A91" s="1">
        <v>43525</v>
      </c>
      <c r="B91" s="2">
        <f t="shared" ref="B91:N91" si="26">B28/B27-1</f>
        <v>-2.4454913738440887E-3</v>
      </c>
      <c r="C91" s="2">
        <f t="shared" si="26"/>
        <v>3.2635656917516132E-2</v>
      </c>
      <c r="D91" s="2">
        <f t="shared" si="26"/>
        <v>-1.5357618649692872E-3</v>
      </c>
      <c r="E91" s="2">
        <f t="shared" si="26"/>
        <v>2.4028129823104427E-2</v>
      </c>
      <c r="F91" s="2">
        <f t="shared" si="26"/>
        <v>-4.4295737515471778E-3</v>
      </c>
      <c r="G91" s="2">
        <f t="shared" si="26"/>
        <v>2.2866382532948926E-3</v>
      </c>
      <c r="H91" s="2">
        <f t="shared" si="26"/>
        <v>-2.366342652442599E-2</v>
      </c>
      <c r="I91" s="2">
        <f t="shared" si="26"/>
        <v>8.7133349657479986E-3</v>
      </c>
      <c r="J91" s="2">
        <f t="shared" si="26"/>
        <v>1.7157263122782318E-3</v>
      </c>
      <c r="K91" s="2">
        <f t="shared" si="26"/>
        <v>2.1143446842526448E-2</v>
      </c>
      <c r="L91" s="2">
        <f t="shared" si="26"/>
        <v>1.8686151286144703E-3</v>
      </c>
      <c r="M91" s="2">
        <f t="shared" si="26"/>
        <v>3.045948067708748E-3</v>
      </c>
      <c r="N91" s="2">
        <f t="shared" si="26"/>
        <v>6.7417518782932895E-3</v>
      </c>
      <c r="O91" s="2"/>
      <c r="P91" s="2">
        <f t="shared" si="2"/>
        <v>1.7924287751078349E-2</v>
      </c>
    </row>
    <row r="92" spans="1:16" x14ac:dyDescent="0.25">
      <c r="A92" s="1">
        <v>43556</v>
      </c>
      <c r="B92" s="2">
        <f t="shared" ref="B92:N92" si="27">B29/B28-1</f>
        <v>3.6285806385940811E-2</v>
      </c>
      <c r="C92" s="2">
        <f t="shared" si="27"/>
        <v>4.7883727566048861E-2</v>
      </c>
      <c r="D92" s="2">
        <f t="shared" si="27"/>
        <v>4.1420647756779783E-2</v>
      </c>
      <c r="E92" s="2">
        <f t="shared" si="27"/>
        <v>3.9586537160203994E-2</v>
      </c>
      <c r="F92" s="2">
        <f t="shared" si="27"/>
        <v>4.1392151358389917E-2</v>
      </c>
      <c r="G92" s="2">
        <f t="shared" si="27"/>
        <v>3.4133257815839091E-2</v>
      </c>
      <c r="H92" s="2">
        <f t="shared" si="27"/>
        <v>4.388520759451997E-2</v>
      </c>
      <c r="I92" s="2">
        <f t="shared" si="27"/>
        <v>4.4869808157708357E-2</v>
      </c>
      <c r="J92" s="2">
        <f t="shared" si="27"/>
        <v>3.2798526530448235E-2</v>
      </c>
      <c r="K92" s="2">
        <f t="shared" si="27"/>
        <v>2.3417115189919402E-2</v>
      </c>
      <c r="L92" s="2">
        <f t="shared" si="27"/>
        <v>4.5136366263686556E-2</v>
      </c>
      <c r="M92" s="2">
        <f t="shared" si="27"/>
        <v>1.4254417938036168E-2</v>
      </c>
      <c r="N92" s="2">
        <f t="shared" si="27"/>
        <v>3.8727351927094311E-2</v>
      </c>
      <c r="O92" s="2"/>
      <c r="P92" s="2">
        <f t="shared" si="2"/>
        <v>3.9313434942139347E-2</v>
      </c>
    </row>
    <row r="93" spans="1:16" x14ac:dyDescent="0.25">
      <c r="A93" s="1">
        <v>43586</v>
      </c>
      <c r="B93" s="2">
        <f t="shared" ref="B93:N93" si="28">B30/B29-1</f>
        <v>-6.3117143697247635E-2</v>
      </c>
      <c r="C93" s="2">
        <f t="shared" si="28"/>
        <v>-6.589348682350793E-2</v>
      </c>
      <c r="D93" s="2">
        <f t="shared" si="28"/>
        <v>-6.0019870449939505E-2</v>
      </c>
      <c r="E93" s="2">
        <f t="shared" si="28"/>
        <v>-5.09511374835937E-2</v>
      </c>
      <c r="F93" s="2">
        <f t="shared" si="28"/>
        <v>-7.1288008900148969E-2</v>
      </c>
      <c r="G93" s="2">
        <f t="shared" si="28"/>
        <v>-6.3685363649059967E-2</v>
      </c>
      <c r="H93" s="2">
        <f t="shared" si="28"/>
        <v>-8.1339560482882156E-2</v>
      </c>
      <c r="I93" s="2">
        <f t="shared" si="28"/>
        <v>-6.4499146700447207E-2</v>
      </c>
      <c r="J93" s="2">
        <f t="shared" si="28"/>
        <v>-5.2105639217017052E-2</v>
      </c>
      <c r="K93" s="2">
        <f t="shared" si="28"/>
        <v>-6.3810343460570018E-2</v>
      </c>
      <c r="L93" s="2">
        <f t="shared" si="28"/>
        <v>-5.6722354123873053E-2</v>
      </c>
      <c r="M93" s="2">
        <f t="shared" si="28"/>
        <v>-4.9947337658119539E-2</v>
      </c>
      <c r="N93" s="2">
        <f t="shared" si="28"/>
        <v>-5.9701437300903715E-2</v>
      </c>
      <c r="O93" s="2"/>
      <c r="P93" s="2">
        <f t="shared" si="2"/>
        <v>-6.5777726481161536E-2</v>
      </c>
    </row>
    <row r="94" spans="1:16" x14ac:dyDescent="0.25">
      <c r="A94" s="1">
        <v>43617</v>
      </c>
      <c r="B94" s="2">
        <f t="shared" ref="B94:N94" si="29">B31/B30-1</f>
        <v>5.8766632446931588E-2</v>
      </c>
      <c r="C94" s="2">
        <f t="shared" si="29"/>
        <v>6.4540142073076456E-2</v>
      </c>
      <c r="D94" s="2">
        <f t="shared" si="29"/>
        <v>6.2005521327931579E-2</v>
      </c>
      <c r="E94" s="2">
        <f t="shared" si="29"/>
        <v>6.1721944088758862E-2</v>
      </c>
      <c r="F94" s="2">
        <f t="shared" si="29"/>
        <v>7.2329635936475567E-2</v>
      </c>
      <c r="G94" s="2">
        <f t="shared" si="29"/>
        <v>7.1527148913663519E-2</v>
      </c>
      <c r="H94" s="2">
        <f t="shared" si="29"/>
        <v>6.23372776022737E-2</v>
      </c>
      <c r="I94" s="2">
        <f t="shared" si="29"/>
        <v>6.6813876168352326E-2</v>
      </c>
      <c r="J94" s="2">
        <f t="shared" si="29"/>
        <v>4.6937666416494883E-2</v>
      </c>
      <c r="K94" s="2">
        <f t="shared" si="29"/>
        <v>4.6506071131840576E-2</v>
      </c>
      <c r="L94" s="2">
        <f t="shared" si="29"/>
        <v>4.4719504795355469E-2</v>
      </c>
      <c r="M94" s="2">
        <f t="shared" si="29"/>
        <v>4.3258704144832683E-2</v>
      </c>
      <c r="N94" s="2">
        <f t="shared" si="29"/>
        <v>5.5766417241962518E-2</v>
      </c>
      <c r="O94" s="2"/>
      <c r="P94" s="2">
        <f t="shared" si="2"/>
        <v>6.8930183208214979E-2</v>
      </c>
    </row>
    <row r="95" spans="1:16" x14ac:dyDescent="0.25">
      <c r="A95" s="1">
        <v>43647</v>
      </c>
      <c r="B95" s="2">
        <f t="shared" ref="B95:N95" si="30">B32/B31-1</f>
        <v>1.4513216364435699E-2</v>
      </c>
      <c r="C95" s="2">
        <f t="shared" si="30"/>
        <v>2.6955156443141615E-2</v>
      </c>
      <c r="D95" s="2">
        <f t="shared" si="30"/>
        <v>1.5557074047652053E-2</v>
      </c>
      <c r="E95" s="2">
        <f t="shared" si="30"/>
        <v>1.8465149475691112E-2</v>
      </c>
      <c r="F95" s="2">
        <f t="shared" si="30"/>
        <v>1.5562783761043031E-2</v>
      </c>
      <c r="G95" s="2">
        <f t="shared" si="30"/>
        <v>1.8911225972190415E-2</v>
      </c>
      <c r="H95" s="2">
        <f t="shared" si="30"/>
        <v>1.3381822327056758E-2</v>
      </c>
      <c r="I95" s="2">
        <f t="shared" si="30"/>
        <v>1.7896292590855234E-2</v>
      </c>
      <c r="J95" s="2">
        <f t="shared" si="30"/>
        <v>-9.4724400620053162E-3</v>
      </c>
      <c r="K95" s="2">
        <f t="shared" si="30"/>
        <v>-1.1337459149950435E-2</v>
      </c>
      <c r="L95" s="2">
        <f t="shared" si="30"/>
        <v>-8.4987165736041259E-3</v>
      </c>
      <c r="M95" s="2">
        <f t="shared" si="30"/>
        <v>-6.3356738890170128E-3</v>
      </c>
      <c r="N95" s="2">
        <f t="shared" si="30"/>
        <v>7.5149932651024098E-3</v>
      </c>
      <c r="O95" s="2"/>
      <c r="P95" s="2">
        <f t="shared" si="2"/>
        <v>1.3128195366039375E-2</v>
      </c>
    </row>
    <row r="96" spans="1:16" x14ac:dyDescent="0.25">
      <c r="A96" s="1">
        <v>43678</v>
      </c>
      <c r="B96" s="2">
        <f t="shared" ref="B96:N96" si="31">B33/B32-1</f>
        <v>-2.1020381490621021E-2</v>
      </c>
      <c r="C96" s="2">
        <f t="shared" si="31"/>
        <v>-3.5460539331547691E-3</v>
      </c>
      <c r="D96" s="2">
        <f t="shared" si="31"/>
        <v>-2.833562750707963E-2</v>
      </c>
      <c r="E96" s="2">
        <f t="shared" si="31"/>
        <v>-2.0949676647573634E-2</v>
      </c>
      <c r="F96" s="2">
        <f t="shared" si="31"/>
        <v>-3.3792800214287211E-2</v>
      </c>
      <c r="G96" s="2">
        <f t="shared" si="31"/>
        <v>-2.3643593187312684E-2</v>
      </c>
      <c r="H96" s="2">
        <f t="shared" si="31"/>
        <v>-5.4364546536256997E-2</v>
      </c>
      <c r="I96" s="2">
        <f t="shared" si="31"/>
        <v>-2.0826594366594953E-2</v>
      </c>
      <c r="J96" s="2">
        <f t="shared" si="31"/>
        <v>-1.8844805933099895E-2</v>
      </c>
      <c r="K96" s="2">
        <f t="shared" si="31"/>
        <v>-3.2567037131325471E-2</v>
      </c>
      <c r="L96" s="2">
        <f t="shared" si="31"/>
        <v>-1.6457880583992446E-2</v>
      </c>
      <c r="M96" s="2">
        <f t="shared" si="31"/>
        <v>-2.5641018886416123E-2</v>
      </c>
      <c r="N96" s="2">
        <f t="shared" si="31"/>
        <v>-2.1021777525821239E-2</v>
      </c>
      <c r="O96" s="2"/>
      <c r="P96" s="2">
        <f t="shared" si="2"/>
        <v>-1.8091652742267761E-2</v>
      </c>
    </row>
    <row r="97" spans="1:16" x14ac:dyDescent="0.25">
      <c r="A97" s="1">
        <v>43709</v>
      </c>
      <c r="B97" s="2">
        <f t="shared" ref="B97:N97" si="32">B34/B33-1</f>
        <v>2.9828135726085891E-2</v>
      </c>
      <c r="C97" s="2">
        <f t="shared" si="32"/>
        <v>4.4675497713242418E-3</v>
      </c>
      <c r="D97" s="2">
        <f t="shared" si="32"/>
        <v>3.2585142355971541E-2</v>
      </c>
      <c r="E97" s="2">
        <f t="shared" si="32"/>
        <v>-3.3645317037260813E-3</v>
      </c>
      <c r="F97" s="2">
        <f t="shared" si="32"/>
        <v>4.0036867785795183E-2</v>
      </c>
      <c r="G97" s="2">
        <f t="shared" si="32"/>
        <v>-1.5999952624679792E-2</v>
      </c>
      <c r="H97" s="2">
        <f t="shared" si="32"/>
        <v>3.6021613671322728E-2</v>
      </c>
      <c r="I97" s="2">
        <f t="shared" si="32"/>
        <v>1.3150842333619295E-2</v>
      </c>
      <c r="J97" s="2">
        <f t="shared" si="32"/>
        <v>2.46944586093365E-2</v>
      </c>
      <c r="K97" s="2">
        <f t="shared" si="32"/>
        <v>-3.4655396691667395E-3</v>
      </c>
      <c r="L97" s="2">
        <f t="shared" si="32"/>
        <v>1.9395156243658507E-2</v>
      </c>
      <c r="M97" s="2">
        <f t="shared" si="32"/>
        <v>4.0813461519679128E-2</v>
      </c>
      <c r="N97" s="2">
        <f t="shared" si="32"/>
        <v>1.6852346021789311E-2</v>
      </c>
      <c r="O97" s="2"/>
      <c r="P97" s="2">
        <f t="shared" si="2"/>
        <v>1.7181167690656807E-2</v>
      </c>
    </row>
    <row r="98" spans="1:16" x14ac:dyDescent="0.25">
      <c r="A98" s="1">
        <v>43739</v>
      </c>
      <c r="B98" s="2">
        <f t="shared" ref="B98:N98" si="33">B35/B34-1</f>
        <v>1.9435958618184923E-2</v>
      </c>
      <c r="C98" s="2">
        <f t="shared" si="33"/>
        <v>2.3367694339777367E-2</v>
      </c>
      <c r="D98" s="2">
        <f t="shared" si="33"/>
        <v>1.4611977360233563E-2</v>
      </c>
      <c r="E98" s="2">
        <f t="shared" si="33"/>
        <v>2.048049757282544E-2</v>
      </c>
      <c r="F98" s="2">
        <f t="shared" si="33"/>
        <v>7.9649465400311037E-3</v>
      </c>
      <c r="G98" s="2">
        <f t="shared" si="33"/>
        <v>1.6360092650560265E-2</v>
      </c>
      <c r="H98" s="2">
        <f t="shared" si="33"/>
        <v>2.1169689289192162E-2</v>
      </c>
      <c r="I98" s="2">
        <f t="shared" si="33"/>
        <v>2.5737980382916748E-2</v>
      </c>
      <c r="J98" s="2">
        <f t="shared" si="33"/>
        <v>3.901058913459643E-2</v>
      </c>
      <c r="K98" s="2">
        <f t="shared" si="33"/>
        <v>5.2609950948032225E-2</v>
      </c>
      <c r="L98" s="2">
        <f t="shared" si="33"/>
        <v>4.4645910895688479E-2</v>
      </c>
      <c r="M98" s="2">
        <f t="shared" si="33"/>
        <v>3.6470101528329524E-2</v>
      </c>
      <c r="N98" s="2">
        <f t="shared" si="33"/>
        <v>3.3869988324058076E-2</v>
      </c>
      <c r="O98" s="2"/>
      <c r="P98" s="2">
        <f t="shared" ref="P98:P125" si="34">P35/P34-1</f>
        <v>2.0431747482144935E-2</v>
      </c>
    </row>
    <row r="99" spans="1:16" x14ac:dyDescent="0.25">
      <c r="A99" s="1">
        <v>43770</v>
      </c>
      <c r="B99" s="2">
        <f t="shared" ref="B99:N99" si="35">B36/B35-1</f>
        <v>2.3421913296977737E-2</v>
      </c>
      <c r="C99" s="2">
        <f t="shared" si="35"/>
        <v>4.4776284402632704E-2</v>
      </c>
      <c r="D99" s="2">
        <f t="shared" si="35"/>
        <v>4.2700302539113277E-2</v>
      </c>
      <c r="E99" s="2">
        <f t="shared" si="35"/>
        <v>3.4208478679113696E-2</v>
      </c>
      <c r="F99" s="2">
        <f t="shared" si="35"/>
        <v>3.1649505336690309E-2</v>
      </c>
      <c r="G99" s="2">
        <f t="shared" si="35"/>
        <v>6.1631083790844254E-2</v>
      </c>
      <c r="H99" s="2">
        <f t="shared" si="35"/>
        <v>2.4790162390223358E-2</v>
      </c>
      <c r="I99" s="2">
        <f t="shared" si="35"/>
        <v>3.7878051106609467E-2</v>
      </c>
      <c r="J99" s="2">
        <f t="shared" si="35"/>
        <v>1.3443609601963225E-2</v>
      </c>
      <c r="K99" s="2">
        <f t="shared" si="35"/>
        <v>5.0181512890417057E-3</v>
      </c>
      <c r="L99" s="2">
        <f t="shared" si="35"/>
        <v>1.2933076846403546E-2</v>
      </c>
      <c r="M99" s="2">
        <f t="shared" si="35"/>
        <v>1.1145286664624443E-2</v>
      </c>
      <c r="N99" s="2">
        <f t="shared" si="35"/>
        <v>2.5614536474964034E-2</v>
      </c>
      <c r="O99" s="2"/>
      <c r="P99" s="2">
        <f t="shared" si="34"/>
        <v>3.404706409091518E-2</v>
      </c>
    </row>
    <row r="100" spans="1:16" x14ac:dyDescent="0.25">
      <c r="A100" s="1">
        <v>43800</v>
      </c>
      <c r="B100" s="2">
        <f t="shared" ref="B100:N100" si="36">B37/B36-1</f>
        <v>2.1251181306400913E-2</v>
      </c>
      <c r="C100" s="2">
        <f t="shared" si="36"/>
        <v>2.983598394536302E-2</v>
      </c>
      <c r="D100" s="2">
        <f t="shared" si="36"/>
        <v>1.9053082153755785E-2</v>
      </c>
      <c r="E100" s="2">
        <f t="shared" si="36"/>
        <v>1.782039874620156E-2</v>
      </c>
      <c r="F100" s="2">
        <f t="shared" si="36"/>
        <v>1.8543811664973431E-2</v>
      </c>
      <c r="G100" s="2">
        <f t="shared" si="36"/>
        <v>1.2742079867071654E-2</v>
      </c>
      <c r="H100" s="2">
        <f t="shared" si="36"/>
        <v>2.0245930774608789E-2</v>
      </c>
      <c r="I100" s="2">
        <f t="shared" si="36"/>
        <v>2.2497153209872778E-2</v>
      </c>
      <c r="J100" s="2">
        <f t="shared" si="36"/>
        <v>2.5366586797706647E-2</v>
      </c>
      <c r="K100" s="2">
        <f t="shared" si="36"/>
        <v>5.7298994359885169E-2</v>
      </c>
      <c r="L100" s="2">
        <f t="shared" si="36"/>
        <v>3.9191462753724204E-2</v>
      </c>
      <c r="M100" s="2">
        <f t="shared" si="36"/>
        <v>9.1370924657900865E-3</v>
      </c>
      <c r="N100" s="2">
        <f t="shared" si="36"/>
        <v>2.6749332893887257E-2</v>
      </c>
      <c r="O100" s="2"/>
      <c r="P100" s="2">
        <f t="shared" si="34"/>
        <v>2.8589803182446305E-2</v>
      </c>
    </row>
    <row r="101" spans="1:16" x14ac:dyDescent="0.25">
      <c r="A101" s="1">
        <v>43831</v>
      </c>
      <c r="B101" s="2">
        <f t="shared" ref="B101:N101" si="37">B38/B37-1</f>
        <v>-1.6971406001191736E-2</v>
      </c>
      <c r="C101" s="2">
        <f t="shared" si="37"/>
        <v>3.75123968294786E-2</v>
      </c>
      <c r="D101" s="2">
        <f t="shared" si="37"/>
        <v>-1.9922921332338639E-2</v>
      </c>
      <c r="E101" s="2">
        <f t="shared" si="37"/>
        <v>1.4965000840151843E-2</v>
      </c>
      <c r="F101" s="2">
        <f t="shared" si="37"/>
        <v>-9.7148130650046571E-3</v>
      </c>
      <c r="G101" s="2">
        <f t="shared" si="37"/>
        <v>-9.2331481976759555E-4</v>
      </c>
      <c r="H101" s="2">
        <f t="shared" si="37"/>
        <v>-2.6539691313923308E-2</v>
      </c>
      <c r="I101" s="2">
        <f t="shared" si="37"/>
        <v>4.8077150958185655E-3</v>
      </c>
      <c r="J101" s="2">
        <f t="shared" si="37"/>
        <v>-2.0214572230728201E-2</v>
      </c>
      <c r="K101" s="2">
        <f t="shared" si="37"/>
        <v>-4.3354916531658239E-2</v>
      </c>
      <c r="L101" s="2">
        <f t="shared" si="37"/>
        <v>-2.5347928648685403E-2</v>
      </c>
      <c r="M101" s="2">
        <f t="shared" si="37"/>
        <v>-2.1137523564132454E-2</v>
      </c>
      <c r="N101" s="2">
        <f t="shared" si="37"/>
        <v>-8.1001657973063246E-3</v>
      </c>
      <c r="O101" s="2"/>
      <c r="P101" s="2">
        <f t="shared" si="34"/>
        <v>-1.6280898111292741E-3</v>
      </c>
    </row>
    <row r="102" spans="1:16" x14ac:dyDescent="0.25">
      <c r="A102" s="1">
        <v>43862</v>
      </c>
      <c r="B102" s="2">
        <f t="shared" ref="B102:N102" si="38">B39/B38-1</f>
        <v>-9.6978851060516069E-2</v>
      </c>
      <c r="C102" s="2">
        <f t="shared" si="38"/>
        <v>-6.2487577817542772E-2</v>
      </c>
      <c r="D102" s="2">
        <f t="shared" si="38"/>
        <v>-9.4390609166875805E-2</v>
      </c>
      <c r="E102" s="2">
        <f t="shared" si="38"/>
        <v>-6.9943934596100044E-2</v>
      </c>
      <c r="F102" s="2">
        <f t="shared" si="38"/>
        <v>-0.10546063498678937</v>
      </c>
      <c r="G102" s="2">
        <f t="shared" si="38"/>
        <v>-6.7551922281861576E-2</v>
      </c>
      <c r="H102" s="2">
        <f t="shared" si="38"/>
        <v>-0.10177416138006079</v>
      </c>
      <c r="I102" s="2">
        <f t="shared" si="38"/>
        <v>-7.9990344770827781E-2</v>
      </c>
      <c r="J102" s="2">
        <f t="shared" si="38"/>
        <v>-7.6509106185148723E-2</v>
      </c>
      <c r="K102" s="2">
        <f t="shared" si="38"/>
        <v>-3.5467646045498569E-2</v>
      </c>
      <c r="L102" s="2">
        <f t="shared" si="38"/>
        <v>-7.9591632490618958E-2</v>
      </c>
      <c r="M102" s="2">
        <f t="shared" si="38"/>
        <v>-7.4239838700262961E-2</v>
      </c>
      <c r="N102" s="2">
        <f t="shared" si="38"/>
        <v>-7.2243771142681323E-2</v>
      </c>
      <c r="O102" s="2"/>
      <c r="P102" s="2">
        <f t="shared" si="34"/>
        <v>-8.4110469009648137E-2</v>
      </c>
    </row>
    <row r="103" spans="1:16" x14ac:dyDescent="0.25">
      <c r="A103" s="1">
        <v>43891</v>
      </c>
      <c r="B103" s="2">
        <f t="shared" ref="B103:N103" si="39">B40/B39-1</f>
        <v>-0.14242444864170256</v>
      </c>
      <c r="C103" s="2">
        <f t="shared" si="39"/>
        <v>-0.10082784504792475</v>
      </c>
      <c r="D103" s="2">
        <f t="shared" si="39"/>
        <v>-0.14105413734204453</v>
      </c>
      <c r="E103" s="2">
        <f t="shared" si="39"/>
        <v>-0.15234852989183589</v>
      </c>
      <c r="F103" s="2">
        <f t="shared" si="39"/>
        <v>-0.22462788408416989</v>
      </c>
      <c r="G103" s="2">
        <f t="shared" si="39"/>
        <v>-0.18620392841738409</v>
      </c>
      <c r="H103" s="2">
        <f t="shared" si="39"/>
        <v>-0.25359342681670172</v>
      </c>
      <c r="I103" s="2">
        <f t="shared" si="39"/>
        <v>-0.14311347725523416</v>
      </c>
      <c r="J103" s="2">
        <f t="shared" si="39"/>
        <v>-0.15530787907490307</v>
      </c>
      <c r="K103" s="2">
        <f t="shared" si="39"/>
        <v>-0.17201394152087712</v>
      </c>
      <c r="L103" s="2">
        <f t="shared" si="39"/>
        <v>-0.1719915516383369</v>
      </c>
      <c r="M103" s="2">
        <f t="shared" si="39"/>
        <v>-0.1117552153214183</v>
      </c>
      <c r="N103" s="2">
        <f t="shared" si="39"/>
        <v>-0.1510073270934611</v>
      </c>
      <c r="O103" s="2"/>
      <c r="P103" s="2">
        <f t="shared" si="34"/>
        <v>-0.12511932083595656</v>
      </c>
    </row>
    <row r="104" spans="1:16" x14ac:dyDescent="0.25">
      <c r="A104" s="1">
        <v>43922</v>
      </c>
      <c r="B104" s="2">
        <f t="shared" ref="B104:N104" si="40">B41/B40-1</f>
        <v>0.11060887303048883</v>
      </c>
      <c r="C104" s="2">
        <f t="shared" si="40"/>
        <v>0.1527816194061038</v>
      </c>
      <c r="D104" s="2">
        <f t="shared" si="40"/>
        <v>0.112537269855981</v>
      </c>
      <c r="E104" s="2">
        <f t="shared" si="40"/>
        <v>0.16034282415094769</v>
      </c>
      <c r="F104" s="2">
        <f t="shared" si="40"/>
        <v>0.13572560536071454</v>
      </c>
      <c r="G104" s="2">
        <f t="shared" si="40"/>
        <v>0.16621692003281074</v>
      </c>
      <c r="H104" s="2">
        <f t="shared" si="40"/>
        <v>0.13539815141789613</v>
      </c>
      <c r="I104" s="2">
        <f t="shared" si="40"/>
        <v>0.13695151269789729</v>
      </c>
      <c r="J104" s="2">
        <f t="shared" si="40"/>
        <v>7.4974272679004139E-2</v>
      </c>
      <c r="K104" s="2">
        <f t="shared" si="40"/>
        <v>8.0105553135058294E-2</v>
      </c>
      <c r="L104" s="2">
        <f t="shared" si="40"/>
        <v>7.148546120993382E-2</v>
      </c>
      <c r="M104" s="2">
        <f t="shared" si="40"/>
        <v>6.3346064741509611E-2</v>
      </c>
      <c r="N104" s="2">
        <f t="shared" si="40"/>
        <v>0.10803300912654445</v>
      </c>
      <c r="O104" s="2"/>
      <c r="P104" s="2">
        <f t="shared" si="34"/>
        <v>0.12684410293315374</v>
      </c>
    </row>
    <row r="105" spans="1:16" x14ac:dyDescent="0.25">
      <c r="A105" s="1">
        <v>43952</v>
      </c>
      <c r="B105" s="2">
        <f t="shared" ref="B105:N105" si="41">B42/B41-1</f>
        <v>2.83294951609534E-2</v>
      </c>
      <c r="C105" s="2">
        <f t="shared" si="41"/>
        <v>6.460015177583367E-2</v>
      </c>
      <c r="D105" s="2">
        <f t="shared" si="41"/>
        <v>2.5943702584988459E-2</v>
      </c>
      <c r="E105" s="2">
        <f t="shared" si="41"/>
        <v>9.7130449356348736E-2</v>
      </c>
      <c r="F105" s="2">
        <f t="shared" si="41"/>
        <v>4.0956709309811545E-2</v>
      </c>
      <c r="G105" s="2">
        <f t="shared" si="41"/>
        <v>0.10838766459930005</v>
      </c>
      <c r="H105" s="2">
        <f t="shared" si="41"/>
        <v>4.7989021654186725E-2</v>
      </c>
      <c r="I105" s="2">
        <f t="shared" si="41"/>
        <v>5.3963370984810632E-2</v>
      </c>
      <c r="J105" s="2">
        <f t="shared" si="41"/>
        <v>5.5773341885438033E-2</v>
      </c>
      <c r="K105" s="2">
        <f t="shared" si="41"/>
        <v>3.2900124769020378E-2</v>
      </c>
      <c r="L105" s="2">
        <f t="shared" si="41"/>
        <v>5.8389352568189112E-2</v>
      </c>
      <c r="M105" s="2">
        <f t="shared" si="41"/>
        <v>6.0538805969212239E-2</v>
      </c>
      <c r="N105" s="2">
        <f t="shared" si="41"/>
        <v>5.2084667373746507E-2</v>
      </c>
      <c r="O105" s="2"/>
      <c r="P105" s="2">
        <f t="shared" si="34"/>
        <v>4.528177501261843E-2</v>
      </c>
    </row>
    <row r="106" spans="1:16" x14ac:dyDescent="0.25">
      <c r="A106" s="1">
        <v>43983</v>
      </c>
      <c r="B106" s="2">
        <f t="shared" ref="B106:N106" si="42">B43/B42-1</f>
        <v>-1.7950492230274007E-2</v>
      </c>
      <c r="C106" s="2">
        <f t="shared" si="42"/>
        <v>5.1037864964984969E-2</v>
      </c>
      <c r="D106" s="2">
        <f t="shared" si="42"/>
        <v>-2.0337265576891528E-2</v>
      </c>
      <c r="E106" s="2">
        <f t="shared" si="42"/>
        <v>2.5596326312338658E-2</v>
      </c>
      <c r="F106" s="2">
        <f t="shared" si="42"/>
        <v>4.0919498336280391E-3</v>
      </c>
      <c r="G106" s="2">
        <f t="shared" si="42"/>
        <v>2.8919004128695303E-2</v>
      </c>
      <c r="H106" s="2">
        <f t="shared" si="42"/>
        <v>1.577029091412574E-2</v>
      </c>
      <c r="I106" s="2">
        <f t="shared" si="42"/>
        <v>1.8346165316229568E-2</v>
      </c>
      <c r="J106" s="2">
        <f t="shared" si="42"/>
        <v>2.9731835542845753E-2</v>
      </c>
      <c r="K106" s="2">
        <f t="shared" si="42"/>
        <v>6.022502334975921E-2</v>
      </c>
      <c r="L106" s="2">
        <f t="shared" si="42"/>
        <v>3.2198573924758334E-2</v>
      </c>
      <c r="M106" s="2">
        <f t="shared" si="42"/>
        <v>2.3476446192808087E-2</v>
      </c>
      <c r="N106" s="2">
        <f t="shared" si="42"/>
        <v>2.5781771612309212E-2</v>
      </c>
      <c r="O106" s="2"/>
      <c r="P106" s="2">
        <f t="shared" si="34"/>
        <v>1.8388403283502663E-2</v>
      </c>
    </row>
    <row r="107" spans="1:16" x14ac:dyDescent="0.25">
      <c r="A107" s="1">
        <v>44013</v>
      </c>
      <c r="B107" s="2">
        <f t="shared" ref="B107:N107" si="43">B44/B43-1</f>
        <v>4.1547724386507445E-2</v>
      </c>
      <c r="C107" s="2">
        <f t="shared" si="43"/>
        <v>7.8556675989604807E-2</v>
      </c>
      <c r="D107" s="2">
        <f t="shared" si="43"/>
        <v>3.9491769460954451E-2</v>
      </c>
      <c r="E107" s="2">
        <f t="shared" si="43"/>
        <v>7.5941267157854098E-2</v>
      </c>
      <c r="F107" s="2">
        <f t="shared" si="43"/>
        <v>6.1159609149673777E-2</v>
      </c>
      <c r="G107" s="2">
        <f t="shared" si="43"/>
        <v>5.9275955475628361E-2</v>
      </c>
      <c r="H107" s="2">
        <f t="shared" si="43"/>
        <v>3.7844062965703751E-2</v>
      </c>
      <c r="I107" s="2">
        <f t="shared" si="43"/>
        <v>6.2246565087797245E-2</v>
      </c>
      <c r="J107" s="2">
        <f t="shared" si="43"/>
        <v>3.1524542503434505E-2</v>
      </c>
      <c r="K107" s="2">
        <f t="shared" si="43"/>
        <v>9.0493493521927482E-2</v>
      </c>
      <c r="L107" s="2">
        <f t="shared" si="43"/>
        <v>4.3714714083097128E-2</v>
      </c>
      <c r="M107" s="2">
        <f t="shared" si="43"/>
        <v>8.9541371805110792E-3</v>
      </c>
      <c r="N107" s="2">
        <f t="shared" si="43"/>
        <v>5.8002199120816833E-2</v>
      </c>
      <c r="O107" s="2"/>
      <c r="P107" s="2">
        <f t="shared" si="34"/>
        <v>5.5101296975444303E-2</v>
      </c>
    </row>
    <row r="108" spans="1:16" x14ac:dyDescent="0.25">
      <c r="A108" s="1">
        <v>44044</v>
      </c>
      <c r="B108" s="2">
        <f t="shared" ref="B108:N108" si="44">B45/B44-1</f>
        <v>3.189678155813902E-2</v>
      </c>
      <c r="C108" s="2">
        <f t="shared" si="44"/>
        <v>0.11378740990681591</v>
      </c>
      <c r="D108" s="2">
        <f t="shared" si="44"/>
        <v>4.4203317689079258E-2</v>
      </c>
      <c r="E108" s="2">
        <f t="shared" si="44"/>
        <v>3.1366438329636814E-2</v>
      </c>
      <c r="F108" s="2">
        <f t="shared" si="44"/>
        <v>2.8755606754114149E-2</v>
      </c>
      <c r="G108" s="2">
        <f t="shared" si="44"/>
        <v>3.4265757807225183E-2</v>
      </c>
      <c r="H108" s="2">
        <f t="shared" si="44"/>
        <v>4.6269521205950959E-2</v>
      </c>
      <c r="I108" s="2">
        <f t="shared" si="44"/>
        <v>7.1048847148523553E-2</v>
      </c>
      <c r="J108" s="2">
        <f t="shared" si="44"/>
        <v>5.1745739710814309E-2</v>
      </c>
      <c r="K108" s="2">
        <f t="shared" si="44"/>
        <v>2.7435431501450891E-2</v>
      </c>
      <c r="L108" s="2">
        <f t="shared" si="44"/>
        <v>4.3128318732446269E-2</v>
      </c>
      <c r="M108" s="2">
        <f t="shared" si="44"/>
        <v>6.1884553552101096E-2</v>
      </c>
      <c r="N108" s="2">
        <f t="shared" si="44"/>
        <v>6.0055700828167469E-2</v>
      </c>
      <c r="O108" s="2"/>
      <c r="P108" s="2">
        <f t="shared" si="34"/>
        <v>7.0064687324219221E-2</v>
      </c>
    </row>
    <row r="109" spans="1:16" x14ac:dyDescent="0.25">
      <c r="A109" s="1">
        <v>44075</v>
      </c>
      <c r="B109" s="2">
        <f t="shared" ref="B109:N109" si="45">B46/B45-1</f>
        <v>-3.4133036845020559E-2</v>
      </c>
      <c r="C109" s="2">
        <f t="shared" si="45"/>
        <v>-5.4371286252892226E-2</v>
      </c>
      <c r="D109" s="2">
        <f t="shared" si="45"/>
        <v>-2.7883379822310594E-2</v>
      </c>
      <c r="E109" s="2">
        <f t="shared" si="45"/>
        <v>-1.4659129172205243E-2</v>
      </c>
      <c r="F109" s="2">
        <f t="shared" si="45"/>
        <v>-2.2939667542526521E-2</v>
      </c>
      <c r="G109" s="2">
        <f t="shared" si="45"/>
        <v>-1.6473819664494016E-2</v>
      </c>
      <c r="H109" s="2">
        <f t="shared" si="45"/>
        <v>-4.2579076478344136E-2</v>
      </c>
      <c r="I109" s="2">
        <f t="shared" si="45"/>
        <v>-3.9316394614786421E-2</v>
      </c>
      <c r="J109" s="2">
        <f t="shared" si="45"/>
        <v>-2.3166934483969781E-2</v>
      </c>
      <c r="K109" s="2">
        <f t="shared" si="45"/>
        <v>-2.1497807966430416E-2</v>
      </c>
      <c r="L109" s="2">
        <f t="shared" si="45"/>
        <v>-3.656742031600535E-2</v>
      </c>
      <c r="M109" s="2">
        <f t="shared" si="45"/>
        <v>1.4718518058247643E-3</v>
      </c>
      <c r="N109" s="2">
        <f t="shared" si="45"/>
        <v>-3.4135872776022369E-2</v>
      </c>
      <c r="O109" s="2"/>
      <c r="P109" s="2">
        <f t="shared" si="34"/>
        <v>-3.9227954095494399E-2</v>
      </c>
    </row>
    <row r="110" spans="1:16" x14ac:dyDescent="0.25">
      <c r="A110" s="1">
        <v>44105</v>
      </c>
      <c r="B110" s="2">
        <f t="shared" ref="B110:N110" si="46">B47/B46-1</f>
        <v>-8.7062769009890184E-3</v>
      </c>
      <c r="C110" s="2">
        <f t="shared" si="46"/>
        <v>-3.2836023040279105E-2</v>
      </c>
      <c r="D110" s="2">
        <f t="shared" si="46"/>
        <v>-1.9748260360513248E-2</v>
      </c>
      <c r="E110" s="2">
        <f t="shared" si="46"/>
        <v>-6.1515715649543834E-3</v>
      </c>
      <c r="F110" s="2">
        <f t="shared" si="46"/>
        <v>1.1535884317360079E-2</v>
      </c>
      <c r="G110" s="2">
        <f t="shared" si="46"/>
        <v>1.0064446603760935E-2</v>
      </c>
      <c r="H110" s="2">
        <f t="shared" si="46"/>
        <v>3.73347365350023E-2</v>
      </c>
      <c r="I110" s="2">
        <f t="shared" si="46"/>
        <v>-1.5471930156619962E-2</v>
      </c>
      <c r="J110" s="2">
        <f t="shared" si="46"/>
        <v>-3.034755171652459E-2</v>
      </c>
      <c r="K110" s="2">
        <f t="shared" si="46"/>
        <v>2.3060176664472909E-2</v>
      </c>
      <c r="L110" s="2">
        <f t="shared" si="46"/>
        <v>-4.8867856713787017E-2</v>
      </c>
      <c r="M110" s="2">
        <f t="shared" si="46"/>
        <v>-6.5035832168999219E-3</v>
      </c>
      <c r="N110" s="2">
        <f t="shared" si="46"/>
        <v>-1.5572487097445853E-2</v>
      </c>
      <c r="O110" s="2"/>
      <c r="P110" s="2">
        <f t="shared" si="34"/>
        <v>-2.7665774606006499E-2</v>
      </c>
    </row>
    <row r="111" spans="1:16" x14ac:dyDescent="0.25">
      <c r="A111" s="1">
        <v>44136</v>
      </c>
      <c r="B111" s="2">
        <f t="shared" ref="B111:N111" si="47">B48/B47-1</f>
        <v>0.12257965827266171</v>
      </c>
      <c r="C111" s="2">
        <f t="shared" si="47"/>
        <v>9.6621016208459753E-2</v>
      </c>
      <c r="D111" s="2">
        <f t="shared" si="47"/>
        <v>0.12777627959798377</v>
      </c>
      <c r="E111" s="2">
        <f t="shared" si="47"/>
        <v>0.13492959515494252</v>
      </c>
      <c r="F111" s="2">
        <f t="shared" si="47"/>
        <v>0.1341774875286692</v>
      </c>
      <c r="G111" s="2">
        <f t="shared" si="47"/>
        <v>0.14212565974396196</v>
      </c>
      <c r="H111" s="2">
        <f t="shared" si="47"/>
        <v>0.17423301839619576</v>
      </c>
      <c r="I111" s="2">
        <f t="shared" si="47"/>
        <v>0.11803110113637016</v>
      </c>
      <c r="J111" s="2">
        <f t="shared" si="47"/>
        <v>0.14296571953387605</v>
      </c>
      <c r="K111" s="2">
        <f t="shared" si="47"/>
        <v>8.559687996219667E-2</v>
      </c>
      <c r="L111" s="2">
        <f t="shared" si="47"/>
        <v>0.16394428472985401</v>
      </c>
      <c r="M111" s="2">
        <f t="shared" si="47"/>
        <v>0.11976221862936942</v>
      </c>
      <c r="N111" s="2">
        <f t="shared" si="47"/>
        <v>0.12368656618813367</v>
      </c>
      <c r="O111" s="2"/>
      <c r="P111" s="2">
        <f t="shared" si="34"/>
        <v>0.10754565805086314</v>
      </c>
    </row>
    <row r="112" spans="1:16" x14ac:dyDescent="0.25">
      <c r="A112" s="1">
        <v>44166</v>
      </c>
      <c r="B112" s="2">
        <f t="shared" ref="B112:N112" si="48">B49/B48-1</f>
        <v>2.4862943152452521E-2</v>
      </c>
      <c r="C112" s="2">
        <f t="shared" si="48"/>
        <v>3.7687772118277563E-2</v>
      </c>
      <c r="D112" s="2">
        <f t="shared" si="48"/>
        <v>3.0015529070886116E-2</v>
      </c>
      <c r="E112" s="2">
        <f t="shared" si="48"/>
        <v>4.5297670676957669E-2</v>
      </c>
      <c r="F112" s="2">
        <f t="shared" si="48"/>
        <v>2.9510981151171567E-2</v>
      </c>
      <c r="G112" s="2">
        <f t="shared" si="48"/>
        <v>8.1061545787421529E-2</v>
      </c>
      <c r="H112" s="2">
        <f t="shared" si="48"/>
        <v>6.1427257386409417E-2</v>
      </c>
      <c r="I112" s="2">
        <f t="shared" si="48"/>
        <v>4.2528090553145548E-2</v>
      </c>
      <c r="J112" s="2">
        <f t="shared" si="48"/>
        <v>4.7016951418733743E-2</v>
      </c>
      <c r="K112" s="2">
        <f t="shared" si="48"/>
        <v>5.3616512694169893E-2</v>
      </c>
      <c r="L112" s="2">
        <f t="shared" si="48"/>
        <v>4.3659061045897118E-2</v>
      </c>
      <c r="M112" s="2">
        <f t="shared" si="48"/>
        <v>5.6130386994578396E-2</v>
      </c>
      <c r="N112" s="2">
        <f t="shared" si="48"/>
        <v>4.3037478579610822E-2</v>
      </c>
      <c r="O112" s="2"/>
      <c r="P112" s="2">
        <f t="shared" si="34"/>
        <v>3.712140665943231E-2</v>
      </c>
    </row>
    <row r="113" spans="1:16" x14ac:dyDescent="0.25">
      <c r="A113" s="1">
        <v>44197</v>
      </c>
      <c r="B113" s="2">
        <f t="shared" ref="B113:N113" si="49">B50/B49-1</f>
        <v>3.192395291700123E-3</v>
      </c>
      <c r="C113" s="2">
        <f t="shared" si="49"/>
        <v>-7.4940451850757928E-3</v>
      </c>
      <c r="D113" s="2">
        <f t="shared" si="49"/>
        <v>-2.4644806573798084E-3</v>
      </c>
      <c r="E113" s="2">
        <f t="shared" si="49"/>
        <v>-8.8013847740805451E-3</v>
      </c>
      <c r="F113" s="2">
        <f t="shared" si="49"/>
        <v>3.7497799918191355E-3</v>
      </c>
      <c r="G113" s="2">
        <f t="shared" si="49"/>
        <v>2.3632556589482157E-2</v>
      </c>
      <c r="H113" s="2">
        <f t="shared" si="49"/>
        <v>2.6690966686421902E-2</v>
      </c>
      <c r="I113" s="2">
        <f t="shared" si="49"/>
        <v>7.093149425507761E-4</v>
      </c>
      <c r="J113" s="2">
        <f t="shared" si="49"/>
        <v>1.6008757811383223E-3</v>
      </c>
      <c r="K113" s="2">
        <f t="shared" si="49"/>
        <v>3.7573488655821219E-2</v>
      </c>
      <c r="L113" s="2">
        <f t="shared" si="49"/>
        <v>3.4911824501040467E-3</v>
      </c>
      <c r="M113" s="2">
        <f t="shared" si="49"/>
        <v>7.1222939376354155E-3</v>
      </c>
      <c r="N113" s="2">
        <f t="shared" si="49"/>
        <v>3.7372181287995687E-3</v>
      </c>
      <c r="O113" s="2"/>
      <c r="P113" s="2">
        <f t="shared" si="34"/>
        <v>-1.1136640158463607E-2</v>
      </c>
    </row>
    <row r="114" spans="1:16" x14ac:dyDescent="0.25">
      <c r="A114" s="1">
        <v>44228</v>
      </c>
      <c r="B114" s="2">
        <f t="shared" ref="B114:N114" si="50">B51/B50-1</f>
        <v>4.5719290980672511E-2</v>
      </c>
      <c r="C114" s="2">
        <f t="shared" si="50"/>
        <v>1.9329431014150078E-3</v>
      </c>
      <c r="D114" s="2">
        <f t="shared" si="50"/>
        <v>4.4211789950377556E-2</v>
      </c>
      <c r="E114" s="2">
        <f t="shared" si="50"/>
        <v>3.4684848328474516E-2</v>
      </c>
      <c r="F114" s="2">
        <f t="shared" si="50"/>
        <v>7.5094776512750983E-2</v>
      </c>
      <c r="G114" s="2">
        <f t="shared" si="50"/>
        <v>2.9910956317973358E-2</v>
      </c>
      <c r="H114" s="2">
        <f t="shared" si="50"/>
        <v>8.7933152829446692E-2</v>
      </c>
      <c r="I114" s="2">
        <f t="shared" si="50"/>
        <v>3.1393347535238814E-2</v>
      </c>
      <c r="J114" s="2">
        <f t="shared" si="50"/>
        <v>2.4322597521318601E-2</v>
      </c>
      <c r="K114" s="2">
        <f t="shared" si="50"/>
        <v>1.5673391948008764E-2</v>
      </c>
      <c r="L114" s="2">
        <f t="shared" si="50"/>
        <v>2.5795699772405589E-2</v>
      </c>
      <c r="M114" s="2">
        <f t="shared" si="50"/>
        <v>1.8294232741049354E-2</v>
      </c>
      <c r="N114" s="2">
        <f t="shared" si="50"/>
        <v>2.6740195897781538E-2</v>
      </c>
      <c r="O114" s="2"/>
      <c r="P114" s="2">
        <f t="shared" si="34"/>
        <v>2.6091474971999817E-2</v>
      </c>
    </row>
    <row r="115" spans="1:16" x14ac:dyDescent="0.25">
      <c r="A115" s="1">
        <v>44256</v>
      </c>
      <c r="B115" s="2">
        <f t="shared" ref="B115:N115" si="51">B52/B51-1</f>
        <v>6.2427649193576906E-2</v>
      </c>
      <c r="C115" s="2">
        <f t="shared" si="51"/>
        <v>2.4287748379089091E-2</v>
      </c>
      <c r="D115" s="2">
        <f t="shared" si="51"/>
        <v>6.0724256982111369E-2</v>
      </c>
      <c r="E115" s="2">
        <f t="shared" si="51"/>
        <v>-1.1880126802749746E-2</v>
      </c>
      <c r="F115" s="2">
        <f t="shared" si="51"/>
        <v>5.7306346413388498E-2</v>
      </c>
      <c r="G115" s="2">
        <f t="shared" si="51"/>
        <v>-2.4888251349118096E-2</v>
      </c>
      <c r="H115" s="2">
        <f t="shared" si="51"/>
        <v>4.9027754483817132E-2</v>
      </c>
      <c r="I115" s="2">
        <f t="shared" si="51"/>
        <v>3.3036783250727453E-2</v>
      </c>
      <c r="J115" s="2">
        <f t="shared" si="51"/>
        <v>2.2911896594032921E-2</v>
      </c>
      <c r="K115" s="2">
        <f t="shared" si="51"/>
        <v>-8.3825673542063939E-3</v>
      </c>
      <c r="L115" s="2">
        <f t="shared" si="51"/>
        <v>2.8739310831584985E-2</v>
      </c>
      <c r="M115" s="2">
        <f t="shared" si="51"/>
        <v>1.1770524168960739E-2</v>
      </c>
      <c r="N115" s="2">
        <f t="shared" si="51"/>
        <v>2.5832990453114046E-2</v>
      </c>
      <c r="O115" s="2"/>
      <c r="P115" s="2">
        <f t="shared" si="34"/>
        <v>4.2438634008107767E-2</v>
      </c>
    </row>
    <row r="116" spans="1:16" x14ac:dyDescent="0.25">
      <c r="A116" s="1">
        <v>44287</v>
      </c>
      <c r="B116" s="2">
        <f t="shared" ref="B116:N116" si="52">B53/B52-1</f>
        <v>3.2271995837278356E-2</v>
      </c>
      <c r="C116" s="2">
        <f t="shared" si="52"/>
        <v>7.3339340724097202E-2</v>
      </c>
      <c r="D116" s="2">
        <f t="shared" si="52"/>
        <v>3.7345084680511675E-2</v>
      </c>
      <c r="E116" s="2">
        <f t="shared" si="52"/>
        <v>5.1091114202013843E-2</v>
      </c>
      <c r="F116" s="2">
        <f t="shared" si="52"/>
        <v>4.9380130878651007E-2</v>
      </c>
      <c r="G116" s="2">
        <f t="shared" si="52"/>
        <v>3.7157573885020057E-2</v>
      </c>
      <c r="H116" s="2">
        <f t="shared" si="52"/>
        <v>4.4245031107437161E-2</v>
      </c>
      <c r="I116" s="2">
        <f t="shared" si="52"/>
        <v>5.3865486059039736E-2</v>
      </c>
      <c r="J116" s="2">
        <f t="shared" si="52"/>
        <v>3.5352101323584684E-2</v>
      </c>
      <c r="K116" s="2">
        <f t="shared" si="52"/>
        <v>1.91796968860376E-2</v>
      </c>
      <c r="L116" s="2">
        <f t="shared" si="52"/>
        <v>5.228926091493924E-2</v>
      </c>
      <c r="M116" s="2">
        <f t="shared" si="52"/>
        <v>5.8116857828633961E-3</v>
      </c>
      <c r="N116" s="2">
        <f t="shared" si="52"/>
        <v>4.4036159583220158E-2</v>
      </c>
      <c r="O116" s="2"/>
      <c r="P116" s="2">
        <f t="shared" si="34"/>
        <v>5.242531255584737E-2</v>
      </c>
    </row>
    <row r="117" spans="1:16" x14ac:dyDescent="0.25">
      <c r="A117" s="1">
        <v>44317</v>
      </c>
      <c r="B117" s="2">
        <f t="shared" ref="B117:N117" si="53">B54/B53-1</f>
        <v>3.0288372781357653E-2</v>
      </c>
      <c r="C117" s="2">
        <f t="shared" si="53"/>
        <v>-1.5273078238864368E-2</v>
      </c>
      <c r="D117" s="2">
        <f t="shared" si="53"/>
        <v>2.9010534535145238E-2</v>
      </c>
      <c r="E117" s="2">
        <f t="shared" si="53"/>
        <v>-5.8573064455640367E-3</v>
      </c>
      <c r="F117" s="2">
        <f t="shared" si="53"/>
        <v>2.2278970305279255E-2</v>
      </c>
      <c r="G117" s="2">
        <f t="shared" si="53"/>
        <v>-2.6769611122171577E-2</v>
      </c>
      <c r="H117" s="2">
        <f t="shared" si="53"/>
        <v>2.2351247363000981E-2</v>
      </c>
      <c r="I117" s="2">
        <f t="shared" si="53"/>
        <v>4.5600609425275884E-3</v>
      </c>
      <c r="J117" s="2">
        <f t="shared" si="53"/>
        <v>3.5763556432526267E-2</v>
      </c>
      <c r="K117" s="2">
        <f t="shared" si="53"/>
        <v>1.6987576021768813E-2</v>
      </c>
      <c r="L117" s="2">
        <f t="shared" si="53"/>
        <v>4.4538738905270714E-2</v>
      </c>
      <c r="M117" s="2">
        <f t="shared" si="53"/>
        <v>1.5979368450733888E-2</v>
      </c>
      <c r="N117" s="2">
        <f t="shared" si="53"/>
        <v>1.5793142545106553E-2</v>
      </c>
      <c r="O117" s="2"/>
      <c r="P117" s="2">
        <f t="shared" si="34"/>
        <v>5.4865025818131574E-3</v>
      </c>
    </row>
    <row r="118" spans="1:16" x14ac:dyDescent="0.25">
      <c r="A118" s="1">
        <v>44348</v>
      </c>
      <c r="B118" s="2">
        <f t="shared" ref="B118:N118" si="54">B55/B54-1</f>
        <v>-1.9099380851785752E-2</v>
      </c>
      <c r="C118" s="2">
        <f t="shared" si="54"/>
        <v>5.8608257751967763E-2</v>
      </c>
      <c r="D118" s="2">
        <f t="shared" si="54"/>
        <v>-1.4541366959461621E-2</v>
      </c>
      <c r="E118" s="2">
        <f t="shared" si="54"/>
        <v>5.494549927743142E-2</v>
      </c>
      <c r="F118" s="2">
        <f t="shared" si="54"/>
        <v>-2.484734567299296E-2</v>
      </c>
      <c r="G118" s="2">
        <f t="shared" si="54"/>
        <v>4.6059981648837844E-2</v>
      </c>
      <c r="H118" s="2">
        <f t="shared" si="54"/>
        <v>-1.3855756586707679E-2</v>
      </c>
      <c r="I118" s="2">
        <f t="shared" si="54"/>
        <v>2.16883594249353E-2</v>
      </c>
      <c r="J118" s="2">
        <f t="shared" si="54"/>
        <v>-1.7168959897813751E-2</v>
      </c>
      <c r="K118" s="2">
        <f t="shared" si="54"/>
        <v>7.9807572946453131E-3</v>
      </c>
      <c r="L118" s="2">
        <f t="shared" si="54"/>
        <v>-2.4510536425815133E-2</v>
      </c>
      <c r="M118" s="2">
        <f t="shared" si="54"/>
        <v>-1.1766121906363725E-2</v>
      </c>
      <c r="N118" s="2">
        <f t="shared" si="54"/>
        <v>6.8020428748958306E-3</v>
      </c>
      <c r="O118" s="2"/>
      <c r="P118" s="2">
        <f t="shared" si="34"/>
        <v>2.221397632316946E-2</v>
      </c>
    </row>
    <row r="119" spans="1:16" x14ac:dyDescent="0.25">
      <c r="A119" s="1">
        <v>44378</v>
      </c>
      <c r="B119" s="2">
        <f t="shared" ref="B119:N119" si="55">B56/B55-1</f>
        <v>1.2955359383509668E-2</v>
      </c>
      <c r="C119" s="2">
        <f t="shared" si="55"/>
        <v>3.6456784842698209E-2</v>
      </c>
      <c r="D119" s="2">
        <f t="shared" si="55"/>
        <v>1.6966598806472E-2</v>
      </c>
      <c r="E119" s="2">
        <f t="shared" si="55"/>
        <v>1.971065093171287E-2</v>
      </c>
      <c r="F119" s="2">
        <f t="shared" si="55"/>
        <v>8.8727497829417246E-3</v>
      </c>
      <c r="G119" s="2">
        <f t="shared" si="55"/>
        <v>-1.2240064012610574E-2</v>
      </c>
      <c r="H119" s="2">
        <f t="shared" si="55"/>
        <v>-1.2765524175065934E-2</v>
      </c>
      <c r="I119" s="2">
        <f t="shared" si="55"/>
        <v>2.0486558709530867E-2</v>
      </c>
      <c r="J119" s="2">
        <f t="shared" si="55"/>
        <v>1.3181877124052166E-2</v>
      </c>
      <c r="K119" s="2">
        <f t="shared" si="55"/>
        <v>-5.3984710220600696E-2</v>
      </c>
      <c r="L119" s="2">
        <f t="shared" si="55"/>
        <v>2.9844719859296598E-2</v>
      </c>
      <c r="M119" s="2">
        <f t="shared" si="55"/>
        <v>-3.960623446297773E-3</v>
      </c>
      <c r="N119" s="2">
        <f t="shared" si="55"/>
        <v>1.1192253046150125E-2</v>
      </c>
      <c r="O119" s="2"/>
      <c r="P119" s="2">
        <f t="shared" si="34"/>
        <v>2.274810936591054E-2</v>
      </c>
    </row>
    <row r="120" spans="1:16" x14ac:dyDescent="0.25">
      <c r="A120" s="1">
        <v>44409</v>
      </c>
      <c r="B120" s="2">
        <f t="shared" ref="B120:N120" si="56">B57/B56-1</f>
        <v>2.0882829954718796E-2</v>
      </c>
      <c r="C120" s="2">
        <f t="shared" si="56"/>
        <v>3.786419300341759E-2</v>
      </c>
      <c r="D120" s="2">
        <f t="shared" si="56"/>
        <v>1.8957815754712781E-2</v>
      </c>
      <c r="E120" s="2">
        <f t="shared" si="56"/>
        <v>3.0187327376013595E-2</v>
      </c>
      <c r="F120" s="2">
        <f t="shared" si="56"/>
        <v>3.2896115697622186E-2</v>
      </c>
      <c r="G120" s="2">
        <f t="shared" si="56"/>
        <v>1.982919963985208E-2</v>
      </c>
      <c r="H120" s="2">
        <f t="shared" si="56"/>
        <v>2.0842990878457313E-2</v>
      </c>
      <c r="I120" s="2">
        <f t="shared" si="56"/>
        <v>2.8585289708314754E-2</v>
      </c>
      <c r="J120" s="2">
        <f t="shared" si="56"/>
        <v>1.313241626501549E-2</v>
      </c>
      <c r="K120" s="2">
        <f t="shared" si="56"/>
        <v>2.191353475603619E-2</v>
      </c>
      <c r="L120" s="2">
        <f t="shared" si="56"/>
        <v>1.809944139766162E-2</v>
      </c>
      <c r="M120" s="2">
        <f t="shared" si="56"/>
        <v>7.7310418832750027E-3</v>
      </c>
      <c r="N120" s="2">
        <f t="shared" si="56"/>
        <v>2.2637892215099376E-2</v>
      </c>
      <c r="O120" s="2"/>
      <c r="P120" s="2">
        <f t="shared" si="34"/>
        <v>2.8990321391681118E-2</v>
      </c>
    </row>
    <row r="121" spans="1:16" x14ac:dyDescent="0.25">
      <c r="A121" s="1">
        <v>44440</v>
      </c>
      <c r="B121" s="2">
        <f t="shared" ref="B121:N121" si="57">B58/B57-1</f>
        <v>-3.905169942798159E-2</v>
      </c>
      <c r="C121" s="2">
        <f t="shared" si="57"/>
        <v>-5.5548868812984042E-2</v>
      </c>
      <c r="D121" s="2">
        <f t="shared" si="57"/>
        <v>-4.685369287037322E-2</v>
      </c>
      <c r="E121" s="2">
        <f t="shared" si="57"/>
        <v>-4.7561458623567421E-2</v>
      </c>
      <c r="F121" s="2">
        <f t="shared" si="57"/>
        <v>-4.1732439640217667E-2</v>
      </c>
      <c r="G121" s="2">
        <f t="shared" si="57"/>
        <v>-3.9264629991477396E-2</v>
      </c>
      <c r="H121" s="2">
        <f t="shared" si="57"/>
        <v>-2.9249804137994939E-2</v>
      </c>
      <c r="I121" s="2">
        <f t="shared" si="57"/>
        <v>-4.7647683602251578E-2</v>
      </c>
      <c r="J121" s="2">
        <f t="shared" si="57"/>
        <v>-3.7552282038778806E-2</v>
      </c>
      <c r="K121" s="2">
        <f t="shared" si="57"/>
        <v>-4.2504310357360464E-2</v>
      </c>
      <c r="L121" s="2">
        <f t="shared" si="57"/>
        <v>-5.9354672919384011E-2</v>
      </c>
      <c r="M121" s="2">
        <f t="shared" si="57"/>
        <v>-1.3151468343191253E-2</v>
      </c>
      <c r="N121" s="2">
        <f t="shared" si="57"/>
        <v>-4.4836329736414937E-2</v>
      </c>
      <c r="O121" s="2"/>
      <c r="P121" s="2">
        <f t="shared" si="34"/>
        <v>-4.7569140421166334E-2</v>
      </c>
    </row>
    <row r="122" spans="1:16" x14ac:dyDescent="0.25">
      <c r="A122" s="1">
        <v>44470</v>
      </c>
      <c r="B122" s="2">
        <f t="shared" ref="B122:N122" si="58">B59/B58-1</f>
        <v>5.6798716976196539E-2</v>
      </c>
      <c r="C122" s="2">
        <f t="shared" si="58"/>
        <v>8.3612154608732503E-2</v>
      </c>
      <c r="D122" s="2">
        <f t="shared" si="58"/>
        <v>6.4180188589442411E-2</v>
      </c>
      <c r="E122" s="2">
        <f t="shared" si="58"/>
        <v>8.8005714155787951E-2</v>
      </c>
      <c r="F122" s="2">
        <f t="shared" si="58"/>
        <v>4.783961829291572E-2</v>
      </c>
      <c r="G122" s="2">
        <f t="shared" si="58"/>
        <v>5.5646069120227626E-2</v>
      </c>
      <c r="H122" s="2">
        <f t="shared" si="58"/>
        <v>4.9588202701927209E-2</v>
      </c>
      <c r="I122" s="2">
        <f t="shared" si="58"/>
        <v>7.0241456111886924E-2</v>
      </c>
      <c r="J122" s="2">
        <f t="shared" si="58"/>
        <v>3.624848675247172E-2</v>
      </c>
      <c r="K122" s="2">
        <f t="shared" si="58"/>
        <v>2.2396677160933409E-2</v>
      </c>
      <c r="L122" s="2">
        <f t="shared" si="58"/>
        <v>5.638331239000105E-2</v>
      </c>
      <c r="M122" s="2">
        <f t="shared" si="58"/>
        <v>1.8378471702371613E-3</v>
      </c>
      <c r="N122" s="2">
        <f t="shared" si="58"/>
        <v>5.5596331596608595E-2</v>
      </c>
      <c r="O122" s="2"/>
      <c r="P122" s="2">
        <f t="shared" si="34"/>
        <v>6.9143873301234615E-2</v>
      </c>
    </row>
    <row r="123" spans="1:16" x14ac:dyDescent="0.25">
      <c r="A123" s="1">
        <v>44501</v>
      </c>
      <c r="B123" s="2">
        <f t="shared" ref="B123:N123" si="59">B60/B59-1</f>
        <v>-2.3146468043963697E-2</v>
      </c>
      <c r="C123" s="2">
        <f t="shared" si="59"/>
        <v>9.4043262708574105E-3</v>
      </c>
      <c r="D123" s="2">
        <f t="shared" si="59"/>
        <v>-2.8797904572318567E-2</v>
      </c>
      <c r="E123" s="2">
        <f t="shared" si="59"/>
        <v>-2.576680709003798E-2</v>
      </c>
      <c r="F123" s="2">
        <f t="shared" si="59"/>
        <v>-2.2443421658895901E-2</v>
      </c>
      <c r="G123" s="2">
        <f t="shared" si="59"/>
        <v>-6.10623220062807E-2</v>
      </c>
      <c r="H123" s="2">
        <f t="shared" si="59"/>
        <v>-3.0231181898348281E-2</v>
      </c>
      <c r="I123" s="2">
        <f t="shared" si="59"/>
        <v>-1.4604686958695212E-2</v>
      </c>
      <c r="J123" s="2">
        <f t="shared" si="59"/>
        <v>-4.6431301948772985E-2</v>
      </c>
      <c r="K123" s="2">
        <f t="shared" si="59"/>
        <v>-2.901693141055528E-2</v>
      </c>
      <c r="L123" s="2">
        <f t="shared" si="59"/>
        <v>-4.8904341883758473E-2</v>
      </c>
      <c r="M123" s="2">
        <f t="shared" si="59"/>
        <v>-4.5274597204535305E-2</v>
      </c>
      <c r="N123" s="2">
        <f t="shared" si="59"/>
        <v>-2.6151157378543566E-2</v>
      </c>
      <c r="O123" s="2"/>
      <c r="P123" s="2">
        <f t="shared" si="34"/>
        <v>-8.3337314184714906E-3</v>
      </c>
    </row>
    <row r="124" spans="1:16" x14ac:dyDescent="0.25">
      <c r="A124" s="1">
        <v>44531</v>
      </c>
      <c r="B124" s="2">
        <f t="shared" ref="B124:N124" si="60">B61/B60-1</f>
        <v>5.8340419413016376E-2</v>
      </c>
      <c r="C124" s="2">
        <f t="shared" si="60"/>
        <v>1.6489333271265671E-2</v>
      </c>
      <c r="D124" s="2">
        <f t="shared" si="60"/>
        <v>6.28855805316344E-2</v>
      </c>
      <c r="E124" s="2">
        <f t="shared" si="60"/>
        <v>1.7259266887188707E-2</v>
      </c>
      <c r="F124" s="2">
        <f t="shared" si="60"/>
        <v>5.5465940228520028E-2</v>
      </c>
      <c r="G124" s="2">
        <f t="shared" si="60"/>
        <v>1.5276622915858962E-2</v>
      </c>
      <c r="H124" s="2">
        <f t="shared" si="60"/>
        <v>4.2128057227654558E-2</v>
      </c>
      <c r="I124" s="2">
        <f t="shared" si="60"/>
        <v>3.4225760226338942E-2</v>
      </c>
      <c r="J124" s="2">
        <f t="shared" si="60"/>
        <v>2.736418222461845E-2</v>
      </c>
      <c r="K124" s="2">
        <f t="shared" si="60"/>
        <v>5.4889210590363113E-3</v>
      </c>
      <c r="L124" s="2">
        <f t="shared" si="60"/>
        <v>4.119615310796787E-2</v>
      </c>
      <c r="M124" s="2">
        <f t="shared" si="60"/>
        <v>1.0754145134829862E-2</v>
      </c>
      <c r="N124" s="2">
        <f t="shared" si="60"/>
        <v>3.0306017528292983E-2</v>
      </c>
      <c r="O124" s="2"/>
      <c r="P124" s="2">
        <f t="shared" si="34"/>
        <v>4.3612874972629889E-2</v>
      </c>
    </row>
    <row r="125" spans="1:16" x14ac:dyDescent="0.25">
      <c r="A125" s="1">
        <v>44562</v>
      </c>
      <c r="B125" s="2">
        <f t="shared" ref="B125:N125" si="61">B62/B61-1</f>
        <v>3.3073787519823927E-3</v>
      </c>
      <c r="C125" s="2">
        <f t="shared" si="61"/>
        <v>-8.5547090002729198E-2</v>
      </c>
      <c r="D125" s="2">
        <f t="shared" si="61"/>
        <v>-3.3803021909091235E-3</v>
      </c>
      <c r="E125" s="2">
        <f t="shared" si="61"/>
        <v>-0.12821404570150818</v>
      </c>
      <c r="F125" s="2">
        <f t="shared" si="61"/>
        <v>-2.1353115002105572E-2</v>
      </c>
      <c r="G125" s="2">
        <f t="shared" si="61"/>
        <v>-0.12712980293416576</v>
      </c>
      <c r="H125" s="2">
        <f t="shared" si="61"/>
        <v>-3.7711145168720317E-2</v>
      </c>
      <c r="I125" s="2">
        <f t="shared" si="61"/>
        <v>-5.7229875573712397E-2</v>
      </c>
      <c r="J125" s="2">
        <f t="shared" si="61"/>
        <v>-2.3682549694886368E-2</v>
      </c>
      <c r="K125" s="2">
        <f t="shared" si="61"/>
        <v>1.4146993823789478E-2</v>
      </c>
      <c r="L125" s="2">
        <f t="shared" si="61"/>
        <v>-2.5766217068160513E-2</v>
      </c>
      <c r="M125" s="2">
        <f t="shared" si="61"/>
        <v>-3.0795469425808353E-2</v>
      </c>
      <c r="N125" s="2">
        <f t="shared" si="61"/>
        <v>-3.8616642621297936E-2</v>
      </c>
      <c r="O125" s="2"/>
      <c r="P125" s="2">
        <f t="shared" si="34"/>
        <v>-5.2585089106999772E-2</v>
      </c>
    </row>
    <row r="128" spans="1:16" x14ac:dyDescent="0.25">
      <c r="B128" t="s">
        <v>1</v>
      </c>
      <c r="C128" t="s">
        <v>2</v>
      </c>
      <c r="D128" t="s">
        <v>3</v>
      </c>
      <c r="E128" t="s">
        <v>4</v>
      </c>
      <c r="F128" t="s">
        <v>5</v>
      </c>
      <c r="G128" t="s">
        <v>6</v>
      </c>
      <c r="H128" t="s">
        <v>7</v>
      </c>
      <c r="I128" t="s">
        <v>8</v>
      </c>
      <c r="J128" t="s">
        <v>9</v>
      </c>
      <c r="K128" t="s">
        <v>10</v>
      </c>
      <c r="L128" t="s">
        <v>11</v>
      </c>
      <c r="M128" t="s">
        <v>12</v>
      </c>
      <c r="N128" t="s">
        <v>13</v>
      </c>
      <c r="P128" t="s">
        <v>14</v>
      </c>
    </row>
    <row r="129" spans="1:16" x14ac:dyDescent="0.25">
      <c r="A129" s="1" t="s">
        <v>16</v>
      </c>
      <c r="B129" s="3">
        <f>AVERAGE(B66:B125)</f>
        <v>1.0126814279022154E-2</v>
      </c>
      <c r="C129" s="3">
        <f t="shared" ref="C129:P129" si="62">AVERAGE(C66:C125)</f>
        <v>1.8306826501553471E-2</v>
      </c>
      <c r="D129" s="3">
        <f t="shared" si="62"/>
        <v>1.0837111196287623E-2</v>
      </c>
      <c r="E129" s="3">
        <f t="shared" si="62"/>
        <v>1.3819438038723464E-2</v>
      </c>
      <c r="F129" s="3">
        <f t="shared" si="62"/>
        <v>9.9268302891763957E-3</v>
      </c>
      <c r="G129" s="3">
        <f t="shared" si="62"/>
        <v>1.2125958329031617E-2</v>
      </c>
      <c r="H129" s="3">
        <f t="shared" si="62"/>
        <v>9.2970128771906937E-3</v>
      </c>
      <c r="I129" s="3">
        <f t="shared" si="62"/>
        <v>1.3624944628731686E-2</v>
      </c>
      <c r="J129" s="3">
        <f t="shared" si="62"/>
        <v>7.7922397683012953E-3</v>
      </c>
      <c r="K129" s="3">
        <f t="shared" si="62"/>
        <v>7.8854568777989038E-3</v>
      </c>
      <c r="L129" s="3">
        <f t="shared" si="62"/>
        <v>8.7586614688679627E-3</v>
      </c>
      <c r="M129" s="3">
        <f t="shared" si="62"/>
        <v>6.3434999460655356E-3</v>
      </c>
      <c r="N129" s="3">
        <f t="shared" si="62"/>
        <v>1.1025412657544562E-2</v>
      </c>
      <c r="O129" s="3"/>
      <c r="P129" s="3">
        <f t="shared" si="62"/>
        <v>1.2476290663203379E-2</v>
      </c>
    </row>
    <row r="130" spans="1:16" x14ac:dyDescent="0.25">
      <c r="A130" s="1" t="s">
        <v>17</v>
      </c>
      <c r="B130" s="2">
        <f>_xlfn.VAR.S(B66:B125)</f>
        <v>1.9816761777130087E-3</v>
      </c>
      <c r="C130" s="2">
        <f t="shared" ref="C130:P130" si="63">_xlfn.VAR.S(C66:C125)</f>
        <v>2.5338753595504494E-3</v>
      </c>
      <c r="D130" s="2">
        <f t="shared" si="63"/>
        <v>2.0990430480863536E-3</v>
      </c>
      <c r="E130" s="2">
        <f t="shared" si="63"/>
        <v>2.9155226699104199E-3</v>
      </c>
      <c r="F130" s="2">
        <f t="shared" si="63"/>
        <v>3.0220349021185754E-3</v>
      </c>
      <c r="G130" s="2">
        <f t="shared" si="63"/>
        <v>3.580634953332675E-3</v>
      </c>
      <c r="H130" s="2">
        <f t="shared" si="63"/>
        <v>3.7775965306554742E-3</v>
      </c>
      <c r="I130" s="2">
        <f t="shared" si="63"/>
        <v>2.2785135231789024E-3</v>
      </c>
      <c r="J130" s="2">
        <f t="shared" si="63"/>
        <v>1.9923267814935426E-3</v>
      </c>
      <c r="K130" s="2">
        <f t="shared" si="63"/>
        <v>2.2319179158639935E-3</v>
      </c>
      <c r="L130" s="2">
        <f t="shared" si="63"/>
        <v>2.4909314679855284E-3</v>
      </c>
      <c r="M130" s="2">
        <f t="shared" si="63"/>
        <v>1.6140554312640378E-3</v>
      </c>
      <c r="N130" s="2">
        <f t="shared" si="63"/>
        <v>1.998333285255784E-3</v>
      </c>
      <c r="O130" s="2"/>
      <c r="P130" s="2">
        <f t="shared" si="63"/>
        <v>2.0461321598582529E-3</v>
      </c>
    </row>
    <row r="131" spans="1:16" x14ac:dyDescent="0.25">
      <c r="A131" s="1" t="s">
        <v>18</v>
      </c>
      <c r="B131" s="3">
        <f>_xlfn.STDEV.S(B66:B125)</f>
        <v>4.4516021584515036E-2</v>
      </c>
      <c r="C131" s="3">
        <f t="shared" ref="C131:P131" si="64">_xlfn.STDEV.S(C66:C125)</f>
        <v>5.0337613764961577E-2</v>
      </c>
      <c r="D131" s="3">
        <f t="shared" si="64"/>
        <v>4.5815314558413256E-2</v>
      </c>
      <c r="E131" s="3">
        <f t="shared" si="64"/>
        <v>5.3995580096063603E-2</v>
      </c>
      <c r="F131" s="3">
        <f t="shared" si="64"/>
        <v>5.4973037956061475E-2</v>
      </c>
      <c r="G131" s="3">
        <f t="shared" si="64"/>
        <v>5.9838407008648509E-2</v>
      </c>
      <c r="H131" s="3">
        <f t="shared" si="64"/>
        <v>6.1462155271805055E-2</v>
      </c>
      <c r="I131" s="3">
        <f t="shared" si="64"/>
        <v>4.7733777591752596E-2</v>
      </c>
      <c r="J131" s="3">
        <f t="shared" si="64"/>
        <v>4.4635487915934587E-2</v>
      </c>
      <c r="K131" s="3">
        <f t="shared" si="64"/>
        <v>4.7243178511442191E-2</v>
      </c>
      <c r="L131" s="3">
        <f t="shared" si="64"/>
        <v>4.990923229208729E-2</v>
      </c>
      <c r="M131" s="3">
        <f t="shared" si="64"/>
        <v>4.0175308726430936E-2</v>
      </c>
      <c r="N131" s="3">
        <f t="shared" si="64"/>
        <v>4.4702721228755009E-2</v>
      </c>
      <c r="O131" s="3"/>
      <c r="P131" s="3">
        <f t="shared" si="64"/>
        <v>4.5234192375439325E-2</v>
      </c>
    </row>
    <row r="132" spans="1:16" x14ac:dyDescent="0.25">
      <c r="A132" s="1" t="s">
        <v>19</v>
      </c>
      <c r="B132" s="4">
        <f>SLOPE(B66:B125,$P$66:$P$125)</f>
        <v>0.91820823342050284</v>
      </c>
      <c r="C132" s="4">
        <f t="shared" ref="C132:P132" si="65">SLOPE(C66:C125,$P$66:$P$125)</f>
        <v>1.0515095118742643</v>
      </c>
      <c r="D132" s="4">
        <f t="shared" si="65"/>
        <v>0.95442006017275982</v>
      </c>
      <c r="E132" s="4">
        <f t="shared" si="65"/>
        <v>1.1068040192909014</v>
      </c>
      <c r="F132" s="4">
        <f t="shared" si="65"/>
        <v>1.1243853139335771</v>
      </c>
      <c r="G132" s="4">
        <f t="shared" si="65"/>
        <v>1.1719404863086673</v>
      </c>
      <c r="H132" s="4">
        <f t="shared" si="65"/>
        <v>1.2163503316942896</v>
      </c>
      <c r="I132" s="4">
        <f t="shared" si="65"/>
        <v>1.0485953770275234</v>
      </c>
      <c r="J132" s="4">
        <f t="shared" si="65"/>
        <v>0.88417064357550268</v>
      </c>
      <c r="K132" s="4">
        <f t="shared" si="65"/>
        <v>0.76441679165652476</v>
      </c>
      <c r="L132" s="4">
        <f t="shared" si="65"/>
        <v>0.95309690849034723</v>
      </c>
      <c r="M132" s="4">
        <f t="shared" si="65"/>
        <v>0.75110588567384906</v>
      </c>
      <c r="N132" s="4">
        <f t="shared" si="65"/>
        <v>0.96051444789936424</v>
      </c>
      <c r="O132" s="4"/>
      <c r="P132" s="4">
        <f t="shared" si="65"/>
        <v>1</v>
      </c>
    </row>
    <row r="134" spans="1:16" x14ac:dyDescent="0.25">
      <c r="A134" s="1" t="s">
        <v>20</v>
      </c>
      <c r="B134" t="s">
        <v>21</v>
      </c>
      <c r="C134" t="s">
        <v>22</v>
      </c>
    </row>
    <row r="135" spans="1:16" x14ac:dyDescent="0.25">
      <c r="B135" s="3">
        <v>1.6000000000000001E-3</v>
      </c>
      <c r="C135" s="3">
        <f>B135*12</f>
        <v>1.9200000000000002E-2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28"/>
  <sheetViews>
    <sheetView zoomScale="80" zoomScaleNormal="80" workbookViewId="0"/>
  </sheetViews>
  <sheetFormatPr defaultRowHeight="15" x14ac:dyDescent="0.25"/>
  <cols>
    <col min="1" max="1" width="55" style="1" bestFit="1" customWidth="1"/>
    <col min="2" max="11" width="9.28515625" customWidth="1"/>
    <col min="12" max="12" width="9.42578125" bestFit="1" customWidth="1"/>
    <col min="13" max="13" width="8.7109375" bestFit="1" customWidth="1"/>
    <col min="14" max="14" width="10.5703125" bestFit="1" customWidth="1"/>
    <col min="15" max="15" width="8.7109375" bestFit="1" customWidth="1"/>
    <col min="16" max="16" width="13" bestFit="1" customWidth="1"/>
    <col min="17" max="17" width="11" bestFit="1" customWidth="1"/>
    <col min="18" max="18" width="9.42578125" bestFit="1" customWidth="1"/>
    <col min="19" max="19" width="33.5703125" bestFit="1" customWidth="1"/>
  </cols>
  <sheetData>
    <row r="1" spans="1:16" x14ac:dyDescent="0.25">
      <c r="A1" s="1" t="s">
        <v>23</v>
      </c>
    </row>
    <row r="2" spans="1:16" x14ac:dyDescent="0.25">
      <c r="A2" s="1" t="s">
        <v>0</v>
      </c>
      <c r="B2" t="s">
        <v>1</v>
      </c>
      <c r="C2" t="s">
        <v>2</v>
      </c>
      <c r="D2" t="s">
        <v>3</v>
      </c>
      <c r="E2" t="s">
        <v>4</v>
      </c>
      <c r="F2" t="s">
        <v>5</v>
      </c>
      <c r="G2" t="s">
        <v>6</v>
      </c>
      <c r="H2" t="s">
        <v>7</v>
      </c>
      <c r="I2" t="s">
        <v>8</v>
      </c>
      <c r="J2" t="s">
        <v>9</v>
      </c>
      <c r="K2" t="s">
        <v>10</v>
      </c>
      <c r="L2" t="s">
        <v>11</v>
      </c>
      <c r="M2" t="s">
        <v>12</v>
      </c>
      <c r="N2" t="s">
        <v>13</v>
      </c>
      <c r="P2" t="s">
        <v>14</v>
      </c>
    </row>
    <row r="3" spans="1:16" x14ac:dyDescent="0.25">
      <c r="A3" s="1">
        <v>42767</v>
      </c>
      <c r="B3" s="2">
        <f>'etf data'!B66</f>
        <v>3.5780386957841692E-2</v>
      </c>
      <c r="C3" s="2">
        <f>'etf data'!C66</f>
        <v>4.719183052599818E-2</v>
      </c>
      <c r="D3" s="2">
        <f>'etf data'!D66</f>
        <v>3.6149988968800173E-2</v>
      </c>
      <c r="E3" s="2">
        <f>'etf data'!E66</f>
        <v>2.7899452652491608E-2</v>
      </c>
      <c r="F3" s="2">
        <f>'etf data'!F66</f>
        <v>3.3534643078257487E-2</v>
      </c>
      <c r="G3" s="2">
        <f>'etf data'!G66</f>
        <v>2.6770064928692827E-2</v>
      </c>
      <c r="H3" s="2">
        <f>'etf data'!H66</f>
        <v>2.0116505109489813E-2</v>
      </c>
      <c r="I3" s="2">
        <f>'etf data'!I66</f>
        <v>3.6948811221400035E-2</v>
      </c>
      <c r="J3" s="2">
        <f>'etf data'!J66</f>
        <v>1.0559871686181443E-2</v>
      </c>
      <c r="K3" s="2">
        <f>'etf data'!K66</f>
        <v>2.24630619522177E-2</v>
      </c>
      <c r="L3" s="2">
        <f>'etf data'!L66</f>
        <v>5.8752950366205425E-3</v>
      </c>
      <c r="M3" s="2">
        <f>'etf data'!M66</f>
        <v>2.1482471880085674E-2</v>
      </c>
      <c r="N3" s="2">
        <f>'etf data'!N66</f>
        <v>2.6897765515789818E-2</v>
      </c>
      <c r="O3" s="2"/>
      <c r="P3" s="2">
        <f>'etf data'!P66</f>
        <v>3.7198260541408734E-2</v>
      </c>
    </row>
    <row r="4" spans="1:16" x14ac:dyDescent="0.25">
      <c r="A4" s="1">
        <v>42795</v>
      </c>
      <c r="B4" s="2">
        <f>'etf data'!B67</f>
        <v>-1.0197323771249489E-2</v>
      </c>
      <c r="C4" s="2">
        <f>'etf data'!C67</f>
        <v>1.2482734101718851E-2</v>
      </c>
      <c r="D4" s="2">
        <f>'etf data'!D67</f>
        <v>-1.608052482739708E-2</v>
      </c>
      <c r="E4" s="2">
        <f>'etf data'!E67</f>
        <v>1.8627000985920183E-3</v>
      </c>
      <c r="F4" s="2">
        <f>'etf data'!F67</f>
        <v>-6.9178919723063004E-3</v>
      </c>
      <c r="G4" s="2">
        <f>'etf data'!G67</f>
        <v>2.0658609520143312E-3</v>
      </c>
      <c r="H4" s="2">
        <f>'etf data'!H67</f>
        <v>-1.1107473346276486E-2</v>
      </c>
      <c r="I4" s="2">
        <f>'etf data'!I67</f>
        <v>-3.9409956364967469E-3</v>
      </c>
      <c r="J4" s="2">
        <f>'etf data'!J67</f>
        <v>2.6645478670876965E-2</v>
      </c>
      <c r="K4" s="2">
        <f>'etf data'!K67</f>
        <v>2.6621776460157953E-2</v>
      </c>
      <c r="L4" s="2">
        <f>'etf data'!L67</f>
        <v>3.8670569002382971E-2</v>
      </c>
      <c r="M4" s="2">
        <f>'etf data'!M67</f>
        <v>1.5893657546486528E-2</v>
      </c>
      <c r="N4" s="2">
        <f>'etf data'!N67</f>
        <v>1.0849448417942442E-2</v>
      </c>
      <c r="O4" s="2"/>
      <c r="P4" s="2">
        <f>'etf data'!P67</f>
        <v>-3.8923017041514463E-4</v>
      </c>
    </row>
    <row r="5" spans="1:16" x14ac:dyDescent="0.25">
      <c r="A5" s="1">
        <v>42826</v>
      </c>
      <c r="B5" s="2">
        <f>'etf data'!B68</f>
        <v>6.4586487021993655E-3</v>
      </c>
      <c r="C5" s="2">
        <f>'etf data'!C68</f>
        <v>2.6732375658198304E-2</v>
      </c>
      <c r="D5" s="2">
        <f>'etf data'!D68</f>
        <v>4.1397438788342011E-3</v>
      </c>
      <c r="E5" s="2">
        <f>'etf data'!E68</f>
        <v>2.2657417264480229E-2</v>
      </c>
      <c r="F5" s="2">
        <f>'etf data'!F68</f>
        <v>8.4379227591429018E-3</v>
      </c>
      <c r="G5" s="2">
        <f>'etf data'!G68</f>
        <v>1.6065766329741438E-2</v>
      </c>
      <c r="H5" s="2">
        <f>'etf data'!H68</f>
        <v>7.9624343221811333E-3</v>
      </c>
      <c r="I5" s="2">
        <f>'etf data'!I68</f>
        <v>1.5192018406787744E-2</v>
      </c>
      <c r="J5" s="2">
        <f>'etf data'!J68</f>
        <v>2.6058529547707376E-2</v>
      </c>
      <c r="K5" s="2">
        <f>'etf data'!K68</f>
        <v>1.7416980788750314E-2</v>
      </c>
      <c r="L5" s="2">
        <f>'etf data'!L68</f>
        <v>4.4610152301761019E-2</v>
      </c>
      <c r="M5" s="2">
        <f>'etf data'!M68</f>
        <v>9.6191970670120863E-3</v>
      </c>
      <c r="N5" s="2">
        <f>'etf data'!N68</f>
        <v>2.0189086823035218E-2</v>
      </c>
      <c r="O5" s="2"/>
      <c r="P5" s="2">
        <f>'etf data'!P68</f>
        <v>9.0912169025529899E-3</v>
      </c>
    </row>
    <row r="6" spans="1:16" x14ac:dyDescent="0.25">
      <c r="A6" s="1">
        <v>42856</v>
      </c>
      <c r="B6" s="2">
        <f>'etf data'!B69</f>
        <v>3.6086253745102326E-3</v>
      </c>
      <c r="C6" s="2">
        <f>'etf data'!C69</f>
        <v>2.978968904840551E-2</v>
      </c>
      <c r="D6" s="2">
        <f>'etf data'!D69</f>
        <v>1.6074028146946251E-3</v>
      </c>
      <c r="E6" s="2">
        <f>'etf data'!E69</f>
        <v>1.8298393988388062E-2</v>
      </c>
      <c r="F6" s="2">
        <f>'etf data'!F69</f>
        <v>8.795252763900141E-4</v>
      </c>
      <c r="G6" s="2">
        <f>'etf data'!G69</f>
        <v>3.5065652978361062E-3</v>
      </c>
      <c r="H6" s="2">
        <f>'etf data'!H69</f>
        <v>-2.3996680338914445E-2</v>
      </c>
      <c r="I6" s="2">
        <f>'etf data'!I69</f>
        <v>1.0113356192075651E-2</v>
      </c>
      <c r="J6" s="2">
        <f>'etf data'!J69</f>
        <v>3.4105433905621929E-2</v>
      </c>
      <c r="K6" s="2">
        <f>'etf data'!K69</f>
        <v>9.9161079030671839E-3</v>
      </c>
      <c r="L6" s="2">
        <f>'etf data'!L69</f>
        <v>4.908550610304574E-2</v>
      </c>
      <c r="M6" s="2">
        <f>'etf data'!M69</f>
        <v>2.2114114564982801E-2</v>
      </c>
      <c r="N6" s="2">
        <f>'etf data'!N69</f>
        <v>1.9462850106788387E-2</v>
      </c>
      <c r="O6" s="2"/>
      <c r="P6" s="2">
        <f>'etf data'!P69</f>
        <v>1.1576210049492719E-2</v>
      </c>
    </row>
    <row r="7" spans="1:16" x14ac:dyDescent="0.25">
      <c r="A7" s="1">
        <v>42887</v>
      </c>
      <c r="B7" s="2">
        <f>'etf data'!B70</f>
        <v>3.7242550451206391E-3</v>
      </c>
      <c r="C7" s="2">
        <f>'etf data'!C70</f>
        <v>-8.7180557778779866E-3</v>
      </c>
      <c r="D7" s="2">
        <f>'etf data'!D70</f>
        <v>1.2111674203881151E-2</v>
      </c>
      <c r="E7" s="2">
        <f>'etf data'!E70</f>
        <v>2.2142731627841084E-3</v>
      </c>
      <c r="F7" s="2">
        <f>'etf data'!F70</f>
        <v>4.4918219390066572E-3</v>
      </c>
      <c r="G7" s="2">
        <f>'etf data'!G70</f>
        <v>1.8521081324522903E-2</v>
      </c>
      <c r="H7" s="2">
        <f>'etf data'!H70</f>
        <v>2.0932035967768048E-2</v>
      </c>
      <c r="I7" s="2">
        <f>'etf data'!I70</f>
        <v>4.8446183850756608E-3</v>
      </c>
      <c r="J7" s="2">
        <f>'etf data'!J70</f>
        <v>-5.2962523884262369E-3</v>
      </c>
      <c r="K7" s="2">
        <f>'etf data'!K70</f>
        <v>2.2089124958322159E-3</v>
      </c>
      <c r="L7" s="2">
        <f>'etf data'!L70</f>
        <v>-1.9035818922645387E-2</v>
      </c>
      <c r="M7" s="2">
        <f>'etf data'!M70</f>
        <v>9.667141530810941E-3</v>
      </c>
      <c r="N7" s="2">
        <f>'etf data'!N70</f>
        <v>-5.9181640789818246E-4</v>
      </c>
      <c r="O7" s="2"/>
      <c r="P7" s="2">
        <f>'etf data'!P70</f>
        <v>4.8138319927024664E-3</v>
      </c>
    </row>
    <row r="8" spans="1:16" x14ac:dyDescent="0.25">
      <c r="A8" s="1">
        <v>42917</v>
      </c>
      <c r="B8" s="2">
        <f>'etf data'!B71</f>
        <v>2.3843854669225006E-2</v>
      </c>
      <c r="C8" s="2">
        <f>'etf data'!C71</f>
        <v>2.9998665232485067E-2</v>
      </c>
      <c r="D8" s="2">
        <f>'etf data'!D71</f>
        <v>2.2207978480617951E-2</v>
      </c>
      <c r="E8" s="2">
        <f>'etf data'!E71</f>
        <v>1.9587800353311646E-2</v>
      </c>
      <c r="F8" s="2">
        <f>'etf data'!F71</f>
        <v>2.1488633793081746E-2</v>
      </c>
      <c r="G8" s="2">
        <f>'etf data'!G71</f>
        <v>1.5124619545132667E-2</v>
      </c>
      <c r="H8" s="2">
        <f>'etf data'!H71</f>
        <v>1.3648990626856428E-2</v>
      </c>
      <c r="I8" s="2">
        <f>'etf data'!I71</f>
        <v>2.3495640619056957E-2</v>
      </c>
      <c r="J8" s="2">
        <f>'etf data'!J71</f>
        <v>4.0868287518454061E-2</v>
      </c>
      <c r="K8" s="2">
        <f>'etf data'!K71</f>
        <v>6.0009169466013201E-2</v>
      </c>
      <c r="L8" s="2">
        <f>'etf data'!L71</f>
        <v>4.2862784285246036E-2</v>
      </c>
      <c r="M8" s="2">
        <f>'etf data'!M71</f>
        <v>3.5196312476288849E-2</v>
      </c>
      <c r="N8" s="2">
        <f>'etf data'!N71</f>
        <v>3.3598291711060657E-2</v>
      </c>
      <c r="O8" s="2"/>
      <c r="P8" s="2">
        <f>'etf data'!P71</f>
        <v>1.9348768883515444E-2</v>
      </c>
    </row>
    <row r="9" spans="1:16" x14ac:dyDescent="0.25">
      <c r="A9" s="1">
        <v>42948</v>
      </c>
      <c r="B9" s="2">
        <f>'etf data'!B72</f>
        <v>-1.7626315309241525E-3</v>
      </c>
      <c r="C9" s="2">
        <f>'etf data'!C72</f>
        <v>1.3143719497341166E-2</v>
      </c>
      <c r="D9" s="2">
        <f>'etf data'!D72</f>
        <v>-4.5401617405138595E-3</v>
      </c>
      <c r="E9" s="2">
        <f>'etf data'!E72</f>
        <v>1.5860573541470746E-3</v>
      </c>
      <c r="F9" s="2">
        <f>'etf data'!F72</f>
        <v>-1.2427332760300946E-2</v>
      </c>
      <c r="G9" s="2">
        <f>'etf data'!G72</f>
        <v>-3.8588063505549108E-3</v>
      </c>
      <c r="H9" s="2">
        <f>'etf data'!H72</f>
        <v>-1.4577864349622827E-2</v>
      </c>
      <c r="I9" s="2">
        <f>'etf data'!I72</f>
        <v>1.4983742466765371E-3</v>
      </c>
      <c r="J9" s="2">
        <f>'etf data'!J72</f>
        <v>2.3536638992105452E-4</v>
      </c>
      <c r="K9" s="2">
        <f>'etf data'!K72</f>
        <v>2.9992917329473734E-2</v>
      </c>
      <c r="L9" s="2">
        <f>'etf data'!L72</f>
        <v>7.0558699066691766E-4</v>
      </c>
      <c r="M9" s="2">
        <f>'etf data'!M72</f>
        <v>1.6269592752626849E-3</v>
      </c>
      <c r="N9" s="2">
        <f>'etf data'!N72</f>
        <v>4.1835686518403303E-3</v>
      </c>
      <c r="O9" s="2"/>
      <c r="P9" s="2">
        <f>'etf data'!P72</f>
        <v>5.4649232886694321E-4</v>
      </c>
    </row>
    <row r="10" spans="1:16" x14ac:dyDescent="0.25">
      <c r="A10" s="1">
        <v>42979</v>
      </c>
      <c r="B10" s="2">
        <f>'etf data'!B73</f>
        <v>2.2578182462707375E-2</v>
      </c>
      <c r="C10" s="2">
        <f>'etf data'!C73</f>
        <v>6.3424827340110568E-3</v>
      </c>
      <c r="D10" s="2">
        <f>'etf data'!D73</f>
        <v>2.3232519372011096E-2</v>
      </c>
      <c r="E10" s="2">
        <f>'etf data'!E73</f>
        <v>1.4752467595282148E-2</v>
      </c>
      <c r="F10" s="2">
        <f>'etf data'!F73</f>
        <v>2.2553467182452103E-2</v>
      </c>
      <c r="G10" s="2">
        <f>'etf data'!G73</f>
        <v>3.7309207103953801E-2</v>
      </c>
      <c r="H10" s="2">
        <f>'etf data'!H73</f>
        <v>4.4462531217951851E-2</v>
      </c>
      <c r="I10" s="2">
        <f>'etf data'!I73</f>
        <v>2.0003249119411537E-2</v>
      </c>
      <c r="J10" s="2">
        <f>'etf data'!J73</f>
        <v>2.0931195679078085E-2</v>
      </c>
      <c r="K10" s="2">
        <f>'etf data'!K73</f>
        <v>-1.64785716668987E-2</v>
      </c>
      <c r="L10" s="2">
        <f>'etf data'!L73</f>
        <v>2.8022547176469237E-2</v>
      </c>
      <c r="M10" s="2">
        <f>'etf data'!M73</f>
        <v>7.087954298687249E-3</v>
      </c>
      <c r="N10" s="2">
        <f>'etf data'!N73</f>
        <v>1.5945762165049615E-2</v>
      </c>
      <c r="O10" s="2"/>
      <c r="P10" s="2">
        <f>'etf data'!P73</f>
        <v>1.9302894827342154E-2</v>
      </c>
    </row>
    <row r="11" spans="1:16" x14ac:dyDescent="0.25">
      <c r="A11" s="1">
        <v>43009</v>
      </c>
      <c r="B11" s="2">
        <f>'etf data'!B74</f>
        <v>2.4971796304694704E-2</v>
      </c>
      <c r="C11" s="2">
        <f>'etf data'!C74</f>
        <v>3.3783109724300875E-2</v>
      </c>
      <c r="D11" s="2">
        <f>'etf data'!D74</f>
        <v>2.6953653442146397E-2</v>
      </c>
      <c r="E11" s="2">
        <f>'etf data'!E74</f>
        <v>2.4712360428117419E-2</v>
      </c>
      <c r="F11" s="2">
        <f>'etf data'!F74</f>
        <v>1.2799000407639038E-2</v>
      </c>
      <c r="G11" s="2">
        <f>'etf data'!G74</f>
        <v>2.4682146495493162E-2</v>
      </c>
      <c r="H11" s="2">
        <f>'etf data'!H74</f>
        <v>1.3543767649543792E-2</v>
      </c>
      <c r="I11" s="2">
        <f>'etf data'!I74</f>
        <v>2.6100223280220103E-2</v>
      </c>
      <c r="J11" s="2">
        <f>'etf data'!J74</f>
        <v>2.1936310153761962E-2</v>
      </c>
      <c r="K11" s="2">
        <f>'etf data'!K74</f>
        <v>3.6334008424853126E-2</v>
      </c>
      <c r="L11" s="2">
        <f>'etf data'!L74</f>
        <v>8.6162142998500446E-3</v>
      </c>
      <c r="M11" s="2">
        <f>'etf data'!M74</f>
        <v>4.7672159987313334E-2</v>
      </c>
      <c r="N11" s="2">
        <f>'etf data'!N74</f>
        <v>2.6225004078686664E-2</v>
      </c>
      <c r="O11" s="2"/>
      <c r="P11" s="2">
        <f>'etf data'!P74</f>
        <v>2.2188174774546043E-2</v>
      </c>
    </row>
    <row r="12" spans="1:16" x14ac:dyDescent="0.25">
      <c r="A12" s="1">
        <v>43040</v>
      </c>
      <c r="B12" s="2">
        <f>'etf data'!B75</f>
        <v>3.067403931373236E-2</v>
      </c>
      <c r="C12" s="2">
        <f>'etf data'!C75</f>
        <v>2.4932834017175498E-2</v>
      </c>
      <c r="D12" s="2">
        <f>'etf data'!D75</f>
        <v>3.4152807460469781E-2</v>
      </c>
      <c r="E12" s="2">
        <f>'etf data'!E75</f>
        <v>2.8202021347147888E-2</v>
      </c>
      <c r="F12" s="2">
        <f>'etf data'!F75</f>
        <v>3.4084528508173895E-2</v>
      </c>
      <c r="G12" s="2">
        <f>'etf data'!G75</f>
        <v>3.066767308841567E-2</v>
      </c>
      <c r="H12" s="2">
        <f>'etf data'!H75</f>
        <v>3.1654531330199021E-2</v>
      </c>
      <c r="I12" s="2">
        <f>'etf data'!I75</f>
        <v>3.0302880681118527E-2</v>
      </c>
      <c r="J12" s="2">
        <f>'etf data'!J75</f>
        <v>8.6012710121090574E-3</v>
      </c>
      <c r="K12" s="2">
        <f>'etf data'!K75</f>
        <v>-3.361014137420737E-3</v>
      </c>
      <c r="L12" s="2">
        <f>'etf data'!L75</f>
        <v>-5.119431618646475E-4</v>
      </c>
      <c r="M12" s="2">
        <f>'etf data'!M75</f>
        <v>2.2347233415027423E-2</v>
      </c>
      <c r="N12" s="2">
        <f>'etf data'!N75</f>
        <v>1.8972450310435596E-2</v>
      </c>
      <c r="O12" s="2"/>
      <c r="P12" s="2">
        <f>'etf data'!P75</f>
        <v>2.8082601368405458E-2</v>
      </c>
    </row>
    <row r="13" spans="1:16" x14ac:dyDescent="0.25">
      <c r="A13" s="1">
        <v>43070</v>
      </c>
      <c r="B13" s="2">
        <f>'etf data'!B76</f>
        <v>7.2931498169999109E-3</v>
      </c>
      <c r="C13" s="2">
        <f>'etf data'!C76</f>
        <v>6.7824986957274458E-3</v>
      </c>
      <c r="D13" s="2">
        <f>'etf data'!D76</f>
        <v>1.0039723181834104E-2</v>
      </c>
      <c r="E13" s="2">
        <f>'etf data'!E76</f>
        <v>-1.9535681657073534E-3</v>
      </c>
      <c r="F13" s="2">
        <f>'etf data'!F76</f>
        <v>1.3075380364294453E-2</v>
      </c>
      <c r="G13" s="2">
        <f>'etf data'!G76</f>
        <v>-8.0772398032535886E-4</v>
      </c>
      <c r="H13" s="2">
        <f>'etf data'!H76</f>
        <v>-1.4287881461794161E-3</v>
      </c>
      <c r="I13" s="2">
        <f>'etf data'!I76</f>
        <v>6.674587887445238E-3</v>
      </c>
      <c r="J13" s="2">
        <f>'etf data'!J76</f>
        <v>6.7326959578504209E-3</v>
      </c>
      <c r="K13" s="2">
        <f>'etf data'!K76</f>
        <v>3.2149453636580061E-2</v>
      </c>
      <c r="L13" s="2">
        <f>'etf data'!L76</f>
        <v>9.9028399938463352E-3</v>
      </c>
      <c r="M13" s="2">
        <f>'etf data'!M76</f>
        <v>2.1994867657151307E-3</v>
      </c>
      <c r="N13" s="2">
        <f>'etf data'!N76</f>
        <v>9.2414084225216353E-3</v>
      </c>
      <c r="O13" s="2"/>
      <c r="P13" s="2">
        <f>'etf data'!P76</f>
        <v>9.8316198188534987E-3</v>
      </c>
    </row>
    <row r="14" spans="1:16" x14ac:dyDescent="0.25">
      <c r="A14" s="1">
        <v>43101</v>
      </c>
      <c r="B14" s="2">
        <f>'etf data'!B77</f>
        <v>4.8934167258515515E-2</v>
      </c>
      <c r="C14" s="2">
        <f>'etf data'!C77</f>
        <v>7.7616283481189985E-2</v>
      </c>
      <c r="D14" s="2">
        <f>'etf data'!D77</f>
        <v>5.276085075421233E-2</v>
      </c>
      <c r="E14" s="2">
        <f>'etf data'!E77</f>
        <v>5.1664423765363399E-2</v>
      </c>
      <c r="F14" s="2">
        <f>'etf data'!F77</f>
        <v>4.2953065525516365E-2</v>
      </c>
      <c r="G14" s="2">
        <f>'etf data'!G77</f>
        <v>4.23821567609175E-2</v>
      </c>
      <c r="H14" s="2">
        <f>'etf data'!H77</f>
        <v>2.5910809500464094E-2</v>
      </c>
      <c r="I14" s="2">
        <f>'etf data'!I77</f>
        <v>5.7472999140297354E-2</v>
      </c>
      <c r="J14" s="2">
        <f>'etf data'!J77</f>
        <v>5.7686845278572152E-2</v>
      </c>
      <c r="K14" s="2">
        <f>'etf data'!K77</f>
        <v>9.0760243341388103E-2</v>
      </c>
      <c r="L14" s="2">
        <f>'etf data'!L77</f>
        <v>6.1946180684956387E-2</v>
      </c>
      <c r="M14" s="2">
        <f>'etf data'!M77</f>
        <v>6.135438230601542E-2</v>
      </c>
      <c r="N14" s="2">
        <f>'etf data'!N77</f>
        <v>6.1814339497489934E-2</v>
      </c>
      <c r="O14" s="2"/>
      <c r="P14" s="2">
        <f>'etf data'!P77</f>
        <v>5.6178724645703726E-2</v>
      </c>
    </row>
    <row r="15" spans="1:16" x14ac:dyDescent="0.25">
      <c r="A15" s="1">
        <v>43132</v>
      </c>
      <c r="B15" s="2">
        <f>'etf data'!B78</f>
        <v>-4.7223833090829781E-2</v>
      </c>
      <c r="C15" s="2">
        <f>'etf data'!C78</f>
        <v>-2.802892856159811E-2</v>
      </c>
      <c r="D15" s="2">
        <f>'etf data'!D78</f>
        <v>-4.375008687848525E-2</v>
      </c>
      <c r="E15" s="2">
        <f>'etf data'!E78</f>
        <v>-3.2746549402424607E-2</v>
      </c>
      <c r="F15" s="2">
        <f>'etf data'!F78</f>
        <v>-4.6948126643786559E-2</v>
      </c>
      <c r="G15" s="2">
        <f>'etf data'!G78</f>
        <v>-3.1899072134600082E-2</v>
      </c>
      <c r="H15" s="2">
        <f>'etf data'!H78</f>
        <v>-4.7362327335875309E-2</v>
      </c>
      <c r="I15" s="2">
        <f>'etf data'!I78</f>
        <v>-3.7596005810595301E-2</v>
      </c>
      <c r="J15" s="2">
        <f>'etf data'!J78</f>
        <v>-5.1074902483227991E-2</v>
      </c>
      <c r="K15" s="2">
        <f>'etf data'!K78</f>
        <v>-5.3571348727869839E-2</v>
      </c>
      <c r="L15" s="2">
        <f>'etf data'!L78</f>
        <v>-6.1459482207020688E-2</v>
      </c>
      <c r="M15" s="2">
        <f>'etf data'!M78</f>
        <v>-4.0073564628290148E-2</v>
      </c>
      <c r="N15" s="2">
        <f>'etf data'!N78</f>
        <v>-4.4427574664325564E-2</v>
      </c>
      <c r="O15" s="2"/>
      <c r="P15" s="2">
        <f>'etf data'!P78</f>
        <v>-3.8947379604151844E-2</v>
      </c>
    </row>
    <row r="16" spans="1:16" x14ac:dyDescent="0.25">
      <c r="A16" s="1">
        <v>43160</v>
      </c>
      <c r="B16" s="2">
        <f>'etf data'!B79</f>
        <v>-2.8843769348713355E-2</v>
      </c>
      <c r="C16" s="2">
        <f>'etf data'!C79</f>
        <v>-3.3829693440691311E-2</v>
      </c>
      <c r="D16" s="2">
        <f>'etf data'!D79</f>
        <v>-3.1895710033861713E-2</v>
      </c>
      <c r="E16" s="2">
        <f>'etf data'!E79</f>
        <v>-4.627514799377952E-4</v>
      </c>
      <c r="F16" s="2">
        <f>'etf data'!F79</f>
        <v>-7.6203226584113937E-3</v>
      </c>
      <c r="G16" s="2">
        <f>'etf data'!G79</f>
        <v>1.3538666952997103E-2</v>
      </c>
      <c r="H16" s="2">
        <f>'etf data'!H79</f>
        <v>3.8003736442722147E-3</v>
      </c>
      <c r="I16" s="2">
        <f>'etf data'!I79</f>
        <v>-2.3596855344205858E-2</v>
      </c>
      <c r="J16" s="2">
        <f>'etf data'!J79</f>
        <v>-7.6249933190903896E-3</v>
      </c>
      <c r="K16" s="2">
        <f>'etf data'!K79</f>
        <v>-4.0281509471898902E-3</v>
      </c>
      <c r="L16" s="2">
        <f>'etf data'!L79</f>
        <v>-8.3560637393674808E-3</v>
      </c>
      <c r="M16" s="2">
        <f>'etf data'!M79</f>
        <v>-4.7744683881263406E-3</v>
      </c>
      <c r="N16" s="2">
        <f>'etf data'!N79</f>
        <v>-1.6299379915274637E-2</v>
      </c>
      <c r="O16" s="2"/>
      <c r="P16" s="2">
        <f>'etf data'!P79</f>
        <v>-2.6884513768364315E-2</v>
      </c>
    </row>
    <row r="17" spans="1:16" x14ac:dyDescent="0.25">
      <c r="A17" s="1">
        <v>43191</v>
      </c>
      <c r="B17" s="2">
        <f>'etf data'!B80</f>
        <v>8.9121411181181109E-3</v>
      </c>
      <c r="C17" s="2">
        <f>'etf data'!C80</f>
        <v>6.3269592496473237E-3</v>
      </c>
      <c r="D17" s="2">
        <f>'etf data'!D80</f>
        <v>1.0107071948773472E-2</v>
      </c>
      <c r="E17" s="2">
        <f>'etf data'!E80</f>
        <v>-6.7990730447874403E-3</v>
      </c>
      <c r="F17" s="2">
        <f>'etf data'!F80</f>
        <v>9.1258789988488687E-3</v>
      </c>
      <c r="G17" s="2">
        <f>'etf data'!G80</f>
        <v>3.9647524141486201E-3</v>
      </c>
      <c r="H17" s="2">
        <f>'etf data'!H80</f>
        <v>8.3136866406363641E-3</v>
      </c>
      <c r="I17" s="2">
        <f>'etf data'!I80</f>
        <v>8.5741113425512605E-3</v>
      </c>
      <c r="J17" s="2">
        <f>'etf data'!J80</f>
        <v>1.6457390331954924E-2</v>
      </c>
      <c r="K17" s="2">
        <f>'etf data'!K80</f>
        <v>-2.5780878529732432E-2</v>
      </c>
      <c r="L17" s="2">
        <f>'etf data'!L80</f>
        <v>2.6485000411640147E-2</v>
      </c>
      <c r="M17" s="2">
        <f>'etf data'!M80</f>
        <v>5.0512106559734704E-3</v>
      </c>
      <c r="N17" s="2">
        <f>'etf data'!N80</f>
        <v>7.7927160086894709E-3</v>
      </c>
      <c r="O17" s="2"/>
      <c r="P17" s="2">
        <f>'etf data'!P80</f>
        <v>2.718801001185378E-3</v>
      </c>
    </row>
    <row r="18" spans="1:16" x14ac:dyDescent="0.25">
      <c r="A18" s="1">
        <v>43221</v>
      </c>
      <c r="B18" s="2">
        <f>'etf data'!B81</f>
        <v>1.5980687972190655E-2</v>
      </c>
      <c r="C18" s="2">
        <f>'etf data'!C81</f>
        <v>4.6495294629629091E-2</v>
      </c>
      <c r="D18" s="2">
        <f>'etf data'!D81</f>
        <v>7.2576152389167703E-3</v>
      </c>
      <c r="E18" s="2">
        <f>'etf data'!E81</f>
        <v>3.7425863463914633E-2</v>
      </c>
      <c r="F18" s="2">
        <f>'etf data'!F81</f>
        <v>3.6411764557287007E-4</v>
      </c>
      <c r="G18" s="2">
        <f>'etf data'!G81</f>
        <v>5.8222146802150876E-2</v>
      </c>
      <c r="H18" s="2">
        <f>'etf data'!H81</f>
        <v>4.5174751923930723E-2</v>
      </c>
      <c r="I18" s="2">
        <f>'etf data'!I81</f>
        <v>2.7213137729784398E-2</v>
      </c>
      <c r="J18" s="2">
        <f>'etf data'!J81</f>
        <v>-1.4282485667655553E-2</v>
      </c>
      <c r="K18" s="2">
        <f>'etf data'!K81</f>
        <v>-2.3423939752641787E-2</v>
      </c>
      <c r="L18" s="2">
        <f>'etf data'!L81</f>
        <v>-2.4242366830930617E-2</v>
      </c>
      <c r="M18" s="2">
        <f>'etf data'!M81</f>
        <v>-1.1065422445648454E-2</v>
      </c>
      <c r="N18" s="2">
        <f>'etf data'!N81</f>
        <v>5.6803208718396725E-3</v>
      </c>
      <c r="O18" s="2"/>
      <c r="P18" s="2">
        <f>'etf data'!P81</f>
        <v>2.1608353316591389E-2</v>
      </c>
    </row>
    <row r="19" spans="1:16" x14ac:dyDescent="0.25">
      <c r="A19" s="1">
        <v>43252</v>
      </c>
      <c r="B19" s="2">
        <f>'etf data'!B82</f>
        <v>-1.0367149861305047E-2</v>
      </c>
      <c r="C19" s="2">
        <f>'etf data'!C82</f>
        <v>8.733181866466877E-3</v>
      </c>
      <c r="D19" s="2">
        <f>'etf data'!D82</f>
        <v>-7.0722331634738289E-3</v>
      </c>
      <c r="E19" s="2">
        <f>'etf data'!E82</f>
        <v>8.1005208710365206E-3</v>
      </c>
      <c r="F19" s="2">
        <f>'etf data'!F82</f>
        <v>4.9126905462757442E-3</v>
      </c>
      <c r="G19" s="2">
        <f>'etf data'!G82</f>
        <v>1.069333172526421E-2</v>
      </c>
      <c r="H19" s="2">
        <f>'etf data'!H82</f>
        <v>-1.4729914329691951E-4</v>
      </c>
      <c r="I19" s="2">
        <f>'etf data'!I82</f>
        <v>2.784805719701744E-3</v>
      </c>
      <c r="J19" s="2">
        <f>'etf data'!J82</f>
        <v>-2.8752578361453174E-2</v>
      </c>
      <c r="K19" s="2">
        <f>'etf data'!K82</f>
        <v>-5.4023611351638801E-2</v>
      </c>
      <c r="L19" s="2">
        <f>'etf data'!L82</f>
        <v>-3.1573730824152157E-2</v>
      </c>
      <c r="M19" s="2">
        <f>'etf data'!M82</f>
        <v>-3.3291917287201378E-2</v>
      </c>
      <c r="N19" s="2">
        <f>'etf data'!N82</f>
        <v>-1.3313490793641081E-2</v>
      </c>
      <c r="O19" s="2"/>
      <c r="P19" s="2">
        <f>'etf data'!P82</f>
        <v>4.8424002040461378E-3</v>
      </c>
    </row>
    <row r="20" spans="1:16" x14ac:dyDescent="0.25">
      <c r="A20" s="1">
        <v>43282</v>
      </c>
      <c r="B20" s="2">
        <f>'etf data'!B83</f>
        <v>4.8798535308113511E-2</v>
      </c>
      <c r="C20" s="2">
        <f>'etf data'!C83</f>
        <v>2.9784877780366426E-2</v>
      </c>
      <c r="D20" s="2">
        <f>'etf data'!D83</f>
        <v>5.6530194172721204E-2</v>
      </c>
      <c r="E20" s="2">
        <f>'etf data'!E83</f>
        <v>1.9899346922706895E-2</v>
      </c>
      <c r="F20" s="2">
        <f>'etf data'!F83</f>
        <v>3.6919033317850181E-2</v>
      </c>
      <c r="G20" s="2">
        <f>'etf data'!G83</f>
        <v>1.1020727987255174E-2</v>
      </c>
      <c r="H20" s="2">
        <f>'etf data'!H83</f>
        <v>2.8695426530823465E-2</v>
      </c>
      <c r="I20" s="2">
        <f>'etf data'!I83</f>
        <v>3.7563657933209038E-2</v>
      </c>
      <c r="J20" s="2">
        <f>'etf data'!J83</f>
        <v>3.5713007172845312E-2</v>
      </c>
      <c r="K20" s="2">
        <f>'etf data'!K83</f>
        <v>4.6547248366791028E-2</v>
      </c>
      <c r="L20" s="2">
        <f>'etf data'!L83</f>
        <v>5.4516949227372047E-2</v>
      </c>
      <c r="M20" s="2">
        <f>'etf data'!M83</f>
        <v>1.5520075931940935E-2</v>
      </c>
      <c r="N20" s="2">
        <f>'etf data'!N83</f>
        <v>3.6431900840436127E-2</v>
      </c>
      <c r="O20" s="2"/>
      <c r="P20" s="2">
        <f>'etf data'!P83</f>
        <v>3.6021586465418753E-2</v>
      </c>
    </row>
    <row r="21" spans="1:16" x14ac:dyDescent="0.25">
      <c r="A21" s="1">
        <v>43313</v>
      </c>
      <c r="B21" s="2">
        <f>'etf data'!B84</f>
        <v>1.1104879072019846E-2</v>
      </c>
      <c r="C21" s="2">
        <f>'etf data'!C84</f>
        <v>4.7022167049532326E-2</v>
      </c>
      <c r="D21" s="2">
        <f>'etf data'!D84</f>
        <v>2.2654578781287293E-2</v>
      </c>
      <c r="E21" s="2">
        <f>'etf data'!E84</f>
        <v>4.6474324632217234E-2</v>
      </c>
      <c r="F21" s="2">
        <f>'etf data'!F84</f>
        <v>5.5262041495336423E-3</v>
      </c>
      <c r="G21" s="2">
        <f>'etf data'!G84</f>
        <v>7.0028128758179431E-2</v>
      </c>
      <c r="H21" s="2">
        <f>'etf data'!H84</f>
        <v>2.4142891883213169E-2</v>
      </c>
      <c r="I21" s="2">
        <f>'etf data'!I84</f>
        <v>3.432376077687449E-2</v>
      </c>
      <c r="J21" s="2">
        <f>'etf data'!J84</f>
        <v>-1.7320017377238428E-2</v>
      </c>
      <c r="K21" s="2">
        <f>'etf data'!K84</f>
        <v>-4.193254768408361E-2</v>
      </c>
      <c r="L21" s="2">
        <f>'etf data'!L84</f>
        <v>-2.8256586420913554E-2</v>
      </c>
      <c r="M21" s="2">
        <f>'etf data'!M84</f>
        <v>-9.4980117289963362E-3</v>
      </c>
      <c r="N21" s="2">
        <f>'etf data'!N84</f>
        <v>8.6117248467574292E-3</v>
      </c>
      <c r="O21" s="2"/>
      <c r="P21" s="2">
        <f>'etf data'!P84</f>
        <v>3.0263218631604083E-2</v>
      </c>
    </row>
    <row r="22" spans="1:16" x14ac:dyDescent="0.25">
      <c r="A22" s="1">
        <v>43344</v>
      </c>
      <c r="B22" s="2">
        <f>'etf data'!B85</f>
        <v>-3.6609460620187217E-3</v>
      </c>
      <c r="C22" s="2">
        <f>'etf data'!C85</f>
        <v>2.8166347463269847E-3</v>
      </c>
      <c r="D22" s="2">
        <f>'etf data'!D85</f>
        <v>1.7521833131532993E-3</v>
      </c>
      <c r="E22" s="2">
        <f>'etf data'!E85</f>
        <v>-4.9579158607119256E-3</v>
      </c>
      <c r="F22" s="2">
        <f>'etf data'!F85</f>
        <v>-1.3608963960261344E-2</v>
      </c>
      <c r="G22" s="2">
        <f>'etf data'!G85</f>
        <v>-1.3742030627011181E-2</v>
      </c>
      <c r="H22" s="2">
        <f>'etf data'!H85</f>
        <v>-2.2240811235602287E-2</v>
      </c>
      <c r="I22" s="2">
        <f>'etf data'!I85</f>
        <v>-2.7987750065247008E-3</v>
      </c>
      <c r="J22" s="2">
        <f>'etf data'!J85</f>
        <v>3.4786279022211986E-3</v>
      </c>
      <c r="K22" s="2">
        <f>'etf data'!K85</f>
        <v>-2.473841455361625E-2</v>
      </c>
      <c r="L22" s="2">
        <f>'etf data'!L85</f>
        <v>-3.1914893617021045E-3</v>
      </c>
      <c r="M22" s="2">
        <f>'etf data'!M85</f>
        <v>1.7604157482442595E-2</v>
      </c>
      <c r="N22" s="2">
        <f>'etf data'!N85</f>
        <v>-3.9407125014403466E-3</v>
      </c>
      <c r="O22" s="2"/>
      <c r="P22" s="2">
        <f>'etf data'!P85</f>
        <v>4.2943009181395375E-3</v>
      </c>
    </row>
    <row r="23" spans="1:16" x14ac:dyDescent="0.25">
      <c r="A23" s="1">
        <v>43374</v>
      </c>
      <c r="B23" s="2">
        <f>'etf data'!B86</f>
        <v>-3.6630767479559068E-2</v>
      </c>
      <c r="C23" s="2">
        <f>'etf data'!C86</f>
        <v>-8.4771764586325182E-2</v>
      </c>
      <c r="D23" s="2">
        <f>'etf data'!D86</f>
        <v>-4.0630914181905453E-2</v>
      </c>
      <c r="E23" s="2">
        <f>'etf data'!E86</f>
        <v>-9.5370658602492719E-2</v>
      </c>
      <c r="F23" s="2">
        <f>'etf data'!F86</f>
        <v>-6.3867102841002721E-2</v>
      </c>
      <c r="G23" s="2">
        <f>'etf data'!G86</f>
        <v>-0.11304432854978619</v>
      </c>
      <c r="H23" s="2">
        <f>'etf data'!H86</f>
        <v>-8.5356476350152533E-2</v>
      </c>
      <c r="I23" s="2">
        <f>'etf data'!I86</f>
        <v>-6.9687107566935191E-2</v>
      </c>
      <c r="J23" s="2">
        <f>'etf data'!J86</f>
        <v>-8.26656070890045E-2</v>
      </c>
      <c r="K23" s="2">
        <f>'etf data'!K86</f>
        <v>-6.5904266472913697E-2</v>
      </c>
      <c r="L23" s="2">
        <f>'etf data'!L86</f>
        <v>-7.5401260301102169E-2</v>
      </c>
      <c r="M23" s="2">
        <f>'etf data'!M86</f>
        <v>-9.5908444043962815E-2</v>
      </c>
      <c r="N23" s="2">
        <f>'etf data'!N86</f>
        <v>-7.382107519188108E-2</v>
      </c>
      <c r="O23" s="2"/>
      <c r="P23" s="2">
        <f>'etf data'!P86</f>
        <v>-6.9403358979814644E-2</v>
      </c>
    </row>
    <row r="24" spans="1:16" x14ac:dyDescent="0.25">
      <c r="A24" s="1">
        <v>43405</v>
      </c>
      <c r="B24" s="2">
        <f>'etf data'!B87</f>
        <v>3.555109862207817E-2</v>
      </c>
      <c r="C24" s="2">
        <f>'etf data'!C87</f>
        <v>-5.1329844122116608E-4</v>
      </c>
      <c r="D24" s="2">
        <f>'etf data'!D87</f>
        <v>3.5906252194937816E-2</v>
      </c>
      <c r="E24" s="2">
        <f>'etf data'!E87</f>
        <v>2.4865908355260036E-2</v>
      </c>
      <c r="F24" s="2">
        <f>'etf data'!F87</f>
        <v>2.283104943068337E-2</v>
      </c>
      <c r="G24" s="2">
        <f>'etf data'!G87</f>
        <v>1.9771975877951764E-2</v>
      </c>
      <c r="H24" s="2">
        <f>'etf data'!H87</f>
        <v>2.3510963425131814E-2</v>
      </c>
      <c r="I24" s="2">
        <f>'etf data'!I87</f>
        <v>2.0135820395749349E-2</v>
      </c>
      <c r="J24" s="2">
        <f>'etf data'!J87</f>
        <v>5.056676016677919E-3</v>
      </c>
      <c r="K24" s="2">
        <f>'etf data'!K87</f>
        <v>4.8336036139221994E-2</v>
      </c>
      <c r="L24" s="2">
        <f>'etf data'!L87</f>
        <v>-6.7592339339022089E-3</v>
      </c>
      <c r="M24" s="2">
        <f>'etf data'!M87</f>
        <v>2.4196144591822843E-2</v>
      </c>
      <c r="N24" s="2">
        <f>'etf data'!N87</f>
        <v>1.7310659753424718E-2</v>
      </c>
      <c r="O24" s="2"/>
      <c r="P24" s="2">
        <f>'etf data'!P87</f>
        <v>1.785938179914015E-2</v>
      </c>
    </row>
    <row r="25" spans="1:16" x14ac:dyDescent="0.25">
      <c r="A25" s="1">
        <v>43435</v>
      </c>
      <c r="B25" s="2">
        <f>'etf data'!B88</f>
        <v>-9.5453427836982296E-2</v>
      </c>
      <c r="C25" s="2">
        <f>'etf data'!C88</f>
        <v>-8.4445487823184062E-2</v>
      </c>
      <c r="D25" s="2">
        <f>'etf data'!D88</f>
        <v>-9.5888632450841227E-2</v>
      </c>
      <c r="E25" s="2">
        <f>'etf data'!E88</f>
        <v>-9.250131608366674E-2</v>
      </c>
      <c r="F25" s="2">
        <f>'etf data'!F88</f>
        <v>-0.11402533089440337</v>
      </c>
      <c r="G25" s="2">
        <f>'etf data'!G88</f>
        <v>-0.10983049628886676</v>
      </c>
      <c r="H25" s="2">
        <f>'etf data'!H88</f>
        <v>-0.12078944967838823</v>
      </c>
      <c r="I25" s="2">
        <f>'etf data'!I88</f>
        <v>-9.7063929214276978E-2</v>
      </c>
      <c r="J25" s="2">
        <f>'etf data'!J88</f>
        <v>-6.6666572314192263E-2</v>
      </c>
      <c r="K25" s="2">
        <f>'etf data'!K88</f>
        <v>-4.0060561010828999E-2</v>
      </c>
      <c r="L25" s="2">
        <f>'etf data'!L88</f>
        <v>-5.4637436784070514E-2</v>
      </c>
      <c r="M25" s="2">
        <f>'etf data'!M88</f>
        <v>-7.5903102436702952E-2</v>
      </c>
      <c r="N25" s="2">
        <f>'etf data'!N88</f>
        <v>-7.9454203978317595E-2</v>
      </c>
      <c r="O25" s="2"/>
      <c r="P25" s="2">
        <f>'etf data'!P88</f>
        <v>-9.1776955767217339E-2</v>
      </c>
    </row>
    <row r="26" spans="1:16" x14ac:dyDescent="0.25">
      <c r="A26" s="1">
        <v>43466</v>
      </c>
      <c r="B26" s="2">
        <f>'etf data'!B89</f>
        <v>7.1362662596987869E-2</v>
      </c>
      <c r="C26" s="2">
        <f>'etf data'!C89</f>
        <v>8.9610217966478833E-2</v>
      </c>
      <c r="D26" s="2">
        <f>'etf data'!D89</f>
        <v>7.21243884664311E-2</v>
      </c>
      <c r="E26" s="2">
        <f>'etf data'!E89</f>
        <v>0.11361674355533169</v>
      </c>
      <c r="F26" s="2">
        <f>'etf data'!F89</f>
        <v>0.10775018339493658</v>
      </c>
      <c r="G26" s="2">
        <f>'etf data'!G89</f>
        <v>0.12894414903019169</v>
      </c>
      <c r="H26" s="2">
        <f>'etf data'!H89</f>
        <v>0.11981181820711062</v>
      </c>
      <c r="I26" s="2">
        <f>'etf data'!I89</f>
        <v>9.1777534276306527E-2</v>
      </c>
      <c r="J26" s="2">
        <f>'etf data'!J89</f>
        <v>8.6051648162631889E-2</v>
      </c>
      <c r="K26" s="2">
        <f>'etf data'!K89</f>
        <v>0.10413940929209708</v>
      </c>
      <c r="L26" s="2">
        <f>'etf data'!L89</f>
        <v>7.3821292391424542E-2</v>
      </c>
      <c r="M26" s="2">
        <f>'etf data'!M89</f>
        <v>9.1408030774341231E-2</v>
      </c>
      <c r="N26" s="2">
        <f>'etf data'!N89</f>
        <v>8.8209212733362463E-2</v>
      </c>
      <c r="O26" s="2"/>
      <c r="P26" s="2">
        <f>'etf data'!P89</f>
        <v>7.8684404731036883E-2</v>
      </c>
    </row>
    <row r="27" spans="1:16" x14ac:dyDescent="0.25">
      <c r="A27" s="1">
        <v>43497</v>
      </c>
      <c r="B27" s="2">
        <f>'etf data'!B90</f>
        <v>3.7703943422824127E-2</v>
      </c>
      <c r="C27" s="2">
        <f>'etf data'!C90</f>
        <v>3.3914433262081545E-2</v>
      </c>
      <c r="D27" s="2">
        <f>'etf data'!D90</f>
        <v>2.7478423421700038E-2</v>
      </c>
      <c r="E27" s="2">
        <f>'etf data'!E90</f>
        <v>4.8822550966360678E-2</v>
      </c>
      <c r="F27" s="2">
        <f>'etf data'!F90</f>
        <v>3.5649483389656345E-2</v>
      </c>
      <c r="G27" s="2">
        <f>'etf data'!G90</f>
        <v>5.7876070799045776E-2</v>
      </c>
      <c r="H27" s="2">
        <f>'etf data'!H90</f>
        <v>3.9908558672778538E-2</v>
      </c>
      <c r="I27" s="2">
        <f>'etf data'!I90</f>
        <v>3.558776910099759E-2</v>
      </c>
      <c r="J27" s="2">
        <f>'etf data'!J90</f>
        <v>2.3325625499819758E-2</v>
      </c>
      <c r="K27" s="2">
        <f>'etf data'!K90</f>
        <v>-3.8293602408532301E-3</v>
      </c>
      <c r="L27" s="2">
        <f>'etf data'!L90</f>
        <v>3.1617613249949938E-2</v>
      </c>
      <c r="M27" s="2">
        <f>'etf data'!M90</f>
        <v>8.6020920706137982E-3</v>
      </c>
      <c r="N27" s="2">
        <f>'etf data'!N90</f>
        <v>2.8151115894651468E-2</v>
      </c>
      <c r="O27" s="2"/>
      <c r="P27" s="2">
        <f>'etf data'!P90</f>
        <v>2.9728930143116061E-2</v>
      </c>
    </row>
    <row r="28" spans="1:16" x14ac:dyDescent="0.25">
      <c r="A28" s="1">
        <v>43525</v>
      </c>
      <c r="B28" s="2">
        <f>'etf data'!B91</f>
        <v>-2.4454913738440887E-3</v>
      </c>
      <c r="C28" s="2">
        <f>'etf data'!C91</f>
        <v>3.2635656917516132E-2</v>
      </c>
      <c r="D28" s="2">
        <f>'etf data'!D91</f>
        <v>-1.5357618649692872E-3</v>
      </c>
      <c r="E28" s="2">
        <f>'etf data'!E91</f>
        <v>2.4028129823104427E-2</v>
      </c>
      <c r="F28" s="2">
        <f>'etf data'!F91</f>
        <v>-4.4295737515471778E-3</v>
      </c>
      <c r="G28" s="2">
        <f>'etf data'!G91</f>
        <v>2.2866382532948926E-3</v>
      </c>
      <c r="H28" s="2">
        <f>'etf data'!H91</f>
        <v>-2.366342652442599E-2</v>
      </c>
      <c r="I28" s="2">
        <f>'etf data'!I91</f>
        <v>8.7133349657479986E-3</v>
      </c>
      <c r="J28" s="2">
        <f>'etf data'!J91</f>
        <v>1.7157263122782318E-3</v>
      </c>
      <c r="K28" s="2">
        <f>'etf data'!K91</f>
        <v>2.1143446842526448E-2</v>
      </c>
      <c r="L28" s="2">
        <f>'etf data'!L91</f>
        <v>1.8686151286144703E-3</v>
      </c>
      <c r="M28" s="2">
        <f>'etf data'!M91</f>
        <v>3.045948067708748E-3</v>
      </c>
      <c r="N28" s="2">
        <f>'etf data'!N91</f>
        <v>6.7417518782932895E-3</v>
      </c>
      <c r="O28" s="2"/>
      <c r="P28" s="2">
        <f>'etf data'!P91</f>
        <v>1.7924287751078349E-2</v>
      </c>
    </row>
    <row r="29" spans="1:16" x14ac:dyDescent="0.25">
      <c r="A29" s="1">
        <v>43556</v>
      </c>
      <c r="B29" s="2">
        <f>'etf data'!B92</f>
        <v>3.6285806385940811E-2</v>
      </c>
      <c r="C29" s="2">
        <f>'etf data'!C92</f>
        <v>4.7883727566048861E-2</v>
      </c>
      <c r="D29" s="2">
        <f>'etf data'!D92</f>
        <v>4.1420647756779783E-2</v>
      </c>
      <c r="E29" s="2">
        <f>'etf data'!E92</f>
        <v>3.9586537160203994E-2</v>
      </c>
      <c r="F29" s="2">
        <f>'etf data'!F92</f>
        <v>4.1392151358389917E-2</v>
      </c>
      <c r="G29" s="2">
        <f>'etf data'!G92</f>
        <v>3.4133257815839091E-2</v>
      </c>
      <c r="H29" s="2">
        <f>'etf data'!H92</f>
        <v>4.388520759451997E-2</v>
      </c>
      <c r="I29" s="2">
        <f>'etf data'!I92</f>
        <v>4.4869808157708357E-2</v>
      </c>
      <c r="J29" s="2">
        <f>'etf data'!J92</f>
        <v>3.2798526530448235E-2</v>
      </c>
      <c r="K29" s="2">
        <f>'etf data'!K92</f>
        <v>2.3417115189919402E-2</v>
      </c>
      <c r="L29" s="2">
        <f>'etf data'!L92</f>
        <v>4.5136366263686556E-2</v>
      </c>
      <c r="M29" s="2">
        <f>'etf data'!M92</f>
        <v>1.4254417938036168E-2</v>
      </c>
      <c r="N29" s="2">
        <f>'etf data'!N92</f>
        <v>3.8727351927094311E-2</v>
      </c>
      <c r="O29" s="2"/>
      <c r="P29" s="2">
        <f>'etf data'!P92</f>
        <v>3.9313434942139347E-2</v>
      </c>
    </row>
    <row r="30" spans="1:16" x14ac:dyDescent="0.25">
      <c r="A30" s="1">
        <v>43586</v>
      </c>
      <c r="B30" s="2">
        <f>'etf data'!B93</f>
        <v>-6.3117143697247635E-2</v>
      </c>
      <c r="C30" s="2">
        <f>'etf data'!C93</f>
        <v>-6.589348682350793E-2</v>
      </c>
      <c r="D30" s="2">
        <f>'etf data'!D93</f>
        <v>-6.0019870449939505E-2</v>
      </c>
      <c r="E30" s="2">
        <f>'etf data'!E93</f>
        <v>-5.09511374835937E-2</v>
      </c>
      <c r="F30" s="2">
        <f>'etf data'!F93</f>
        <v>-7.1288008900148969E-2</v>
      </c>
      <c r="G30" s="2">
        <f>'etf data'!G93</f>
        <v>-6.3685363649059967E-2</v>
      </c>
      <c r="H30" s="2">
        <f>'etf data'!H93</f>
        <v>-8.1339560482882156E-2</v>
      </c>
      <c r="I30" s="2">
        <f>'etf data'!I93</f>
        <v>-6.4499146700447207E-2</v>
      </c>
      <c r="J30" s="2">
        <f>'etf data'!J93</f>
        <v>-5.2105639217017052E-2</v>
      </c>
      <c r="K30" s="2">
        <f>'etf data'!K93</f>
        <v>-6.3810343460570018E-2</v>
      </c>
      <c r="L30" s="2">
        <f>'etf data'!L93</f>
        <v>-5.6722354123873053E-2</v>
      </c>
      <c r="M30" s="2">
        <f>'etf data'!M93</f>
        <v>-4.9947337658119539E-2</v>
      </c>
      <c r="N30" s="2">
        <f>'etf data'!N93</f>
        <v>-5.9701437300903715E-2</v>
      </c>
      <c r="O30" s="2"/>
      <c r="P30" s="2">
        <f>'etf data'!P93</f>
        <v>-6.5777726481161536E-2</v>
      </c>
    </row>
    <row r="31" spans="1:16" x14ac:dyDescent="0.25">
      <c r="A31" s="1">
        <v>43617</v>
      </c>
      <c r="B31" s="2">
        <f>'etf data'!B94</f>
        <v>5.8766632446931588E-2</v>
      </c>
      <c r="C31" s="2">
        <f>'etf data'!C94</f>
        <v>6.4540142073076456E-2</v>
      </c>
      <c r="D31" s="2">
        <f>'etf data'!D94</f>
        <v>6.2005521327931579E-2</v>
      </c>
      <c r="E31" s="2">
        <f>'etf data'!E94</f>
        <v>6.1721944088758862E-2</v>
      </c>
      <c r="F31" s="2">
        <f>'etf data'!F94</f>
        <v>7.2329635936475567E-2</v>
      </c>
      <c r="G31" s="2">
        <f>'etf data'!G94</f>
        <v>7.1527148913663519E-2</v>
      </c>
      <c r="H31" s="2">
        <f>'etf data'!H94</f>
        <v>6.23372776022737E-2</v>
      </c>
      <c r="I31" s="2">
        <f>'etf data'!I94</f>
        <v>6.6813876168352326E-2</v>
      </c>
      <c r="J31" s="2">
        <f>'etf data'!J94</f>
        <v>4.6937666416494883E-2</v>
      </c>
      <c r="K31" s="2">
        <f>'etf data'!K94</f>
        <v>4.6506071131840576E-2</v>
      </c>
      <c r="L31" s="2">
        <f>'etf data'!L94</f>
        <v>4.4719504795355469E-2</v>
      </c>
      <c r="M31" s="2">
        <f>'etf data'!M94</f>
        <v>4.3258704144832683E-2</v>
      </c>
      <c r="N31" s="2">
        <f>'etf data'!N94</f>
        <v>5.5766417241962518E-2</v>
      </c>
      <c r="O31" s="2"/>
      <c r="P31" s="2">
        <f>'etf data'!P94</f>
        <v>6.8930183208214979E-2</v>
      </c>
    </row>
    <row r="32" spans="1:16" x14ac:dyDescent="0.25">
      <c r="A32" s="1">
        <v>43647</v>
      </c>
      <c r="B32" s="2">
        <f>'etf data'!B95</f>
        <v>1.4513216364435699E-2</v>
      </c>
      <c r="C32" s="2">
        <f>'etf data'!C95</f>
        <v>2.6955156443141615E-2</v>
      </c>
      <c r="D32" s="2">
        <f>'etf data'!D95</f>
        <v>1.5557074047652053E-2</v>
      </c>
      <c r="E32" s="2">
        <f>'etf data'!E95</f>
        <v>1.8465149475691112E-2</v>
      </c>
      <c r="F32" s="2">
        <f>'etf data'!F95</f>
        <v>1.5562783761043031E-2</v>
      </c>
      <c r="G32" s="2">
        <f>'etf data'!G95</f>
        <v>1.8911225972190415E-2</v>
      </c>
      <c r="H32" s="2">
        <f>'etf data'!H95</f>
        <v>1.3381822327056758E-2</v>
      </c>
      <c r="I32" s="2">
        <f>'etf data'!I95</f>
        <v>1.7896292590855234E-2</v>
      </c>
      <c r="J32" s="2">
        <f>'etf data'!J95</f>
        <v>-9.4724400620053162E-3</v>
      </c>
      <c r="K32" s="2">
        <f>'etf data'!K95</f>
        <v>-1.1337459149950435E-2</v>
      </c>
      <c r="L32" s="2">
        <f>'etf data'!L95</f>
        <v>-8.4987165736041259E-3</v>
      </c>
      <c r="M32" s="2">
        <f>'etf data'!M95</f>
        <v>-6.3356738890170128E-3</v>
      </c>
      <c r="N32" s="2">
        <f>'etf data'!N95</f>
        <v>7.5149932651024098E-3</v>
      </c>
      <c r="O32" s="2"/>
      <c r="P32" s="2">
        <f>'etf data'!P95</f>
        <v>1.3128195366039375E-2</v>
      </c>
    </row>
    <row r="33" spans="1:16" x14ac:dyDescent="0.25">
      <c r="A33" s="1">
        <v>43678</v>
      </c>
      <c r="B33" s="2">
        <f>'etf data'!B96</f>
        <v>-2.1020381490621021E-2</v>
      </c>
      <c r="C33" s="2">
        <f>'etf data'!C96</f>
        <v>-3.5460539331547691E-3</v>
      </c>
      <c r="D33" s="2">
        <f>'etf data'!D96</f>
        <v>-2.833562750707963E-2</v>
      </c>
      <c r="E33" s="2">
        <f>'etf data'!E96</f>
        <v>-2.0949676647573634E-2</v>
      </c>
      <c r="F33" s="2">
        <f>'etf data'!F96</f>
        <v>-3.3792800214287211E-2</v>
      </c>
      <c r="G33" s="2">
        <f>'etf data'!G96</f>
        <v>-2.3643593187312684E-2</v>
      </c>
      <c r="H33" s="2">
        <f>'etf data'!H96</f>
        <v>-5.4364546536256997E-2</v>
      </c>
      <c r="I33" s="2">
        <f>'etf data'!I96</f>
        <v>-2.0826594366594953E-2</v>
      </c>
      <c r="J33" s="2">
        <f>'etf data'!J96</f>
        <v>-1.8844805933099895E-2</v>
      </c>
      <c r="K33" s="2">
        <f>'etf data'!K96</f>
        <v>-3.2567037131325471E-2</v>
      </c>
      <c r="L33" s="2">
        <f>'etf data'!L96</f>
        <v>-1.6457880583992446E-2</v>
      </c>
      <c r="M33" s="2">
        <f>'etf data'!M96</f>
        <v>-2.5641018886416123E-2</v>
      </c>
      <c r="N33" s="2">
        <f>'etf data'!N96</f>
        <v>-2.1021777525821239E-2</v>
      </c>
      <c r="O33" s="2"/>
      <c r="P33" s="2">
        <f>'etf data'!P96</f>
        <v>-1.8091652742267761E-2</v>
      </c>
    </row>
    <row r="34" spans="1:16" x14ac:dyDescent="0.25">
      <c r="A34" s="1">
        <v>43709</v>
      </c>
      <c r="B34" s="2">
        <f>'etf data'!B97</f>
        <v>2.9828135726085891E-2</v>
      </c>
      <c r="C34" s="2">
        <f>'etf data'!C97</f>
        <v>4.4675497713242418E-3</v>
      </c>
      <c r="D34" s="2">
        <f>'etf data'!D97</f>
        <v>3.2585142355971541E-2</v>
      </c>
      <c r="E34" s="2">
        <f>'etf data'!E97</f>
        <v>-3.3645317037260813E-3</v>
      </c>
      <c r="F34" s="2">
        <f>'etf data'!F97</f>
        <v>4.0036867785795183E-2</v>
      </c>
      <c r="G34" s="2">
        <f>'etf data'!G97</f>
        <v>-1.5999952624679792E-2</v>
      </c>
      <c r="H34" s="2">
        <f>'etf data'!H97</f>
        <v>3.6021613671322728E-2</v>
      </c>
      <c r="I34" s="2">
        <f>'etf data'!I97</f>
        <v>1.3150842333619295E-2</v>
      </c>
      <c r="J34" s="2">
        <f>'etf data'!J97</f>
        <v>2.46944586093365E-2</v>
      </c>
      <c r="K34" s="2">
        <f>'etf data'!K97</f>
        <v>-3.4655396691667395E-3</v>
      </c>
      <c r="L34" s="2">
        <f>'etf data'!L97</f>
        <v>1.9395156243658507E-2</v>
      </c>
      <c r="M34" s="2">
        <f>'etf data'!M97</f>
        <v>4.0813461519679128E-2</v>
      </c>
      <c r="N34" s="2">
        <f>'etf data'!N97</f>
        <v>1.6852346021789311E-2</v>
      </c>
      <c r="O34" s="2"/>
      <c r="P34" s="2">
        <f>'etf data'!P97</f>
        <v>1.7181167690656807E-2</v>
      </c>
    </row>
    <row r="35" spans="1:16" x14ac:dyDescent="0.25">
      <c r="A35" s="1">
        <v>43739</v>
      </c>
      <c r="B35" s="2">
        <f>'etf data'!B98</f>
        <v>1.9435958618184923E-2</v>
      </c>
      <c r="C35" s="2">
        <f>'etf data'!C98</f>
        <v>2.3367694339777367E-2</v>
      </c>
      <c r="D35" s="2">
        <f>'etf data'!D98</f>
        <v>1.4611977360233563E-2</v>
      </c>
      <c r="E35" s="2">
        <f>'etf data'!E98</f>
        <v>2.048049757282544E-2</v>
      </c>
      <c r="F35" s="2">
        <f>'etf data'!F98</f>
        <v>7.9649465400311037E-3</v>
      </c>
      <c r="G35" s="2">
        <f>'etf data'!G98</f>
        <v>1.6360092650560265E-2</v>
      </c>
      <c r="H35" s="2">
        <f>'etf data'!H98</f>
        <v>2.1169689289192162E-2</v>
      </c>
      <c r="I35" s="2">
        <f>'etf data'!I98</f>
        <v>2.5737980382916748E-2</v>
      </c>
      <c r="J35" s="2">
        <f>'etf data'!J98</f>
        <v>3.901058913459643E-2</v>
      </c>
      <c r="K35" s="2">
        <f>'etf data'!K98</f>
        <v>5.2609950948032225E-2</v>
      </c>
      <c r="L35" s="2">
        <f>'etf data'!L98</f>
        <v>4.4645910895688479E-2</v>
      </c>
      <c r="M35" s="2">
        <f>'etf data'!M98</f>
        <v>3.6470101528329524E-2</v>
      </c>
      <c r="N35" s="2">
        <f>'etf data'!N98</f>
        <v>3.3869988324058076E-2</v>
      </c>
      <c r="O35" s="2"/>
      <c r="P35" s="2">
        <f>'etf data'!P98</f>
        <v>2.0431747482144935E-2</v>
      </c>
    </row>
    <row r="36" spans="1:16" x14ac:dyDescent="0.25">
      <c r="A36" s="1">
        <v>43770</v>
      </c>
      <c r="B36" s="2">
        <f>'etf data'!B99</f>
        <v>2.3421913296977737E-2</v>
      </c>
      <c r="C36" s="2">
        <f>'etf data'!C99</f>
        <v>4.4776284402632704E-2</v>
      </c>
      <c r="D36" s="2">
        <f>'etf data'!D99</f>
        <v>4.2700302539113277E-2</v>
      </c>
      <c r="E36" s="2">
        <f>'etf data'!E99</f>
        <v>3.4208478679113696E-2</v>
      </c>
      <c r="F36" s="2">
        <f>'etf data'!F99</f>
        <v>3.1649505336690309E-2</v>
      </c>
      <c r="G36" s="2">
        <f>'etf data'!G99</f>
        <v>6.1631083790844254E-2</v>
      </c>
      <c r="H36" s="2">
        <f>'etf data'!H99</f>
        <v>2.4790162390223358E-2</v>
      </c>
      <c r="I36" s="2">
        <f>'etf data'!I99</f>
        <v>3.7878051106609467E-2</v>
      </c>
      <c r="J36" s="2">
        <f>'etf data'!J99</f>
        <v>1.3443609601963225E-2</v>
      </c>
      <c r="K36" s="2">
        <f>'etf data'!K99</f>
        <v>5.0181512890417057E-3</v>
      </c>
      <c r="L36" s="2">
        <f>'etf data'!L99</f>
        <v>1.2933076846403546E-2</v>
      </c>
      <c r="M36" s="2">
        <f>'etf data'!M99</f>
        <v>1.1145286664624443E-2</v>
      </c>
      <c r="N36" s="2">
        <f>'etf data'!N99</f>
        <v>2.5614536474964034E-2</v>
      </c>
      <c r="O36" s="2"/>
      <c r="P36" s="2">
        <f>'etf data'!P99</f>
        <v>3.404706409091518E-2</v>
      </c>
    </row>
    <row r="37" spans="1:16" x14ac:dyDescent="0.25">
      <c r="A37" s="1">
        <v>43800</v>
      </c>
      <c r="B37" s="2">
        <f>'etf data'!B100</f>
        <v>2.1251181306400913E-2</v>
      </c>
      <c r="C37" s="2">
        <f>'etf data'!C100</f>
        <v>2.983598394536302E-2</v>
      </c>
      <c r="D37" s="2">
        <f>'etf data'!D100</f>
        <v>1.9053082153755785E-2</v>
      </c>
      <c r="E37" s="2">
        <f>'etf data'!E100</f>
        <v>1.782039874620156E-2</v>
      </c>
      <c r="F37" s="2">
        <f>'etf data'!F100</f>
        <v>1.8543811664973431E-2</v>
      </c>
      <c r="G37" s="2">
        <f>'etf data'!G100</f>
        <v>1.2742079867071654E-2</v>
      </c>
      <c r="H37" s="2">
        <f>'etf data'!H100</f>
        <v>2.0245930774608789E-2</v>
      </c>
      <c r="I37" s="2">
        <f>'etf data'!I100</f>
        <v>2.2497153209872778E-2</v>
      </c>
      <c r="J37" s="2">
        <f>'etf data'!J100</f>
        <v>2.5366586797706647E-2</v>
      </c>
      <c r="K37" s="2">
        <f>'etf data'!K100</f>
        <v>5.7298994359885169E-2</v>
      </c>
      <c r="L37" s="2">
        <f>'etf data'!L100</f>
        <v>3.9191462753724204E-2</v>
      </c>
      <c r="M37" s="2">
        <f>'etf data'!M100</f>
        <v>9.1370924657900865E-3</v>
      </c>
      <c r="N37" s="2">
        <f>'etf data'!N100</f>
        <v>2.6749332893887257E-2</v>
      </c>
      <c r="O37" s="2"/>
      <c r="P37" s="2">
        <f>'etf data'!P100</f>
        <v>2.8589803182446305E-2</v>
      </c>
    </row>
    <row r="38" spans="1:16" x14ac:dyDescent="0.25">
      <c r="A38" s="1">
        <v>43831</v>
      </c>
      <c r="B38" s="2">
        <f>'etf data'!B101</f>
        <v>-1.6971406001191736E-2</v>
      </c>
      <c r="C38" s="2">
        <f>'etf data'!C101</f>
        <v>3.75123968294786E-2</v>
      </c>
      <c r="D38" s="2">
        <f>'etf data'!D101</f>
        <v>-1.9922921332338639E-2</v>
      </c>
      <c r="E38" s="2">
        <f>'etf data'!E101</f>
        <v>1.4965000840151843E-2</v>
      </c>
      <c r="F38" s="2">
        <f>'etf data'!F101</f>
        <v>-9.7148130650046571E-3</v>
      </c>
      <c r="G38" s="2">
        <f>'etf data'!G101</f>
        <v>-9.2331481976759555E-4</v>
      </c>
      <c r="H38" s="2">
        <f>'etf data'!H101</f>
        <v>-2.6539691313923308E-2</v>
      </c>
      <c r="I38" s="2">
        <f>'etf data'!I101</f>
        <v>4.8077150958185655E-3</v>
      </c>
      <c r="J38" s="2">
        <f>'etf data'!J101</f>
        <v>-2.0214572230728201E-2</v>
      </c>
      <c r="K38" s="2">
        <f>'etf data'!K101</f>
        <v>-4.3354916531658239E-2</v>
      </c>
      <c r="L38" s="2">
        <f>'etf data'!L101</f>
        <v>-2.5347928648685403E-2</v>
      </c>
      <c r="M38" s="2">
        <f>'etf data'!M101</f>
        <v>-2.1137523564132454E-2</v>
      </c>
      <c r="N38" s="2">
        <f>'etf data'!N101</f>
        <v>-8.1001657973063246E-3</v>
      </c>
      <c r="O38" s="2"/>
      <c r="P38" s="2">
        <f>'etf data'!P101</f>
        <v>-1.6280898111292741E-3</v>
      </c>
    </row>
    <row r="39" spans="1:16" x14ac:dyDescent="0.25">
      <c r="A39" s="1">
        <v>43862</v>
      </c>
      <c r="B39" s="2">
        <f>'etf data'!B102</f>
        <v>-9.6978851060516069E-2</v>
      </c>
      <c r="C39" s="2">
        <f>'etf data'!C102</f>
        <v>-6.2487577817542772E-2</v>
      </c>
      <c r="D39" s="2">
        <f>'etf data'!D102</f>
        <v>-9.4390609166875805E-2</v>
      </c>
      <c r="E39" s="2">
        <f>'etf data'!E102</f>
        <v>-6.9943934596100044E-2</v>
      </c>
      <c r="F39" s="2">
        <f>'etf data'!F102</f>
        <v>-0.10546063498678937</v>
      </c>
      <c r="G39" s="2">
        <f>'etf data'!G102</f>
        <v>-6.7551922281861576E-2</v>
      </c>
      <c r="H39" s="2">
        <f>'etf data'!H102</f>
        <v>-0.10177416138006079</v>
      </c>
      <c r="I39" s="2">
        <f>'etf data'!I102</f>
        <v>-7.9990344770827781E-2</v>
      </c>
      <c r="J39" s="2">
        <f>'etf data'!J102</f>
        <v>-7.6509106185148723E-2</v>
      </c>
      <c r="K39" s="2">
        <f>'etf data'!K102</f>
        <v>-3.5467646045498569E-2</v>
      </c>
      <c r="L39" s="2">
        <f>'etf data'!L102</f>
        <v>-7.9591632490618958E-2</v>
      </c>
      <c r="M39" s="2">
        <f>'etf data'!M102</f>
        <v>-7.4239838700262961E-2</v>
      </c>
      <c r="N39" s="2">
        <f>'etf data'!N102</f>
        <v>-7.2243771142681323E-2</v>
      </c>
      <c r="O39" s="2"/>
      <c r="P39" s="2">
        <f>'etf data'!P102</f>
        <v>-8.4110469009648137E-2</v>
      </c>
    </row>
    <row r="40" spans="1:16" x14ac:dyDescent="0.25">
      <c r="A40" s="1">
        <v>43891</v>
      </c>
      <c r="B40" s="2">
        <f>'etf data'!B103</f>
        <v>-0.14242444864170256</v>
      </c>
      <c r="C40" s="2">
        <f>'etf data'!C103</f>
        <v>-0.10082784504792475</v>
      </c>
      <c r="D40" s="2">
        <f>'etf data'!D103</f>
        <v>-0.14105413734204453</v>
      </c>
      <c r="E40" s="2">
        <f>'etf data'!E103</f>
        <v>-0.15234852989183589</v>
      </c>
      <c r="F40" s="2">
        <f>'etf data'!F103</f>
        <v>-0.22462788408416989</v>
      </c>
      <c r="G40" s="2">
        <f>'etf data'!G103</f>
        <v>-0.18620392841738409</v>
      </c>
      <c r="H40" s="2">
        <f>'etf data'!H103</f>
        <v>-0.25359342681670172</v>
      </c>
      <c r="I40" s="2">
        <f>'etf data'!I103</f>
        <v>-0.14311347725523416</v>
      </c>
      <c r="J40" s="2">
        <f>'etf data'!J103</f>
        <v>-0.15530787907490307</v>
      </c>
      <c r="K40" s="2">
        <f>'etf data'!K103</f>
        <v>-0.17201394152087712</v>
      </c>
      <c r="L40" s="2">
        <f>'etf data'!L103</f>
        <v>-0.1719915516383369</v>
      </c>
      <c r="M40" s="2">
        <f>'etf data'!M103</f>
        <v>-0.1117552153214183</v>
      </c>
      <c r="N40" s="2">
        <f>'etf data'!N103</f>
        <v>-0.1510073270934611</v>
      </c>
      <c r="O40" s="2"/>
      <c r="P40" s="2">
        <f>'etf data'!P103</f>
        <v>-0.12511932083595656</v>
      </c>
    </row>
    <row r="41" spans="1:16" x14ac:dyDescent="0.25">
      <c r="A41" s="1">
        <v>43922</v>
      </c>
      <c r="B41" s="2">
        <f>'etf data'!B104</f>
        <v>0.11060887303048883</v>
      </c>
      <c r="C41" s="2">
        <f>'etf data'!C104</f>
        <v>0.1527816194061038</v>
      </c>
      <c r="D41" s="2">
        <f>'etf data'!D104</f>
        <v>0.112537269855981</v>
      </c>
      <c r="E41" s="2">
        <f>'etf data'!E104</f>
        <v>0.16034282415094769</v>
      </c>
      <c r="F41" s="2">
        <f>'etf data'!F104</f>
        <v>0.13572560536071454</v>
      </c>
      <c r="G41" s="2">
        <f>'etf data'!G104</f>
        <v>0.16621692003281074</v>
      </c>
      <c r="H41" s="2">
        <f>'etf data'!H104</f>
        <v>0.13539815141789613</v>
      </c>
      <c r="I41" s="2">
        <f>'etf data'!I104</f>
        <v>0.13695151269789729</v>
      </c>
      <c r="J41" s="2">
        <f>'etf data'!J104</f>
        <v>7.4974272679004139E-2</v>
      </c>
      <c r="K41" s="2">
        <f>'etf data'!K104</f>
        <v>8.0105553135058294E-2</v>
      </c>
      <c r="L41" s="2">
        <f>'etf data'!L104</f>
        <v>7.148546120993382E-2</v>
      </c>
      <c r="M41" s="2">
        <f>'etf data'!M104</f>
        <v>6.3346064741509611E-2</v>
      </c>
      <c r="N41" s="2">
        <f>'etf data'!N104</f>
        <v>0.10803300912654445</v>
      </c>
      <c r="O41" s="2"/>
      <c r="P41" s="2">
        <f>'etf data'!P104</f>
        <v>0.12684410293315374</v>
      </c>
    </row>
    <row r="42" spans="1:16" x14ac:dyDescent="0.25">
      <c r="A42" s="1">
        <v>43952</v>
      </c>
      <c r="B42" s="2">
        <f>'etf data'!B105</f>
        <v>2.83294951609534E-2</v>
      </c>
      <c r="C42" s="2">
        <f>'etf data'!C105</f>
        <v>6.460015177583367E-2</v>
      </c>
      <c r="D42" s="2">
        <f>'etf data'!D105</f>
        <v>2.5943702584988459E-2</v>
      </c>
      <c r="E42" s="2">
        <f>'etf data'!E105</f>
        <v>9.7130449356348736E-2</v>
      </c>
      <c r="F42" s="2">
        <f>'etf data'!F105</f>
        <v>4.0956709309811545E-2</v>
      </c>
      <c r="G42" s="2">
        <f>'etf data'!G105</f>
        <v>0.10838766459930005</v>
      </c>
      <c r="H42" s="2">
        <f>'etf data'!H105</f>
        <v>4.7989021654186725E-2</v>
      </c>
      <c r="I42" s="2">
        <f>'etf data'!I105</f>
        <v>5.3963370984810632E-2</v>
      </c>
      <c r="J42" s="2">
        <f>'etf data'!J105</f>
        <v>5.5773341885438033E-2</v>
      </c>
      <c r="K42" s="2">
        <f>'etf data'!K105</f>
        <v>3.2900124769020378E-2</v>
      </c>
      <c r="L42" s="2">
        <f>'etf data'!L105</f>
        <v>5.8389352568189112E-2</v>
      </c>
      <c r="M42" s="2">
        <f>'etf data'!M105</f>
        <v>6.0538805969212239E-2</v>
      </c>
      <c r="N42" s="2">
        <f>'etf data'!N105</f>
        <v>5.2084667373746507E-2</v>
      </c>
      <c r="O42" s="2"/>
      <c r="P42" s="2">
        <f>'etf data'!P105</f>
        <v>4.528177501261843E-2</v>
      </c>
    </row>
    <row r="43" spans="1:16" x14ac:dyDescent="0.25">
      <c r="A43" s="1">
        <v>43983</v>
      </c>
      <c r="B43" s="2">
        <f>'etf data'!B106</f>
        <v>-1.7950492230274007E-2</v>
      </c>
      <c r="C43" s="2">
        <f>'etf data'!C106</f>
        <v>5.1037864964984969E-2</v>
      </c>
      <c r="D43" s="2">
        <f>'etf data'!D106</f>
        <v>-2.0337265576891528E-2</v>
      </c>
      <c r="E43" s="2">
        <f>'etf data'!E106</f>
        <v>2.5596326312338658E-2</v>
      </c>
      <c r="F43" s="2">
        <f>'etf data'!F106</f>
        <v>4.0919498336280391E-3</v>
      </c>
      <c r="G43" s="2">
        <f>'etf data'!G106</f>
        <v>2.8919004128695303E-2</v>
      </c>
      <c r="H43" s="2">
        <f>'etf data'!H106</f>
        <v>1.577029091412574E-2</v>
      </c>
      <c r="I43" s="2">
        <f>'etf data'!I106</f>
        <v>1.8346165316229568E-2</v>
      </c>
      <c r="J43" s="2">
        <f>'etf data'!J106</f>
        <v>2.9731835542845753E-2</v>
      </c>
      <c r="K43" s="2">
        <f>'etf data'!K106</f>
        <v>6.022502334975921E-2</v>
      </c>
      <c r="L43" s="2">
        <f>'etf data'!L106</f>
        <v>3.2198573924758334E-2</v>
      </c>
      <c r="M43" s="2">
        <f>'etf data'!M106</f>
        <v>2.3476446192808087E-2</v>
      </c>
      <c r="N43" s="2">
        <f>'etf data'!N106</f>
        <v>2.5781771612309212E-2</v>
      </c>
      <c r="O43" s="2"/>
      <c r="P43" s="2">
        <f>'etf data'!P106</f>
        <v>1.8388403283502663E-2</v>
      </c>
    </row>
    <row r="44" spans="1:16" x14ac:dyDescent="0.25">
      <c r="A44" s="1">
        <v>44013</v>
      </c>
      <c r="B44" s="2">
        <f>'etf data'!B107</f>
        <v>4.1547724386507445E-2</v>
      </c>
      <c r="C44" s="2">
        <f>'etf data'!C107</f>
        <v>7.8556675989604807E-2</v>
      </c>
      <c r="D44" s="2">
        <f>'etf data'!D107</f>
        <v>3.9491769460954451E-2</v>
      </c>
      <c r="E44" s="2">
        <f>'etf data'!E107</f>
        <v>7.5941267157854098E-2</v>
      </c>
      <c r="F44" s="2">
        <f>'etf data'!F107</f>
        <v>6.1159609149673777E-2</v>
      </c>
      <c r="G44" s="2">
        <f>'etf data'!G107</f>
        <v>5.9275955475628361E-2</v>
      </c>
      <c r="H44" s="2">
        <f>'etf data'!H107</f>
        <v>3.7844062965703751E-2</v>
      </c>
      <c r="I44" s="2">
        <f>'etf data'!I107</f>
        <v>6.2246565087797245E-2</v>
      </c>
      <c r="J44" s="2">
        <f>'etf data'!J107</f>
        <v>3.1524542503434505E-2</v>
      </c>
      <c r="K44" s="2">
        <f>'etf data'!K107</f>
        <v>9.0493493521927482E-2</v>
      </c>
      <c r="L44" s="2">
        <f>'etf data'!L107</f>
        <v>4.3714714083097128E-2</v>
      </c>
      <c r="M44" s="2">
        <f>'etf data'!M107</f>
        <v>8.9541371805110792E-3</v>
      </c>
      <c r="N44" s="2">
        <f>'etf data'!N107</f>
        <v>5.8002199120816833E-2</v>
      </c>
      <c r="O44" s="2"/>
      <c r="P44" s="2">
        <f>'etf data'!P107</f>
        <v>5.5101296975444303E-2</v>
      </c>
    </row>
    <row r="45" spans="1:16" x14ac:dyDescent="0.25">
      <c r="A45" s="1">
        <v>44044</v>
      </c>
      <c r="B45" s="2">
        <f>'etf data'!B108</f>
        <v>3.189678155813902E-2</v>
      </c>
      <c r="C45" s="2">
        <f>'etf data'!C108</f>
        <v>0.11378740990681591</v>
      </c>
      <c r="D45" s="2">
        <f>'etf data'!D108</f>
        <v>4.4203317689079258E-2</v>
      </c>
      <c r="E45" s="2">
        <f>'etf data'!E108</f>
        <v>3.1366438329636814E-2</v>
      </c>
      <c r="F45" s="2">
        <f>'etf data'!F108</f>
        <v>2.8755606754114149E-2</v>
      </c>
      <c r="G45" s="2">
        <f>'etf data'!G108</f>
        <v>3.4265757807225183E-2</v>
      </c>
      <c r="H45" s="2">
        <f>'etf data'!H108</f>
        <v>4.6269521205950959E-2</v>
      </c>
      <c r="I45" s="2">
        <f>'etf data'!I108</f>
        <v>7.1048847148523553E-2</v>
      </c>
      <c r="J45" s="2">
        <f>'etf data'!J108</f>
        <v>5.1745739710814309E-2</v>
      </c>
      <c r="K45" s="2">
        <f>'etf data'!K108</f>
        <v>2.7435431501450891E-2</v>
      </c>
      <c r="L45" s="2">
        <f>'etf data'!L108</f>
        <v>4.3128318732446269E-2</v>
      </c>
      <c r="M45" s="2">
        <f>'etf data'!M108</f>
        <v>6.1884553552101096E-2</v>
      </c>
      <c r="N45" s="2">
        <f>'etf data'!N108</f>
        <v>6.0055700828167469E-2</v>
      </c>
      <c r="O45" s="2"/>
      <c r="P45" s="2">
        <f>'etf data'!P108</f>
        <v>7.0064687324219221E-2</v>
      </c>
    </row>
    <row r="46" spans="1:16" x14ac:dyDescent="0.25">
      <c r="A46" s="1">
        <v>44075</v>
      </c>
      <c r="B46" s="2">
        <f>'etf data'!B109</f>
        <v>-3.4133036845020559E-2</v>
      </c>
      <c r="C46" s="2">
        <f>'etf data'!C109</f>
        <v>-5.4371286252892226E-2</v>
      </c>
      <c r="D46" s="2">
        <f>'etf data'!D109</f>
        <v>-2.7883379822310594E-2</v>
      </c>
      <c r="E46" s="2">
        <f>'etf data'!E109</f>
        <v>-1.4659129172205243E-2</v>
      </c>
      <c r="F46" s="2">
        <f>'etf data'!F109</f>
        <v>-2.2939667542526521E-2</v>
      </c>
      <c r="G46" s="2">
        <f>'etf data'!G109</f>
        <v>-1.6473819664494016E-2</v>
      </c>
      <c r="H46" s="2">
        <f>'etf data'!H109</f>
        <v>-4.2579076478344136E-2</v>
      </c>
      <c r="I46" s="2">
        <f>'etf data'!I109</f>
        <v>-3.9316394614786421E-2</v>
      </c>
      <c r="J46" s="2">
        <f>'etf data'!J109</f>
        <v>-2.3166934483969781E-2</v>
      </c>
      <c r="K46" s="2">
        <f>'etf data'!K109</f>
        <v>-2.1497807966430416E-2</v>
      </c>
      <c r="L46" s="2">
        <f>'etf data'!L109</f>
        <v>-3.656742031600535E-2</v>
      </c>
      <c r="M46" s="2">
        <f>'etf data'!M109</f>
        <v>1.4718518058247643E-3</v>
      </c>
      <c r="N46" s="2">
        <f>'etf data'!N109</f>
        <v>-3.4135872776022369E-2</v>
      </c>
      <c r="O46" s="2"/>
      <c r="P46" s="2">
        <f>'etf data'!P109</f>
        <v>-3.9227954095494399E-2</v>
      </c>
    </row>
    <row r="47" spans="1:16" x14ac:dyDescent="0.25">
      <c r="A47" s="1">
        <v>44105</v>
      </c>
      <c r="B47" s="2">
        <f>'etf data'!B110</f>
        <v>-8.7062769009890184E-3</v>
      </c>
      <c r="C47" s="2">
        <f>'etf data'!C110</f>
        <v>-3.2836023040279105E-2</v>
      </c>
      <c r="D47" s="2">
        <f>'etf data'!D110</f>
        <v>-1.9748260360513248E-2</v>
      </c>
      <c r="E47" s="2">
        <f>'etf data'!E110</f>
        <v>-6.1515715649543834E-3</v>
      </c>
      <c r="F47" s="2">
        <f>'etf data'!F110</f>
        <v>1.1535884317360079E-2</v>
      </c>
      <c r="G47" s="2">
        <f>'etf data'!G110</f>
        <v>1.0064446603760935E-2</v>
      </c>
      <c r="H47" s="2">
        <f>'etf data'!H110</f>
        <v>3.73347365350023E-2</v>
      </c>
      <c r="I47" s="2">
        <f>'etf data'!I110</f>
        <v>-1.5471930156619962E-2</v>
      </c>
      <c r="J47" s="2">
        <f>'etf data'!J110</f>
        <v>-3.034755171652459E-2</v>
      </c>
      <c r="K47" s="2">
        <f>'etf data'!K110</f>
        <v>2.3060176664472909E-2</v>
      </c>
      <c r="L47" s="2">
        <f>'etf data'!L110</f>
        <v>-4.8867856713787017E-2</v>
      </c>
      <c r="M47" s="2">
        <f>'etf data'!M110</f>
        <v>-6.5035832168999219E-3</v>
      </c>
      <c r="N47" s="2">
        <f>'etf data'!N110</f>
        <v>-1.5572487097445853E-2</v>
      </c>
      <c r="O47" s="2"/>
      <c r="P47" s="2">
        <f>'etf data'!P110</f>
        <v>-2.7665774606006499E-2</v>
      </c>
    </row>
    <row r="48" spans="1:16" x14ac:dyDescent="0.25">
      <c r="A48" s="1">
        <v>44136</v>
      </c>
      <c r="B48" s="2">
        <f>'etf data'!B111</f>
        <v>0.12257965827266171</v>
      </c>
      <c r="C48" s="2">
        <f>'etf data'!C111</f>
        <v>9.6621016208459753E-2</v>
      </c>
      <c r="D48" s="2">
        <f>'etf data'!D111</f>
        <v>0.12777627959798377</v>
      </c>
      <c r="E48" s="2">
        <f>'etf data'!E111</f>
        <v>0.13492959515494252</v>
      </c>
      <c r="F48" s="2">
        <f>'etf data'!F111</f>
        <v>0.1341774875286692</v>
      </c>
      <c r="G48" s="2">
        <f>'etf data'!G111</f>
        <v>0.14212565974396196</v>
      </c>
      <c r="H48" s="2">
        <f>'etf data'!H111</f>
        <v>0.17423301839619576</v>
      </c>
      <c r="I48" s="2">
        <f>'etf data'!I111</f>
        <v>0.11803110113637016</v>
      </c>
      <c r="J48" s="2">
        <f>'etf data'!J111</f>
        <v>0.14296571953387605</v>
      </c>
      <c r="K48" s="2">
        <f>'etf data'!K111</f>
        <v>8.559687996219667E-2</v>
      </c>
      <c r="L48" s="2">
        <f>'etf data'!L111</f>
        <v>0.16394428472985401</v>
      </c>
      <c r="M48" s="2">
        <f>'etf data'!M111</f>
        <v>0.11976221862936942</v>
      </c>
      <c r="N48" s="2">
        <f>'etf data'!N111</f>
        <v>0.12368656618813367</v>
      </c>
      <c r="O48" s="2"/>
      <c r="P48" s="2">
        <f>'etf data'!P111</f>
        <v>0.10754565805086314</v>
      </c>
    </row>
    <row r="49" spans="1:16" x14ac:dyDescent="0.25">
      <c r="A49" s="1">
        <v>44166</v>
      </c>
      <c r="B49" s="2">
        <f>'etf data'!B112</f>
        <v>2.4862943152452521E-2</v>
      </c>
      <c r="C49" s="2">
        <f>'etf data'!C112</f>
        <v>3.7687772118277563E-2</v>
      </c>
      <c r="D49" s="2">
        <f>'etf data'!D112</f>
        <v>3.0015529070886116E-2</v>
      </c>
      <c r="E49" s="2">
        <f>'etf data'!E112</f>
        <v>4.5297670676957669E-2</v>
      </c>
      <c r="F49" s="2">
        <f>'etf data'!F112</f>
        <v>2.9510981151171567E-2</v>
      </c>
      <c r="G49" s="2">
        <f>'etf data'!G112</f>
        <v>8.1061545787421529E-2</v>
      </c>
      <c r="H49" s="2">
        <f>'etf data'!H112</f>
        <v>6.1427257386409417E-2</v>
      </c>
      <c r="I49" s="2">
        <f>'etf data'!I112</f>
        <v>4.2528090553145548E-2</v>
      </c>
      <c r="J49" s="2">
        <f>'etf data'!J112</f>
        <v>4.7016951418733743E-2</v>
      </c>
      <c r="K49" s="2">
        <f>'etf data'!K112</f>
        <v>5.3616512694169893E-2</v>
      </c>
      <c r="L49" s="2">
        <f>'etf data'!L112</f>
        <v>4.3659061045897118E-2</v>
      </c>
      <c r="M49" s="2">
        <f>'etf data'!M112</f>
        <v>5.6130386994578396E-2</v>
      </c>
      <c r="N49" s="2">
        <f>'etf data'!N112</f>
        <v>4.3037478579610822E-2</v>
      </c>
      <c r="O49" s="2"/>
      <c r="P49" s="2">
        <f>'etf data'!P112</f>
        <v>3.712140665943231E-2</v>
      </c>
    </row>
    <row r="50" spans="1:16" x14ac:dyDescent="0.25">
      <c r="A50" s="1">
        <v>44197</v>
      </c>
      <c r="B50" s="2">
        <f>'etf data'!B113</f>
        <v>3.192395291700123E-3</v>
      </c>
      <c r="C50" s="2">
        <f>'etf data'!C113</f>
        <v>-7.4940451850757928E-3</v>
      </c>
      <c r="D50" s="2">
        <f>'etf data'!D113</f>
        <v>-2.4644806573798084E-3</v>
      </c>
      <c r="E50" s="2">
        <f>'etf data'!E113</f>
        <v>-8.8013847740805451E-3</v>
      </c>
      <c r="F50" s="2">
        <f>'etf data'!F113</f>
        <v>3.7497799918191355E-3</v>
      </c>
      <c r="G50" s="2">
        <f>'etf data'!G113</f>
        <v>2.3632556589482157E-2</v>
      </c>
      <c r="H50" s="2">
        <f>'etf data'!H113</f>
        <v>2.6690966686421902E-2</v>
      </c>
      <c r="I50" s="2">
        <f>'etf data'!I113</f>
        <v>7.093149425507761E-4</v>
      </c>
      <c r="J50" s="2">
        <f>'etf data'!J113</f>
        <v>1.6008757811383223E-3</v>
      </c>
      <c r="K50" s="2">
        <f>'etf data'!K113</f>
        <v>3.7573488655821219E-2</v>
      </c>
      <c r="L50" s="2">
        <f>'etf data'!L113</f>
        <v>3.4911824501040467E-3</v>
      </c>
      <c r="M50" s="2">
        <f>'etf data'!M113</f>
        <v>7.1222939376354155E-3</v>
      </c>
      <c r="N50" s="2">
        <f>'etf data'!N113</f>
        <v>3.7372181287995687E-3</v>
      </c>
      <c r="O50" s="2"/>
      <c r="P50" s="2">
        <f>'etf data'!P113</f>
        <v>-1.1136640158463607E-2</v>
      </c>
    </row>
    <row r="51" spans="1:16" x14ac:dyDescent="0.25">
      <c r="A51" s="1">
        <v>44228</v>
      </c>
      <c r="B51" s="2">
        <f>'etf data'!B114</f>
        <v>4.5719290980672511E-2</v>
      </c>
      <c r="C51" s="2">
        <f>'etf data'!C114</f>
        <v>1.9329431014150078E-3</v>
      </c>
      <c r="D51" s="2">
        <f>'etf data'!D114</f>
        <v>4.4211789950377556E-2</v>
      </c>
      <c r="E51" s="2">
        <f>'etf data'!E114</f>
        <v>3.4684848328474516E-2</v>
      </c>
      <c r="F51" s="2">
        <f>'etf data'!F114</f>
        <v>7.5094776512750983E-2</v>
      </c>
      <c r="G51" s="2">
        <f>'etf data'!G114</f>
        <v>2.9910956317973358E-2</v>
      </c>
      <c r="H51" s="2">
        <f>'etf data'!H114</f>
        <v>8.7933152829446692E-2</v>
      </c>
      <c r="I51" s="2">
        <f>'etf data'!I114</f>
        <v>3.1393347535238814E-2</v>
      </c>
      <c r="J51" s="2">
        <f>'etf data'!J114</f>
        <v>2.4322597521318601E-2</v>
      </c>
      <c r="K51" s="2">
        <f>'etf data'!K114</f>
        <v>1.5673391948008764E-2</v>
      </c>
      <c r="L51" s="2">
        <f>'etf data'!L114</f>
        <v>2.5795699772405589E-2</v>
      </c>
      <c r="M51" s="2">
        <f>'etf data'!M114</f>
        <v>1.8294232741049354E-2</v>
      </c>
      <c r="N51" s="2">
        <f>'etf data'!N114</f>
        <v>2.6740195897781538E-2</v>
      </c>
      <c r="O51" s="2"/>
      <c r="P51" s="2">
        <f>'etf data'!P114</f>
        <v>2.6091474971999817E-2</v>
      </c>
    </row>
    <row r="52" spans="1:16" x14ac:dyDescent="0.25">
      <c r="A52" s="1">
        <v>44256</v>
      </c>
      <c r="B52" s="2">
        <f>'etf data'!B115</f>
        <v>6.2427649193576906E-2</v>
      </c>
      <c r="C52" s="2">
        <f>'etf data'!C115</f>
        <v>2.4287748379089091E-2</v>
      </c>
      <c r="D52" s="2">
        <f>'etf data'!D115</f>
        <v>6.0724256982111369E-2</v>
      </c>
      <c r="E52" s="2">
        <f>'etf data'!E115</f>
        <v>-1.1880126802749746E-2</v>
      </c>
      <c r="F52" s="2">
        <f>'etf data'!F115</f>
        <v>5.7306346413388498E-2</v>
      </c>
      <c r="G52" s="2">
        <f>'etf data'!G115</f>
        <v>-2.4888251349118096E-2</v>
      </c>
      <c r="H52" s="2">
        <f>'etf data'!H115</f>
        <v>4.9027754483817132E-2</v>
      </c>
      <c r="I52" s="2">
        <f>'etf data'!I115</f>
        <v>3.3036783250727453E-2</v>
      </c>
      <c r="J52" s="2">
        <f>'etf data'!J115</f>
        <v>2.2911896594032921E-2</v>
      </c>
      <c r="K52" s="2">
        <f>'etf data'!K115</f>
        <v>-8.3825673542063939E-3</v>
      </c>
      <c r="L52" s="2">
        <f>'etf data'!L115</f>
        <v>2.8739310831584985E-2</v>
      </c>
      <c r="M52" s="2">
        <f>'etf data'!M115</f>
        <v>1.1770524168960739E-2</v>
      </c>
      <c r="N52" s="2">
        <f>'etf data'!N115</f>
        <v>2.5832990453114046E-2</v>
      </c>
      <c r="O52" s="2"/>
      <c r="P52" s="2">
        <f>'etf data'!P115</f>
        <v>4.2438634008107767E-2</v>
      </c>
    </row>
    <row r="53" spans="1:16" x14ac:dyDescent="0.25">
      <c r="A53" s="1">
        <v>44287</v>
      </c>
      <c r="B53" s="2">
        <f>'etf data'!B116</f>
        <v>3.2271995837278356E-2</v>
      </c>
      <c r="C53" s="2">
        <f>'etf data'!C116</f>
        <v>7.3339340724097202E-2</v>
      </c>
      <c r="D53" s="2">
        <f>'etf data'!D116</f>
        <v>3.7345084680511675E-2</v>
      </c>
      <c r="E53" s="2">
        <f>'etf data'!E116</f>
        <v>5.1091114202013843E-2</v>
      </c>
      <c r="F53" s="2">
        <f>'etf data'!F116</f>
        <v>4.9380130878651007E-2</v>
      </c>
      <c r="G53" s="2">
        <f>'etf data'!G116</f>
        <v>3.7157573885020057E-2</v>
      </c>
      <c r="H53" s="2">
        <f>'etf data'!H116</f>
        <v>4.4245031107437161E-2</v>
      </c>
      <c r="I53" s="2">
        <f>'etf data'!I116</f>
        <v>5.3865486059039736E-2</v>
      </c>
      <c r="J53" s="2">
        <f>'etf data'!J116</f>
        <v>3.5352101323584684E-2</v>
      </c>
      <c r="K53" s="2">
        <f>'etf data'!K116</f>
        <v>1.91796968860376E-2</v>
      </c>
      <c r="L53" s="2">
        <f>'etf data'!L116</f>
        <v>5.228926091493924E-2</v>
      </c>
      <c r="M53" s="2">
        <f>'etf data'!M116</f>
        <v>5.8116857828633961E-3</v>
      </c>
      <c r="N53" s="2">
        <f>'etf data'!N116</f>
        <v>4.4036159583220158E-2</v>
      </c>
      <c r="O53" s="2"/>
      <c r="P53" s="2">
        <f>'etf data'!P116</f>
        <v>5.242531255584737E-2</v>
      </c>
    </row>
    <row r="54" spans="1:16" x14ac:dyDescent="0.25">
      <c r="A54" s="1">
        <v>44317</v>
      </c>
      <c r="B54" s="2">
        <f>'etf data'!B117</f>
        <v>3.0288372781357653E-2</v>
      </c>
      <c r="C54" s="2">
        <f>'etf data'!C117</f>
        <v>-1.5273078238864368E-2</v>
      </c>
      <c r="D54" s="2">
        <f>'etf data'!D117</f>
        <v>2.9010534535145238E-2</v>
      </c>
      <c r="E54" s="2">
        <f>'etf data'!E117</f>
        <v>-5.8573064455640367E-3</v>
      </c>
      <c r="F54" s="2">
        <f>'etf data'!F117</f>
        <v>2.2278970305279255E-2</v>
      </c>
      <c r="G54" s="2">
        <f>'etf data'!G117</f>
        <v>-2.6769611122171577E-2</v>
      </c>
      <c r="H54" s="2">
        <f>'etf data'!H117</f>
        <v>2.2351247363000981E-2</v>
      </c>
      <c r="I54" s="2">
        <f>'etf data'!I117</f>
        <v>4.5600609425275884E-3</v>
      </c>
      <c r="J54" s="2">
        <f>'etf data'!J117</f>
        <v>3.5763556432526267E-2</v>
      </c>
      <c r="K54" s="2">
        <f>'etf data'!K117</f>
        <v>1.6987576021768813E-2</v>
      </c>
      <c r="L54" s="2">
        <f>'etf data'!L117</f>
        <v>4.4538738905270714E-2</v>
      </c>
      <c r="M54" s="2">
        <f>'etf data'!M117</f>
        <v>1.5979368450733888E-2</v>
      </c>
      <c r="N54" s="2">
        <f>'etf data'!N117</f>
        <v>1.5793142545106553E-2</v>
      </c>
      <c r="O54" s="2"/>
      <c r="P54" s="2">
        <f>'etf data'!P117</f>
        <v>5.4865025818131574E-3</v>
      </c>
    </row>
    <row r="55" spans="1:16" x14ac:dyDescent="0.25">
      <c r="A55" s="1">
        <v>44348</v>
      </c>
      <c r="B55" s="2">
        <f>'etf data'!B118</f>
        <v>-1.9099380851785752E-2</v>
      </c>
      <c r="C55" s="2">
        <f>'etf data'!C118</f>
        <v>5.8608257751967763E-2</v>
      </c>
      <c r="D55" s="2">
        <f>'etf data'!D118</f>
        <v>-1.4541366959461621E-2</v>
      </c>
      <c r="E55" s="2">
        <f>'etf data'!E118</f>
        <v>5.494549927743142E-2</v>
      </c>
      <c r="F55" s="2">
        <f>'etf data'!F118</f>
        <v>-2.484734567299296E-2</v>
      </c>
      <c r="G55" s="2">
        <f>'etf data'!G118</f>
        <v>4.6059981648837844E-2</v>
      </c>
      <c r="H55" s="2">
        <f>'etf data'!H118</f>
        <v>-1.3855756586707679E-2</v>
      </c>
      <c r="I55" s="2">
        <f>'etf data'!I118</f>
        <v>2.16883594249353E-2</v>
      </c>
      <c r="J55" s="2">
        <f>'etf data'!J118</f>
        <v>-1.7168959897813751E-2</v>
      </c>
      <c r="K55" s="2">
        <f>'etf data'!K118</f>
        <v>7.9807572946453131E-3</v>
      </c>
      <c r="L55" s="2">
        <f>'etf data'!L118</f>
        <v>-2.4510536425815133E-2</v>
      </c>
      <c r="M55" s="2">
        <f>'etf data'!M118</f>
        <v>-1.1766121906363725E-2</v>
      </c>
      <c r="N55" s="2">
        <f>'etf data'!N118</f>
        <v>6.8020428748958306E-3</v>
      </c>
      <c r="O55" s="2"/>
      <c r="P55" s="2">
        <f>'etf data'!P118</f>
        <v>2.221397632316946E-2</v>
      </c>
    </row>
    <row r="56" spans="1:16" x14ac:dyDescent="0.25">
      <c r="A56" s="1">
        <v>44378</v>
      </c>
      <c r="B56" s="2">
        <f>'etf data'!B119</f>
        <v>1.2955359383509668E-2</v>
      </c>
      <c r="C56" s="2">
        <f>'etf data'!C119</f>
        <v>3.6456784842698209E-2</v>
      </c>
      <c r="D56" s="2">
        <f>'etf data'!D119</f>
        <v>1.6966598806472E-2</v>
      </c>
      <c r="E56" s="2">
        <f>'etf data'!E119</f>
        <v>1.971065093171287E-2</v>
      </c>
      <c r="F56" s="2">
        <f>'etf data'!F119</f>
        <v>8.8727497829417246E-3</v>
      </c>
      <c r="G56" s="2">
        <f>'etf data'!G119</f>
        <v>-1.2240064012610574E-2</v>
      </c>
      <c r="H56" s="2">
        <f>'etf data'!H119</f>
        <v>-1.2765524175065934E-2</v>
      </c>
      <c r="I56" s="2">
        <f>'etf data'!I119</f>
        <v>2.0486558709530867E-2</v>
      </c>
      <c r="J56" s="2">
        <f>'etf data'!J119</f>
        <v>1.3181877124052166E-2</v>
      </c>
      <c r="K56" s="2">
        <f>'etf data'!K119</f>
        <v>-5.3984710220600696E-2</v>
      </c>
      <c r="L56" s="2">
        <f>'etf data'!L119</f>
        <v>2.9844719859296598E-2</v>
      </c>
      <c r="M56" s="2">
        <f>'etf data'!M119</f>
        <v>-3.960623446297773E-3</v>
      </c>
      <c r="N56" s="2">
        <f>'etf data'!N119</f>
        <v>1.1192253046150125E-2</v>
      </c>
      <c r="O56" s="2"/>
      <c r="P56" s="2">
        <f>'etf data'!P119</f>
        <v>2.274810936591054E-2</v>
      </c>
    </row>
    <row r="57" spans="1:16" x14ac:dyDescent="0.25">
      <c r="A57" s="1">
        <v>44409</v>
      </c>
      <c r="B57" s="2">
        <f>'etf data'!B120</f>
        <v>2.0882829954718796E-2</v>
      </c>
      <c r="C57" s="2">
        <f>'etf data'!C120</f>
        <v>3.786419300341759E-2</v>
      </c>
      <c r="D57" s="2">
        <f>'etf data'!D120</f>
        <v>1.8957815754712781E-2</v>
      </c>
      <c r="E57" s="2">
        <f>'etf data'!E120</f>
        <v>3.0187327376013595E-2</v>
      </c>
      <c r="F57" s="2">
        <f>'etf data'!F120</f>
        <v>3.2896115697622186E-2</v>
      </c>
      <c r="G57" s="2">
        <f>'etf data'!G120</f>
        <v>1.982919963985208E-2</v>
      </c>
      <c r="H57" s="2">
        <f>'etf data'!H120</f>
        <v>2.0842990878457313E-2</v>
      </c>
      <c r="I57" s="2">
        <f>'etf data'!I120</f>
        <v>2.8585289708314754E-2</v>
      </c>
      <c r="J57" s="2">
        <f>'etf data'!J120</f>
        <v>1.313241626501549E-2</v>
      </c>
      <c r="K57" s="2">
        <f>'etf data'!K120</f>
        <v>2.191353475603619E-2</v>
      </c>
      <c r="L57" s="2">
        <f>'etf data'!L120</f>
        <v>1.809944139766162E-2</v>
      </c>
      <c r="M57" s="2">
        <f>'etf data'!M120</f>
        <v>7.7310418832750027E-3</v>
      </c>
      <c r="N57" s="2">
        <f>'etf data'!N120</f>
        <v>2.2637892215099376E-2</v>
      </c>
      <c r="O57" s="2"/>
      <c r="P57" s="2">
        <f>'etf data'!P120</f>
        <v>2.8990321391681118E-2</v>
      </c>
    </row>
    <row r="58" spans="1:16" x14ac:dyDescent="0.25">
      <c r="A58" s="1">
        <v>44440</v>
      </c>
      <c r="B58" s="2">
        <f>'etf data'!B121</f>
        <v>-3.905169942798159E-2</v>
      </c>
      <c r="C58" s="2">
        <f>'etf data'!C121</f>
        <v>-5.5548868812984042E-2</v>
      </c>
      <c r="D58" s="2">
        <f>'etf data'!D121</f>
        <v>-4.685369287037322E-2</v>
      </c>
      <c r="E58" s="2">
        <f>'etf data'!E121</f>
        <v>-4.7561458623567421E-2</v>
      </c>
      <c r="F58" s="2">
        <f>'etf data'!F121</f>
        <v>-4.1732439640217667E-2</v>
      </c>
      <c r="G58" s="2">
        <f>'etf data'!G121</f>
        <v>-3.9264629991477396E-2</v>
      </c>
      <c r="H58" s="2">
        <f>'etf data'!H121</f>
        <v>-2.9249804137994939E-2</v>
      </c>
      <c r="I58" s="2">
        <f>'etf data'!I121</f>
        <v>-4.7647683602251578E-2</v>
      </c>
      <c r="J58" s="2">
        <f>'etf data'!J121</f>
        <v>-3.7552282038778806E-2</v>
      </c>
      <c r="K58" s="2">
        <f>'etf data'!K121</f>
        <v>-4.2504310357360464E-2</v>
      </c>
      <c r="L58" s="2">
        <f>'etf data'!L121</f>
        <v>-5.9354672919384011E-2</v>
      </c>
      <c r="M58" s="2">
        <f>'etf data'!M121</f>
        <v>-1.3151468343191253E-2</v>
      </c>
      <c r="N58" s="2">
        <f>'etf data'!N121</f>
        <v>-4.4836329736414937E-2</v>
      </c>
      <c r="O58" s="2"/>
      <c r="P58" s="2">
        <f>'etf data'!P121</f>
        <v>-4.7569140421166334E-2</v>
      </c>
    </row>
    <row r="59" spans="1:16" x14ac:dyDescent="0.25">
      <c r="A59" s="1">
        <v>44470</v>
      </c>
      <c r="B59" s="2">
        <f>'etf data'!B122</f>
        <v>5.6798716976196539E-2</v>
      </c>
      <c r="C59" s="2">
        <f>'etf data'!C122</f>
        <v>8.3612154608732503E-2</v>
      </c>
      <c r="D59" s="2">
        <f>'etf data'!D122</f>
        <v>6.4180188589442411E-2</v>
      </c>
      <c r="E59" s="2">
        <f>'etf data'!E122</f>
        <v>8.8005714155787951E-2</v>
      </c>
      <c r="F59" s="2">
        <f>'etf data'!F122</f>
        <v>4.783961829291572E-2</v>
      </c>
      <c r="G59" s="2">
        <f>'etf data'!G122</f>
        <v>5.5646069120227626E-2</v>
      </c>
      <c r="H59" s="2">
        <f>'etf data'!H122</f>
        <v>4.9588202701927209E-2</v>
      </c>
      <c r="I59" s="2">
        <f>'etf data'!I122</f>
        <v>7.0241456111886924E-2</v>
      </c>
      <c r="J59" s="2">
        <f>'etf data'!J122</f>
        <v>3.624848675247172E-2</v>
      </c>
      <c r="K59" s="2">
        <f>'etf data'!K122</f>
        <v>2.2396677160933409E-2</v>
      </c>
      <c r="L59" s="2">
        <f>'etf data'!L122</f>
        <v>5.638331239000105E-2</v>
      </c>
      <c r="M59" s="2">
        <f>'etf data'!M122</f>
        <v>1.8378471702371613E-3</v>
      </c>
      <c r="N59" s="2">
        <f>'etf data'!N122</f>
        <v>5.5596331596608595E-2</v>
      </c>
      <c r="O59" s="2"/>
      <c r="P59" s="2">
        <f>'etf data'!P122</f>
        <v>6.9143873301234615E-2</v>
      </c>
    </row>
    <row r="60" spans="1:16" x14ac:dyDescent="0.25">
      <c r="A60" s="1">
        <v>44501</v>
      </c>
      <c r="B60" s="2">
        <f>'etf data'!B123</f>
        <v>-2.3146468043963697E-2</v>
      </c>
      <c r="C60" s="2">
        <f>'etf data'!C123</f>
        <v>9.4043262708574105E-3</v>
      </c>
      <c r="D60" s="2">
        <f>'etf data'!D123</f>
        <v>-2.8797904572318567E-2</v>
      </c>
      <c r="E60" s="2">
        <f>'etf data'!E123</f>
        <v>-2.576680709003798E-2</v>
      </c>
      <c r="F60" s="2">
        <f>'etf data'!F123</f>
        <v>-2.2443421658895901E-2</v>
      </c>
      <c r="G60" s="2">
        <f>'etf data'!G123</f>
        <v>-6.10623220062807E-2</v>
      </c>
      <c r="H60" s="2">
        <f>'etf data'!H123</f>
        <v>-3.0231181898348281E-2</v>
      </c>
      <c r="I60" s="2">
        <f>'etf data'!I123</f>
        <v>-1.4604686958695212E-2</v>
      </c>
      <c r="J60" s="2">
        <f>'etf data'!J123</f>
        <v>-4.6431301948772985E-2</v>
      </c>
      <c r="K60" s="2">
        <f>'etf data'!K123</f>
        <v>-2.901693141055528E-2</v>
      </c>
      <c r="L60" s="2">
        <f>'etf data'!L123</f>
        <v>-4.8904341883758473E-2</v>
      </c>
      <c r="M60" s="2">
        <f>'etf data'!M123</f>
        <v>-4.5274597204535305E-2</v>
      </c>
      <c r="N60" s="2">
        <f>'etf data'!N123</f>
        <v>-2.6151157378543566E-2</v>
      </c>
      <c r="O60" s="2"/>
      <c r="P60" s="2">
        <f>'etf data'!P123</f>
        <v>-8.3337314184714906E-3</v>
      </c>
    </row>
    <row r="61" spans="1:16" x14ac:dyDescent="0.25">
      <c r="A61" s="1">
        <v>44531</v>
      </c>
      <c r="B61" s="2">
        <f>'etf data'!B124</f>
        <v>5.8340419413016376E-2</v>
      </c>
      <c r="C61" s="2">
        <f>'etf data'!C124</f>
        <v>1.6489333271265671E-2</v>
      </c>
      <c r="D61" s="2">
        <f>'etf data'!D124</f>
        <v>6.28855805316344E-2</v>
      </c>
      <c r="E61" s="2">
        <f>'etf data'!E124</f>
        <v>1.7259266887188707E-2</v>
      </c>
      <c r="F61" s="2">
        <f>'etf data'!F124</f>
        <v>5.5465940228520028E-2</v>
      </c>
      <c r="G61" s="2">
        <f>'etf data'!G124</f>
        <v>1.5276622915858962E-2</v>
      </c>
      <c r="H61" s="2">
        <f>'etf data'!H124</f>
        <v>4.2128057227654558E-2</v>
      </c>
      <c r="I61" s="2">
        <f>'etf data'!I124</f>
        <v>3.4225760226338942E-2</v>
      </c>
      <c r="J61" s="2">
        <f>'etf data'!J124</f>
        <v>2.736418222461845E-2</v>
      </c>
      <c r="K61" s="2">
        <f>'etf data'!K124</f>
        <v>5.4889210590363113E-3</v>
      </c>
      <c r="L61" s="2">
        <f>'etf data'!L124</f>
        <v>4.119615310796787E-2</v>
      </c>
      <c r="M61" s="2">
        <f>'etf data'!M124</f>
        <v>1.0754145134829862E-2</v>
      </c>
      <c r="N61" s="2">
        <f>'etf data'!N124</f>
        <v>3.0306017528292983E-2</v>
      </c>
      <c r="O61" s="2"/>
      <c r="P61" s="2">
        <f>'etf data'!P124</f>
        <v>4.3612874972629889E-2</v>
      </c>
    </row>
    <row r="62" spans="1:16" x14ac:dyDescent="0.25">
      <c r="A62" s="1">
        <v>44562</v>
      </c>
      <c r="B62" s="2">
        <f>'etf data'!B125</f>
        <v>3.3073787519823927E-3</v>
      </c>
      <c r="C62" s="2">
        <f>'etf data'!C125</f>
        <v>-8.5547090002729198E-2</v>
      </c>
      <c r="D62" s="2">
        <f>'etf data'!D125</f>
        <v>-3.3803021909091235E-3</v>
      </c>
      <c r="E62" s="2">
        <f>'etf data'!E125</f>
        <v>-0.12821404570150818</v>
      </c>
      <c r="F62" s="2">
        <f>'etf data'!F125</f>
        <v>-2.1353115002105572E-2</v>
      </c>
      <c r="G62" s="2">
        <f>'etf data'!G125</f>
        <v>-0.12712980293416576</v>
      </c>
      <c r="H62" s="2">
        <f>'etf data'!H125</f>
        <v>-3.7711145168720317E-2</v>
      </c>
      <c r="I62" s="2">
        <f>'etf data'!I125</f>
        <v>-5.7229875573712397E-2</v>
      </c>
      <c r="J62" s="2">
        <f>'etf data'!J125</f>
        <v>-2.3682549694886368E-2</v>
      </c>
      <c r="K62" s="2">
        <f>'etf data'!K125</f>
        <v>1.4146993823789478E-2</v>
      </c>
      <c r="L62" s="2">
        <f>'etf data'!L125</f>
        <v>-2.5766217068160513E-2</v>
      </c>
      <c r="M62" s="2">
        <f>'etf data'!M125</f>
        <v>-3.0795469425808353E-2</v>
      </c>
      <c r="N62" s="2">
        <f>'etf data'!N125</f>
        <v>-3.8616642621297936E-2</v>
      </c>
      <c r="O62" s="2"/>
      <c r="P62" s="2">
        <f>'etf data'!P125</f>
        <v>-5.2585089106999772E-2</v>
      </c>
    </row>
    <row r="65" spans="1:19" x14ac:dyDescent="0.25">
      <c r="B65" t="s">
        <v>1</v>
      </c>
      <c r="C65" t="s">
        <v>2</v>
      </c>
      <c r="D65" t="s">
        <v>3</v>
      </c>
      <c r="E65" t="s">
        <v>4</v>
      </c>
      <c r="F65" t="s">
        <v>5</v>
      </c>
      <c r="G65" t="s">
        <v>6</v>
      </c>
      <c r="H65" t="s">
        <v>7</v>
      </c>
      <c r="I65" t="s">
        <v>8</v>
      </c>
      <c r="J65" t="s">
        <v>9</v>
      </c>
      <c r="K65" t="s">
        <v>10</v>
      </c>
      <c r="L65" t="s">
        <v>11</v>
      </c>
      <c r="M65" t="s">
        <v>12</v>
      </c>
      <c r="N65" t="s">
        <v>13</v>
      </c>
      <c r="P65" t="s">
        <v>14</v>
      </c>
    </row>
    <row r="66" spans="1:19" x14ac:dyDescent="0.25">
      <c r="A66" s="1" t="s">
        <v>16</v>
      </c>
      <c r="B66" s="3">
        <f>AVERAGE(B3:B62)</f>
        <v>1.0126814279022154E-2</v>
      </c>
      <c r="C66" s="3">
        <f t="shared" ref="C66:P66" si="0">AVERAGE(C3:C62)</f>
        <v>1.8306826501553471E-2</v>
      </c>
      <c r="D66" s="3">
        <f t="shared" si="0"/>
        <v>1.0837111196287623E-2</v>
      </c>
      <c r="E66" s="3">
        <f t="shared" si="0"/>
        <v>1.3819438038723464E-2</v>
      </c>
      <c r="F66" s="3">
        <f t="shared" si="0"/>
        <v>9.9268302891763957E-3</v>
      </c>
      <c r="G66" s="3">
        <f t="shared" si="0"/>
        <v>1.2125958329031617E-2</v>
      </c>
      <c r="H66" s="3">
        <f t="shared" si="0"/>
        <v>9.2970128771906937E-3</v>
      </c>
      <c r="I66" s="3">
        <f t="shared" si="0"/>
        <v>1.3624944628731686E-2</v>
      </c>
      <c r="J66" s="3">
        <f t="shared" si="0"/>
        <v>7.7922397683012953E-3</v>
      </c>
      <c r="K66" s="3">
        <f t="shared" si="0"/>
        <v>7.8854568777989038E-3</v>
      </c>
      <c r="L66" s="3">
        <f t="shared" si="0"/>
        <v>8.7586614688679627E-3</v>
      </c>
      <c r="M66" s="3">
        <f t="shared" si="0"/>
        <v>6.3434999460655356E-3</v>
      </c>
      <c r="N66" s="3">
        <f t="shared" si="0"/>
        <v>1.1025412657544562E-2</v>
      </c>
      <c r="O66" s="3"/>
      <c r="P66" s="3">
        <f t="shared" si="0"/>
        <v>1.2476290663203379E-2</v>
      </c>
    </row>
    <row r="67" spans="1:19" x14ac:dyDescent="0.25">
      <c r="A67" s="1" t="s">
        <v>17</v>
      </c>
      <c r="B67" s="2">
        <f>_xlfn.VAR.S(B3:B62)</f>
        <v>1.9816761777130087E-3</v>
      </c>
      <c r="C67" s="2">
        <f t="shared" ref="C67:P67" si="1">_xlfn.VAR.S(C3:C62)</f>
        <v>2.5338753595504494E-3</v>
      </c>
      <c r="D67" s="2">
        <f t="shared" si="1"/>
        <v>2.0990430480863536E-3</v>
      </c>
      <c r="E67" s="2">
        <f t="shared" si="1"/>
        <v>2.9155226699104199E-3</v>
      </c>
      <c r="F67" s="2">
        <f t="shared" si="1"/>
        <v>3.0220349021185754E-3</v>
      </c>
      <c r="G67" s="2">
        <f t="shared" si="1"/>
        <v>3.580634953332675E-3</v>
      </c>
      <c r="H67" s="2">
        <f t="shared" si="1"/>
        <v>3.7775965306554742E-3</v>
      </c>
      <c r="I67" s="2">
        <f t="shared" si="1"/>
        <v>2.2785135231789024E-3</v>
      </c>
      <c r="J67" s="2">
        <f t="shared" si="1"/>
        <v>1.9923267814935426E-3</v>
      </c>
      <c r="K67" s="2">
        <f t="shared" si="1"/>
        <v>2.2319179158639935E-3</v>
      </c>
      <c r="L67" s="2">
        <f t="shared" si="1"/>
        <v>2.4909314679855284E-3</v>
      </c>
      <c r="M67" s="2">
        <f t="shared" si="1"/>
        <v>1.6140554312640378E-3</v>
      </c>
      <c r="N67" s="2">
        <f t="shared" si="1"/>
        <v>1.998333285255784E-3</v>
      </c>
      <c r="O67" s="2"/>
      <c r="P67" s="2">
        <f t="shared" si="1"/>
        <v>2.0461321598582529E-3</v>
      </c>
    </row>
    <row r="68" spans="1:19" x14ac:dyDescent="0.25">
      <c r="A68" s="1" t="s">
        <v>18</v>
      </c>
      <c r="B68" s="3">
        <f>_xlfn.STDEV.S(B3:B62)</f>
        <v>4.4516021584515036E-2</v>
      </c>
      <c r="C68" s="3">
        <f t="shared" ref="C68:P68" si="2">_xlfn.STDEV.S(C3:C62)</f>
        <v>5.0337613764961577E-2</v>
      </c>
      <c r="D68" s="3">
        <f t="shared" si="2"/>
        <v>4.5815314558413256E-2</v>
      </c>
      <c r="E68" s="3">
        <f t="shared" si="2"/>
        <v>5.3995580096063603E-2</v>
      </c>
      <c r="F68" s="3">
        <f t="shared" si="2"/>
        <v>5.4973037956061475E-2</v>
      </c>
      <c r="G68" s="3">
        <f t="shared" si="2"/>
        <v>5.9838407008648509E-2</v>
      </c>
      <c r="H68" s="3">
        <f t="shared" si="2"/>
        <v>6.1462155271805055E-2</v>
      </c>
      <c r="I68" s="3">
        <f t="shared" si="2"/>
        <v>4.7733777591752596E-2</v>
      </c>
      <c r="J68" s="3">
        <f t="shared" si="2"/>
        <v>4.4635487915934587E-2</v>
      </c>
      <c r="K68" s="3">
        <f t="shared" si="2"/>
        <v>4.7243178511442191E-2</v>
      </c>
      <c r="L68" s="3">
        <f t="shared" si="2"/>
        <v>4.990923229208729E-2</v>
      </c>
      <c r="M68" s="3">
        <f t="shared" si="2"/>
        <v>4.0175308726430936E-2</v>
      </c>
      <c r="N68" s="3">
        <f t="shared" si="2"/>
        <v>4.4702721228755009E-2</v>
      </c>
      <c r="O68" s="3"/>
      <c r="P68" s="3">
        <f t="shared" si="2"/>
        <v>4.5234192375439325E-2</v>
      </c>
    </row>
    <row r="69" spans="1:19" x14ac:dyDescent="0.25">
      <c r="A69" s="1" t="s">
        <v>19</v>
      </c>
      <c r="B69" s="4">
        <f>SLOPE(B3:B62,$P$3:$P$62)</f>
        <v>0.91820823342050284</v>
      </c>
      <c r="C69" s="4">
        <f t="shared" ref="C69:P69" si="3">SLOPE(C3:C62,$P$3:$P$62)</f>
        <v>1.0515095118742643</v>
      </c>
      <c r="D69" s="4">
        <f t="shared" si="3"/>
        <v>0.95442006017275982</v>
      </c>
      <c r="E69" s="4">
        <f t="shared" si="3"/>
        <v>1.1068040192909014</v>
      </c>
      <c r="F69" s="4">
        <f t="shared" si="3"/>
        <v>1.1243853139335771</v>
      </c>
      <c r="G69" s="4">
        <f t="shared" si="3"/>
        <v>1.1719404863086673</v>
      </c>
      <c r="H69" s="4">
        <f t="shared" si="3"/>
        <v>1.2163503316942896</v>
      </c>
      <c r="I69" s="4">
        <f t="shared" si="3"/>
        <v>1.0485953770275234</v>
      </c>
      <c r="J69" s="4">
        <f t="shared" si="3"/>
        <v>0.88417064357550268</v>
      </c>
      <c r="K69" s="4">
        <f t="shared" si="3"/>
        <v>0.76441679165652476</v>
      </c>
      <c r="L69" s="4">
        <f t="shared" si="3"/>
        <v>0.95309690849034723</v>
      </c>
      <c r="M69" s="4">
        <f t="shared" si="3"/>
        <v>0.75110588567384906</v>
      </c>
      <c r="N69" s="4">
        <f t="shared" si="3"/>
        <v>0.96051444789936424</v>
      </c>
      <c r="O69" s="4"/>
      <c r="P69" s="4">
        <f t="shared" si="3"/>
        <v>1</v>
      </c>
    </row>
    <row r="71" spans="1:19" x14ac:dyDescent="0.25">
      <c r="A71" s="1" t="s">
        <v>20</v>
      </c>
      <c r="B71" t="s">
        <v>21</v>
      </c>
      <c r="C71" t="s">
        <v>22</v>
      </c>
    </row>
    <row r="72" spans="1:19" x14ac:dyDescent="0.25">
      <c r="B72" s="3">
        <v>1.6000000000000001E-3</v>
      </c>
      <c r="C72" s="3">
        <f>B72*12</f>
        <v>1.9200000000000002E-2</v>
      </c>
    </row>
    <row r="74" spans="1:19" x14ac:dyDescent="0.25">
      <c r="A74" s="5" t="s">
        <v>24</v>
      </c>
    </row>
    <row r="75" spans="1:19" x14ac:dyDescent="0.25">
      <c r="A75" s="1" t="s">
        <v>25</v>
      </c>
      <c r="B75" t="s">
        <v>1</v>
      </c>
      <c r="C75" t="s">
        <v>2</v>
      </c>
      <c r="D75" t="s">
        <v>3</v>
      </c>
      <c r="E75" t="s">
        <v>4</v>
      </c>
      <c r="F75" t="s">
        <v>5</v>
      </c>
      <c r="G75" t="s">
        <v>6</v>
      </c>
      <c r="H75" t="s">
        <v>7</v>
      </c>
      <c r="I75" t="s">
        <v>8</v>
      </c>
      <c r="J75" t="s">
        <v>9</v>
      </c>
      <c r="K75" t="s">
        <v>10</v>
      </c>
      <c r="L75" t="s">
        <v>11</v>
      </c>
      <c r="M75" t="s">
        <v>12</v>
      </c>
      <c r="N75" t="s">
        <v>13</v>
      </c>
      <c r="P75" t="s">
        <v>26</v>
      </c>
      <c r="Q75" s="1" t="s">
        <v>16</v>
      </c>
      <c r="R75" t="s">
        <v>27</v>
      </c>
      <c r="S75" t="s">
        <v>28</v>
      </c>
    </row>
    <row r="76" spans="1:19" x14ac:dyDescent="0.25">
      <c r="A76" t="s">
        <v>1</v>
      </c>
      <c r="B76" s="2">
        <f t="array" ref="B76:N88">MMULT(TRANSPOSE(B3:N62-B66:N66),B3:N62-B66:N66)/(COUNT(A3:A62)-1)</f>
        <v>1.9816761777130087E-3</v>
      </c>
      <c r="C76" s="2">
        <v>1.754877676989665E-3</v>
      </c>
      <c r="D76" s="2">
        <v>2.0249648578708466E-3</v>
      </c>
      <c r="E76" s="2">
        <v>1.9570664580263273E-3</v>
      </c>
      <c r="F76" s="2">
        <v>2.363772081600676E-3</v>
      </c>
      <c r="G76" s="2">
        <v>2.1041038564938732E-3</v>
      </c>
      <c r="H76" s="2">
        <v>2.5423825469615504E-3</v>
      </c>
      <c r="I76" s="2">
        <v>1.9816347936461101E-3</v>
      </c>
      <c r="J76" s="2">
        <v>1.7827944800687656E-3</v>
      </c>
      <c r="K76" s="2">
        <v>1.5569612273595443E-3</v>
      </c>
      <c r="L76" s="2">
        <v>1.9366973260841575E-3</v>
      </c>
      <c r="M76" s="2">
        <v>1.4940039838391408E-3</v>
      </c>
      <c r="N76" s="2">
        <v>1.8647807759467128E-3</v>
      </c>
      <c r="P76">
        <v>1</v>
      </c>
      <c r="Q76" s="3">
        <f>B66</f>
        <v>1.0126814279022154E-2</v>
      </c>
      <c r="R76" s="3">
        <f>B93</f>
        <v>2.515736246941314</v>
      </c>
      <c r="S76" s="3">
        <f>B104</f>
        <v>1.6050471100932349</v>
      </c>
    </row>
    <row r="77" spans="1:19" x14ac:dyDescent="0.25">
      <c r="A77" t="s">
        <v>2</v>
      </c>
      <c r="B77" s="2">
        <v>1.754877676989665E-3</v>
      </c>
      <c r="C77" s="2">
        <v>2.5338753595504485E-3</v>
      </c>
      <c r="D77" s="2">
        <v>1.8371113934888253E-3</v>
      </c>
      <c r="E77" s="2">
        <v>2.4958857381743062E-3</v>
      </c>
      <c r="F77" s="2">
        <v>2.1755670669235507E-3</v>
      </c>
      <c r="G77" s="2">
        <v>2.5963194438030062E-3</v>
      </c>
      <c r="H77" s="2">
        <v>2.3571854259562203E-3</v>
      </c>
      <c r="I77" s="2">
        <v>2.2657057925305419E-3</v>
      </c>
      <c r="J77" s="2">
        <v>1.7907988531032295E-3</v>
      </c>
      <c r="K77" s="2">
        <v>1.5680992849590612E-3</v>
      </c>
      <c r="L77" s="2">
        <v>1.9264844020250606E-3</v>
      </c>
      <c r="M77" s="2">
        <v>1.5248716629412537E-3</v>
      </c>
      <c r="N77" s="2">
        <v>2.029518747853933E-3</v>
      </c>
      <c r="P77">
        <v>1</v>
      </c>
      <c r="Q77" s="3">
        <f>C66</f>
        <v>1.8306826501553471E-2</v>
      </c>
      <c r="R77" s="3">
        <f>C93</f>
        <v>-2.4164837264828126E-2</v>
      </c>
      <c r="S77" s="3">
        <f>C104</f>
        <v>9.3590805139338098</v>
      </c>
    </row>
    <row r="78" spans="1:19" x14ac:dyDescent="0.25">
      <c r="A78" t="s">
        <v>3</v>
      </c>
      <c r="B78" s="2">
        <v>2.0249648578708466E-3</v>
      </c>
      <c r="C78" s="2">
        <v>1.8371113934888253E-3</v>
      </c>
      <c r="D78" s="2">
        <v>2.099043048086354E-3</v>
      </c>
      <c r="E78" s="2">
        <v>2.0290505829869427E-3</v>
      </c>
      <c r="F78" s="2">
        <v>2.4108959767552636E-3</v>
      </c>
      <c r="G78" s="2">
        <v>2.1815788716403146E-3</v>
      </c>
      <c r="H78" s="2">
        <v>2.5857213741650865E-3</v>
      </c>
      <c r="I78" s="2">
        <v>2.0533392330280716E-3</v>
      </c>
      <c r="J78" s="2">
        <v>1.8267314620299452E-3</v>
      </c>
      <c r="K78" s="2">
        <v>1.5607404960520097E-3</v>
      </c>
      <c r="L78" s="2">
        <v>1.9814259642608033E-3</v>
      </c>
      <c r="M78" s="2">
        <v>1.5381875270103948E-3</v>
      </c>
      <c r="N78" s="2">
        <v>1.9191144295374221E-3</v>
      </c>
      <c r="P78">
        <v>1</v>
      </c>
      <c r="Q78" s="3">
        <f>D66</f>
        <v>1.0837111196287623E-2</v>
      </c>
      <c r="R78" s="3">
        <f>D93</f>
        <v>-0.8248564596322896</v>
      </c>
      <c r="S78" s="3">
        <f>D104</f>
        <v>5.137489036719022</v>
      </c>
    </row>
    <row r="79" spans="1:19" x14ac:dyDescent="0.25">
      <c r="A79" t="s">
        <v>4</v>
      </c>
      <c r="B79" s="2">
        <v>1.9570664580263273E-3</v>
      </c>
      <c r="C79" s="2">
        <v>2.4958857381743062E-3</v>
      </c>
      <c r="D79" s="2">
        <v>2.0290505829869427E-3</v>
      </c>
      <c r="E79" s="2">
        <v>2.9155226699104186E-3</v>
      </c>
      <c r="F79" s="2">
        <v>2.543481015586269E-3</v>
      </c>
      <c r="G79" s="2">
        <v>3.1289324169723218E-3</v>
      </c>
      <c r="H79" s="2">
        <v>2.8443779455606553E-3</v>
      </c>
      <c r="I79" s="2">
        <v>2.4396533223103732E-3</v>
      </c>
      <c r="J79" s="2">
        <v>2.0150047153748062E-3</v>
      </c>
      <c r="K79" s="2">
        <v>1.7923514546575045E-3</v>
      </c>
      <c r="L79" s="2">
        <v>2.1413425355285326E-3</v>
      </c>
      <c r="M79" s="2">
        <v>1.750426407693834E-3</v>
      </c>
      <c r="N79" s="2">
        <v>2.2207038929583762E-3</v>
      </c>
      <c r="P79">
        <v>1</v>
      </c>
      <c r="Q79" s="3">
        <f>E66</f>
        <v>1.3819438038723464E-2</v>
      </c>
      <c r="R79" s="3">
        <f>E93</f>
        <v>0.28899259054927179</v>
      </c>
      <c r="S79" s="3">
        <f>E104</f>
        <v>1.482902447289324</v>
      </c>
    </row>
    <row r="80" spans="1:19" x14ac:dyDescent="0.25">
      <c r="A80" t="s">
        <v>5</v>
      </c>
      <c r="B80" s="2">
        <v>2.363772081600676E-3</v>
      </c>
      <c r="C80" s="2">
        <v>2.1755670669235507E-3</v>
      </c>
      <c r="D80" s="2">
        <v>2.4108959767552636E-3</v>
      </c>
      <c r="E80" s="2">
        <v>2.543481015586269E-3</v>
      </c>
      <c r="F80" s="2">
        <v>3.0220349021185759E-3</v>
      </c>
      <c r="G80" s="2">
        <v>2.7833009301649492E-3</v>
      </c>
      <c r="H80" s="2">
        <v>3.2750799507645797E-3</v>
      </c>
      <c r="I80" s="2">
        <v>2.4579100234733984E-3</v>
      </c>
      <c r="J80" s="2">
        <v>2.2212378156441248E-3</v>
      </c>
      <c r="K80" s="2">
        <v>2.007021757871263E-3</v>
      </c>
      <c r="L80" s="2">
        <v>2.3885873015714789E-3</v>
      </c>
      <c r="M80" s="2">
        <v>1.8702817579068355E-3</v>
      </c>
      <c r="N80" s="2">
        <v>2.3238382389503256E-3</v>
      </c>
      <c r="P80">
        <v>1</v>
      </c>
      <c r="Q80" s="3">
        <f>F66</f>
        <v>9.9268302891763957E-3</v>
      </c>
      <c r="R80" s="3">
        <f>F93</f>
        <v>-0.86884880444303014</v>
      </c>
      <c r="S80" s="3">
        <f>F104</f>
        <v>-0.20567891684088552</v>
      </c>
    </row>
    <row r="81" spans="1:19" x14ac:dyDescent="0.25">
      <c r="A81" t="s">
        <v>6</v>
      </c>
      <c r="B81" s="2">
        <v>2.1041038564938732E-3</v>
      </c>
      <c r="C81" s="2">
        <v>2.5963194438030062E-3</v>
      </c>
      <c r="D81" s="2">
        <v>2.1815788716403146E-3</v>
      </c>
      <c r="E81" s="2">
        <v>3.1289324169723218E-3</v>
      </c>
      <c r="F81" s="2">
        <v>2.7833009301649492E-3</v>
      </c>
      <c r="G81" s="2">
        <v>3.5806349533326768E-3</v>
      </c>
      <c r="H81" s="2">
        <v>3.2457900055084788E-3</v>
      </c>
      <c r="I81" s="2">
        <v>2.6216867975681715E-3</v>
      </c>
      <c r="J81" s="2">
        <v>2.1855262016127492E-3</v>
      </c>
      <c r="K81" s="2">
        <v>1.984803542753568E-3</v>
      </c>
      <c r="L81" s="2">
        <v>2.2629891652904003E-3</v>
      </c>
      <c r="M81" s="2">
        <v>1.9690683159199361E-3</v>
      </c>
      <c r="N81" s="2">
        <v>2.3919352499800831E-3</v>
      </c>
      <c r="P81">
        <v>1</v>
      </c>
      <c r="Q81" s="3">
        <f>G66</f>
        <v>1.2125958329031617E-2</v>
      </c>
      <c r="R81" s="3">
        <f>G93</f>
        <v>0.10994441286929232</v>
      </c>
      <c r="S81" s="3">
        <f>G104</f>
        <v>-0.3552431004567364</v>
      </c>
    </row>
    <row r="82" spans="1:19" x14ac:dyDescent="0.25">
      <c r="A82" t="s">
        <v>7</v>
      </c>
      <c r="B82" s="2">
        <v>2.5423825469615504E-3</v>
      </c>
      <c r="C82" s="2">
        <v>2.3571854259562203E-3</v>
      </c>
      <c r="D82" s="2">
        <v>2.5857213741650865E-3</v>
      </c>
      <c r="E82" s="2">
        <v>2.8443779455606553E-3</v>
      </c>
      <c r="F82" s="2">
        <v>3.2750799507645797E-3</v>
      </c>
      <c r="G82" s="2">
        <v>3.2457900055084788E-3</v>
      </c>
      <c r="H82" s="2">
        <v>3.7775965306554742E-3</v>
      </c>
      <c r="I82" s="2">
        <v>2.696773369509871E-3</v>
      </c>
      <c r="J82" s="2">
        <v>2.4388861779625318E-3</v>
      </c>
      <c r="K82" s="2">
        <v>2.206893580033504E-3</v>
      </c>
      <c r="L82" s="2">
        <v>2.5772147444875224E-3</v>
      </c>
      <c r="M82" s="2">
        <v>2.1070637941088773E-3</v>
      </c>
      <c r="N82" s="2">
        <v>2.5458288797322922E-3</v>
      </c>
      <c r="P82">
        <v>1</v>
      </c>
      <c r="Q82" s="3">
        <f>H66</f>
        <v>9.2970128771906937E-3</v>
      </c>
      <c r="R82" s="3">
        <f>H93</f>
        <v>-0.69074168990049289</v>
      </c>
      <c r="S82" s="3">
        <f>H104</f>
        <v>2.1202015795815026</v>
      </c>
    </row>
    <row r="83" spans="1:19" x14ac:dyDescent="0.25">
      <c r="A83" t="s">
        <v>8</v>
      </c>
      <c r="B83" s="2">
        <v>1.9816347936461101E-3</v>
      </c>
      <c r="C83" s="2">
        <v>2.2657057925305419E-3</v>
      </c>
      <c r="D83" s="2">
        <v>2.0533392330280716E-3</v>
      </c>
      <c r="E83" s="2">
        <v>2.4396533223103732E-3</v>
      </c>
      <c r="F83" s="2">
        <v>2.4579100234733984E-3</v>
      </c>
      <c r="G83" s="2">
        <v>2.6216867975681715E-3</v>
      </c>
      <c r="H83" s="2">
        <v>2.696773369509871E-3</v>
      </c>
      <c r="I83" s="2">
        <v>2.2785135231789019E-3</v>
      </c>
      <c r="J83" s="2">
        <v>1.9241047254025454E-3</v>
      </c>
      <c r="K83" s="2">
        <v>1.6971094539125484E-3</v>
      </c>
      <c r="L83" s="2">
        <v>2.0641423619044258E-3</v>
      </c>
      <c r="M83" s="2">
        <v>1.6426550313139961E-3</v>
      </c>
      <c r="N83" s="2">
        <v>2.0916669241332988E-3</v>
      </c>
      <c r="P83">
        <v>1</v>
      </c>
      <c r="Q83" s="3">
        <f>I66</f>
        <v>1.3624944628731686E-2</v>
      </c>
      <c r="R83" s="3">
        <f>I93</f>
        <v>-4.508877749016067</v>
      </c>
      <c r="S83" s="3">
        <f>I104</f>
        <v>-1.5358312107316547</v>
      </c>
    </row>
    <row r="84" spans="1:19" x14ac:dyDescent="0.25">
      <c r="A84" t="s">
        <v>9</v>
      </c>
      <c r="B84" s="2">
        <v>1.7827944800687656E-3</v>
      </c>
      <c r="C84" s="2">
        <v>1.7907988531032295E-3</v>
      </c>
      <c r="D84" s="2">
        <v>1.8267314620299452E-3</v>
      </c>
      <c r="E84" s="2">
        <v>2.0150047153748062E-3</v>
      </c>
      <c r="F84" s="2">
        <v>2.2212378156441248E-3</v>
      </c>
      <c r="G84" s="2">
        <v>2.1855262016127492E-3</v>
      </c>
      <c r="H84" s="2">
        <v>2.4388861779625318E-3</v>
      </c>
      <c r="I84" s="2">
        <v>1.9241047254025454E-3</v>
      </c>
      <c r="J84" s="2">
        <v>1.9923267814935426E-3</v>
      </c>
      <c r="K84" s="2">
        <v>1.7622727913739879E-3</v>
      </c>
      <c r="L84" s="2">
        <v>2.187264769442942E-3</v>
      </c>
      <c r="M84" s="2">
        <v>1.6924481876534935E-3</v>
      </c>
      <c r="N84" s="2">
        <v>1.9263160441202738E-3</v>
      </c>
      <c r="P84">
        <v>1</v>
      </c>
      <c r="Q84" s="3">
        <f>J66</f>
        <v>7.7922397683012953E-3</v>
      </c>
      <c r="R84" s="3">
        <f>J93</f>
        <v>2.3750369280885755</v>
      </c>
      <c r="S84" s="3">
        <f>J104</f>
        <v>-4.4848231067278608</v>
      </c>
    </row>
    <row r="85" spans="1:19" x14ac:dyDescent="0.25">
      <c r="A85" t="s">
        <v>10</v>
      </c>
      <c r="B85" s="2">
        <v>1.5569612273595443E-3</v>
      </c>
      <c r="C85" s="2">
        <v>1.5680992849590612E-3</v>
      </c>
      <c r="D85" s="2">
        <v>1.5607404960520097E-3</v>
      </c>
      <c r="E85" s="2">
        <v>1.7923514546575045E-3</v>
      </c>
      <c r="F85" s="2">
        <v>2.007021757871263E-3</v>
      </c>
      <c r="G85" s="2">
        <v>1.984803542753568E-3</v>
      </c>
      <c r="H85" s="2">
        <v>2.206893580033504E-3</v>
      </c>
      <c r="I85" s="2">
        <v>1.6971094539125484E-3</v>
      </c>
      <c r="J85" s="2">
        <v>1.7622727913739879E-3</v>
      </c>
      <c r="K85" s="2">
        <v>2.2319179158639935E-3</v>
      </c>
      <c r="L85" s="2">
        <v>1.8938730240207642E-3</v>
      </c>
      <c r="M85" s="2">
        <v>1.5392395082787194E-3</v>
      </c>
      <c r="N85" s="2">
        <v>1.7705957358669679E-3</v>
      </c>
      <c r="P85">
        <v>1</v>
      </c>
      <c r="Q85" s="3">
        <f>K66</f>
        <v>7.8854568777989038E-3</v>
      </c>
      <c r="R85" s="3">
        <f>K93</f>
        <v>-0.65574519390416552</v>
      </c>
      <c r="S85" s="3">
        <f>K104</f>
        <v>3.5638883523784468</v>
      </c>
    </row>
    <row r="86" spans="1:19" x14ac:dyDescent="0.25">
      <c r="A86" t="s">
        <v>11</v>
      </c>
      <c r="B86" s="2">
        <v>1.9366973260841575E-3</v>
      </c>
      <c r="C86" s="2">
        <v>1.9264844020250606E-3</v>
      </c>
      <c r="D86" s="2">
        <v>1.9814259642608033E-3</v>
      </c>
      <c r="E86" s="2">
        <v>2.1413425355285326E-3</v>
      </c>
      <c r="F86" s="2">
        <v>2.3885873015714789E-3</v>
      </c>
      <c r="G86" s="2">
        <v>2.2629891652904003E-3</v>
      </c>
      <c r="H86" s="2">
        <v>2.5772147444875224E-3</v>
      </c>
      <c r="I86" s="2">
        <v>2.0641423619044258E-3</v>
      </c>
      <c r="J86" s="2">
        <v>2.187264769442942E-3</v>
      </c>
      <c r="K86" s="2">
        <v>1.8938730240207642E-3</v>
      </c>
      <c r="L86" s="2">
        <v>2.4909314679855284E-3</v>
      </c>
      <c r="M86" s="2">
        <v>1.7478222161575539E-3</v>
      </c>
      <c r="N86" s="2">
        <v>2.0895282514144606E-3</v>
      </c>
      <c r="P86">
        <v>1</v>
      </c>
      <c r="Q86" s="3">
        <f>L66</f>
        <v>8.7586614688679627E-3</v>
      </c>
      <c r="R86" s="3">
        <f>L93</f>
        <v>-3.1072339498462185</v>
      </c>
      <c r="S86" s="3">
        <f>L104</f>
        <v>7.0285291808332735</v>
      </c>
    </row>
    <row r="87" spans="1:19" x14ac:dyDescent="0.25">
      <c r="A87" t="s">
        <v>12</v>
      </c>
      <c r="B87" s="2">
        <v>1.4940039838391408E-3</v>
      </c>
      <c r="C87" s="2">
        <v>1.5248716629412537E-3</v>
      </c>
      <c r="D87" s="2">
        <v>1.5381875270103948E-3</v>
      </c>
      <c r="E87" s="2">
        <v>1.750426407693834E-3</v>
      </c>
      <c r="F87" s="2">
        <v>1.8702817579068355E-3</v>
      </c>
      <c r="G87" s="2">
        <v>1.9690683159199361E-3</v>
      </c>
      <c r="H87" s="2">
        <v>2.1070637941088773E-3</v>
      </c>
      <c r="I87" s="2">
        <v>1.6426550313139961E-3</v>
      </c>
      <c r="J87" s="2">
        <v>1.6924481876534935E-3</v>
      </c>
      <c r="K87" s="2">
        <v>1.5392395082787194E-3</v>
      </c>
      <c r="L87" s="2">
        <v>1.7478222161575539E-3</v>
      </c>
      <c r="M87" s="2">
        <v>1.614055431264038E-3</v>
      </c>
      <c r="N87" s="2">
        <v>1.6389535489874302E-3</v>
      </c>
      <c r="P87">
        <v>1</v>
      </c>
      <c r="Q87" s="3">
        <f>M66</f>
        <v>6.3434999460655356E-3</v>
      </c>
      <c r="R87" s="3">
        <f>M93</f>
        <v>-0.87966583349434335</v>
      </c>
      <c r="S87" s="3">
        <f>M104</f>
        <v>3.2853739330095464</v>
      </c>
    </row>
    <row r="88" spans="1:19" x14ac:dyDescent="0.25">
      <c r="A88" t="s">
        <v>13</v>
      </c>
      <c r="B88" s="2">
        <v>1.8647807759467128E-3</v>
      </c>
      <c r="C88" s="2">
        <v>2.029518747853933E-3</v>
      </c>
      <c r="D88" s="2">
        <v>1.9191144295374221E-3</v>
      </c>
      <c r="E88" s="2">
        <v>2.2207038929583762E-3</v>
      </c>
      <c r="F88" s="2">
        <v>2.3238382389503256E-3</v>
      </c>
      <c r="G88" s="2">
        <v>2.3919352499800831E-3</v>
      </c>
      <c r="H88" s="2">
        <v>2.5458288797322922E-3</v>
      </c>
      <c r="I88" s="2">
        <v>2.0916669241332988E-3</v>
      </c>
      <c r="J88" s="2">
        <v>1.9263160441202738E-3</v>
      </c>
      <c r="K88" s="2">
        <v>1.7705957358669679E-3</v>
      </c>
      <c r="L88" s="2">
        <v>2.0895282514144606E-3</v>
      </c>
      <c r="M88" s="2">
        <v>1.6389535489874302E-3</v>
      </c>
      <c r="N88" s="2">
        <v>1.9983332852557853E-3</v>
      </c>
      <c r="P88">
        <v>1</v>
      </c>
      <c r="Q88" s="3">
        <f>N66</f>
        <v>1.1025412657544562E-2</v>
      </c>
      <c r="R88" s="3">
        <f>N93</f>
        <v>7.2704243390529815</v>
      </c>
      <c r="S88" s="3">
        <f>N104</f>
        <v>-26.000935819081022</v>
      </c>
    </row>
    <row r="90" spans="1:19" x14ac:dyDescent="0.25">
      <c r="A90" s="5" t="s">
        <v>29</v>
      </c>
    </row>
    <row r="92" spans="1:19" x14ac:dyDescent="0.25">
      <c r="A92" s="1" t="s">
        <v>27</v>
      </c>
      <c r="B92" t="s">
        <v>1</v>
      </c>
      <c r="C92" t="s">
        <v>2</v>
      </c>
      <c r="D92" t="s">
        <v>3</v>
      </c>
      <c r="E92" t="s">
        <v>4</v>
      </c>
      <c r="F92" t="s">
        <v>5</v>
      </c>
      <c r="G92" t="s">
        <v>6</v>
      </c>
      <c r="H92" t="s">
        <v>7</v>
      </c>
      <c r="I92" t="s">
        <v>8</v>
      </c>
      <c r="J92" t="s">
        <v>9</v>
      </c>
      <c r="K92" t="s">
        <v>10</v>
      </c>
      <c r="L92" t="s">
        <v>11</v>
      </c>
      <c r="M92" t="s">
        <v>12</v>
      </c>
      <c r="N92" t="s">
        <v>13</v>
      </c>
      <c r="O92" t="s">
        <v>30</v>
      </c>
    </row>
    <row r="93" spans="1:19" x14ac:dyDescent="0.25">
      <c r="B93" s="3">
        <f t="array" ref="B93:N93">MMULT(TRANSPOSE(P76:P88),MINVERSE(B76:N88))/MMULT(MMULT(TRANSPOSE(P76:P88),MINVERSE(B76:N88)),P76:P88)</f>
        <v>2.515736246941314</v>
      </c>
      <c r="C93" s="3">
        <v>-2.4164837264828126E-2</v>
      </c>
      <c r="D93" s="3">
        <v>-0.8248564596322896</v>
      </c>
      <c r="E93" s="3">
        <v>0.28899259054927179</v>
      </c>
      <c r="F93" s="3">
        <v>-0.86884880444303014</v>
      </c>
      <c r="G93" s="3">
        <v>0.10994441286929232</v>
      </c>
      <c r="H93" s="3">
        <v>-0.69074168990049289</v>
      </c>
      <c r="I93" s="3">
        <v>-4.508877749016067</v>
      </c>
      <c r="J93" s="3">
        <v>2.3750369280885755</v>
      </c>
      <c r="K93" s="3">
        <v>-0.65574519390416552</v>
      </c>
      <c r="L93" s="3">
        <v>-3.1072339498462185</v>
      </c>
      <c r="M93" s="3">
        <v>-0.87966583349434335</v>
      </c>
      <c r="N93" s="3">
        <v>7.2704243390529815</v>
      </c>
      <c r="O93" s="3">
        <f>SUM(B93:N93)</f>
        <v>1</v>
      </c>
    </row>
    <row r="94" spans="1:19" x14ac:dyDescent="0.25">
      <c r="B94" s="3"/>
      <c r="C94" s="3"/>
      <c r="D94" s="3"/>
      <c r="E94" s="3"/>
      <c r="F94" s="3"/>
      <c r="G94" s="3"/>
      <c r="H94" s="3"/>
      <c r="I94" s="3"/>
      <c r="J94" s="3"/>
      <c r="K94" s="3"/>
      <c r="L94" s="3"/>
      <c r="M94" s="3"/>
      <c r="N94" s="3"/>
      <c r="O94" s="3"/>
    </row>
    <row r="95" spans="1:19" x14ac:dyDescent="0.25">
      <c r="B95" t="s">
        <v>21</v>
      </c>
      <c r="C95" t="s">
        <v>22</v>
      </c>
    </row>
    <row r="96" spans="1:19" x14ac:dyDescent="0.25">
      <c r="A96" s="1" t="s">
        <v>31</v>
      </c>
      <c r="B96" s="3">
        <f>SUMPRODUCT(B66:N66,B93:N93)</f>
        <v>5.6419538234815242E-3</v>
      </c>
      <c r="C96" s="3">
        <f>B96*12</f>
        <v>6.770344588177829E-2</v>
      </c>
    </row>
    <row r="97" spans="1:15" x14ac:dyDescent="0.25">
      <c r="A97" s="1" t="s">
        <v>32</v>
      </c>
      <c r="B97" s="2" cm="1">
        <f t="array" ref="B97">MMULT(MMULT(B93:N93,B76:N88),TRANSPOSE(B93:N93))</f>
        <v>7.6372037195010425E-4</v>
      </c>
      <c r="C97" s="2">
        <f>B97*12</f>
        <v>9.164644463401251E-3</v>
      </c>
    </row>
    <row r="98" spans="1:15" x14ac:dyDescent="0.25">
      <c r="A98" s="1" t="s">
        <v>33</v>
      </c>
      <c r="B98" s="3">
        <f>SQRT(B97)</f>
        <v>2.7635491165349392E-2</v>
      </c>
      <c r="C98" s="3">
        <f>SQRT(C97)</f>
        <v>9.5732149581011977E-2</v>
      </c>
    </row>
    <row r="99" spans="1:15" x14ac:dyDescent="0.25">
      <c r="A99" s="1" t="s">
        <v>34</v>
      </c>
      <c r="B99" s="4">
        <f>(B96-B72)/B98</f>
        <v>0.14625952545216586</v>
      </c>
      <c r="C99" s="4">
        <f>(C96-C72)/C98</f>
        <v>0.50665785834812926</v>
      </c>
    </row>
    <row r="101" spans="1:15" x14ac:dyDescent="0.25">
      <c r="A101" s="5" t="s">
        <v>35</v>
      </c>
    </row>
    <row r="103" spans="1:15" x14ac:dyDescent="0.25">
      <c r="A103" s="1" t="s">
        <v>28</v>
      </c>
      <c r="B103" t="s">
        <v>1</v>
      </c>
      <c r="C103" t="s">
        <v>2</v>
      </c>
      <c r="D103" t="s">
        <v>3</v>
      </c>
      <c r="E103" t="s">
        <v>4</v>
      </c>
      <c r="F103" t="s">
        <v>5</v>
      </c>
      <c r="G103" t="s">
        <v>6</v>
      </c>
      <c r="H103" t="s">
        <v>7</v>
      </c>
      <c r="I103" t="s">
        <v>8</v>
      </c>
      <c r="J103" t="s">
        <v>9</v>
      </c>
      <c r="K103" t="s">
        <v>10</v>
      </c>
      <c r="L103" t="s">
        <v>11</v>
      </c>
      <c r="M103" t="s">
        <v>12</v>
      </c>
      <c r="N103" t="s">
        <v>13</v>
      </c>
      <c r="O103" t="s">
        <v>30</v>
      </c>
    </row>
    <row r="104" spans="1:15" x14ac:dyDescent="0.25">
      <c r="B104" s="3">
        <f t="array" ref="B104:N104">TRANSPOSE(MMULT(MINVERSE(B76:N88),Q76:Q88-B72)/SUM(MMULT(MINVERSE(B76:N88),Q76:Q88-B72)))</f>
        <v>1.6050471100932349</v>
      </c>
      <c r="C104" s="3">
        <v>9.3590805139338098</v>
      </c>
      <c r="D104" s="3">
        <v>5.137489036719022</v>
      </c>
      <c r="E104" s="3">
        <v>1.482902447289324</v>
      </c>
      <c r="F104" s="3">
        <v>-0.20567891684088552</v>
      </c>
      <c r="G104" s="3">
        <v>-0.3552431004567364</v>
      </c>
      <c r="H104" s="3">
        <v>2.1202015795815026</v>
      </c>
      <c r="I104" s="3">
        <v>-1.5358312107316547</v>
      </c>
      <c r="J104" s="3">
        <v>-4.4848231067278608</v>
      </c>
      <c r="K104" s="3">
        <v>3.5638883523784468</v>
      </c>
      <c r="L104" s="3">
        <v>7.0285291808332735</v>
      </c>
      <c r="M104" s="3">
        <v>3.2853739330095464</v>
      </c>
      <c r="N104" s="3">
        <v>-26.000935819081022</v>
      </c>
      <c r="O104" s="3">
        <f>SUM(B104:N104)</f>
        <v>1</v>
      </c>
    </row>
    <row r="106" spans="1:15" x14ac:dyDescent="0.25">
      <c r="B106" t="s">
        <v>21</v>
      </c>
      <c r="C106" t="s">
        <v>22</v>
      </c>
    </row>
    <row r="107" spans="1:15" x14ac:dyDescent="0.25">
      <c r="A107" s="1" t="s">
        <v>36</v>
      </c>
      <c r="B107" s="3">
        <f>SUMPRODUCT(B66:N66,B104:N104)</f>
        <v>4.5080320224086146E-2</v>
      </c>
      <c r="C107" s="3">
        <f>B107*12</f>
        <v>0.54096384268903375</v>
      </c>
    </row>
    <row r="108" spans="1:15" x14ac:dyDescent="0.25">
      <c r="A108" s="1" t="s">
        <v>37</v>
      </c>
      <c r="B108" s="2">
        <f t="array" ref="B108">MMULT(MMULT(B104:N104,B76:N88),TRANSPOSE(B104:N104))</f>
        <v>8.2155333247829129E-3</v>
      </c>
      <c r="C108" s="2">
        <f>B108*12</f>
        <v>9.8586399897394955E-2</v>
      </c>
    </row>
    <row r="109" spans="1:15" x14ac:dyDescent="0.25">
      <c r="A109" s="1" t="s">
        <v>38</v>
      </c>
      <c r="B109" s="3">
        <f>SQRT(B108)</f>
        <v>9.0639579239882362E-2</v>
      </c>
      <c r="C109" s="3">
        <f>SQRT(C108)</f>
        <v>0.31398471284028295</v>
      </c>
    </row>
    <row r="110" spans="1:15" x14ac:dyDescent="0.25">
      <c r="A110" s="1" t="s">
        <v>34</v>
      </c>
      <c r="B110" s="4">
        <f>(B107-B72)/B109</f>
        <v>0.47970567150376126</v>
      </c>
      <c r="C110" s="4">
        <f>(C107-C72)/C109</f>
        <v>1.6617491914469207</v>
      </c>
    </row>
    <row r="112" spans="1:15" x14ac:dyDescent="0.25">
      <c r="A112" s="5" t="s">
        <v>39</v>
      </c>
    </row>
    <row r="114" spans="1:3" x14ac:dyDescent="0.25">
      <c r="A114" s="1" t="s">
        <v>40</v>
      </c>
      <c r="B114" s="2">
        <f t="array" ref="B114">MMULT(MMULT(TRANSPOSE(R76:R88),B76:N88),S76:S88)</f>
        <v>7.6372037195047288E-4</v>
      </c>
    </row>
    <row r="116" spans="1:3" x14ac:dyDescent="0.25">
      <c r="A116" s="1" t="s">
        <v>41</v>
      </c>
      <c r="B116" s="3">
        <v>0.3</v>
      </c>
    </row>
    <row r="117" spans="1:3" x14ac:dyDescent="0.25">
      <c r="A117" s="1" t="s">
        <v>42</v>
      </c>
      <c r="B117" s="3">
        <f>B116*B96+(1-B116)*B107</f>
        <v>3.3248810303904759E-2</v>
      </c>
    </row>
    <row r="118" spans="1:3" x14ac:dyDescent="0.25">
      <c r="A118" s="1" t="s">
        <v>43</v>
      </c>
      <c r="B118" s="3">
        <f>SQRT(B116^2*B97+(1-B116)^2*B108+2*B116*(1-B116)*B114)</f>
        <v>6.6446284462250663E-2</v>
      </c>
    </row>
    <row r="120" spans="1:3" x14ac:dyDescent="0.25">
      <c r="A120" s="1" t="s">
        <v>44</v>
      </c>
    </row>
    <row r="121" spans="1:3" x14ac:dyDescent="0.25">
      <c r="B121" t="s">
        <v>43</v>
      </c>
      <c r="C121" t="s">
        <v>42</v>
      </c>
    </row>
    <row r="122" spans="1:3" x14ac:dyDescent="0.25">
      <c r="B122" s="3">
        <f>B118</f>
        <v>6.6446284462250663E-2</v>
      </c>
      <c r="C122" s="3">
        <f>B117</f>
        <v>3.3248810303904759E-2</v>
      </c>
    </row>
    <row r="123" spans="1:3" x14ac:dyDescent="0.25">
      <c r="A123">
        <v>-1.4</v>
      </c>
      <c r="B123" s="3">
        <f t="dataTable" ref="B123:C145" dt2D="0" dtr="0" r1="B116"/>
        <v>0.20901235126246631</v>
      </c>
      <c r="C123" s="3">
        <v>0.10029403318493262</v>
      </c>
    </row>
    <row r="124" spans="1:3" x14ac:dyDescent="0.25">
      <c r="A124">
        <v>-1.2</v>
      </c>
      <c r="B124" s="3">
        <v>0.19191272772710768</v>
      </c>
      <c r="C124" s="3">
        <v>9.2406359904811705E-2</v>
      </c>
    </row>
    <row r="125" spans="1:3" x14ac:dyDescent="0.25">
      <c r="A125">
        <v>-1</v>
      </c>
      <c r="B125" s="3">
        <v>0.17484556666750195</v>
      </c>
      <c r="C125" s="3">
        <v>8.4518686624690767E-2</v>
      </c>
    </row>
    <row r="126" spans="1:3" x14ac:dyDescent="0.25">
      <c r="A126">
        <v>-0.8</v>
      </c>
      <c r="B126" s="3">
        <v>0.15782140013042384</v>
      </c>
      <c r="C126" s="3">
        <v>7.6631013344569843E-2</v>
      </c>
    </row>
    <row r="127" spans="1:3" x14ac:dyDescent="0.25">
      <c r="A127">
        <v>-0.6</v>
      </c>
      <c r="B127" s="3">
        <v>0.14085581823695245</v>
      </c>
      <c r="C127" s="3">
        <v>6.8743340064448918E-2</v>
      </c>
    </row>
    <row r="128" spans="1:3" x14ac:dyDescent="0.25">
      <c r="A128">
        <v>-0.4</v>
      </c>
      <c r="B128" s="3">
        <v>0.12397287509573211</v>
      </c>
      <c r="C128" s="3">
        <v>6.0855666784327994E-2</v>
      </c>
    </row>
    <row r="129" spans="1:3" x14ac:dyDescent="0.25">
      <c r="A129">
        <v>-0.2</v>
      </c>
      <c r="B129" s="3">
        <v>0.10721161795266952</v>
      </c>
      <c r="C129" s="3">
        <v>5.296799350420707E-2</v>
      </c>
    </row>
    <row r="130" spans="1:3" x14ac:dyDescent="0.25">
      <c r="A130">
        <v>0</v>
      </c>
      <c r="B130" s="3">
        <v>9.0639579239882362E-2</v>
      </c>
      <c r="C130" s="3">
        <v>4.5080320224086146E-2</v>
      </c>
    </row>
    <row r="131" spans="1:3" x14ac:dyDescent="0.25">
      <c r="A131">
        <v>0.2</v>
      </c>
      <c r="B131" s="3">
        <v>7.4383335914458837E-2</v>
      </c>
      <c r="C131" s="3">
        <v>3.7192646943965221E-2</v>
      </c>
    </row>
    <row r="132" spans="1:3" x14ac:dyDescent="0.25">
      <c r="A132">
        <v>0.4</v>
      </c>
      <c r="B132" s="3">
        <v>5.8705817726781497E-2</v>
      </c>
      <c r="C132" s="3">
        <v>2.9304973663844297E-2</v>
      </c>
    </row>
    <row r="133" spans="1:3" x14ac:dyDescent="0.25">
      <c r="A133">
        <v>0.6</v>
      </c>
      <c r="B133" s="3">
        <v>4.4226806852897829E-2</v>
      </c>
      <c r="C133" s="3">
        <v>2.1417300383723373E-2</v>
      </c>
    </row>
    <row r="134" spans="1:3" x14ac:dyDescent="0.25">
      <c r="A134">
        <v>0.8</v>
      </c>
      <c r="B134" s="3">
        <v>3.258516364948217E-2</v>
      </c>
      <c r="C134" s="3">
        <v>1.3529627103602447E-2</v>
      </c>
    </row>
    <row r="135" spans="1:3" x14ac:dyDescent="0.25">
      <c r="A135">
        <v>1</v>
      </c>
      <c r="B135" s="3">
        <v>2.7635491165349392E-2</v>
      </c>
      <c r="C135" s="3">
        <v>5.6419538234815242E-3</v>
      </c>
    </row>
    <row r="136" spans="1:3" x14ac:dyDescent="0.25">
      <c r="A136">
        <v>1.2</v>
      </c>
      <c r="B136" s="3">
        <v>3.2585163649477646E-2</v>
      </c>
      <c r="C136" s="3">
        <v>-2.2457194566393984E-3</v>
      </c>
    </row>
    <row r="137" spans="1:3" x14ac:dyDescent="0.25">
      <c r="A137">
        <v>1.4</v>
      </c>
      <c r="B137" s="3">
        <v>4.4226806852891161E-2</v>
      </c>
      <c r="C137" s="3">
        <v>-1.0133392736760321E-2</v>
      </c>
    </row>
    <row r="138" spans="1:3" x14ac:dyDescent="0.25">
      <c r="A138">
        <v>1.6</v>
      </c>
      <c r="B138" s="3">
        <v>5.8705817726773968E-2</v>
      </c>
      <c r="C138" s="3">
        <v>-1.8021066016881252E-2</v>
      </c>
    </row>
    <row r="139" spans="1:3" x14ac:dyDescent="0.25">
      <c r="A139">
        <v>1.8</v>
      </c>
      <c r="B139" s="3">
        <v>7.4383335914450899E-2</v>
      </c>
      <c r="C139" s="3">
        <v>-2.5908739297002173E-2</v>
      </c>
    </row>
    <row r="140" spans="1:3" x14ac:dyDescent="0.25">
      <c r="A140">
        <v>2</v>
      </c>
      <c r="B140" s="3">
        <v>9.0639579239874229E-2</v>
      </c>
      <c r="C140" s="3">
        <v>-3.3796412577123097E-2</v>
      </c>
    </row>
    <row r="141" spans="1:3" x14ac:dyDescent="0.25">
      <c r="A141">
        <v>2.2000000000000002</v>
      </c>
      <c r="B141" s="3">
        <v>0.10721161795266131</v>
      </c>
      <c r="C141" s="3">
        <v>-4.1684085857244028E-2</v>
      </c>
    </row>
    <row r="142" spans="1:3" x14ac:dyDescent="0.25">
      <c r="A142">
        <v>2.4</v>
      </c>
      <c r="B142" s="3">
        <v>0.12397287509572377</v>
      </c>
      <c r="C142" s="3">
        <v>-4.9571759137364946E-2</v>
      </c>
    </row>
    <row r="143" spans="1:3" x14ac:dyDescent="0.25">
      <c r="A143">
        <v>2.6</v>
      </c>
      <c r="B143" s="3">
        <v>0.1408558182369441</v>
      </c>
      <c r="C143" s="3">
        <v>-5.745943241748587E-2</v>
      </c>
    </row>
    <row r="144" spans="1:3" x14ac:dyDescent="0.25">
      <c r="A144">
        <v>2.8</v>
      </c>
      <c r="B144" s="3">
        <v>0.1578214001304154</v>
      </c>
      <c r="C144" s="3">
        <v>-6.5347105697606794E-2</v>
      </c>
    </row>
    <row r="145" spans="1:15" x14ac:dyDescent="0.25">
      <c r="A145">
        <v>3</v>
      </c>
      <c r="B145" s="3">
        <v>0.17484556666749351</v>
      </c>
      <c r="C145" s="3">
        <v>-7.3234778977727719E-2</v>
      </c>
    </row>
    <row r="146" spans="1:15" x14ac:dyDescent="0.25">
      <c r="A146"/>
    </row>
    <row r="147" spans="1:15" x14ac:dyDescent="0.25">
      <c r="A147" s="7" t="s">
        <v>45</v>
      </c>
    </row>
    <row r="148" spans="1:15" x14ac:dyDescent="0.25">
      <c r="A148"/>
    </row>
    <row r="149" spans="1:15" x14ac:dyDescent="0.25">
      <c r="A149" s="1" t="s">
        <v>46</v>
      </c>
      <c r="B149" s="6"/>
      <c r="C149" s="6"/>
      <c r="D149" s="6"/>
      <c r="E149" s="6"/>
      <c r="F149" s="6"/>
      <c r="G149" s="6"/>
      <c r="H149" s="6"/>
      <c r="I149" s="6"/>
      <c r="J149" s="6"/>
      <c r="K149" s="6"/>
      <c r="L149" s="6"/>
      <c r="M149" s="6"/>
      <c r="N149" s="6"/>
      <c r="O149" s="6"/>
    </row>
    <row r="150" spans="1:15" x14ac:dyDescent="0.25">
      <c r="A150"/>
      <c r="O150" s="3"/>
    </row>
    <row r="151" spans="1:15" x14ac:dyDescent="0.25">
      <c r="A151" t="s">
        <v>1</v>
      </c>
      <c r="B151" s="4">
        <v>0</v>
      </c>
    </row>
    <row r="152" spans="1:15" x14ac:dyDescent="0.25">
      <c r="A152" t="s">
        <v>2</v>
      </c>
      <c r="B152" s="4">
        <v>0.99999999999995115</v>
      </c>
    </row>
    <row r="153" spans="1:15" x14ac:dyDescent="0.25">
      <c r="A153" t="s">
        <v>3</v>
      </c>
      <c r="B153" s="4">
        <v>0</v>
      </c>
    </row>
    <row r="154" spans="1:15" x14ac:dyDescent="0.25">
      <c r="A154" t="s">
        <v>4</v>
      </c>
      <c r="B154" s="4">
        <v>0</v>
      </c>
    </row>
    <row r="155" spans="1:15" x14ac:dyDescent="0.25">
      <c r="A155" t="s">
        <v>5</v>
      </c>
      <c r="B155" s="4">
        <v>0</v>
      </c>
    </row>
    <row r="156" spans="1:15" x14ac:dyDescent="0.25">
      <c r="A156" t="s">
        <v>6</v>
      </c>
      <c r="B156" s="4">
        <v>0</v>
      </c>
    </row>
    <row r="157" spans="1:15" x14ac:dyDescent="0.25">
      <c r="A157" t="s">
        <v>7</v>
      </c>
      <c r="B157" s="4">
        <v>0</v>
      </c>
    </row>
    <row r="158" spans="1:15" x14ac:dyDescent="0.25">
      <c r="A158" t="s">
        <v>8</v>
      </c>
      <c r="B158" s="4">
        <v>0</v>
      </c>
    </row>
    <row r="159" spans="1:15" x14ac:dyDescent="0.25">
      <c r="A159" t="s">
        <v>9</v>
      </c>
      <c r="B159" s="4">
        <v>0</v>
      </c>
    </row>
    <row r="160" spans="1:15" x14ac:dyDescent="0.25">
      <c r="A160" t="s">
        <v>10</v>
      </c>
      <c r="B160" s="4">
        <v>0</v>
      </c>
    </row>
    <row r="161" spans="1:3" x14ac:dyDescent="0.25">
      <c r="A161" t="s">
        <v>11</v>
      </c>
      <c r="B161" s="4">
        <v>0</v>
      </c>
    </row>
    <row r="162" spans="1:3" x14ac:dyDescent="0.25">
      <c r="A162" t="s">
        <v>12</v>
      </c>
      <c r="B162" s="4">
        <v>0</v>
      </c>
    </row>
    <row r="163" spans="1:3" x14ac:dyDescent="0.25">
      <c r="A163" t="s">
        <v>13</v>
      </c>
      <c r="B163" s="4">
        <v>0</v>
      </c>
    </row>
    <row r="164" spans="1:3" x14ac:dyDescent="0.25">
      <c r="A164" t="s">
        <v>30</v>
      </c>
      <c r="B164">
        <f>SUM(B151:B163)</f>
        <v>0.99999999999995115</v>
      </c>
    </row>
    <row r="166" spans="1:3" x14ac:dyDescent="0.25">
      <c r="B166" t="s">
        <v>21</v>
      </c>
      <c r="C166" t="s">
        <v>22</v>
      </c>
    </row>
    <row r="167" spans="1:3" x14ac:dyDescent="0.25">
      <c r="A167" s="1" t="s">
        <v>47</v>
      </c>
      <c r="B167" s="3">
        <f t="array" ref="B167">MMULT(TRANSPOSE(B151:B163),Q76:Q88)</f>
        <v>1.8306826501552576E-2</v>
      </c>
      <c r="C167" s="3">
        <f>B167*12</f>
        <v>0.21968191801863091</v>
      </c>
    </row>
    <row r="168" spans="1:3" x14ac:dyDescent="0.25">
      <c r="A168" s="1" t="s">
        <v>48</v>
      </c>
      <c r="B168" s="2">
        <f t="array" ref="B168">MMULT(MMULT(TRANSPOSE(B151:B163),B76:N88),B151:B163)</f>
        <v>2.5338753595502013E-3</v>
      </c>
      <c r="C168" s="2">
        <f>B168*12</f>
        <v>3.0406504314602414E-2</v>
      </c>
    </row>
    <row r="169" spans="1:3" x14ac:dyDescent="0.25">
      <c r="A169" s="1" t="s">
        <v>49</v>
      </c>
      <c r="B169" s="3">
        <f t="array" ref="B169">SQRT(MMULT(TRANSPOSE(B151:B163),MMULT(B76:N88,B151:B163)))</f>
        <v>5.0337613764959113E-2</v>
      </c>
      <c r="C169" s="3">
        <f>SQRT(C168)</f>
        <v>0.17437460914537534</v>
      </c>
    </row>
    <row r="170" spans="1:3" x14ac:dyDescent="0.25">
      <c r="A170" s="1" t="s">
        <v>34</v>
      </c>
      <c r="B170" s="4">
        <f>(B167-B72)/B169</f>
        <v>0.33189548037699168</v>
      </c>
      <c r="C170" s="4">
        <f>(C167-C72)/C169</f>
        <v>1.149719669630858</v>
      </c>
    </row>
    <row r="172" spans="1:3" x14ac:dyDescent="0.25">
      <c r="A172" s="5" t="s">
        <v>50</v>
      </c>
    </row>
    <row r="174" spans="1:3" ht="30" x14ac:dyDescent="0.25">
      <c r="A174" s="8" t="s">
        <v>51</v>
      </c>
    </row>
    <row r="175" spans="1:3" x14ac:dyDescent="0.25">
      <c r="A175"/>
    </row>
    <row r="176" spans="1:3" x14ac:dyDescent="0.25">
      <c r="A176" t="s">
        <v>1</v>
      </c>
      <c r="B176">
        <v>0</v>
      </c>
    </row>
    <row r="177" spans="1:4" x14ac:dyDescent="0.25">
      <c r="A177" t="s">
        <v>2</v>
      </c>
      <c r="B177">
        <v>0.75</v>
      </c>
    </row>
    <row r="178" spans="1:4" x14ac:dyDescent="0.25">
      <c r="A178" t="s">
        <v>3</v>
      </c>
      <c r="B178">
        <v>0</v>
      </c>
    </row>
    <row r="179" spans="1:4" x14ac:dyDescent="0.25">
      <c r="A179" t="s">
        <v>4</v>
      </c>
      <c r="B179">
        <v>0</v>
      </c>
    </row>
    <row r="180" spans="1:4" x14ac:dyDescent="0.25">
      <c r="A180" t="s">
        <v>5</v>
      </c>
      <c r="B180">
        <v>0</v>
      </c>
    </row>
    <row r="181" spans="1:4" x14ac:dyDescent="0.25">
      <c r="A181" t="s">
        <v>6</v>
      </c>
      <c r="B181">
        <v>0</v>
      </c>
    </row>
    <row r="182" spans="1:4" x14ac:dyDescent="0.25">
      <c r="A182" t="s">
        <v>7</v>
      </c>
      <c r="B182">
        <v>0</v>
      </c>
    </row>
    <row r="183" spans="1:4" x14ac:dyDescent="0.25">
      <c r="A183" t="s">
        <v>8</v>
      </c>
      <c r="B183">
        <v>0</v>
      </c>
      <c r="C183">
        <f>SUM(B176:B183)</f>
        <v>0.75</v>
      </c>
      <c r="D183" t="s">
        <v>52</v>
      </c>
    </row>
    <row r="184" spans="1:4" x14ac:dyDescent="0.25">
      <c r="A184" t="s">
        <v>9</v>
      </c>
      <c r="B184">
        <v>0</v>
      </c>
    </row>
    <row r="185" spans="1:4" x14ac:dyDescent="0.25">
      <c r="A185" t="s">
        <v>10</v>
      </c>
      <c r="B185">
        <v>0</v>
      </c>
    </row>
    <row r="186" spans="1:4" x14ac:dyDescent="0.25">
      <c r="A186" t="s">
        <v>11</v>
      </c>
      <c r="B186">
        <v>0</v>
      </c>
    </row>
    <row r="187" spans="1:4" x14ac:dyDescent="0.25">
      <c r="A187" t="s">
        <v>12</v>
      </c>
      <c r="B187">
        <v>0</v>
      </c>
    </row>
    <row r="188" spans="1:4" x14ac:dyDescent="0.25">
      <c r="A188" t="s">
        <v>13</v>
      </c>
      <c r="B188">
        <v>0.24999999999999259</v>
      </c>
      <c r="C188">
        <f>SUM(B184:B188)</f>
        <v>0.24999999999999259</v>
      </c>
      <c r="D188" t="s">
        <v>53</v>
      </c>
    </row>
    <row r="189" spans="1:4" x14ac:dyDescent="0.25">
      <c r="A189" t="s">
        <v>30</v>
      </c>
      <c r="B189">
        <f>SUM(B176:B188)</f>
        <v>0.99999999999999256</v>
      </c>
    </row>
    <row r="191" spans="1:4" x14ac:dyDescent="0.25">
      <c r="B191" t="s">
        <v>21</v>
      </c>
      <c r="C191" t="s">
        <v>22</v>
      </c>
    </row>
    <row r="192" spans="1:4" x14ac:dyDescent="0.25">
      <c r="A192" s="1" t="s">
        <v>47</v>
      </c>
      <c r="B192" s="3">
        <f t="array" ref="B192">MMULT(TRANSPOSE(B176:B188),Q76:Q88)</f>
        <v>1.6486473040551161E-2</v>
      </c>
      <c r="C192" s="3">
        <f>B192*12</f>
        <v>0.19783767648661393</v>
      </c>
    </row>
    <row r="193" spans="1:4" x14ac:dyDescent="0.25">
      <c r="A193" s="1" t="s">
        <v>48</v>
      </c>
      <c r="B193" s="2">
        <f t="array" ref="B193">MMULT(MMULT(TRANSPOSE(B176:B188),B76:N88),B176:B188)</f>
        <v>2.3112702505208088E-3</v>
      </c>
      <c r="C193" s="2">
        <f>B193*12</f>
        <v>2.7735243006249705E-2</v>
      </c>
    </row>
    <row r="194" spans="1:4" x14ac:dyDescent="0.25">
      <c r="A194" s="1" t="s">
        <v>49</v>
      </c>
      <c r="B194" s="3">
        <f t="array" ref="B194">SQRT(MMULT(TRANSPOSE(B176:B188),MMULT(B76:N88,B176:B188)))</f>
        <v>4.8075672127603261E-2</v>
      </c>
      <c r="C194" s="3">
        <f>SQRT(C193)</f>
        <v>0.16653901346606359</v>
      </c>
    </row>
    <row r="195" spans="1:4" x14ac:dyDescent="0.25">
      <c r="A195" s="1" t="s">
        <v>34</v>
      </c>
      <c r="B195" s="4">
        <f>(B192-B72)/B194</f>
        <v>0.30964669617180252</v>
      </c>
      <c r="C195" s="4">
        <f>(C192-C72)/C194</f>
        <v>1.0726476203308106</v>
      </c>
    </row>
    <row r="197" spans="1:4" x14ac:dyDescent="0.25">
      <c r="A197" s="5" t="s">
        <v>54</v>
      </c>
    </row>
    <row r="199" spans="1:4" ht="30" x14ac:dyDescent="0.25">
      <c r="A199" s="8" t="s">
        <v>55</v>
      </c>
    </row>
    <row r="200" spans="1:4" x14ac:dyDescent="0.25">
      <c r="A200"/>
      <c r="B200" t="s">
        <v>56</v>
      </c>
    </row>
    <row r="201" spans="1:4" x14ac:dyDescent="0.25">
      <c r="A201" t="s">
        <v>1</v>
      </c>
      <c r="B201" s="4">
        <v>0.14999999329447772</v>
      </c>
    </row>
    <row r="202" spans="1:4" x14ac:dyDescent="0.25">
      <c r="A202" t="s">
        <v>2</v>
      </c>
      <c r="B202" s="4">
        <v>0.15</v>
      </c>
    </row>
    <row r="203" spans="1:4" x14ac:dyDescent="0.25">
      <c r="A203" t="s">
        <v>3</v>
      </c>
      <c r="B203" s="4">
        <v>0.15</v>
      </c>
    </row>
    <row r="204" spans="1:4" x14ac:dyDescent="0.25">
      <c r="A204" t="s">
        <v>4</v>
      </c>
      <c r="B204" s="4">
        <v>0.15</v>
      </c>
    </row>
    <row r="205" spans="1:4" x14ac:dyDescent="0.25">
      <c r="A205" t="s">
        <v>5</v>
      </c>
      <c r="B205" s="4">
        <v>0</v>
      </c>
    </row>
    <row r="206" spans="1:4" x14ac:dyDescent="0.25">
      <c r="A206" t="s">
        <v>6</v>
      </c>
      <c r="B206" s="4">
        <v>0</v>
      </c>
    </row>
    <row r="207" spans="1:4" x14ac:dyDescent="0.25">
      <c r="A207" t="s">
        <v>7</v>
      </c>
      <c r="B207" s="4">
        <v>0</v>
      </c>
    </row>
    <row r="208" spans="1:4" x14ac:dyDescent="0.25">
      <c r="A208" t="s">
        <v>8</v>
      </c>
      <c r="B208" s="4">
        <v>0.15</v>
      </c>
      <c r="C208" s="4">
        <f>SUM(B201:B208)</f>
        <v>0.74999999329447775</v>
      </c>
      <c r="D208" t="s">
        <v>52</v>
      </c>
    </row>
    <row r="209" spans="1:11" x14ac:dyDescent="0.25">
      <c r="A209" t="s">
        <v>9</v>
      </c>
      <c r="B209" s="4">
        <v>0</v>
      </c>
    </row>
    <row r="210" spans="1:11" x14ac:dyDescent="0.25">
      <c r="A210" t="s">
        <v>10</v>
      </c>
      <c r="B210" s="4">
        <v>0.10000000149011612</v>
      </c>
    </row>
    <row r="211" spans="1:11" x14ac:dyDescent="0.25">
      <c r="A211" t="s">
        <v>11</v>
      </c>
      <c r="B211" s="4">
        <v>0</v>
      </c>
    </row>
    <row r="212" spans="1:11" x14ac:dyDescent="0.25">
      <c r="A212" t="s">
        <v>12</v>
      </c>
      <c r="B212" s="4">
        <v>0</v>
      </c>
    </row>
    <row r="213" spans="1:11" x14ac:dyDescent="0.25">
      <c r="A213" t="s">
        <v>13</v>
      </c>
      <c r="B213" s="4">
        <v>0.15</v>
      </c>
      <c r="C213">
        <f>SUM(B209:B213)</f>
        <v>0.25000000149011614</v>
      </c>
      <c r="D213" t="s">
        <v>53</v>
      </c>
    </row>
    <row r="214" spans="1:11" x14ac:dyDescent="0.25">
      <c r="A214" t="s">
        <v>30</v>
      </c>
      <c r="B214" s="4">
        <f>SUM(B201:B213)</f>
        <v>0.99999999478459389</v>
      </c>
    </row>
    <row r="216" spans="1:11" x14ac:dyDescent="0.25">
      <c r="B216" t="s">
        <v>21</v>
      </c>
      <c r="C216" t="s">
        <v>22</v>
      </c>
    </row>
    <row r="217" spans="1:11" x14ac:dyDescent="0.25">
      <c r="A217" s="1" t="s">
        <v>47</v>
      </c>
      <c r="B217" s="3">
        <f t="array" ref="B217">MMULT(TRANSPOSE(B201:B213),Q76:Q88)</f>
        <v>1.2449627726904004E-2</v>
      </c>
      <c r="C217" s="3">
        <f>B217*12</f>
        <v>0.14939553272284806</v>
      </c>
    </row>
    <row r="218" spans="1:11" x14ac:dyDescent="0.25">
      <c r="A218" s="1" t="s">
        <v>48</v>
      </c>
      <c r="B218" s="2">
        <f t="array" ref="B218">MMULT(MMULT(TRANSPOSE(B201:B213),B76:N88),B201:B213)</f>
        <v>2.024779937811133E-3</v>
      </c>
      <c r="C218" s="2">
        <f>B218*12</f>
        <v>2.4297359253733594E-2</v>
      </c>
    </row>
    <row r="219" spans="1:11" x14ac:dyDescent="0.25">
      <c r="A219" s="1" t="s">
        <v>49</v>
      </c>
      <c r="B219" s="3">
        <f t="array" ref="B219">SQRT(MMULT(TRANSPOSE(B201:B213),MMULT(B76:N88,B201:B213)))</f>
        <v>4.4997554798134679E-2</v>
      </c>
      <c r="C219" s="3">
        <f>SQRT(C218)</f>
        <v>0.15587610225346796</v>
      </c>
    </row>
    <row r="220" spans="1:11" x14ac:dyDescent="0.25">
      <c r="A220" s="1" t="s">
        <v>34</v>
      </c>
      <c r="B220" s="4">
        <f>(B217-B72)/B219</f>
        <v>0.24111594009001044</v>
      </c>
      <c r="C220" s="4">
        <f>(C217-C72)/C219</f>
        <v>0.83525011750126343</v>
      </c>
    </row>
    <row r="222" spans="1:11" ht="15.75" thickBot="1" x14ac:dyDescent="0.3">
      <c r="A222" s="5" t="s">
        <v>57</v>
      </c>
    </row>
    <row r="223" spans="1:11" ht="44.25" customHeight="1" x14ac:dyDescent="0.25">
      <c r="A223" s="64"/>
      <c r="B223" s="66" t="s">
        <v>27</v>
      </c>
      <c r="C223" s="67"/>
      <c r="D223" s="68" t="s">
        <v>28</v>
      </c>
      <c r="E223" s="69"/>
      <c r="F223" s="70" t="s">
        <v>46</v>
      </c>
      <c r="G223" s="71"/>
      <c r="H223" s="72" t="s">
        <v>58</v>
      </c>
      <c r="I223" s="73"/>
      <c r="J223" s="62" t="s">
        <v>59</v>
      </c>
      <c r="K223" s="63"/>
    </row>
    <row r="224" spans="1:11" ht="15.75" thickBot="1" x14ac:dyDescent="0.3">
      <c r="A224" s="65"/>
      <c r="B224" s="52" t="s">
        <v>21</v>
      </c>
      <c r="C224" s="54" t="s">
        <v>22</v>
      </c>
      <c r="D224" s="55" t="s">
        <v>21</v>
      </c>
      <c r="E224" s="56" t="s">
        <v>22</v>
      </c>
      <c r="F224" s="57" t="s">
        <v>21</v>
      </c>
      <c r="G224" s="58" t="s">
        <v>22</v>
      </c>
      <c r="H224" s="59" t="s">
        <v>21</v>
      </c>
      <c r="I224" s="60" t="s">
        <v>22</v>
      </c>
      <c r="J224" s="61" t="s">
        <v>21</v>
      </c>
      <c r="K224" s="53" t="s">
        <v>22</v>
      </c>
    </row>
    <row r="225" spans="1:11" x14ac:dyDescent="0.25">
      <c r="A225" s="35" t="s">
        <v>60</v>
      </c>
      <c r="B225" s="11">
        <f t="shared" ref="B225:C228" si="4">B96</f>
        <v>5.6419538234815242E-3</v>
      </c>
      <c r="C225" s="12">
        <f t="shared" si="4"/>
        <v>6.770344588177829E-2</v>
      </c>
      <c r="D225" s="27">
        <f>B107</f>
        <v>4.5080320224086146E-2</v>
      </c>
      <c r="E225" s="28">
        <f>C107</f>
        <v>0.54096384268903375</v>
      </c>
      <c r="F225" s="23">
        <f>B167</f>
        <v>1.8306826501552576E-2</v>
      </c>
      <c r="G225" s="24">
        <f>C167</f>
        <v>0.21968191801863091</v>
      </c>
      <c r="H225" s="31">
        <f>B192</f>
        <v>1.6486473040551161E-2</v>
      </c>
      <c r="I225" s="32">
        <f>C192</f>
        <v>0.19783767648661393</v>
      </c>
      <c r="J225" s="19">
        <f>B217</f>
        <v>1.2449627726904004E-2</v>
      </c>
      <c r="K225" s="33">
        <f>C217</f>
        <v>0.14939553272284806</v>
      </c>
    </row>
    <row r="226" spans="1:11" x14ac:dyDescent="0.25">
      <c r="A226" s="10" t="s">
        <v>61</v>
      </c>
      <c r="B226" s="13">
        <f t="shared" si="4"/>
        <v>7.6372037195010425E-4</v>
      </c>
      <c r="C226" s="16">
        <f t="shared" si="4"/>
        <v>9.164644463401251E-3</v>
      </c>
      <c r="D226" s="44">
        <f t="shared" ref="D226:E228" si="5">B108</f>
        <v>8.2155333247829129E-3</v>
      </c>
      <c r="E226" s="45">
        <f t="shared" si="5"/>
        <v>9.8586399897394955E-2</v>
      </c>
      <c r="F226" s="46">
        <f t="shared" ref="F226:G228" si="6">B168</f>
        <v>2.5338753595502013E-3</v>
      </c>
      <c r="G226" s="47">
        <f t="shared" si="6"/>
        <v>3.0406504314602414E-2</v>
      </c>
      <c r="H226" s="48">
        <f t="shared" ref="H226:I228" si="7">B193</f>
        <v>2.3112702505208088E-3</v>
      </c>
      <c r="I226" s="49">
        <f t="shared" si="7"/>
        <v>2.7735243006249705E-2</v>
      </c>
      <c r="J226" s="50">
        <f t="shared" ref="J226:K228" si="8">B218</f>
        <v>2.024779937811133E-3</v>
      </c>
      <c r="K226" s="51">
        <f t="shared" si="8"/>
        <v>2.4297359253733594E-2</v>
      </c>
    </row>
    <row r="227" spans="1:11" x14ac:dyDescent="0.25">
      <c r="A227" s="10" t="s">
        <v>62</v>
      </c>
      <c r="B227" s="14">
        <f t="shared" si="4"/>
        <v>2.7635491165349392E-2</v>
      </c>
      <c r="C227" s="17">
        <f t="shared" si="4"/>
        <v>9.5732149581011977E-2</v>
      </c>
      <c r="D227" s="29">
        <f t="shared" si="5"/>
        <v>9.0639579239882362E-2</v>
      </c>
      <c r="E227" s="30">
        <f t="shared" si="5"/>
        <v>0.31398471284028295</v>
      </c>
      <c r="F227" s="25">
        <f t="shared" si="6"/>
        <v>5.0337613764959113E-2</v>
      </c>
      <c r="G227" s="26">
        <f t="shared" si="6"/>
        <v>0.17437460914537534</v>
      </c>
      <c r="H227" s="21">
        <f t="shared" si="7"/>
        <v>4.8075672127603261E-2</v>
      </c>
      <c r="I227" s="22">
        <f t="shared" si="7"/>
        <v>0.16653901346606359</v>
      </c>
      <c r="J227" s="20">
        <f t="shared" si="8"/>
        <v>4.4997554798134679E-2</v>
      </c>
      <c r="K227" s="34">
        <f t="shared" si="8"/>
        <v>0.15587610225346796</v>
      </c>
    </row>
    <row r="228" spans="1:11" ht="15.75" thickBot="1" x14ac:dyDescent="0.3">
      <c r="A228" s="10" t="s">
        <v>34</v>
      </c>
      <c r="B228" s="15">
        <f t="shared" si="4"/>
        <v>0.14625952545216586</v>
      </c>
      <c r="C228" s="18">
        <f t="shared" si="4"/>
        <v>0.50665785834812926</v>
      </c>
      <c r="D228" s="36">
        <f t="shared" si="5"/>
        <v>0.47970567150376126</v>
      </c>
      <c r="E228" s="37">
        <f t="shared" si="5"/>
        <v>1.6617491914469207</v>
      </c>
      <c r="F228" s="38">
        <f t="shared" si="6"/>
        <v>0.33189548037699168</v>
      </c>
      <c r="G228" s="39">
        <f t="shared" si="6"/>
        <v>1.149719669630858</v>
      </c>
      <c r="H228" s="40">
        <f t="shared" si="7"/>
        <v>0.30964669617180252</v>
      </c>
      <c r="I228" s="41">
        <f t="shared" si="7"/>
        <v>1.0726476203308106</v>
      </c>
      <c r="J228" s="42">
        <f t="shared" si="8"/>
        <v>0.24111594009001044</v>
      </c>
      <c r="K228" s="43">
        <f t="shared" si="8"/>
        <v>0.83525011750126343</v>
      </c>
    </row>
  </sheetData>
  <mergeCells count="6">
    <mergeCell ref="J223:K223"/>
    <mergeCell ref="A223:A224"/>
    <mergeCell ref="B223:C223"/>
    <mergeCell ref="D223:E223"/>
    <mergeCell ref="F223:G223"/>
    <mergeCell ref="H223:I223"/>
  </mergeCells>
  <pageMargins left="0.7" right="0.7" top="0.75" bottom="0.75" header="0.3" footer="0.3"/>
  <pageSetup orientation="portrait" horizontalDpi="300" verticalDpi="300" r:id="rId1"/>
  <ignoredErrors>
    <ignoredError sqref="C183:C188 C208:C213"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28"/>
  <sheetViews>
    <sheetView zoomScale="80" zoomScaleNormal="80" workbookViewId="0"/>
  </sheetViews>
  <sheetFormatPr defaultRowHeight="15" x14ac:dyDescent="0.25"/>
  <cols>
    <col min="1" max="1" width="51.28515625" style="1" customWidth="1"/>
    <col min="2" max="11" width="9.28515625" customWidth="1"/>
    <col min="12" max="15" width="10.5703125" bestFit="1" customWidth="1"/>
    <col min="16" max="16" width="11" bestFit="1" customWidth="1"/>
    <col min="18" max="18" width="9.28515625" bestFit="1" customWidth="1"/>
    <col min="19" max="19" width="27.85546875" bestFit="1" customWidth="1"/>
  </cols>
  <sheetData>
    <row r="1" spans="1:16" x14ac:dyDescent="0.25">
      <c r="A1" s="1" t="s">
        <v>23</v>
      </c>
    </row>
    <row r="2" spans="1:16" x14ac:dyDescent="0.25">
      <c r="A2" s="1" t="s">
        <v>0</v>
      </c>
      <c r="B2" t="s">
        <v>1</v>
      </c>
      <c r="C2" t="s">
        <v>2</v>
      </c>
      <c r="D2" t="s">
        <v>3</v>
      </c>
      <c r="E2" t="s">
        <v>4</v>
      </c>
      <c r="F2" t="s">
        <v>5</v>
      </c>
      <c r="G2" t="s">
        <v>6</v>
      </c>
      <c r="H2" t="s">
        <v>7</v>
      </c>
      <c r="I2" t="s">
        <v>8</v>
      </c>
      <c r="J2" t="s">
        <v>9</v>
      </c>
      <c r="K2" t="s">
        <v>10</v>
      </c>
      <c r="L2" t="s">
        <v>11</v>
      </c>
      <c r="M2" t="s">
        <v>12</v>
      </c>
      <c r="N2" t="s">
        <v>13</v>
      </c>
      <c r="P2" t="s">
        <v>14</v>
      </c>
    </row>
    <row r="3" spans="1:16" x14ac:dyDescent="0.25">
      <c r="A3" s="1">
        <v>42767</v>
      </c>
      <c r="B3" s="2">
        <f>'etf data'!B66</f>
        <v>3.5780386957841692E-2</v>
      </c>
      <c r="C3" s="2">
        <f>'etf data'!C66</f>
        <v>4.719183052599818E-2</v>
      </c>
      <c r="D3" s="2">
        <f>'etf data'!D66</f>
        <v>3.6149988968800173E-2</v>
      </c>
      <c r="E3" s="2">
        <f>'etf data'!E66</f>
        <v>2.7899452652491608E-2</v>
      </c>
      <c r="F3" s="2">
        <f>'etf data'!F66</f>
        <v>3.3534643078257487E-2</v>
      </c>
      <c r="G3" s="2">
        <f>'etf data'!G66</f>
        <v>2.6770064928692827E-2</v>
      </c>
      <c r="H3" s="2">
        <f>'etf data'!H66</f>
        <v>2.0116505109489813E-2</v>
      </c>
      <c r="I3" s="2">
        <f>'etf data'!I66</f>
        <v>3.6948811221400035E-2</v>
      </c>
      <c r="J3" s="2">
        <f>'etf data'!J66</f>
        <v>1.0559871686181443E-2</v>
      </c>
      <c r="K3" s="2">
        <f>'etf data'!K66</f>
        <v>2.24630619522177E-2</v>
      </c>
      <c r="L3" s="2">
        <f>'etf data'!L66</f>
        <v>5.8752950366205425E-3</v>
      </c>
      <c r="M3" s="2">
        <f>'etf data'!M66</f>
        <v>2.1482471880085674E-2</v>
      </c>
      <c r="N3" s="2">
        <f>'etf data'!N66</f>
        <v>2.6897765515789818E-2</v>
      </c>
      <c r="O3" s="2"/>
      <c r="P3" s="2">
        <f>'etf data'!P66</f>
        <v>3.7198260541408734E-2</v>
      </c>
    </row>
    <row r="4" spans="1:16" x14ac:dyDescent="0.25">
      <c r="A4" s="1">
        <v>42795</v>
      </c>
      <c r="B4" s="2">
        <f>'etf data'!B67</f>
        <v>-1.0197323771249489E-2</v>
      </c>
      <c r="C4" s="2">
        <f>'etf data'!C67</f>
        <v>1.2482734101718851E-2</v>
      </c>
      <c r="D4" s="2">
        <f>'etf data'!D67</f>
        <v>-1.608052482739708E-2</v>
      </c>
      <c r="E4" s="2">
        <f>'etf data'!E67</f>
        <v>1.8627000985920183E-3</v>
      </c>
      <c r="F4" s="2">
        <f>'etf data'!F67</f>
        <v>-6.9178919723063004E-3</v>
      </c>
      <c r="G4" s="2">
        <f>'etf data'!G67</f>
        <v>2.0658609520143312E-3</v>
      </c>
      <c r="H4" s="2">
        <f>'etf data'!H67</f>
        <v>-1.1107473346276486E-2</v>
      </c>
      <c r="I4" s="2">
        <f>'etf data'!I67</f>
        <v>-3.9409956364967469E-3</v>
      </c>
      <c r="J4" s="2">
        <f>'etf data'!J67</f>
        <v>2.6645478670876965E-2</v>
      </c>
      <c r="K4" s="2">
        <f>'etf data'!K67</f>
        <v>2.6621776460157953E-2</v>
      </c>
      <c r="L4" s="2">
        <f>'etf data'!L67</f>
        <v>3.8670569002382971E-2</v>
      </c>
      <c r="M4" s="2">
        <f>'etf data'!M67</f>
        <v>1.5893657546486528E-2</v>
      </c>
      <c r="N4" s="2">
        <f>'etf data'!N67</f>
        <v>1.0849448417942442E-2</v>
      </c>
      <c r="O4" s="2"/>
      <c r="P4" s="2">
        <f>'etf data'!P67</f>
        <v>-3.8923017041514463E-4</v>
      </c>
    </row>
    <row r="5" spans="1:16" x14ac:dyDescent="0.25">
      <c r="A5" s="1">
        <v>42826</v>
      </c>
      <c r="B5" s="2">
        <f>'etf data'!B68</f>
        <v>6.4586487021993655E-3</v>
      </c>
      <c r="C5" s="2">
        <f>'etf data'!C68</f>
        <v>2.6732375658198304E-2</v>
      </c>
      <c r="D5" s="2">
        <f>'etf data'!D68</f>
        <v>4.1397438788342011E-3</v>
      </c>
      <c r="E5" s="2">
        <f>'etf data'!E68</f>
        <v>2.2657417264480229E-2</v>
      </c>
      <c r="F5" s="2">
        <f>'etf data'!F68</f>
        <v>8.4379227591429018E-3</v>
      </c>
      <c r="G5" s="2">
        <f>'etf data'!G68</f>
        <v>1.6065766329741438E-2</v>
      </c>
      <c r="H5" s="2">
        <f>'etf data'!H68</f>
        <v>7.9624343221811333E-3</v>
      </c>
      <c r="I5" s="2">
        <f>'etf data'!I68</f>
        <v>1.5192018406787744E-2</v>
      </c>
      <c r="J5" s="2">
        <f>'etf data'!J68</f>
        <v>2.6058529547707376E-2</v>
      </c>
      <c r="K5" s="2">
        <f>'etf data'!K68</f>
        <v>1.7416980788750314E-2</v>
      </c>
      <c r="L5" s="2">
        <f>'etf data'!L68</f>
        <v>4.4610152301761019E-2</v>
      </c>
      <c r="M5" s="2">
        <f>'etf data'!M68</f>
        <v>9.6191970670120863E-3</v>
      </c>
      <c r="N5" s="2">
        <f>'etf data'!N68</f>
        <v>2.0189086823035218E-2</v>
      </c>
      <c r="O5" s="2"/>
      <c r="P5" s="2">
        <f>'etf data'!P68</f>
        <v>9.0912169025529899E-3</v>
      </c>
    </row>
    <row r="6" spans="1:16" x14ac:dyDescent="0.25">
      <c r="A6" s="1">
        <v>42856</v>
      </c>
      <c r="B6" s="2">
        <f>'etf data'!B69</f>
        <v>3.6086253745102326E-3</v>
      </c>
      <c r="C6" s="2">
        <f>'etf data'!C69</f>
        <v>2.978968904840551E-2</v>
      </c>
      <c r="D6" s="2">
        <f>'etf data'!D69</f>
        <v>1.6074028146946251E-3</v>
      </c>
      <c r="E6" s="2">
        <f>'etf data'!E69</f>
        <v>1.8298393988388062E-2</v>
      </c>
      <c r="F6" s="2">
        <f>'etf data'!F69</f>
        <v>8.795252763900141E-4</v>
      </c>
      <c r="G6" s="2">
        <f>'etf data'!G69</f>
        <v>3.5065652978361062E-3</v>
      </c>
      <c r="H6" s="2">
        <f>'etf data'!H69</f>
        <v>-2.3996680338914445E-2</v>
      </c>
      <c r="I6" s="2">
        <f>'etf data'!I69</f>
        <v>1.0113356192075651E-2</v>
      </c>
      <c r="J6" s="2">
        <f>'etf data'!J69</f>
        <v>3.4105433905621929E-2</v>
      </c>
      <c r="K6" s="2">
        <f>'etf data'!K69</f>
        <v>9.9161079030671839E-3</v>
      </c>
      <c r="L6" s="2">
        <f>'etf data'!L69</f>
        <v>4.908550610304574E-2</v>
      </c>
      <c r="M6" s="2">
        <f>'etf data'!M69</f>
        <v>2.2114114564982801E-2</v>
      </c>
      <c r="N6" s="2">
        <f>'etf data'!N69</f>
        <v>1.9462850106788387E-2</v>
      </c>
      <c r="O6" s="2"/>
      <c r="P6" s="2">
        <f>'etf data'!P69</f>
        <v>1.1576210049492719E-2</v>
      </c>
    </row>
    <row r="7" spans="1:16" x14ac:dyDescent="0.25">
      <c r="A7" s="1">
        <v>42887</v>
      </c>
      <c r="B7" s="2">
        <f>'etf data'!B70</f>
        <v>3.7242550451206391E-3</v>
      </c>
      <c r="C7" s="2">
        <f>'etf data'!C70</f>
        <v>-8.7180557778779866E-3</v>
      </c>
      <c r="D7" s="2">
        <f>'etf data'!D70</f>
        <v>1.2111674203881151E-2</v>
      </c>
      <c r="E7" s="2">
        <f>'etf data'!E70</f>
        <v>2.2142731627841084E-3</v>
      </c>
      <c r="F7" s="2">
        <f>'etf data'!F70</f>
        <v>4.4918219390066572E-3</v>
      </c>
      <c r="G7" s="2">
        <f>'etf data'!G70</f>
        <v>1.8521081324522903E-2</v>
      </c>
      <c r="H7" s="2">
        <f>'etf data'!H70</f>
        <v>2.0932035967768048E-2</v>
      </c>
      <c r="I7" s="2">
        <f>'etf data'!I70</f>
        <v>4.8446183850756608E-3</v>
      </c>
      <c r="J7" s="2">
        <f>'etf data'!J70</f>
        <v>-5.2962523884262369E-3</v>
      </c>
      <c r="K7" s="2">
        <f>'etf data'!K70</f>
        <v>2.2089124958322159E-3</v>
      </c>
      <c r="L7" s="2">
        <f>'etf data'!L70</f>
        <v>-1.9035818922645387E-2</v>
      </c>
      <c r="M7" s="2">
        <f>'etf data'!M70</f>
        <v>9.667141530810941E-3</v>
      </c>
      <c r="N7" s="2">
        <f>'etf data'!N70</f>
        <v>-5.9181640789818246E-4</v>
      </c>
      <c r="O7" s="2"/>
      <c r="P7" s="2">
        <f>'etf data'!P70</f>
        <v>4.8138319927024664E-3</v>
      </c>
    </row>
    <row r="8" spans="1:16" x14ac:dyDescent="0.25">
      <c r="A8" s="1">
        <v>42917</v>
      </c>
      <c r="B8" s="2">
        <f>'etf data'!B71</f>
        <v>2.3843854669225006E-2</v>
      </c>
      <c r="C8" s="2">
        <f>'etf data'!C71</f>
        <v>2.9998665232485067E-2</v>
      </c>
      <c r="D8" s="2">
        <f>'etf data'!D71</f>
        <v>2.2207978480617951E-2</v>
      </c>
      <c r="E8" s="2">
        <f>'etf data'!E71</f>
        <v>1.9587800353311646E-2</v>
      </c>
      <c r="F8" s="2">
        <f>'etf data'!F71</f>
        <v>2.1488633793081746E-2</v>
      </c>
      <c r="G8" s="2">
        <f>'etf data'!G71</f>
        <v>1.5124619545132667E-2</v>
      </c>
      <c r="H8" s="2">
        <f>'etf data'!H71</f>
        <v>1.3648990626856428E-2</v>
      </c>
      <c r="I8" s="2">
        <f>'etf data'!I71</f>
        <v>2.3495640619056957E-2</v>
      </c>
      <c r="J8" s="2">
        <f>'etf data'!J71</f>
        <v>4.0868287518454061E-2</v>
      </c>
      <c r="K8" s="2">
        <f>'etf data'!K71</f>
        <v>6.0009169466013201E-2</v>
      </c>
      <c r="L8" s="2">
        <f>'etf data'!L71</f>
        <v>4.2862784285246036E-2</v>
      </c>
      <c r="M8" s="2">
        <f>'etf data'!M71</f>
        <v>3.5196312476288849E-2</v>
      </c>
      <c r="N8" s="2">
        <f>'etf data'!N71</f>
        <v>3.3598291711060657E-2</v>
      </c>
      <c r="O8" s="2"/>
      <c r="P8" s="2">
        <f>'etf data'!P71</f>
        <v>1.9348768883515444E-2</v>
      </c>
    </row>
    <row r="9" spans="1:16" x14ac:dyDescent="0.25">
      <c r="A9" s="1">
        <v>42948</v>
      </c>
      <c r="B9" s="2">
        <f>'etf data'!B72</f>
        <v>-1.7626315309241525E-3</v>
      </c>
      <c r="C9" s="2">
        <f>'etf data'!C72</f>
        <v>1.3143719497341166E-2</v>
      </c>
      <c r="D9" s="2">
        <f>'etf data'!D72</f>
        <v>-4.5401617405138595E-3</v>
      </c>
      <c r="E9" s="2">
        <f>'etf data'!E72</f>
        <v>1.5860573541470746E-3</v>
      </c>
      <c r="F9" s="2">
        <f>'etf data'!F72</f>
        <v>-1.2427332760300946E-2</v>
      </c>
      <c r="G9" s="2">
        <f>'etf data'!G72</f>
        <v>-3.8588063505549108E-3</v>
      </c>
      <c r="H9" s="2">
        <f>'etf data'!H72</f>
        <v>-1.4577864349622827E-2</v>
      </c>
      <c r="I9" s="2">
        <f>'etf data'!I72</f>
        <v>1.4983742466765371E-3</v>
      </c>
      <c r="J9" s="2">
        <f>'etf data'!J72</f>
        <v>2.3536638992105452E-4</v>
      </c>
      <c r="K9" s="2">
        <f>'etf data'!K72</f>
        <v>2.9992917329473734E-2</v>
      </c>
      <c r="L9" s="2">
        <f>'etf data'!L72</f>
        <v>7.0558699066691766E-4</v>
      </c>
      <c r="M9" s="2">
        <f>'etf data'!M72</f>
        <v>1.6269592752626849E-3</v>
      </c>
      <c r="N9" s="2">
        <f>'etf data'!N72</f>
        <v>4.1835686518403303E-3</v>
      </c>
      <c r="O9" s="2"/>
      <c r="P9" s="2">
        <f>'etf data'!P72</f>
        <v>5.4649232886694321E-4</v>
      </c>
    </row>
    <row r="10" spans="1:16" x14ac:dyDescent="0.25">
      <c r="A10" s="1">
        <v>42979</v>
      </c>
      <c r="B10" s="2">
        <f>'etf data'!B73</f>
        <v>2.2578182462707375E-2</v>
      </c>
      <c r="C10" s="2">
        <f>'etf data'!C73</f>
        <v>6.3424827340110568E-3</v>
      </c>
      <c r="D10" s="2">
        <f>'etf data'!D73</f>
        <v>2.3232519372011096E-2</v>
      </c>
      <c r="E10" s="2">
        <f>'etf data'!E73</f>
        <v>1.4752467595282148E-2</v>
      </c>
      <c r="F10" s="2">
        <f>'etf data'!F73</f>
        <v>2.2553467182452103E-2</v>
      </c>
      <c r="G10" s="2">
        <f>'etf data'!G73</f>
        <v>3.7309207103953801E-2</v>
      </c>
      <c r="H10" s="2">
        <f>'etf data'!H73</f>
        <v>4.4462531217951851E-2</v>
      </c>
      <c r="I10" s="2">
        <f>'etf data'!I73</f>
        <v>2.0003249119411537E-2</v>
      </c>
      <c r="J10" s="2">
        <f>'etf data'!J73</f>
        <v>2.0931195679078085E-2</v>
      </c>
      <c r="K10" s="2">
        <f>'etf data'!K73</f>
        <v>-1.64785716668987E-2</v>
      </c>
      <c r="L10" s="2">
        <f>'etf data'!L73</f>
        <v>2.8022547176469237E-2</v>
      </c>
      <c r="M10" s="2">
        <f>'etf data'!M73</f>
        <v>7.087954298687249E-3</v>
      </c>
      <c r="N10" s="2">
        <f>'etf data'!N73</f>
        <v>1.5945762165049615E-2</v>
      </c>
      <c r="O10" s="2"/>
      <c r="P10" s="2">
        <f>'etf data'!P73</f>
        <v>1.9302894827342154E-2</v>
      </c>
    </row>
    <row r="11" spans="1:16" x14ac:dyDescent="0.25">
      <c r="A11" s="1">
        <v>43009</v>
      </c>
      <c r="B11" s="2">
        <f>'etf data'!B74</f>
        <v>2.4971796304694704E-2</v>
      </c>
      <c r="C11" s="2">
        <f>'etf data'!C74</f>
        <v>3.3783109724300875E-2</v>
      </c>
      <c r="D11" s="2">
        <f>'etf data'!D74</f>
        <v>2.6953653442146397E-2</v>
      </c>
      <c r="E11" s="2">
        <f>'etf data'!E74</f>
        <v>2.4712360428117419E-2</v>
      </c>
      <c r="F11" s="2">
        <f>'etf data'!F74</f>
        <v>1.2799000407639038E-2</v>
      </c>
      <c r="G11" s="2">
        <f>'etf data'!G74</f>
        <v>2.4682146495493162E-2</v>
      </c>
      <c r="H11" s="2">
        <f>'etf data'!H74</f>
        <v>1.3543767649543792E-2</v>
      </c>
      <c r="I11" s="2">
        <f>'etf data'!I74</f>
        <v>2.6100223280220103E-2</v>
      </c>
      <c r="J11" s="2">
        <f>'etf data'!J74</f>
        <v>2.1936310153761962E-2</v>
      </c>
      <c r="K11" s="2">
        <f>'etf data'!K74</f>
        <v>3.6334008424853126E-2</v>
      </c>
      <c r="L11" s="2">
        <f>'etf data'!L74</f>
        <v>8.6162142998500446E-3</v>
      </c>
      <c r="M11" s="2">
        <f>'etf data'!M74</f>
        <v>4.7672159987313334E-2</v>
      </c>
      <c r="N11" s="2">
        <f>'etf data'!N74</f>
        <v>2.6225004078686664E-2</v>
      </c>
      <c r="O11" s="2"/>
      <c r="P11" s="2">
        <f>'etf data'!P74</f>
        <v>2.2188174774546043E-2</v>
      </c>
    </row>
    <row r="12" spans="1:16" x14ac:dyDescent="0.25">
      <c r="A12" s="1">
        <v>43040</v>
      </c>
      <c r="B12" s="2">
        <f>'etf data'!B75</f>
        <v>3.067403931373236E-2</v>
      </c>
      <c r="C12" s="2">
        <f>'etf data'!C75</f>
        <v>2.4932834017175498E-2</v>
      </c>
      <c r="D12" s="2">
        <f>'etf data'!D75</f>
        <v>3.4152807460469781E-2</v>
      </c>
      <c r="E12" s="2">
        <f>'etf data'!E75</f>
        <v>2.8202021347147888E-2</v>
      </c>
      <c r="F12" s="2">
        <f>'etf data'!F75</f>
        <v>3.4084528508173895E-2</v>
      </c>
      <c r="G12" s="2">
        <f>'etf data'!G75</f>
        <v>3.066767308841567E-2</v>
      </c>
      <c r="H12" s="2">
        <f>'etf data'!H75</f>
        <v>3.1654531330199021E-2</v>
      </c>
      <c r="I12" s="2">
        <f>'etf data'!I75</f>
        <v>3.0302880681118527E-2</v>
      </c>
      <c r="J12" s="2">
        <f>'etf data'!J75</f>
        <v>8.6012710121090574E-3</v>
      </c>
      <c r="K12" s="2">
        <f>'etf data'!K75</f>
        <v>-3.361014137420737E-3</v>
      </c>
      <c r="L12" s="2">
        <f>'etf data'!L75</f>
        <v>-5.119431618646475E-4</v>
      </c>
      <c r="M12" s="2">
        <f>'etf data'!M75</f>
        <v>2.2347233415027423E-2</v>
      </c>
      <c r="N12" s="2">
        <f>'etf data'!N75</f>
        <v>1.8972450310435596E-2</v>
      </c>
      <c r="O12" s="2"/>
      <c r="P12" s="2">
        <f>'etf data'!P75</f>
        <v>2.8082601368405458E-2</v>
      </c>
    </row>
    <row r="13" spans="1:16" x14ac:dyDescent="0.25">
      <c r="A13" s="1">
        <v>43070</v>
      </c>
      <c r="B13" s="2">
        <f>'etf data'!B76</f>
        <v>7.2931498169999109E-3</v>
      </c>
      <c r="C13" s="2">
        <f>'etf data'!C76</f>
        <v>6.7824986957274458E-3</v>
      </c>
      <c r="D13" s="2">
        <f>'etf data'!D76</f>
        <v>1.0039723181834104E-2</v>
      </c>
      <c r="E13" s="2">
        <f>'etf data'!E76</f>
        <v>-1.9535681657073534E-3</v>
      </c>
      <c r="F13" s="2">
        <f>'etf data'!F76</f>
        <v>1.3075380364294453E-2</v>
      </c>
      <c r="G13" s="2">
        <f>'etf data'!G76</f>
        <v>-8.0772398032535886E-4</v>
      </c>
      <c r="H13" s="2">
        <f>'etf data'!H76</f>
        <v>-1.4287881461794161E-3</v>
      </c>
      <c r="I13" s="2">
        <f>'etf data'!I76</f>
        <v>6.674587887445238E-3</v>
      </c>
      <c r="J13" s="2">
        <f>'etf data'!J76</f>
        <v>6.7326959578504209E-3</v>
      </c>
      <c r="K13" s="2">
        <f>'etf data'!K76</f>
        <v>3.2149453636580061E-2</v>
      </c>
      <c r="L13" s="2">
        <f>'etf data'!L76</f>
        <v>9.9028399938463352E-3</v>
      </c>
      <c r="M13" s="2">
        <f>'etf data'!M76</f>
        <v>2.1994867657151307E-3</v>
      </c>
      <c r="N13" s="2">
        <f>'etf data'!N76</f>
        <v>9.2414084225216353E-3</v>
      </c>
      <c r="O13" s="2"/>
      <c r="P13" s="2">
        <f>'etf data'!P76</f>
        <v>9.8316198188534987E-3</v>
      </c>
    </row>
    <row r="14" spans="1:16" x14ac:dyDescent="0.25">
      <c r="A14" s="1">
        <v>43101</v>
      </c>
      <c r="B14" s="2">
        <f>'etf data'!B77</f>
        <v>4.8934167258515515E-2</v>
      </c>
      <c r="C14" s="2">
        <f>'etf data'!C77</f>
        <v>7.7616283481189985E-2</v>
      </c>
      <c r="D14" s="2">
        <f>'etf data'!D77</f>
        <v>5.276085075421233E-2</v>
      </c>
      <c r="E14" s="2">
        <f>'etf data'!E77</f>
        <v>5.1664423765363399E-2</v>
      </c>
      <c r="F14" s="2">
        <f>'etf data'!F77</f>
        <v>4.2953065525516365E-2</v>
      </c>
      <c r="G14" s="2">
        <f>'etf data'!G77</f>
        <v>4.23821567609175E-2</v>
      </c>
      <c r="H14" s="2">
        <f>'etf data'!H77</f>
        <v>2.5910809500464094E-2</v>
      </c>
      <c r="I14" s="2">
        <f>'etf data'!I77</f>
        <v>5.7472999140297354E-2</v>
      </c>
      <c r="J14" s="2">
        <f>'etf data'!J77</f>
        <v>5.7686845278572152E-2</v>
      </c>
      <c r="K14" s="2">
        <f>'etf data'!K77</f>
        <v>9.0760243341388103E-2</v>
      </c>
      <c r="L14" s="2">
        <f>'etf data'!L77</f>
        <v>6.1946180684956387E-2</v>
      </c>
      <c r="M14" s="2">
        <f>'etf data'!M77</f>
        <v>6.135438230601542E-2</v>
      </c>
      <c r="N14" s="2">
        <f>'etf data'!N77</f>
        <v>6.1814339497489934E-2</v>
      </c>
      <c r="O14" s="2"/>
      <c r="P14" s="2">
        <f>'etf data'!P77</f>
        <v>5.6178724645703726E-2</v>
      </c>
    </row>
    <row r="15" spans="1:16" x14ac:dyDescent="0.25">
      <c r="A15" s="1">
        <v>43132</v>
      </c>
      <c r="B15" s="2">
        <f>'etf data'!B78</f>
        <v>-4.7223833090829781E-2</v>
      </c>
      <c r="C15" s="2">
        <f>'etf data'!C78</f>
        <v>-2.802892856159811E-2</v>
      </c>
      <c r="D15" s="2">
        <f>'etf data'!D78</f>
        <v>-4.375008687848525E-2</v>
      </c>
      <c r="E15" s="2">
        <f>'etf data'!E78</f>
        <v>-3.2746549402424607E-2</v>
      </c>
      <c r="F15" s="2">
        <f>'etf data'!F78</f>
        <v>-4.6948126643786559E-2</v>
      </c>
      <c r="G15" s="2">
        <f>'etf data'!G78</f>
        <v>-3.1899072134600082E-2</v>
      </c>
      <c r="H15" s="2">
        <f>'etf data'!H78</f>
        <v>-4.7362327335875309E-2</v>
      </c>
      <c r="I15" s="2">
        <f>'etf data'!I78</f>
        <v>-3.7596005810595301E-2</v>
      </c>
      <c r="J15" s="2">
        <f>'etf data'!J78</f>
        <v>-5.1074902483227991E-2</v>
      </c>
      <c r="K15" s="2">
        <f>'etf data'!K78</f>
        <v>-5.3571348727869839E-2</v>
      </c>
      <c r="L15" s="2">
        <f>'etf data'!L78</f>
        <v>-6.1459482207020688E-2</v>
      </c>
      <c r="M15" s="2">
        <f>'etf data'!M78</f>
        <v>-4.0073564628290148E-2</v>
      </c>
      <c r="N15" s="2">
        <f>'etf data'!N78</f>
        <v>-4.4427574664325564E-2</v>
      </c>
      <c r="O15" s="2"/>
      <c r="P15" s="2">
        <f>'etf data'!P78</f>
        <v>-3.8947379604151844E-2</v>
      </c>
    </row>
    <row r="16" spans="1:16" x14ac:dyDescent="0.25">
      <c r="A16" s="1">
        <v>43160</v>
      </c>
      <c r="B16" s="2">
        <f>'etf data'!B79</f>
        <v>-2.8843769348713355E-2</v>
      </c>
      <c r="C16" s="2">
        <f>'etf data'!C79</f>
        <v>-3.3829693440691311E-2</v>
      </c>
      <c r="D16" s="2">
        <f>'etf data'!D79</f>
        <v>-3.1895710033861713E-2</v>
      </c>
      <c r="E16" s="2">
        <f>'etf data'!E79</f>
        <v>-4.627514799377952E-4</v>
      </c>
      <c r="F16" s="2">
        <f>'etf data'!F79</f>
        <v>-7.6203226584113937E-3</v>
      </c>
      <c r="G16" s="2">
        <f>'etf data'!G79</f>
        <v>1.3538666952997103E-2</v>
      </c>
      <c r="H16" s="2">
        <f>'etf data'!H79</f>
        <v>3.8003736442722147E-3</v>
      </c>
      <c r="I16" s="2">
        <f>'etf data'!I79</f>
        <v>-2.3596855344205858E-2</v>
      </c>
      <c r="J16" s="2">
        <f>'etf data'!J79</f>
        <v>-7.6249933190903896E-3</v>
      </c>
      <c r="K16" s="2">
        <f>'etf data'!K79</f>
        <v>-4.0281509471898902E-3</v>
      </c>
      <c r="L16" s="2">
        <f>'etf data'!L79</f>
        <v>-8.3560637393674808E-3</v>
      </c>
      <c r="M16" s="2">
        <f>'etf data'!M79</f>
        <v>-4.7744683881263406E-3</v>
      </c>
      <c r="N16" s="2">
        <f>'etf data'!N79</f>
        <v>-1.6299379915274637E-2</v>
      </c>
      <c r="O16" s="2"/>
      <c r="P16" s="2">
        <f>'etf data'!P79</f>
        <v>-2.6884513768364315E-2</v>
      </c>
    </row>
    <row r="17" spans="1:16" x14ac:dyDescent="0.25">
      <c r="A17" s="1">
        <v>43191</v>
      </c>
      <c r="B17" s="2">
        <f>'etf data'!B80</f>
        <v>8.9121411181181109E-3</v>
      </c>
      <c r="C17" s="2">
        <f>'etf data'!C80</f>
        <v>6.3269592496473237E-3</v>
      </c>
      <c r="D17" s="2">
        <f>'etf data'!D80</f>
        <v>1.0107071948773472E-2</v>
      </c>
      <c r="E17" s="2">
        <f>'etf data'!E80</f>
        <v>-6.7990730447874403E-3</v>
      </c>
      <c r="F17" s="2">
        <f>'etf data'!F80</f>
        <v>9.1258789988488687E-3</v>
      </c>
      <c r="G17" s="2">
        <f>'etf data'!G80</f>
        <v>3.9647524141486201E-3</v>
      </c>
      <c r="H17" s="2">
        <f>'etf data'!H80</f>
        <v>8.3136866406363641E-3</v>
      </c>
      <c r="I17" s="2">
        <f>'etf data'!I80</f>
        <v>8.5741113425512605E-3</v>
      </c>
      <c r="J17" s="2">
        <f>'etf data'!J80</f>
        <v>1.6457390331954924E-2</v>
      </c>
      <c r="K17" s="2">
        <f>'etf data'!K80</f>
        <v>-2.5780878529732432E-2</v>
      </c>
      <c r="L17" s="2">
        <f>'etf data'!L80</f>
        <v>2.6485000411640147E-2</v>
      </c>
      <c r="M17" s="2">
        <f>'etf data'!M80</f>
        <v>5.0512106559734704E-3</v>
      </c>
      <c r="N17" s="2">
        <f>'etf data'!N80</f>
        <v>7.7927160086894709E-3</v>
      </c>
      <c r="O17" s="2"/>
      <c r="P17" s="2">
        <f>'etf data'!P80</f>
        <v>2.718801001185378E-3</v>
      </c>
    </row>
    <row r="18" spans="1:16" x14ac:dyDescent="0.25">
      <c r="A18" s="1">
        <v>43221</v>
      </c>
      <c r="B18" s="2">
        <f>'etf data'!B81</f>
        <v>1.5980687972190655E-2</v>
      </c>
      <c r="C18" s="2">
        <f>'etf data'!C81</f>
        <v>4.6495294629629091E-2</v>
      </c>
      <c r="D18" s="2">
        <f>'etf data'!D81</f>
        <v>7.2576152389167703E-3</v>
      </c>
      <c r="E18" s="2">
        <f>'etf data'!E81</f>
        <v>3.7425863463914633E-2</v>
      </c>
      <c r="F18" s="2">
        <f>'etf data'!F81</f>
        <v>3.6411764557287007E-4</v>
      </c>
      <c r="G18" s="2">
        <f>'etf data'!G81</f>
        <v>5.8222146802150876E-2</v>
      </c>
      <c r="H18" s="2">
        <f>'etf data'!H81</f>
        <v>4.5174751923930723E-2</v>
      </c>
      <c r="I18" s="2">
        <f>'etf data'!I81</f>
        <v>2.7213137729784398E-2</v>
      </c>
      <c r="J18" s="2">
        <f>'etf data'!J81</f>
        <v>-1.4282485667655553E-2</v>
      </c>
      <c r="K18" s="2">
        <f>'etf data'!K81</f>
        <v>-2.3423939752641787E-2</v>
      </c>
      <c r="L18" s="2">
        <f>'etf data'!L81</f>
        <v>-2.4242366830930617E-2</v>
      </c>
      <c r="M18" s="2">
        <f>'etf data'!M81</f>
        <v>-1.1065422445648454E-2</v>
      </c>
      <c r="N18" s="2">
        <f>'etf data'!N81</f>
        <v>5.6803208718396725E-3</v>
      </c>
      <c r="O18" s="2"/>
      <c r="P18" s="2">
        <f>'etf data'!P81</f>
        <v>2.1608353316591389E-2</v>
      </c>
    </row>
    <row r="19" spans="1:16" x14ac:dyDescent="0.25">
      <c r="A19" s="1">
        <v>43252</v>
      </c>
      <c r="B19" s="2">
        <f>'etf data'!B82</f>
        <v>-1.0367149861305047E-2</v>
      </c>
      <c r="C19" s="2">
        <f>'etf data'!C82</f>
        <v>8.733181866466877E-3</v>
      </c>
      <c r="D19" s="2">
        <f>'etf data'!D82</f>
        <v>-7.0722331634738289E-3</v>
      </c>
      <c r="E19" s="2">
        <f>'etf data'!E82</f>
        <v>8.1005208710365206E-3</v>
      </c>
      <c r="F19" s="2">
        <f>'etf data'!F82</f>
        <v>4.9126905462757442E-3</v>
      </c>
      <c r="G19" s="2">
        <f>'etf data'!G82</f>
        <v>1.069333172526421E-2</v>
      </c>
      <c r="H19" s="2">
        <f>'etf data'!H82</f>
        <v>-1.4729914329691951E-4</v>
      </c>
      <c r="I19" s="2">
        <f>'etf data'!I82</f>
        <v>2.784805719701744E-3</v>
      </c>
      <c r="J19" s="2">
        <f>'etf data'!J82</f>
        <v>-2.8752578361453174E-2</v>
      </c>
      <c r="K19" s="2">
        <f>'etf data'!K82</f>
        <v>-5.4023611351638801E-2</v>
      </c>
      <c r="L19" s="2">
        <f>'etf data'!L82</f>
        <v>-3.1573730824152157E-2</v>
      </c>
      <c r="M19" s="2">
        <f>'etf data'!M82</f>
        <v>-3.3291917287201378E-2</v>
      </c>
      <c r="N19" s="2">
        <f>'etf data'!N82</f>
        <v>-1.3313490793641081E-2</v>
      </c>
      <c r="O19" s="2"/>
      <c r="P19" s="2">
        <f>'etf data'!P82</f>
        <v>4.8424002040461378E-3</v>
      </c>
    </row>
    <row r="20" spans="1:16" x14ac:dyDescent="0.25">
      <c r="A20" s="1">
        <v>43282</v>
      </c>
      <c r="B20" s="2">
        <f>'etf data'!B83</f>
        <v>4.8798535308113511E-2</v>
      </c>
      <c r="C20" s="2">
        <f>'etf data'!C83</f>
        <v>2.9784877780366426E-2</v>
      </c>
      <c r="D20" s="2">
        <f>'etf data'!D83</f>
        <v>5.6530194172721204E-2</v>
      </c>
      <c r="E20" s="2">
        <f>'etf data'!E83</f>
        <v>1.9899346922706895E-2</v>
      </c>
      <c r="F20" s="2">
        <f>'etf data'!F83</f>
        <v>3.6919033317850181E-2</v>
      </c>
      <c r="G20" s="2">
        <f>'etf data'!G83</f>
        <v>1.1020727987255174E-2</v>
      </c>
      <c r="H20" s="2">
        <f>'etf data'!H83</f>
        <v>2.8695426530823465E-2</v>
      </c>
      <c r="I20" s="2">
        <f>'etf data'!I83</f>
        <v>3.7563657933209038E-2</v>
      </c>
      <c r="J20" s="2">
        <f>'etf data'!J83</f>
        <v>3.5713007172845312E-2</v>
      </c>
      <c r="K20" s="2">
        <f>'etf data'!K83</f>
        <v>4.6547248366791028E-2</v>
      </c>
      <c r="L20" s="2">
        <f>'etf data'!L83</f>
        <v>5.4516949227372047E-2</v>
      </c>
      <c r="M20" s="2">
        <f>'etf data'!M83</f>
        <v>1.5520075931940935E-2</v>
      </c>
      <c r="N20" s="2">
        <f>'etf data'!N83</f>
        <v>3.6431900840436127E-2</v>
      </c>
      <c r="O20" s="2"/>
      <c r="P20" s="2">
        <f>'etf data'!P83</f>
        <v>3.6021586465418753E-2</v>
      </c>
    </row>
    <row r="21" spans="1:16" x14ac:dyDescent="0.25">
      <c r="A21" s="1">
        <v>43313</v>
      </c>
      <c r="B21" s="2">
        <f>'etf data'!B84</f>
        <v>1.1104879072019846E-2</v>
      </c>
      <c r="C21" s="2">
        <f>'etf data'!C84</f>
        <v>4.7022167049532326E-2</v>
      </c>
      <c r="D21" s="2">
        <f>'etf data'!D84</f>
        <v>2.2654578781287293E-2</v>
      </c>
      <c r="E21" s="2">
        <f>'etf data'!E84</f>
        <v>4.6474324632217234E-2</v>
      </c>
      <c r="F21" s="2">
        <f>'etf data'!F84</f>
        <v>5.5262041495336423E-3</v>
      </c>
      <c r="G21" s="2">
        <f>'etf data'!G84</f>
        <v>7.0028128758179431E-2</v>
      </c>
      <c r="H21" s="2">
        <f>'etf data'!H84</f>
        <v>2.4142891883213169E-2</v>
      </c>
      <c r="I21" s="2">
        <f>'etf data'!I84</f>
        <v>3.432376077687449E-2</v>
      </c>
      <c r="J21" s="2">
        <f>'etf data'!J84</f>
        <v>-1.7320017377238428E-2</v>
      </c>
      <c r="K21" s="2">
        <f>'etf data'!K84</f>
        <v>-4.193254768408361E-2</v>
      </c>
      <c r="L21" s="2">
        <f>'etf data'!L84</f>
        <v>-2.8256586420913554E-2</v>
      </c>
      <c r="M21" s="2">
        <f>'etf data'!M84</f>
        <v>-9.4980117289963362E-3</v>
      </c>
      <c r="N21" s="2">
        <f>'etf data'!N84</f>
        <v>8.6117248467574292E-3</v>
      </c>
      <c r="O21" s="2"/>
      <c r="P21" s="2">
        <f>'etf data'!P84</f>
        <v>3.0263218631604083E-2</v>
      </c>
    </row>
    <row r="22" spans="1:16" x14ac:dyDescent="0.25">
      <c r="A22" s="1">
        <v>43344</v>
      </c>
      <c r="B22" s="2">
        <f>'etf data'!B85</f>
        <v>-3.6609460620187217E-3</v>
      </c>
      <c r="C22" s="2">
        <f>'etf data'!C85</f>
        <v>2.8166347463269847E-3</v>
      </c>
      <c r="D22" s="2">
        <f>'etf data'!D85</f>
        <v>1.7521833131532993E-3</v>
      </c>
      <c r="E22" s="2">
        <f>'etf data'!E85</f>
        <v>-4.9579158607119256E-3</v>
      </c>
      <c r="F22" s="2">
        <f>'etf data'!F85</f>
        <v>-1.3608963960261344E-2</v>
      </c>
      <c r="G22" s="2">
        <f>'etf data'!G85</f>
        <v>-1.3742030627011181E-2</v>
      </c>
      <c r="H22" s="2">
        <f>'etf data'!H85</f>
        <v>-2.2240811235602287E-2</v>
      </c>
      <c r="I22" s="2">
        <f>'etf data'!I85</f>
        <v>-2.7987750065247008E-3</v>
      </c>
      <c r="J22" s="2">
        <f>'etf data'!J85</f>
        <v>3.4786279022211986E-3</v>
      </c>
      <c r="K22" s="2">
        <f>'etf data'!K85</f>
        <v>-2.473841455361625E-2</v>
      </c>
      <c r="L22" s="2">
        <f>'etf data'!L85</f>
        <v>-3.1914893617021045E-3</v>
      </c>
      <c r="M22" s="2">
        <f>'etf data'!M85</f>
        <v>1.7604157482442595E-2</v>
      </c>
      <c r="N22" s="2">
        <f>'etf data'!N85</f>
        <v>-3.9407125014403466E-3</v>
      </c>
      <c r="O22" s="2"/>
      <c r="P22" s="2">
        <f>'etf data'!P85</f>
        <v>4.2943009181395375E-3</v>
      </c>
    </row>
    <row r="23" spans="1:16" x14ac:dyDescent="0.25">
      <c r="A23" s="1">
        <v>43374</v>
      </c>
      <c r="B23" s="2">
        <f>'etf data'!B86</f>
        <v>-3.6630767479559068E-2</v>
      </c>
      <c r="C23" s="2">
        <f>'etf data'!C86</f>
        <v>-8.4771764586325182E-2</v>
      </c>
      <c r="D23" s="2">
        <f>'etf data'!D86</f>
        <v>-4.0630914181905453E-2</v>
      </c>
      <c r="E23" s="2">
        <f>'etf data'!E86</f>
        <v>-9.5370658602492719E-2</v>
      </c>
      <c r="F23" s="2">
        <f>'etf data'!F86</f>
        <v>-6.3867102841002721E-2</v>
      </c>
      <c r="G23" s="2">
        <f>'etf data'!G86</f>
        <v>-0.11304432854978619</v>
      </c>
      <c r="H23" s="2">
        <f>'etf data'!H86</f>
        <v>-8.5356476350152533E-2</v>
      </c>
      <c r="I23" s="2">
        <f>'etf data'!I86</f>
        <v>-6.9687107566935191E-2</v>
      </c>
      <c r="J23" s="2">
        <f>'etf data'!J86</f>
        <v>-8.26656070890045E-2</v>
      </c>
      <c r="K23" s="2">
        <f>'etf data'!K86</f>
        <v>-6.5904266472913697E-2</v>
      </c>
      <c r="L23" s="2">
        <f>'etf data'!L86</f>
        <v>-7.5401260301102169E-2</v>
      </c>
      <c r="M23" s="2">
        <f>'etf data'!M86</f>
        <v>-9.5908444043962815E-2</v>
      </c>
      <c r="N23" s="2">
        <f>'etf data'!N86</f>
        <v>-7.382107519188108E-2</v>
      </c>
      <c r="O23" s="2"/>
      <c r="P23" s="2">
        <f>'etf data'!P86</f>
        <v>-6.9403358979814644E-2</v>
      </c>
    </row>
    <row r="24" spans="1:16" x14ac:dyDescent="0.25">
      <c r="A24" s="1">
        <v>43405</v>
      </c>
      <c r="B24" s="2">
        <f>'etf data'!B87</f>
        <v>3.555109862207817E-2</v>
      </c>
      <c r="C24" s="2">
        <f>'etf data'!C87</f>
        <v>-5.1329844122116608E-4</v>
      </c>
      <c r="D24" s="2">
        <f>'etf data'!D87</f>
        <v>3.5906252194937816E-2</v>
      </c>
      <c r="E24" s="2">
        <f>'etf data'!E87</f>
        <v>2.4865908355260036E-2</v>
      </c>
      <c r="F24" s="2">
        <f>'etf data'!F87</f>
        <v>2.283104943068337E-2</v>
      </c>
      <c r="G24" s="2">
        <f>'etf data'!G87</f>
        <v>1.9771975877951764E-2</v>
      </c>
      <c r="H24" s="2">
        <f>'etf data'!H87</f>
        <v>2.3510963425131814E-2</v>
      </c>
      <c r="I24" s="2">
        <f>'etf data'!I87</f>
        <v>2.0135820395749349E-2</v>
      </c>
      <c r="J24" s="2">
        <f>'etf data'!J87</f>
        <v>5.056676016677919E-3</v>
      </c>
      <c r="K24" s="2">
        <f>'etf data'!K87</f>
        <v>4.8336036139221994E-2</v>
      </c>
      <c r="L24" s="2">
        <f>'etf data'!L87</f>
        <v>-6.7592339339022089E-3</v>
      </c>
      <c r="M24" s="2">
        <f>'etf data'!M87</f>
        <v>2.4196144591822843E-2</v>
      </c>
      <c r="N24" s="2">
        <f>'etf data'!N87</f>
        <v>1.7310659753424718E-2</v>
      </c>
      <c r="O24" s="2"/>
      <c r="P24" s="2">
        <f>'etf data'!P87</f>
        <v>1.785938179914015E-2</v>
      </c>
    </row>
    <row r="25" spans="1:16" x14ac:dyDescent="0.25">
      <c r="A25" s="1">
        <v>43435</v>
      </c>
      <c r="B25" s="2">
        <f>'etf data'!B88</f>
        <v>-9.5453427836982296E-2</v>
      </c>
      <c r="C25" s="2">
        <f>'etf data'!C88</f>
        <v>-8.4445487823184062E-2</v>
      </c>
      <c r="D25" s="2">
        <f>'etf data'!D88</f>
        <v>-9.5888632450841227E-2</v>
      </c>
      <c r="E25" s="2">
        <f>'etf data'!E88</f>
        <v>-9.250131608366674E-2</v>
      </c>
      <c r="F25" s="2">
        <f>'etf data'!F88</f>
        <v>-0.11402533089440337</v>
      </c>
      <c r="G25" s="2">
        <f>'etf data'!G88</f>
        <v>-0.10983049628886676</v>
      </c>
      <c r="H25" s="2">
        <f>'etf data'!H88</f>
        <v>-0.12078944967838823</v>
      </c>
      <c r="I25" s="2">
        <f>'etf data'!I88</f>
        <v>-9.7063929214276978E-2</v>
      </c>
      <c r="J25" s="2">
        <f>'etf data'!J88</f>
        <v>-6.6666572314192263E-2</v>
      </c>
      <c r="K25" s="2">
        <f>'etf data'!K88</f>
        <v>-4.0060561010828999E-2</v>
      </c>
      <c r="L25" s="2">
        <f>'etf data'!L88</f>
        <v>-5.4637436784070514E-2</v>
      </c>
      <c r="M25" s="2">
        <f>'etf data'!M88</f>
        <v>-7.5903102436702952E-2</v>
      </c>
      <c r="N25" s="2">
        <f>'etf data'!N88</f>
        <v>-7.9454203978317595E-2</v>
      </c>
      <c r="O25" s="2"/>
      <c r="P25" s="2">
        <f>'etf data'!P88</f>
        <v>-9.1776955767217339E-2</v>
      </c>
    </row>
    <row r="26" spans="1:16" x14ac:dyDescent="0.25">
      <c r="A26" s="1">
        <v>43466</v>
      </c>
      <c r="B26" s="2">
        <f>'etf data'!B89</f>
        <v>7.1362662596987869E-2</v>
      </c>
      <c r="C26" s="2">
        <f>'etf data'!C89</f>
        <v>8.9610217966478833E-2</v>
      </c>
      <c r="D26" s="2">
        <f>'etf data'!D89</f>
        <v>7.21243884664311E-2</v>
      </c>
      <c r="E26" s="2">
        <f>'etf data'!E89</f>
        <v>0.11361674355533169</v>
      </c>
      <c r="F26" s="2">
        <f>'etf data'!F89</f>
        <v>0.10775018339493658</v>
      </c>
      <c r="G26" s="2">
        <f>'etf data'!G89</f>
        <v>0.12894414903019169</v>
      </c>
      <c r="H26" s="2">
        <f>'etf data'!H89</f>
        <v>0.11981181820711062</v>
      </c>
      <c r="I26" s="2">
        <f>'etf data'!I89</f>
        <v>9.1777534276306527E-2</v>
      </c>
      <c r="J26" s="2">
        <f>'etf data'!J89</f>
        <v>8.6051648162631889E-2</v>
      </c>
      <c r="K26" s="2">
        <f>'etf data'!K89</f>
        <v>0.10413940929209708</v>
      </c>
      <c r="L26" s="2">
        <f>'etf data'!L89</f>
        <v>7.3821292391424542E-2</v>
      </c>
      <c r="M26" s="2">
        <f>'etf data'!M89</f>
        <v>9.1408030774341231E-2</v>
      </c>
      <c r="N26" s="2">
        <f>'etf data'!N89</f>
        <v>8.8209212733362463E-2</v>
      </c>
      <c r="O26" s="2"/>
      <c r="P26" s="2">
        <f>'etf data'!P89</f>
        <v>7.8684404731036883E-2</v>
      </c>
    </row>
    <row r="27" spans="1:16" x14ac:dyDescent="0.25">
      <c r="A27" s="1">
        <v>43497</v>
      </c>
      <c r="B27" s="2">
        <f>'etf data'!B90</f>
        <v>3.7703943422824127E-2</v>
      </c>
      <c r="C27" s="2">
        <f>'etf data'!C90</f>
        <v>3.3914433262081545E-2</v>
      </c>
      <c r="D27" s="2">
        <f>'etf data'!D90</f>
        <v>2.7478423421700038E-2</v>
      </c>
      <c r="E27" s="2">
        <f>'etf data'!E90</f>
        <v>4.8822550966360678E-2</v>
      </c>
      <c r="F27" s="2">
        <f>'etf data'!F90</f>
        <v>3.5649483389656345E-2</v>
      </c>
      <c r="G27" s="2">
        <f>'etf data'!G90</f>
        <v>5.7876070799045776E-2</v>
      </c>
      <c r="H27" s="2">
        <f>'etf data'!H90</f>
        <v>3.9908558672778538E-2</v>
      </c>
      <c r="I27" s="2">
        <f>'etf data'!I90</f>
        <v>3.558776910099759E-2</v>
      </c>
      <c r="J27" s="2">
        <f>'etf data'!J90</f>
        <v>2.3325625499819758E-2</v>
      </c>
      <c r="K27" s="2">
        <f>'etf data'!K90</f>
        <v>-3.8293602408532301E-3</v>
      </c>
      <c r="L27" s="2">
        <f>'etf data'!L90</f>
        <v>3.1617613249949938E-2</v>
      </c>
      <c r="M27" s="2">
        <f>'etf data'!M90</f>
        <v>8.6020920706137982E-3</v>
      </c>
      <c r="N27" s="2">
        <f>'etf data'!N90</f>
        <v>2.8151115894651468E-2</v>
      </c>
      <c r="O27" s="2"/>
      <c r="P27" s="2">
        <f>'etf data'!P90</f>
        <v>2.9728930143116061E-2</v>
      </c>
    </row>
    <row r="28" spans="1:16" x14ac:dyDescent="0.25">
      <c r="A28" s="1">
        <v>43525</v>
      </c>
      <c r="B28" s="2">
        <f>'etf data'!B91</f>
        <v>-2.4454913738440887E-3</v>
      </c>
      <c r="C28" s="2">
        <f>'etf data'!C91</f>
        <v>3.2635656917516132E-2</v>
      </c>
      <c r="D28" s="2">
        <f>'etf data'!D91</f>
        <v>-1.5357618649692872E-3</v>
      </c>
      <c r="E28" s="2">
        <f>'etf data'!E91</f>
        <v>2.4028129823104427E-2</v>
      </c>
      <c r="F28" s="2">
        <f>'etf data'!F91</f>
        <v>-4.4295737515471778E-3</v>
      </c>
      <c r="G28" s="2">
        <f>'etf data'!G91</f>
        <v>2.2866382532948926E-3</v>
      </c>
      <c r="H28" s="2">
        <f>'etf data'!H91</f>
        <v>-2.366342652442599E-2</v>
      </c>
      <c r="I28" s="2">
        <f>'etf data'!I91</f>
        <v>8.7133349657479986E-3</v>
      </c>
      <c r="J28" s="2">
        <f>'etf data'!J91</f>
        <v>1.7157263122782318E-3</v>
      </c>
      <c r="K28" s="2">
        <f>'etf data'!K91</f>
        <v>2.1143446842526448E-2</v>
      </c>
      <c r="L28" s="2">
        <f>'etf data'!L91</f>
        <v>1.8686151286144703E-3</v>
      </c>
      <c r="M28" s="2">
        <f>'etf data'!M91</f>
        <v>3.045948067708748E-3</v>
      </c>
      <c r="N28" s="2">
        <f>'etf data'!N91</f>
        <v>6.7417518782932895E-3</v>
      </c>
      <c r="O28" s="2"/>
      <c r="P28" s="2">
        <f>'etf data'!P91</f>
        <v>1.7924287751078349E-2</v>
      </c>
    </row>
    <row r="29" spans="1:16" x14ac:dyDescent="0.25">
      <c r="A29" s="1">
        <v>43556</v>
      </c>
      <c r="B29" s="2">
        <f>'etf data'!B92</f>
        <v>3.6285806385940811E-2</v>
      </c>
      <c r="C29" s="2">
        <f>'etf data'!C92</f>
        <v>4.7883727566048861E-2</v>
      </c>
      <c r="D29" s="2">
        <f>'etf data'!D92</f>
        <v>4.1420647756779783E-2</v>
      </c>
      <c r="E29" s="2">
        <f>'etf data'!E92</f>
        <v>3.9586537160203994E-2</v>
      </c>
      <c r="F29" s="2">
        <f>'etf data'!F92</f>
        <v>4.1392151358389917E-2</v>
      </c>
      <c r="G29" s="2">
        <f>'etf data'!G92</f>
        <v>3.4133257815839091E-2</v>
      </c>
      <c r="H29" s="2">
        <f>'etf data'!H92</f>
        <v>4.388520759451997E-2</v>
      </c>
      <c r="I29" s="2">
        <f>'etf data'!I92</f>
        <v>4.4869808157708357E-2</v>
      </c>
      <c r="J29" s="2">
        <f>'etf data'!J92</f>
        <v>3.2798526530448235E-2</v>
      </c>
      <c r="K29" s="2">
        <f>'etf data'!K92</f>
        <v>2.3417115189919402E-2</v>
      </c>
      <c r="L29" s="2">
        <f>'etf data'!L92</f>
        <v>4.5136366263686556E-2</v>
      </c>
      <c r="M29" s="2">
        <f>'etf data'!M92</f>
        <v>1.4254417938036168E-2</v>
      </c>
      <c r="N29" s="2">
        <f>'etf data'!N92</f>
        <v>3.8727351927094311E-2</v>
      </c>
      <c r="O29" s="2"/>
      <c r="P29" s="2">
        <f>'etf data'!P92</f>
        <v>3.9313434942139347E-2</v>
      </c>
    </row>
    <row r="30" spans="1:16" x14ac:dyDescent="0.25">
      <c r="A30" s="1">
        <v>43586</v>
      </c>
      <c r="B30" s="2">
        <f>'etf data'!B93</f>
        <v>-6.3117143697247635E-2</v>
      </c>
      <c r="C30" s="2">
        <f>'etf data'!C93</f>
        <v>-6.589348682350793E-2</v>
      </c>
      <c r="D30" s="2">
        <f>'etf data'!D93</f>
        <v>-6.0019870449939505E-2</v>
      </c>
      <c r="E30" s="2">
        <f>'etf data'!E93</f>
        <v>-5.09511374835937E-2</v>
      </c>
      <c r="F30" s="2">
        <f>'etf data'!F93</f>
        <v>-7.1288008900148969E-2</v>
      </c>
      <c r="G30" s="2">
        <f>'etf data'!G93</f>
        <v>-6.3685363649059967E-2</v>
      </c>
      <c r="H30" s="2">
        <f>'etf data'!H93</f>
        <v>-8.1339560482882156E-2</v>
      </c>
      <c r="I30" s="2">
        <f>'etf data'!I93</f>
        <v>-6.4499146700447207E-2</v>
      </c>
      <c r="J30" s="2">
        <f>'etf data'!J93</f>
        <v>-5.2105639217017052E-2</v>
      </c>
      <c r="K30" s="2">
        <f>'etf data'!K93</f>
        <v>-6.3810343460570018E-2</v>
      </c>
      <c r="L30" s="2">
        <f>'etf data'!L93</f>
        <v>-5.6722354123873053E-2</v>
      </c>
      <c r="M30" s="2">
        <f>'etf data'!M93</f>
        <v>-4.9947337658119539E-2</v>
      </c>
      <c r="N30" s="2">
        <f>'etf data'!N93</f>
        <v>-5.9701437300903715E-2</v>
      </c>
      <c r="O30" s="2"/>
      <c r="P30" s="2">
        <f>'etf data'!P93</f>
        <v>-6.5777726481161536E-2</v>
      </c>
    </row>
    <row r="31" spans="1:16" x14ac:dyDescent="0.25">
      <c r="A31" s="1">
        <v>43617</v>
      </c>
      <c r="B31" s="2">
        <f>'etf data'!B94</f>
        <v>5.8766632446931588E-2</v>
      </c>
      <c r="C31" s="2">
        <f>'etf data'!C94</f>
        <v>6.4540142073076456E-2</v>
      </c>
      <c r="D31" s="2">
        <f>'etf data'!D94</f>
        <v>6.2005521327931579E-2</v>
      </c>
      <c r="E31" s="2">
        <f>'etf data'!E94</f>
        <v>6.1721944088758862E-2</v>
      </c>
      <c r="F31" s="2">
        <f>'etf data'!F94</f>
        <v>7.2329635936475567E-2</v>
      </c>
      <c r="G31" s="2">
        <f>'etf data'!G94</f>
        <v>7.1527148913663519E-2</v>
      </c>
      <c r="H31" s="2">
        <f>'etf data'!H94</f>
        <v>6.23372776022737E-2</v>
      </c>
      <c r="I31" s="2">
        <f>'etf data'!I94</f>
        <v>6.6813876168352326E-2</v>
      </c>
      <c r="J31" s="2">
        <f>'etf data'!J94</f>
        <v>4.6937666416494883E-2</v>
      </c>
      <c r="K31" s="2">
        <f>'etf data'!K94</f>
        <v>4.6506071131840576E-2</v>
      </c>
      <c r="L31" s="2">
        <f>'etf data'!L94</f>
        <v>4.4719504795355469E-2</v>
      </c>
      <c r="M31" s="2">
        <f>'etf data'!M94</f>
        <v>4.3258704144832683E-2</v>
      </c>
      <c r="N31" s="2">
        <f>'etf data'!N94</f>
        <v>5.5766417241962518E-2</v>
      </c>
      <c r="O31" s="2"/>
      <c r="P31" s="2">
        <f>'etf data'!P94</f>
        <v>6.8930183208214979E-2</v>
      </c>
    </row>
    <row r="32" spans="1:16" x14ac:dyDescent="0.25">
      <c r="A32" s="1">
        <v>43647</v>
      </c>
      <c r="B32" s="2">
        <f>'etf data'!B95</f>
        <v>1.4513216364435699E-2</v>
      </c>
      <c r="C32" s="2">
        <f>'etf data'!C95</f>
        <v>2.6955156443141615E-2</v>
      </c>
      <c r="D32" s="2">
        <f>'etf data'!D95</f>
        <v>1.5557074047652053E-2</v>
      </c>
      <c r="E32" s="2">
        <f>'etf data'!E95</f>
        <v>1.8465149475691112E-2</v>
      </c>
      <c r="F32" s="2">
        <f>'etf data'!F95</f>
        <v>1.5562783761043031E-2</v>
      </c>
      <c r="G32" s="2">
        <f>'etf data'!G95</f>
        <v>1.8911225972190415E-2</v>
      </c>
      <c r="H32" s="2">
        <f>'etf data'!H95</f>
        <v>1.3381822327056758E-2</v>
      </c>
      <c r="I32" s="2">
        <f>'etf data'!I95</f>
        <v>1.7896292590855234E-2</v>
      </c>
      <c r="J32" s="2">
        <f>'etf data'!J95</f>
        <v>-9.4724400620053162E-3</v>
      </c>
      <c r="K32" s="2">
        <f>'etf data'!K95</f>
        <v>-1.1337459149950435E-2</v>
      </c>
      <c r="L32" s="2">
        <f>'etf data'!L95</f>
        <v>-8.4987165736041259E-3</v>
      </c>
      <c r="M32" s="2">
        <f>'etf data'!M95</f>
        <v>-6.3356738890170128E-3</v>
      </c>
      <c r="N32" s="2">
        <f>'etf data'!N95</f>
        <v>7.5149932651024098E-3</v>
      </c>
      <c r="O32" s="2"/>
      <c r="P32" s="2">
        <f>'etf data'!P95</f>
        <v>1.3128195366039375E-2</v>
      </c>
    </row>
    <row r="33" spans="1:16" x14ac:dyDescent="0.25">
      <c r="A33" s="1">
        <v>43678</v>
      </c>
      <c r="B33" s="2">
        <f>'etf data'!B96</f>
        <v>-2.1020381490621021E-2</v>
      </c>
      <c r="C33" s="2">
        <f>'etf data'!C96</f>
        <v>-3.5460539331547691E-3</v>
      </c>
      <c r="D33" s="2">
        <f>'etf data'!D96</f>
        <v>-2.833562750707963E-2</v>
      </c>
      <c r="E33" s="2">
        <f>'etf data'!E96</f>
        <v>-2.0949676647573634E-2</v>
      </c>
      <c r="F33" s="2">
        <f>'etf data'!F96</f>
        <v>-3.3792800214287211E-2</v>
      </c>
      <c r="G33" s="2">
        <f>'etf data'!G96</f>
        <v>-2.3643593187312684E-2</v>
      </c>
      <c r="H33" s="2">
        <f>'etf data'!H96</f>
        <v>-5.4364546536256997E-2</v>
      </c>
      <c r="I33" s="2">
        <f>'etf data'!I96</f>
        <v>-2.0826594366594953E-2</v>
      </c>
      <c r="J33" s="2">
        <f>'etf data'!J96</f>
        <v>-1.8844805933099895E-2</v>
      </c>
      <c r="K33" s="2">
        <f>'etf data'!K96</f>
        <v>-3.2567037131325471E-2</v>
      </c>
      <c r="L33" s="2">
        <f>'etf data'!L96</f>
        <v>-1.6457880583992446E-2</v>
      </c>
      <c r="M33" s="2">
        <f>'etf data'!M96</f>
        <v>-2.5641018886416123E-2</v>
      </c>
      <c r="N33" s="2">
        <f>'etf data'!N96</f>
        <v>-2.1021777525821239E-2</v>
      </c>
      <c r="O33" s="2"/>
      <c r="P33" s="2">
        <f>'etf data'!P96</f>
        <v>-1.8091652742267761E-2</v>
      </c>
    </row>
    <row r="34" spans="1:16" x14ac:dyDescent="0.25">
      <c r="A34" s="1">
        <v>43709</v>
      </c>
      <c r="B34" s="2">
        <f>'etf data'!B97</f>
        <v>2.9828135726085891E-2</v>
      </c>
      <c r="C34" s="2">
        <f>'etf data'!C97</f>
        <v>4.4675497713242418E-3</v>
      </c>
      <c r="D34" s="2">
        <f>'etf data'!D97</f>
        <v>3.2585142355971541E-2</v>
      </c>
      <c r="E34" s="2">
        <f>'etf data'!E97</f>
        <v>-3.3645317037260813E-3</v>
      </c>
      <c r="F34" s="2">
        <f>'etf data'!F97</f>
        <v>4.0036867785795183E-2</v>
      </c>
      <c r="G34" s="2">
        <f>'etf data'!G97</f>
        <v>-1.5999952624679792E-2</v>
      </c>
      <c r="H34" s="2">
        <f>'etf data'!H97</f>
        <v>3.6021613671322728E-2</v>
      </c>
      <c r="I34" s="2">
        <f>'etf data'!I97</f>
        <v>1.3150842333619295E-2</v>
      </c>
      <c r="J34" s="2">
        <f>'etf data'!J97</f>
        <v>2.46944586093365E-2</v>
      </c>
      <c r="K34" s="2">
        <f>'etf data'!K97</f>
        <v>-3.4655396691667395E-3</v>
      </c>
      <c r="L34" s="2">
        <f>'etf data'!L97</f>
        <v>1.9395156243658507E-2</v>
      </c>
      <c r="M34" s="2">
        <f>'etf data'!M97</f>
        <v>4.0813461519679128E-2</v>
      </c>
      <c r="N34" s="2">
        <f>'etf data'!N97</f>
        <v>1.6852346021789311E-2</v>
      </c>
      <c r="O34" s="2"/>
      <c r="P34" s="2">
        <f>'etf data'!P97</f>
        <v>1.7181167690656807E-2</v>
      </c>
    </row>
    <row r="35" spans="1:16" x14ac:dyDescent="0.25">
      <c r="A35" s="1">
        <v>43739</v>
      </c>
      <c r="B35" s="2">
        <f>'etf data'!B98</f>
        <v>1.9435958618184923E-2</v>
      </c>
      <c r="C35" s="2">
        <f>'etf data'!C98</f>
        <v>2.3367694339777367E-2</v>
      </c>
      <c r="D35" s="2">
        <f>'etf data'!D98</f>
        <v>1.4611977360233563E-2</v>
      </c>
      <c r="E35" s="2">
        <f>'etf data'!E98</f>
        <v>2.048049757282544E-2</v>
      </c>
      <c r="F35" s="2">
        <f>'etf data'!F98</f>
        <v>7.9649465400311037E-3</v>
      </c>
      <c r="G35" s="2">
        <f>'etf data'!G98</f>
        <v>1.6360092650560265E-2</v>
      </c>
      <c r="H35" s="2">
        <f>'etf data'!H98</f>
        <v>2.1169689289192162E-2</v>
      </c>
      <c r="I35" s="2">
        <f>'etf data'!I98</f>
        <v>2.5737980382916748E-2</v>
      </c>
      <c r="J35" s="2">
        <f>'etf data'!J98</f>
        <v>3.901058913459643E-2</v>
      </c>
      <c r="K35" s="2">
        <f>'etf data'!K98</f>
        <v>5.2609950948032225E-2</v>
      </c>
      <c r="L35" s="2">
        <f>'etf data'!L98</f>
        <v>4.4645910895688479E-2</v>
      </c>
      <c r="M35" s="2">
        <f>'etf data'!M98</f>
        <v>3.6470101528329524E-2</v>
      </c>
      <c r="N35" s="2">
        <f>'etf data'!N98</f>
        <v>3.3869988324058076E-2</v>
      </c>
      <c r="O35" s="2"/>
      <c r="P35" s="2">
        <f>'etf data'!P98</f>
        <v>2.0431747482144935E-2</v>
      </c>
    </row>
    <row r="36" spans="1:16" x14ac:dyDescent="0.25">
      <c r="A36" s="1">
        <v>43770</v>
      </c>
      <c r="B36" s="2">
        <f>'etf data'!B99</f>
        <v>2.3421913296977737E-2</v>
      </c>
      <c r="C36" s="2">
        <f>'etf data'!C99</f>
        <v>4.4776284402632704E-2</v>
      </c>
      <c r="D36" s="2">
        <f>'etf data'!D99</f>
        <v>4.2700302539113277E-2</v>
      </c>
      <c r="E36" s="2">
        <f>'etf data'!E99</f>
        <v>3.4208478679113696E-2</v>
      </c>
      <c r="F36" s="2">
        <f>'etf data'!F99</f>
        <v>3.1649505336690309E-2</v>
      </c>
      <c r="G36" s="2">
        <f>'etf data'!G99</f>
        <v>6.1631083790844254E-2</v>
      </c>
      <c r="H36" s="2">
        <f>'etf data'!H99</f>
        <v>2.4790162390223358E-2</v>
      </c>
      <c r="I36" s="2">
        <f>'etf data'!I99</f>
        <v>3.7878051106609467E-2</v>
      </c>
      <c r="J36" s="2">
        <f>'etf data'!J99</f>
        <v>1.3443609601963225E-2</v>
      </c>
      <c r="K36" s="2">
        <f>'etf data'!K99</f>
        <v>5.0181512890417057E-3</v>
      </c>
      <c r="L36" s="2">
        <f>'etf data'!L99</f>
        <v>1.2933076846403546E-2</v>
      </c>
      <c r="M36" s="2">
        <f>'etf data'!M99</f>
        <v>1.1145286664624443E-2</v>
      </c>
      <c r="N36" s="2">
        <f>'etf data'!N99</f>
        <v>2.5614536474964034E-2</v>
      </c>
      <c r="O36" s="2"/>
      <c r="P36" s="2">
        <f>'etf data'!P99</f>
        <v>3.404706409091518E-2</v>
      </c>
    </row>
    <row r="37" spans="1:16" x14ac:dyDescent="0.25">
      <c r="A37" s="1">
        <v>43800</v>
      </c>
      <c r="B37" s="2">
        <f>'etf data'!B100</f>
        <v>2.1251181306400913E-2</v>
      </c>
      <c r="C37" s="2">
        <f>'etf data'!C100</f>
        <v>2.983598394536302E-2</v>
      </c>
      <c r="D37" s="2">
        <f>'etf data'!D100</f>
        <v>1.9053082153755785E-2</v>
      </c>
      <c r="E37" s="2">
        <f>'etf data'!E100</f>
        <v>1.782039874620156E-2</v>
      </c>
      <c r="F37" s="2">
        <f>'etf data'!F100</f>
        <v>1.8543811664973431E-2</v>
      </c>
      <c r="G37" s="2">
        <f>'etf data'!G100</f>
        <v>1.2742079867071654E-2</v>
      </c>
      <c r="H37" s="2">
        <f>'etf data'!H100</f>
        <v>2.0245930774608789E-2</v>
      </c>
      <c r="I37" s="2">
        <f>'etf data'!I100</f>
        <v>2.2497153209872778E-2</v>
      </c>
      <c r="J37" s="2">
        <f>'etf data'!J100</f>
        <v>2.5366586797706647E-2</v>
      </c>
      <c r="K37" s="2">
        <f>'etf data'!K100</f>
        <v>5.7298994359885169E-2</v>
      </c>
      <c r="L37" s="2">
        <f>'etf data'!L100</f>
        <v>3.9191462753724204E-2</v>
      </c>
      <c r="M37" s="2">
        <f>'etf data'!M100</f>
        <v>9.1370924657900865E-3</v>
      </c>
      <c r="N37" s="2">
        <f>'etf data'!N100</f>
        <v>2.6749332893887257E-2</v>
      </c>
      <c r="O37" s="2"/>
      <c r="P37" s="2">
        <f>'etf data'!P100</f>
        <v>2.8589803182446305E-2</v>
      </c>
    </row>
    <row r="38" spans="1:16" x14ac:dyDescent="0.25">
      <c r="A38" s="1">
        <v>43831</v>
      </c>
      <c r="B38" s="2">
        <f>'etf data'!B101</f>
        <v>-1.6971406001191736E-2</v>
      </c>
      <c r="C38" s="2">
        <f>'etf data'!C101</f>
        <v>3.75123968294786E-2</v>
      </c>
      <c r="D38" s="2">
        <f>'etf data'!D101</f>
        <v>-1.9922921332338639E-2</v>
      </c>
      <c r="E38" s="2">
        <f>'etf data'!E101</f>
        <v>1.4965000840151843E-2</v>
      </c>
      <c r="F38" s="2">
        <f>'etf data'!F101</f>
        <v>-9.7148130650046571E-3</v>
      </c>
      <c r="G38" s="2">
        <f>'etf data'!G101</f>
        <v>-9.2331481976759555E-4</v>
      </c>
      <c r="H38" s="2">
        <f>'etf data'!H101</f>
        <v>-2.6539691313923308E-2</v>
      </c>
      <c r="I38" s="2">
        <f>'etf data'!I101</f>
        <v>4.8077150958185655E-3</v>
      </c>
      <c r="J38" s="2">
        <f>'etf data'!J101</f>
        <v>-2.0214572230728201E-2</v>
      </c>
      <c r="K38" s="2">
        <f>'etf data'!K101</f>
        <v>-4.3354916531658239E-2</v>
      </c>
      <c r="L38" s="2">
        <f>'etf data'!L101</f>
        <v>-2.5347928648685403E-2</v>
      </c>
      <c r="M38" s="2">
        <f>'etf data'!M101</f>
        <v>-2.1137523564132454E-2</v>
      </c>
      <c r="N38" s="2">
        <f>'etf data'!N101</f>
        <v>-8.1001657973063246E-3</v>
      </c>
      <c r="O38" s="2"/>
      <c r="P38" s="2">
        <f>'etf data'!P101</f>
        <v>-1.6280898111292741E-3</v>
      </c>
    </row>
    <row r="39" spans="1:16" x14ac:dyDescent="0.25">
      <c r="A39" s="1">
        <v>43862</v>
      </c>
      <c r="B39" s="2">
        <f>'etf data'!B102</f>
        <v>-9.6978851060516069E-2</v>
      </c>
      <c r="C39" s="2">
        <f>'etf data'!C102</f>
        <v>-6.2487577817542772E-2</v>
      </c>
      <c r="D39" s="2">
        <f>'etf data'!D102</f>
        <v>-9.4390609166875805E-2</v>
      </c>
      <c r="E39" s="2">
        <f>'etf data'!E102</f>
        <v>-6.9943934596100044E-2</v>
      </c>
      <c r="F39" s="2">
        <f>'etf data'!F102</f>
        <v>-0.10546063498678937</v>
      </c>
      <c r="G39" s="2">
        <f>'etf data'!G102</f>
        <v>-6.7551922281861576E-2</v>
      </c>
      <c r="H39" s="2">
        <f>'etf data'!H102</f>
        <v>-0.10177416138006079</v>
      </c>
      <c r="I39" s="2">
        <f>'etf data'!I102</f>
        <v>-7.9990344770827781E-2</v>
      </c>
      <c r="J39" s="2">
        <f>'etf data'!J102</f>
        <v>-7.6509106185148723E-2</v>
      </c>
      <c r="K39" s="2">
        <f>'etf data'!K102</f>
        <v>-3.5467646045498569E-2</v>
      </c>
      <c r="L39" s="2">
        <f>'etf data'!L102</f>
        <v>-7.9591632490618958E-2</v>
      </c>
      <c r="M39" s="2">
        <f>'etf data'!M102</f>
        <v>-7.4239838700262961E-2</v>
      </c>
      <c r="N39" s="2">
        <f>'etf data'!N102</f>
        <v>-7.2243771142681323E-2</v>
      </c>
      <c r="O39" s="2"/>
      <c r="P39" s="2">
        <f>'etf data'!P102</f>
        <v>-8.4110469009648137E-2</v>
      </c>
    </row>
    <row r="40" spans="1:16" x14ac:dyDescent="0.25">
      <c r="A40" s="1">
        <v>43891</v>
      </c>
      <c r="B40" s="2">
        <f>'etf data'!B103</f>
        <v>-0.14242444864170256</v>
      </c>
      <c r="C40" s="2">
        <f>'etf data'!C103</f>
        <v>-0.10082784504792475</v>
      </c>
      <c r="D40" s="2">
        <f>'etf data'!D103</f>
        <v>-0.14105413734204453</v>
      </c>
      <c r="E40" s="2">
        <f>'etf data'!E103</f>
        <v>-0.15234852989183589</v>
      </c>
      <c r="F40" s="2">
        <f>'etf data'!F103</f>
        <v>-0.22462788408416989</v>
      </c>
      <c r="G40" s="2">
        <f>'etf data'!G103</f>
        <v>-0.18620392841738409</v>
      </c>
      <c r="H40" s="2">
        <f>'etf data'!H103</f>
        <v>-0.25359342681670172</v>
      </c>
      <c r="I40" s="2">
        <f>'etf data'!I103</f>
        <v>-0.14311347725523416</v>
      </c>
      <c r="J40" s="2">
        <f>'etf data'!J103</f>
        <v>-0.15530787907490307</v>
      </c>
      <c r="K40" s="2">
        <f>'etf data'!K103</f>
        <v>-0.17201394152087712</v>
      </c>
      <c r="L40" s="2">
        <f>'etf data'!L103</f>
        <v>-0.1719915516383369</v>
      </c>
      <c r="M40" s="2">
        <f>'etf data'!M103</f>
        <v>-0.1117552153214183</v>
      </c>
      <c r="N40" s="2">
        <f>'etf data'!N103</f>
        <v>-0.1510073270934611</v>
      </c>
      <c r="O40" s="2"/>
      <c r="P40" s="2">
        <f>'etf data'!P103</f>
        <v>-0.12511932083595656</v>
      </c>
    </row>
    <row r="41" spans="1:16" x14ac:dyDescent="0.25">
      <c r="A41" s="1">
        <v>43922</v>
      </c>
      <c r="B41" s="2">
        <f>'etf data'!B104</f>
        <v>0.11060887303048883</v>
      </c>
      <c r="C41" s="2">
        <f>'etf data'!C104</f>
        <v>0.1527816194061038</v>
      </c>
      <c r="D41" s="2">
        <f>'etf data'!D104</f>
        <v>0.112537269855981</v>
      </c>
      <c r="E41" s="2">
        <f>'etf data'!E104</f>
        <v>0.16034282415094769</v>
      </c>
      <c r="F41" s="2">
        <f>'etf data'!F104</f>
        <v>0.13572560536071454</v>
      </c>
      <c r="G41" s="2">
        <f>'etf data'!G104</f>
        <v>0.16621692003281074</v>
      </c>
      <c r="H41" s="2">
        <f>'etf data'!H104</f>
        <v>0.13539815141789613</v>
      </c>
      <c r="I41" s="2">
        <f>'etf data'!I104</f>
        <v>0.13695151269789729</v>
      </c>
      <c r="J41" s="2">
        <f>'etf data'!J104</f>
        <v>7.4974272679004139E-2</v>
      </c>
      <c r="K41" s="2">
        <f>'etf data'!K104</f>
        <v>8.0105553135058294E-2</v>
      </c>
      <c r="L41" s="2">
        <f>'etf data'!L104</f>
        <v>7.148546120993382E-2</v>
      </c>
      <c r="M41" s="2">
        <f>'etf data'!M104</f>
        <v>6.3346064741509611E-2</v>
      </c>
      <c r="N41" s="2">
        <f>'etf data'!N104</f>
        <v>0.10803300912654445</v>
      </c>
      <c r="O41" s="2"/>
      <c r="P41" s="2">
        <f>'etf data'!P104</f>
        <v>0.12684410293315374</v>
      </c>
    </row>
    <row r="42" spans="1:16" x14ac:dyDescent="0.25">
      <c r="A42" s="1">
        <v>43952</v>
      </c>
      <c r="B42" s="2">
        <f>'etf data'!B105</f>
        <v>2.83294951609534E-2</v>
      </c>
      <c r="C42" s="2">
        <f>'etf data'!C105</f>
        <v>6.460015177583367E-2</v>
      </c>
      <c r="D42" s="2">
        <f>'etf data'!D105</f>
        <v>2.5943702584988459E-2</v>
      </c>
      <c r="E42" s="2">
        <f>'etf data'!E105</f>
        <v>9.7130449356348736E-2</v>
      </c>
      <c r="F42" s="2">
        <f>'etf data'!F105</f>
        <v>4.0956709309811545E-2</v>
      </c>
      <c r="G42" s="2">
        <f>'etf data'!G105</f>
        <v>0.10838766459930005</v>
      </c>
      <c r="H42" s="2">
        <f>'etf data'!H105</f>
        <v>4.7989021654186725E-2</v>
      </c>
      <c r="I42" s="2">
        <f>'etf data'!I105</f>
        <v>5.3963370984810632E-2</v>
      </c>
      <c r="J42" s="2">
        <f>'etf data'!J105</f>
        <v>5.5773341885438033E-2</v>
      </c>
      <c r="K42" s="2">
        <f>'etf data'!K105</f>
        <v>3.2900124769020378E-2</v>
      </c>
      <c r="L42" s="2">
        <f>'etf data'!L105</f>
        <v>5.8389352568189112E-2</v>
      </c>
      <c r="M42" s="2">
        <f>'etf data'!M105</f>
        <v>6.0538805969212239E-2</v>
      </c>
      <c r="N42" s="2">
        <f>'etf data'!N105</f>
        <v>5.2084667373746507E-2</v>
      </c>
      <c r="O42" s="2"/>
      <c r="P42" s="2">
        <f>'etf data'!P105</f>
        <v>4.528177501261843E-2</v>
      </c>
    </row>
    <row r="43" spans="1:16" x14ac:dyDescent="0.25">
      <c r="A43" s="1">
        <v>43983</v>
      </c>
      <c r="B43" s="2">
        <f>'etf data'!B106</f>
        <v>-1.7950492230274007E-2</v>
      </c>
      <c r="C43" s="2">
        <f>'etf data'!C106</f>
        <v>5.1037864964984969E-2</v>
      </c>
      <c r="D43" s="2">
        <f>'etf data'!D106</f>
        <v>-2.0337265576891528E-2</v>
      </c>
      <c r="E43" s="2">
        <f>'etf data'!E106</f>
        <v>2.5596326312338658E-2</v>
      </c>
      <c r="F43" s="2">
        <f>'etf data'!F106</f>
        <v>4.0919498336280391E-3</v>
      </c>
      <c r="G43" s="2">
        <f>'etf data'!G106</f>
        <v>2.8919004128695303E-2</v>
      </c>
      <c r="H43" s="2">
        <f>'etf data'!H106</f>
        <v>1.577029091412574E-2</v>
      </c>
      <c r="I43" s="2">
        <f>'etf data'!I106</f>
        <v>1.8346165316229568E-2</v>
      </c>
      <c r="J43" s="2">
        <f>'etf data'!J106</f>
        <v>2.9731835542845753E-2</v>
      </c>
      <c r="K43" s="2">
        <f>'etf data'!K106</f>
        <v>6.022502334975921E-2</v>
      </c>
      <c r="L43" s="2">
        <f>'etf data'!L106</f>
        <v>3.2198573924758334E-2</v>
      </c>
      <c r="M43" s="2">
        <f>'etf data'!M106</f>
        <v>2.3476446192808087E-2</v>
      </c>
      <c r="N43" s="2">
        <f>'etf data'!N106</f>
        <v>2.5781771612309212E-2</v>
      </c>
      <c r="O43" s="2"/>
      <c r="P43" s="2">
        <f>'etf data'!P106</f>
        <v>1.8388403283502663E-2</v>
      </c>
    </row>
    <row r="44" spans="1:16" x14ac:dyDescent="0.25">
      <c r="A44" s="1">
        <v>44013</v>
      </c>
      <c r="B44" s="2">
        <f>'etf data'!B107</f>
        <v>4.1547724386507445E-2</v>
      </c>
      <c r="C44" s="2">
        <f>'etf data'!C107</f>
        <v>7.8556675989604807E-2</v>
      </c>
      <c r="D44" s="2">
        <f>'etf data'!D107</f>
        <v>3.9491769460954451E-2</v>
      </c>
      <c r="E44" s="2">
        <f>'etf data'!E107</f>
        <v>7.5941267157854098E-2</v>
      </c>
      <c r="F44" s="2">
        <f>'etf data'!F107</f>
        <v>6.1159609149673777E-2</v>
      </c>
      <c r="G44" s="2">
        <f>'etf data'!G107</f>
        <v>5.9275955475628361E-2</v>
      </c>
      <c r="H44" s="2">
        <f>'etf data'!H107</f>
        <v>3.7844062965703751E-2</v>
      </c>
      <c r="I44" s="2">
        <f>'etf data'!I107</f>
        <v>6.2246565087797245E-2</v>
      </c>
      <c r="J44" s="2">
        <f>'etf data'!J107</f>
        <v>3.1524542503434505E-2</v>
      </c>
      <c r="K44" s="2">
        <f>'etf data'!K107</f>
        <v>9.0493493521927482E-2</v>
      </c>
      <c r="L44" s="2">
        <f>'etf data'!L107</f>
        <v>4.3714714083097128E-2</v>
      </c>
      <c r="M44" s="2">
        <f>'etf data'!M107</f>
        <v>8.9541371805110792E-3</v>
      </c>
      <c r="N44" s="2">
        <f>'etf data'!N107</f>
        <v>5.8002199120816833E-2</v>
      </c>
      <c r="O44" s="2"/>
      <c r="P44" s="2">
        <f>'etf data'!P107</f>
        <v>5.5101296975444303E-2</v>
      </c>
    </row>
    <row r="45" spans="1:16" x14ac:dyDescent="0.25">
      <c r="A45" s="1">
        <v>44044</v>
      </c>
      <c r="B45" s="2">
        <f>'etf data'!B108</f>
        <v>3.189678155813902E-2</v>
      </c>
      <c r="C45" s="2">
        <f>'etf data'!C108</f>
        <v>0.11378740990681591</v>
      </c>
      <c r="D45" s="2">
        <f>'etf data'!D108</f>
        <v>4.4203317689079258E-2</v>
      </c>
      <c r="E45" s="2">
        <f>'etf data'!E108</f>
        <v>3.1366438329636814E-2</v>
      </c>
      <c r="F45" s="2">
        <f>'etf data'!F108</f>
        <v>2.8755606754114149E-2</v>
      </c>
      <c r="G45" s="2">
        <f>'etf data'!G108</f>
        <v>3.4265757807225183E-2</v>
      </c>
      <c r="H45" s="2">
        <f>'etf data'!H108</f>
        <v>4.6269521205950959E-2</v>
      </c>
      <c r="I45" s="2">
        <f>'etf data'!I108</f>
        <v>7.1048847148523553E-2</v>
      </c>
      <c r="J45" s="2">
        <f>'etf data'!J108</f>
        <v>5.1745739710814309E-2</v>
      </c>
      <c r="K45" s="2">
        <f>'etf data'!K108</f>
        <v>2.7435431501450891E-2</v>
      </c>
      <c r="L45" s="2">
        <f>'etf data'!L108</f>
        <v>4.3128318732446269E-2</v>
      </c>
      <c r="M45" s="2">
        <f>'etf data'!M108</f>
        <v>6.1884553552101096E-2</v>
      </c>
      <c r="N45" s="2">
        <f>'etf data'!N108</f>
        <v>6.0055700828167469E-2</v>
      </c>
      <c r="O45" s="2"/>
      <c r="P45" s="2">
        <f>'etf data'!P108</f>
        <v>7.0064687324219221E-2</v>
      </c>
    </row>
    <row r="46" spans="1:16" x14ac:dyDescent="0.25">
      <c r="A46" s="1">
        <v>44075</v>
      </c>
      <c r="B46" s="2">
        <f>'etf data'!B109</f>
        <v>-3.4133036845020559E-2</v>
      </c>
      <c r="C46" s="2">
        <f>'etf data'!C109</f>
        <v>-5.4371286252892226E-2</v>
      </c>
      <c r="D46" s="2">
        <f>'etf data'!D109</f>
        <v>-2.7883379822310594E-2</v>
      </c>
      <c r="E46" s="2">
        <f>'etf data'!E109</f>
        <v>-1.4659129172205243E-2</v>
      </c>
      <c r="F46" s="2">
        <f>'etf data'!F109</f>
        <v>-2.2939667542526521E-2</v>
      </c>
      <c r="G46" s="2">
        <f>'etf data'!G109</f>
        <v>-1.6473819664494016E-2</v>
      </c>
      <c r="H46" s="2">
        <f>'etf data'!H109</f>
        <v>-4.2579076478344136E-2</v>
      </c>
      <c r="I46" s="2">
        <f>'etf data'!I109</f>
        <v>-3.9316394614786421E-2</v>
      </c>
      <c r="J46" s="2">
        <f>'etf data'!J109</f>
        <v>-2.3166934483969781E-2</v>
      </c>
      <c r="K46" s="2">
        <f>'etf data'!K109</f>
        <v>-2.1497807966430416E-2</v>
      </c>
      <c r="L46" s="2">
        <f>'etf data'!L109</f>
        <v>-3.656742031600535E-2</v>
      </c>
      <c r="M46" s="2">
        <f>'etf data'!M109</f>
        <v>1.4718518058247643E-3</v>
      </c>
      <c r="N46" s="2">
        <f>'etf data'!N109</f>
        <v>-3.4135872776022369E-2</v>
      </c>
      <c r="O46" s="2"/>
      <c r="P46" s="2">
        <f>'etf data'!P109</f>
        <v>-3.9227954095494399E-2</v>
      </c>
    </row>
    <row r="47" spans="1:16" x14ac:dyDescent="0.25">
      <c r="A47" s="1">
        <v>44105</v>
      </c>
      <c r="B47" s="2">
        <f>'etf data'!B110</f>
        <v>-8.7062769009890184E-3</v>
      </c>
      <c r="C47" s="2">
        <f>'etf data'!C110</f>
        <v>-3.2836023040279105E-2</v>
      </c>
      <c r="D47" s="2">
        <f>'etf data'!D110</f>
        <v>-1.9748260360513248E-2</v>
      </c>
      <c r="E47" s="2">
        <f>'etf data'!E110</f>
        <v>-6.1515715649543834E-3</v>
      </c>
      <c r="F47" s="2">
        <f>'etf data'!F110</f>
        <v>1.1535884317360079E-2</v>
      </c>
      <c r="G47" s="2">
        <f>'etf data'!G110</f>
        <v>1.0064446603760935E-2</v>
      </c>
      <c r="H47" s="2">
        <f>'etf data'!H110</f>
        <v>3.73347365350023E-2</v>
      </c>
      <c r="I47" s="2">
        <f>'etf data'!I110</f>
        <v>-1.5471930156619962E-2</v>
      </c>
      <c r="J47" s="2">
        <f>'etf data'!J110</f>
        <v>-3.034755171652459E-2</v>
      </c>
      <c r="K47" s="2">
        <f>'etf data'!K110</f>
        <v>2.3060176664472909E-2</v>
      </c>
      <c r="L47" s="2">
        <f>'etf data'!L110</f>
        <v>-4.8867856713787017E-2</v>
      </c>
      <c r="M47" s="2">
        <f>'etf data'!M110</f>
        <v>-6.5035832168999219E-3</v>
      </c>
      <c r="N47" s="2">
        <f>'etf data'!N110</f>
        <v>-1.5572487097445853E-2</v>
      </c>
      <c r="O47" s="2"/>
      <c r="P47" s="2">
        <f>'etf data'!P110</f>
        <v>-2.7665774606006499E-2</v>
      </c>
    </row>
    <row r="48" spans="1:16" x14ac:dyDescent="0.25">
      <c r="A48" s="1">
        <v>44136</v>
      </c>
      <c r="B48" s="2">
        <f>'etf data'!B111</f>
        <v>0.12257965827266171</v>
      </c>
      <c r="C48" s="2">
        <f>'etf data'!C111</f>
        <v>9.6621016208459753E-2</v>
      </c>
      <c r="D48" s="2">
        <f>'etf data'!D111</f>
        <v>0.12777627959798377</v>
      </c>
      <c r="E48" s="2">
        <f>'etf data'!E111</f>
        <v>0.13492959515494252</v>
      </c>
      <c r="F48" s="2">
        <f>'etf data'!F111</f>
        <v>0.1341774875286692</v>
      </c>
      <c r="G48" s="2">
        <f>'etf data'!G111</f>
        <v>0.14212565974396196</v>
      </c>
      <c r="H48" s="2">
        <f>'etf data'!H111</f>
        <v>0.17423301839619576</v>
      </c>
      <c r="I48" s="2">
        <f>'etf data'!I111</f>
        <v>0.11803110113637016</v>
      </c>
      <c r="J48" s="2">
        <f>'etf data'!J111</f>
        <v>0.14296571953387605</v>
      </c>
      <c r="K48" s="2">
        <f>'etf data'!K111</f>
        <v>8.559687996219667E-2</v>
      </c>
      <c r="L48" s="2">
        <f>'etf data'!L111</f>
        <v>0.16394428472985401</v>
      </c>
      <c r="M48" s="2">
        <f>'etf data'!M111</f>
        <v>0.11976221862936942</v>
      </c>
      <c r="N48" s="2">
        <f>'etf data'!N111</f>
        <v>0.12368656618813367</v>
      </c>
      <c r="O48" s="2"/>
      <c r="P48" s="2">
        <f>'etf data'!P111</f>
        <v>0.10754565805086314</v>
      </c>
    </row>
    <row r="49" spans="1:16" x14ac:dyDescent="0.25">
      <c r="A49" s="1">
        <v>44166</v>
      </c>
      <c r="B49" s="2">
        <f>'etf data'!B112</f>
        <v>2.4862943152452521E-2</v>
      </c>
      <c r="C49" s="2">
        <f>'etf data'!C112</f>
        <v>3.7687772118277563E-2</v>
      </c>
      <c r="D49" s="2">
        <f>'etf data'!D112</f>
        <v>3.0015529070886116E-2</v>
      </c>
      <c r="E49" s="2">
        <f>'etf data'!E112</f>
        <v>4.5297670676957669E-2</v>
      </c>
      <c r="F49" s="2">
        <f>'etf data'!F112</f>
        <v>2.9510981151171567E-2</v>
      </c>
      <c r="G49" s="2">
        <f>'etf data'!G112</f>
        <v>8.1061545787421529E-2</v>
      </c>
      <c r="H49" s="2">
        <f>'etf data'!H112</f>
        <v>6.1427257386409417E-2</v>
      </c>
      <c r="I49" s="2">
        <f>'etf data'!I112</f>
        <v>4.2528090553145548E-2</v>
      </c>
      <c r="J49" s="2">
        <f>'etf data'!J112</f>
        <v>4.7016951418733743E-2</v>
      </c>
      <c r="K49" s="2">
        <f>'etf data'!K112</f>
        <v>5.3616512694169893E-2</v>
      </c>
      <c r="L49" s="2">
        <f>'etf data'!L112</f>
        <v>4.3659061045897118E-2</v>
      </c>
      <c r="M49" s="2">
        <f>'etf data'!M112</f>
        <v>5.6130386994578396E-2</v>
      </c>
      <c r="N49" s="2">
        <f>'etf data'!N112</f>
        <v>4.3037478579610822E-2</v>
      </c>
      <c r="O49" s="2"/>
      <c r="P49" s="2">
        <f>'etf data'!P112</f>
        <v>3.712140665943231E-2</v>
      </c>
    </row>
    <row r="50" spans="1:16" x14ac:dyDescent="0.25">
      <c r="A50" s="1">
        <v>44197</v>
      </c>
      <c r="B50" s="2">
        <f>'etf data'!B113</f>
        <v>3.192395291700123E-3</v>
      </c>
      <c r="C50" s="2">
        <f>'etf data'!C113</f>
        <v>-7.4940451850757928E-3</v>
      </c>
      <c r="D50" s="2">
        <f>'etf data'!D113</f>
        <v>-2.4644806573798084E-3</v>
      </c>
      <c r="E50" s="2">
        <f>'etf data'!E113</f>
        <v>-8.8013847740805451E-3</v>
      </c>
      <c r="F50" s="2">
        <f>'etf data'!F113</f>
        <v>3.7497799918191355E-3</v>
      </c>
      <c r="G50" s="2">
        <f>'etf data'!G113</f>
        <v>2.3632556589482157E-2</v>
      </c>
      <c r="H50" s="2">
        <f>'etf data'!H113</f>
        <v>2.6690966686421902E-2</v>
      </c>
      <c r="I50" s="2">
        <f>'etf data'!I113</f>
        <v>7.093149425507761E-4</v>
      </c>
      <c r="J50" s="2">
        <f>'etf data'!J113</f>
        <v>1.6008757811383223E-3</v>
      </c>
      <c r="K50" s="2">
        <f>'etf data'!K113</f>
        <v>3.7573488655821219E-2</v>
      </c>
      <c r="L50" s="2">
        <f>'etf data'!L113</f>
        <v>3.4911824501040467E-3</v>
      </c>
      <c r="M50" s="2">
        <f>'etf data'!M113</f>
        <v>7.1222939376354155E-3</v>
      </c>
      <c r="N50" s="2">
        <f>'etf data'!N113</f>
        <v>3.7372181287995687E-3</v>
      </c>
      <c r="O50" s="2"/>
      <c r="P50" s="2">
        <f>'etf data'!P113</f>
        <v>-1.1136640158463607E-2</v>
      </c>
    </row>
    <row r="51" spans="1:16" x14ac:dyDescent="0.25">
      <c r="A51" s="1">
        <v>44228</v>
      </c>
      <c r="B51" s="2">
        <f>'etf data'!B114</f>
        <v>4.5719290980672511E-2</v>
      </c>
      <c r="C51" s="2">
        <f>'etf data'!C114</f>
        <v>1.9329431014150078E-3</v>
      </c>
      <c r="D51" s="2">
        <f>'etf data'!D114</f>
        <v>4.4211789950377556E-2</v>
      </c>
      <c r="E51" s="2">
        <f>'etf data'!E114</f>
        <v>3.4684848328474516E-2</v>
      </c>
      <c r="F51" s="2">
        <f>'etf data'!F114</f>
        <v>7.5094776512750983E-2</v>
      </c>
      <c r="G51" s="2">
        <f>'etf data'!G114</f>
        <v>2.9910956317973358E-2</v>
      </c>
      <c r="H51" s="2">
        <f>'etf data'!H114</f>
        <v>8.7933152829446692E-2</v>
      </c>
      <c r="I51" s="2">
        <f>'etf data'!I114</f>
        <v>3.1393347535238814E-2</v>
      </c>
      <c r="J51" s="2">
        <f>'etf data'!J114</f>
        <v>2.4322597521318601E-2</v>
      </c>
      <c r="K51" s="2">
        <f>'etf data'!K114</f>
        <v>1.5673391948008764E-2</v>
      </c>
      <c r="L51" s="2">
        <f>'etf data'!L114</f>
        <v>2.5795699772405589E-2</v>
      </c>
      <c r="M51" s="2">
        <f>'etf data'!M114</f>
        <v>1.8294232741049354E-2</v>
      </c>
      <c r="N51" s="2">
        <f>'etf data'!N114</f>
        <v>2.6740195897781538E-2</v>
      </c>
      <c r="O51" s="2"/>
      <c r="P51" s="2">
        <f>'etf data'!P114</f>
        <v>2.6091474971999817E-2</v>
      </c>
    </row>
    <row r="52" spans="1:16" x14ac:dyDescent="0.25">
      <c r="A52" s="1">
        <v>44256</v>
      </c>
      <c r="B52" s="2">
        <f>'etf data'!B115</f>
        <v>6.2427649193576906E-2</v>
      </c>
      <c r="C52" s="2">
        <f>'etf data'!C115</f>
        <v>2.4287748379089091E-2</v>
      </c>
      <c r="D52" s="2">
        <f>'etf data'!D115</f>
        <v>6.0724256982111369E-2</v>
      </c>
      <c r="E52" s="2">
        <f>'etf data'!E115</f>
        <v>-1.1880126802749746E-2</v>
      </c>
      <c r="F52" s="2">
        <f>'etf data'!F115</f>
        <v>5.7306346413388498E-2</v>
      </c>
      <c r="G52" s="2">
        <f>'etf data'!G115</f>
        <v>-2.4888251349118096E-2</v>
      </c>
      <c r="H52" s="2">
        <f>'etf data'!H115</f>
        <v>4.9027754483817132E-2</v>
      </c>
      <c r="I52" s="2">
        <f>'etf data'!I115</f>
        <v>3.3036783250727453E-2</v>
      </c>
      <c r="J52" s="2">
        <f>'etf data'!J115</f>
        <v>2.2911896594032921E-2</v>
      </c>
      <c r="K52" s="2">
        <f>'etf data'!K115</f>
        <v>-8.3825673542063939E-3</v>
      </c>
      <c r="L52" s="2">
        <f>'etf data'!L115</f>
        <v>2.8739310831584985E-2</v>
      </c>
      <c r="M52" s="2">
        <f>'etf data'!M115</f>
        <v>1.1770524168960739E-2</v>
      </c>
      <c r="N52" s="2">
        <f>'etf data'!N115</f>
        <v>2.5832990453114046E-2</v>
      </c>
      <c r="O52" s="2"/>
      <c r="P52" s="2">
        <f>'etf data'!P115</f>
        <v>4.2438634008107767E-2</v>
      </c>
    </row>
    <row r="53" spans="1:16" x14ac:dyDescent="0.25">
      <c r="A53" s="1">
        <v>44287</v>
      </c>
      <c r="B53" s="2">
        <f>'etf data'!B116</f>
        <v>3.2271995837278356E-2</v>
      </c>
      <c r="C53" s="2">
        <f>'etf data'!C116</f>
        <v>7.3339340724097202E-2</v>
      </c>
      <c r="D53" s="2">
        <f>'etf data'!D116</f>
        <v>3.7345084680511675E-2</v>
      </c>
      <c r="E53" s="2">
        <f>'etf data'!E116</f>
        <v>5.1091114202013843E-2</v>
      </c>
      <c r="F53" s="2">
        <f>'etf data'!F116</f>
        <v>4.9380130878651007E-2</v>
      </c>
      <c r="G53" s="2">
        <f>'etf data'!G116</f>
        <v>3.7157573885020057E-2</v>
      </c>
      <c r="H53" s="2">
        <f>'etf data'!H116</f>
        <v>4.4245031107437161E-2</v>
      </c>
      <c r="I53" s="2">
        <f>'etf data'!I116</f>
        <v>5.3865486059039736E-2</v>
      </c>
      <c r="J53" s="2">
        <f>'etf data'!J116</f>
        <v>3.5352101323584684E-2</v>
      </c>
      <c r="K53" s="2">
        <f>'etf data'!K116</f>
        <v>1.91796968860376E-2</v>
      </c>
      <c r="L53" s="2">
        <f>'etf data'!L116</f>
        <v>5.228926091493924E-2</v>
      </c>
      <c r="M53" s="2">
        <f>'etf data'!M116</f>
        <v>5.8116857828633961E-3</v>
      </c>
      <c r="N53" s="2">
        <f>'etf data'!N116</f>
        <v>4.4036159583220158E-2</v>
      </c>
      <c r="O53" s="2"/>
      <c r="P53" s="2">
        <f>'etf data'!P116</f>
        <v>5.242531255584737E-2</v>
      </c>
    </row>
    <row r="54" spans="1:16" x14ac:dyDescent="0.25">
      <c r="A54" s="1">
        <v>44317</v>
      </c>
      <c r="B54" s="2">
        <f>'etf data'!B117</f>
        <v>3.0288372781357653E-2</v>
      </c>
      <c r="C54" s="2">
        <f>'etf data'!C117</f>
        <v>-1.5273078238864368E-2</v>
      </c>
      <c r="D54" s="2">
        <f>'etf data'!D117</f>
        <v>2.9010534535145238E-2</v>
      </c>
      <c r="E54" s="2">
        <f>'etf data'!E117</f>
        <v>-5.8573064455640367E-3</v>
      </c>
      <c r="F54" s="2">
        <f>'etf data'!F117</f>
        <v>2.2278970305279255E-2</v>
      </c>
      <c r="G54" s="2">
        <f>'etf data'!G117</f>
        <v>-2.6769611122171577E-2</v>
      </c>
      <c r="H54" s="2">
        <f>'etf data'!H117</f>
        <v>2.2351247363000981E-2</v>
      </c>
      <c r="I54" s="2">
        <f>'etf data'!I117</f>
        <v>4.5600609425275884E-3</v>
      </c>
      <c r="J54" s="2">
        <f>'etf data'!J117</f>
        <v>3.5763556432526267E-2</v>
      </c>
      <c r="K54" s="2">
        <f>'etf data'!K117</f>
        <v>1.6987576021768813E-2</v>
      </c>
      <c r="L54" s="2">
        <f>'etf data'!L117</f>
        <v>4.4538738905270714E-2</v>
      </c>
      <c r="M54" s="2">
        <f>'etf data'!M117</f>
        <v>1.5979368450733888E-2</v>
      </c>
      <c r="N54" s="2">
        <f>'etf data'!N117</f>
        <v>1.5793142545106553E-2</v>
      </c>
      <c r="O54" s="2"/>
      <c r="P54" s="2">
        <f>'etf data'!P117</f>
        <v>5.4865025818131574E-3</v>
      </c>
    </row>
    <row r="55" spans="1:16" x14ac:dyDescent="0.25">
      <c r="A55" s="1">
        <v>44348</v>
      </c>
      <c r="B55" s="2">
        <f>'etf data'!B118</f>
        <v>-1.9099380851785752E-2</v>
      </c>
      <c r="C55" s="2">
        <f>'etf data'!C118</f>
        <v>5.8608257751967763E-2</v>
      </c>
      <c r="D55" s="2">
        <f>'etf data'!D118</f>
        <v>-1.4541366959461621E-2</v>
      </c>
      <c r="E55" s="2">
        <f>'etf data'!E118</f>
        <v>5.494549927743142E-2</v>
      </c>
      <c r="F55" s="2">
        <f>'etf data'!F118</f>
        <v>-2.484734567299296E-2</v>
      </c>
      <c r="G55" s="2">
        <f>'etf data'!G118</f>
        <v>4.6059981648837844E-2</v>
      </c>
      <c r="H55" s="2">
        <f>'etf data'!H118</f>
        <v>-1.3855756586707679E-2</v>
      </c>
      <c r="I55" s="2">
        <f>'etf data'!I118</f>
        <v>2.16883594249353E-2</v>
      </c>
      <c r="J55" s="2">
        <f>'etf data'!J118</f>
        <v>-1.7168959897813751E-2</v>
      </c>
      <c r="K55" s="2">
        <f>'etf data'!K118</f>
        <v>7.9807572946453131E-3</v>
      </c>
      <c r="L55" s="2">
        <f>'etf data'!L118</f>
        <v>-2.4510536425815133E-2</v>
      </c>
      <c r="M55" s="2">
        <f>'etf data'!M118</f>
        <v>-1.1766121906363725E-2</v>
      </c>
      <c r="N55" s="2">
        <f>'etf data'!N118</f>
        <v>6.8020428748958306E-3</v>
      </c>
      <c r="O55" s="2"/>
      <c r="P55" s="2">
        <f>'etf data'!P118</f>
        <v>2.221397632316946E-2</v>
      </c>
    </row>
    <row r="56" spans="1:16" x14ac:dyDescent="0.25">
      <c r="A56" s="1">
        <v>44378</v>
      </c>
      <c r="B56" s="2">
        <f>'etf data'!B119</f>
        <v>1.2955359383509668E-2</v>
      </c>
      <c r="C56" s="2">
        <f>'etf data'!C119</f>
        <v>3.6456784842698209E-2</v>
      </c>
      <c r="D56" s="2">
        <f>'etf data'!D119</f>
        <v>1.6966598806472E-2</v>
      </c>
      <c r="E56" s="2">
        <f>'etf data'!E119</f>
        <v>1.971065093171287E-2</v>
      </c>
      <c r="F56" s="2">
        <f>'etf data'!F119</f>
        <v>8.8727497829417246E-3</v>
      </c>
      <c r="G56" s="2">
        <f>'etf data'!G119</f>
        <v>-1.2240064012610574E-2</v>
      </c>
      <c r="H56" s="2">
        <f>'etf data'!H119</f>
        <v>-1.2765524175065934E-2</v>
      </c>
      <c r="I56" s="2">
        <f>'etf data'!I119</f>
        <v>2.0486558709530867E-2</v>
      </c>
      <c r="J56" s="2">
        <f>'etf data'!J119</f>
        <v>1.3181877124052166E-2</v>
      </c>
      <c r="K56" s="2">
        <f>'etf data'!K119</f>
        <v>-5.3984710220600696E-2</v>
      </c>
      <c r="L56" s="2">
        <f>'etf data'!L119</f>
        <v>2.9844719859296598E-2</v>
      </c>
      <c r="M56" s="2">
        <f>'etf data'!M119</f>
        <v>-3.960623446297773E-3</v>
      </c>
      <c r="N56" s="2">
        <f>'etf data'!N119</f>
        <v>1.1192253046150125E-2</v>
      </c>
      <c r="O56" s="2"/>
      <c r="P56" s="2">
        <f>'etf data'!P119</f>
        <v>2.274810936591054E-2</v>
      </c>
    </row>
    <row r="57" spans="1:16" x14ac:dyDescent="0.25">
      <c r="A57" s="1">
        <v>44409</v>
      </c>
      <c r="B57" s="2">
        <f>'etf data'!B120</f>
        <v>2.0882829954718796E-2</v>
      </c>
      <c r="C57" s="2">
        <f>'etf data'!C120</f>
        <v>3.786419300341759E-2</v>
      </c>
      <c r="D57" s="2">
        <f>'etf data'!D120</f>
        <v>1.8957815754712781E-2</v>
      </c>
      <c r="E57" s="2">
        <f>'etf data'!E120</f>
        <v>3.0187327376013595E-2</v>
      </c>
      <c r="F57" s="2">
        <f>'etf data'!F120</f>
        <v>3.2896115697622186E-2</v>
      </c>
      <c r="G57" s="2">
        <f>'etf data'!G120</f>
        <v>1.982919963985208E-2</v>
      </c>
      <c r="H57" s="2">
        <f>'etf data'!H120</f>
        <v>2.0842990878457313E-2</v>
      </c>
      <c r="I57" s="2">
        <f>'etf data'!I120</f>
        <v>2.8585289708314754E-2</v>
      </c>
      <c r="J57" s="2">
        <f>'etf data'!J120</f>
        <v>1.313241626501549E-2</v>
      </c>
      <c r="K57" s="2">
        <f>'etf data'!K120</f>
        <v>2.191353475603619E-2</v>
      </c>
      <c r="L57" s="2">
        <f>'etf data'!L120</f>
        <v>1.809944139766162E-2</v>
      </c>
      <c r="M57" s="2">
        <f>'etf data'!M120</f>
        <v>7.7310418832750027E-3</v>
      </c>
      <c r="N57" s="2">
        <f>'etf data'!N120</f>
        <v>2.2637892215099376E-2</v>
      </c>
      <c r="O57" s="2"/>
      <c r="P57" s="2">
        <f>'etf data'!P120</f>
        <v>2.8990321391681118E-2</v>
      </c>
    </row>
    <row r="58" spans="1:16" x14ac:dyDescent="0.25">
      <c r="A58" s="1">
        <v>44440</v>
      </c>
      <c r="B58" s="2">
        <f>'etf data'!B121</f>
        <v>-3.905169942798159E-2</v>
      </c>
      <c r="C58" s="2">
        <f>'etf data'!C121</f>
        <v>-5.5548868812984042E-2</v>
      </c>
      <c r="D58" s="2">
        <f>'etf data'!D121</f>
        <v>-4.685369287037322E-2</v>
      </c>
      <c r="E58" s="2">
        <f>'etf data'!E121</f>
        <v>-4.7561458623567421E-2</v>
      </c>
      <c r="F58" s="2">
        <f>'etf data'!F121</f>
        <v>-4.1732439640217667E-2</v>
      </c>
      <c r="G58" s="2">
        <f>'etf data'!G121</f>
        <v>-3.9264629991477396E-2</v>
      </c>
      <c r="H58" s="2">
        <f>'etf data'!H121</f>
        <v>-2.9249804137994939E-2</v>
      </c>
      <c r="I58" s="2">
        <f>'etf data'!I121</f>
        <v>-4.7647683602251578E-2</v>
      </c>
      <c r="J58" s="2">
        <f>'etf data'!J121</f>
        <v>-3.7552282038778806E-2</v>
      </c>
      <c r="K58" s="2">
        <f>'etf data'!K121</f>
        <v>-4.2504310357360464E-2</v>
      </c>
      <c r="L58" s="2">
        <f>'etf data'!L121</f>
        <v>-5.9354672919384011E-2</v>
      </c>
      <c r="M58" s="2">
        <f>'etf data'!M121</f>
        <v>-1.3151468343191253E-2</v>
      </c>
      <c r="N58" s="2">
        <f>'etf data'!N121</f>
        <v>-4.4836329736414937E-2</v>
      </c>
      <c r="O58" s="2"/>
      <c r="P58" s="2">
        <f>'etf data'!P121</f>
        <v>-4.7569140421166334E-2</v>
      </c>
    </row>
    <row r="59" spans="1:16" x14ac:dyDescent="0.25">
      <c r="A59" s="1">
        <v>44470</v>
      </c>
      <c r="B59" s="2">
        <f>'etf data'!B122</f>
        <v>5.6798716976196539E-2</v>
      </c>
      <c r="C59" s="2">
        <f>'etf data'!C122</f>
        <v>8.3612154608732503E-2</v>
      </c>
      <c r="D59" s="2">
        <f>'etf data'!D122</f>
        <v>6.4180188589442411E-2</v>
      </c>
      <c r="E59" s="2">
        <f>'etf data'!E122</f>
        <v>8.8005714155787951E-2</v>
      </c>
      <c r="F59" s="2">
        <f>'etf data'!F122</f>
        <v>4.783961829291572E-2</v>
      </c>
      <c r="G59" s="2">
        <f>'etf data'!G122</f>
        <v>5.5646069120227626E-2</v>
      </c>
      <c r="H59" s="2">
        <f>'etf data'!H122</f>
        <v>4.9588202701927209E-2</v>
      </c>
      <c r="I59" s="2">
        <f>'etf data'!I122</f>
        <v>7.0241456111886924E-2</v>
      </c>
      <c r="J59" s="2">
        <f>'etf data'!J122</f>
        <v>3.624848675247172E-2</v>
      </c>
      <c r="K59" s="2">
        <f>'etf data'!K122</f>
        <v>2.2396677160933409E-2</v>
      </c>
      <c r="L59" s="2">
        <f>'etf data'!L122</f>
        <v>5.638331239000105E-2</v>
      </c>
      <c r="M59" s="2">
        <f>'etf data'!M122</f>
        <v>1.8378471702371613E-3</v>
      </c>
      <c r="N59" s="2">
        <f>'etf data'!N122</f>
        <v>5.5596331596608595E-2</v>
      </c>
      <c r="O59" s="2"/>
      <c r="P59" s="2">
        <f>'etf data'!P122</f>
        <v>6.9143873301234615E-2</v>
      </c>
    </row>
    <row r="60" spans="1:16" x14ac:dyDescent="0.25">
      <c r="A60" s="1">
        <v>44501</v>
      </c>
      <c r="B60" s="2">
        <f>'etf data'!B123</f>
        <v>-2.3146468043963697E-2</v>
      </c>
      <c r="C60" s="2">
        <f>'etf data'!C123</f>
        <v>9.4043262708574105E-3</v>
      </c>
      <c r="D60" s="2">
        <f>'etf data'!D123</f>
        <v>-2.8797904572318567E-2</v>
      </c>
      <c r="E60" s="2">
        <f>'etf data'!E123</f>
        <v>-2.576680709003798E-2</v>
      </c>
      <c r="F60" s="2">
        <f>'etf data'!F123</f>
        <v>-2.2443421658895901E-2</v>
      </c>
      <c r="G60" s="2">
        <f>'etf data'!G123</f>
        <v>-6.10623220062807E-2</v>
      </c>
      <c r="H60" s="2">
        <f>'etf data'!H123</f>
        <v>-3.0231181898348281E-2</v>
      </c>
      <c r="I60" s="2">
        <f>'etf data'!I123</f>
        <v>-1.4604686958695212E-2</v>
      </c>
      <c r="J60" s="2">
        <f>'etf data'!J123</f>
        <v>-4.6431301948772985E-2</v>
      </c>
      <c r="K60" s="2">
        <f>'etf data'!K123</f>
        <v>-2.901693141055528E-2</v>
      </c>
      <c r="L60" s="2">
        <f>'etf data'!L123</f>
        <v>-4.8904341883758473E-2</v>
      </c>
      <c r="M60" s="2">
        <f>'etf data'!M123</f>
        <v>-4.5274597204535305E-2</v>
      </c>
      <c r="N60" s="2">
        <f>'etf data'!N123</f>
        <v>-2.6151157378543566E-2</v>
      </c>
      <c r="O60" s="2"/>
      <c r="P60" s="2">
        <f>'etf data'!P123</f>
        <v>-8.3337314184714906E-3</v>
      </c>
    </row>
    <row r="61" spans="1:16" x14ac:dyDescent="0.25">
      <c r="A61" s="1">
        <v>44531</v>
      </c>
      <c r="B61" s="2">
        <f>'etf data'!B124</f>
        <v>5.8340419413016376E-2</v>
      </c>
      <c r="C61" s="2">
        <f>'etf data'!C124</f>
        <v>1.6489333271265671E-2</v>
      </c>
      <c r="D61" s="2">
        <f>'etf data'!D124</f>
        <v>6.28855805316344E-2</v>
      </c>
      <c r="E61" s="2">
        <f>'etf data'!E124</f>
        <v>1.7259266887188707E-2</v>
      </c>
      <c r="F61" s="2">
        <f>'etf data'!F124</f>
        <v>5.5465940228520028E-2</v>
      </c>
      <c r="G61" s="2">
        <f>'etf data'!G124</f>
        <v>1.5276622915858962E-2</v>
      </c>
      <c r="H61" s="2">
        <f>'etf data'!H124</f>
        <v>4.2128057227654558E-2</v>
      </c>
      <c r="I61" s="2">
        <f>'etf data'!I124</f>
        <v>3.4225760226338942E-2</v>
      </c>
      <c r="J61" s="2">
        <f>'etf data'!J124</f>
        <v>2.736418222461845E-2</v>
      </c>
      <c r="K61" s="2">
        <f>'etf data'!K124</f>
        <v>5.4889210590363113E-3</v>
      </c>
      <c r="L61" s="2">
        <f>'etf data'!L124</f>
        <v>4.119615310796787E-2</v>
      </c>
      <c r="M61" s="2">
        <f>'etf data'!M124</f>
        <v>1.0754145134829862E-2</v>
      </c>
      <c r="N61" s="2">
        <f>'etf data'!N124</f>
        <v>3.0306017528292983E-2</v>
      </c>
      <c r="O61" s="2"/>
      <c r="P61" s="2">
        <f>'etf data'!P124</f>
        <v>4.3612874972629889E-2</v>
      </c>
    </row>
    <row r="62" spans="1:16" x14ac:dyDescent="0.25">
      <c r="A62" s="1">
        <v>44562</v>
      </c>
      <c r="B62" s="2">
        <f>'etf data'!B125</f>
        <v>3.3073787519823927E-3</v>
      </c>
      <c r="C62" s="2">
        <f>'etf data'!C125</f>
        <v>-8.5547090002729198E-2</v>
      </c>
      <c r="D62" s="2">
        <f>'etf data'!D125</f>
        <v>-3.3803021909091235E-3</v>
      </c>
      <c r="E62" s="2">
        <f>'etf data'!E125</f>
        <v>-0.12821404570150818</v>
      </c>
      <c r="F62" s="2">
        <f>'etf data'!F125</f>
        <v>-2.1353115002105572E-2</v>
      </c>
      <c r="G62" s="2">
        <f>'etf data'!G125</f>
        <v>-0.12712980293416576</v>
      </c>
      <c r="H62" s="2">
        <f>'etf data'!H125</f>
        <v>-3.7711145168720317E-2</v>
      </c>
      <c r="I62" s="2">
        <f>'etf data'!I125</f>
        <v>-5.7229875573712397E-2</v>
      </c>
      <c r="J62" s="2">
        <f>'etf data'!J125</f>
        <v>-2.3682549694886368E-2</v>
      </c>
      <c r="K62" s="2">
        <f>'etf data'!K125</f>
        <v>1.4146993823789478E-2</v>
      </c>
      <c r="L62" s="2">
        <f>'etf data'!L125</f>
        <v>-2.5766217068160513E-2</v>
      </c>
      <c r="M62" s="2">
        <f>'etf data'!M125</f>
        <v>-3.0795469425808353E-2</v>
      </c>
      <c r="N62" s="2">
        <f>'etf data'!N125</f>
        <v>-3.8616642621297936E-2</v>
      </c>
      <c r="O62" s="2"/>
      <c r="P62" s="2">
        <f>'etf data'!P125</f>
        <v>-5.2585089106999772E-2</v>
      </c>
    </row>
    <row r="65" spans="1:19" x14ac:dyDescent="0.25">
      <c r="B65" t="s">
        <v>1</v>
      </c>
      <c r="C65" t="s">
        <v>2</v>
      </c>
      <c r="D65" t="s">
        <v>3</v>
      </c>
      <c r="E65" t="s">
        <v>4</v>
      </c>
      <c r="F65" t="s">
        <v>5</v>
      </c>
      <c r="G65" t="s">
        <v>6</v>
      </c>
      <c r="H65" t="s">
        <v>7</v>
      </c>
      <c r="I65" t="s">
        <v>8</v>
      </c>
      <c r="J65" t="s">
        <v>9</v>
      </c>
      <c r="K65" t="s">
        <v>10</v>
      </c>
      <c r="L65" t="s">
        <v>11</v>
      </c>
      <c r="M65" t="s">
        <v>12</v>
      </c>
      <c r="N65" t="s">
        <v>13</v>
      </c>
      <c r="P65" t="s">
        <v>14</v>
      </c>
    </row>
    <row r="66" spans="1:19" x14ac:dyDescent="0.25">
      <c r="A66" s="1" t="s">
        <v>16</v>
      </c>
      <c r="B66" s="3">
        <f>AVERAGE(B3:B62)</f>
        <v>1.0126814279022154E-2</v>
      </c>
      <c r="C66" s="3">
        <f t="shared" ref="C66:P66" si="0">AVERAGE(C3:C62)</f>
        <v>1.8306826501553471E-2</v>
      </c>
      <c r="D66" s="3">
        <f t="shared" si="0"/>
        <v>1.0837111196287623E-2</v>
      </c>
      <c r="E66" s="3">
        <f t="shared" si="0"/>
        <v>1.3819438038723464E-2</v>
      </c>
      <c r="F66" s="3">
        <f t="shared" si="0"/>
        <v>9.9268302891763957E-3</v>
      </c>
      <c r="G66" s="3">
        <f t="shared" si="0"/>
        <v>1.2125958329031617E-2</v>
      </c>
      <c r="H66" s="3">
        <f t="shared" si="0"/>
        <v>9.2970128771906937E-3</v>
      </c>
      <c r="I66" s="3">
        <f t="shared" si="0"/>
        <v>1.3624944628731686E-2</v>
      </c>
      <c r="J66" s="3">
        <f t="shared" si="0"/>
        <v>7.7922397683012953E-3</v>
      </c>
      <c r="K66" s="3">
        <f t="shared" si="0"/>
        <v>7.8854568777989038E-3</v>
      </c>
      <c r="L66" s="3">
        <f t="shared" si="0"/>
        <v>8.7586614688679627E-3</v>
      </c>
      <c r="M66" s="3">
        <f t="shared" si="0"/>
        <v>6.3434999460655356E-3</v>
      </c>
      <c r="N66" s="3">
        <f t="shared" si="0"/>
        <v>1.1025412657544562E-2</v>
      </c>
      <c r="O66" s="3"/>
      <c r="P66" s="3">
        <f t="shared" si="0"/>
        <v>1.2476290663203379E-2</v>
      </c>
    </row>
    <row r="67" spans="1:19" x14ac:dyDescent="0.25">
      <c r="A67" s="1" t="s">
        <v>17</v>
      </c>
      <c r="B67" s="2">
        <f>_xlfn.VAR.S(B3:B62)</f>
        <v>1.9816761777130087E-3</v>
      </c>
      <c r="C67" s="2">
        <f t="shared" ref="C67:N67" si="1">_xlfn.VAR.S(C3:C62)</f>
        <v>2.5338753595504494E-3</v>
      </c>
      <c r="D67" s="2">
        <f t="shared" si="1"/>
        <v>2.0990430480863536E-3</v>
      </c>
      <c r="E67" s="2">
        <f>_xlfn.VAR.S(E3:E62)</f>
        <v>2.9155226699104199E-3</v>
      </c>
      <c r="F67" s="2">
        <f t="shared" si="1"/>
        <v>3.0220349021185754E-3</v>
      </c>
      <c r="G67" s="2">
        <f t="shared" si="1"/>
        <v>3.580634953332675E-3</v>
      </c>
      <c r="H67" s="2">
        <f t="shared" si="1"/>
        <v>3.7775965306554742E-3</v>
      </c>
      <c r="I67" s="2">
        <f t="shared" si="1"/>
        <v>2.2785135231789024E-3</v>
      </c>
      <c r="J67" s="2">
        <f t="shared" si="1"/>
        <v>1.9923267814935426E-3</v>
      </c>
      <c r="K67" s="2">
        <f t="shared" si="1"/>
        <v>2.2319179158639935E-3</v>
      </c>
      <c r="L67" s="2">
        <f t="shared" si="1"/>
        <v>2.4909314679855284E-3</v>
      </c>
      <c r="M67" s="2">
        <f t="shared" si="1"/>
        <v>1.6140554312640378E-3</v>
      </c>
      <c r="N67" s="2">
        <f t="shared" si="1"/>
        <v>1.998333285255784E-3</v>
      </c>
      <c r="O67" s="2"/>
      <c r="P67" s="2">
        <f>_xlfn.VAR.S(P3:P62)</f>
        <v>2.0461321598582529E-3</v>
      </c>
    </row>
    <row r="68" spans="1:19" x14ac:dyDescent="0.25">
      <c r="A68" s="1" t="s">
        <v>18</v>
      </c>
      <c r="B68" s="3">
        <f>_xlfn.STDEV.S(B3:B62)</f>
        <v>4.4516021584515036E-2</v>
      </c>
      <c r="C68" s="3">
        <f t="shared" ref="C68:P68" si="2">_xlfn.STDEV.S(C3:C62)</f>
        <v>5.0337613764961577E-2</v>
      </c>
      <c r="D68" s="3">
        <f t="shared" si="2"/>
        <v>4.5815314558413256E-2</v>
      </c>
      <c r="E68" s="3">
        <f t="shared" si="2"/>
        <v>5.3995580096063603E-2</v>
      </c>
      <c r="F68" s="3">
        <f t="shared" si="2"/>
        <v>5.4973037956061475E-2</v>
      </c>
      <c r="G68" s="3">
        <f t="shared" si="2"/>
        <v>5.9838407008648509E-2</v>
      </c>
      <c r="H68" s="3">
        <f t="shared" si="2"/>
        <v>6.1462155271805055E-2</v>
      </c>
      <c r="I68" s="3">
        <f t="shared" si="2"/>
        <v>4.7733777591752596E-2</v>
      </c>
      <c r="J68" s="3">
        <f t="shared" si="2"/>
        <v>4.4635487915934587E-2</v>
      </c>
      <c r="K68" s="3">
        <f t="shared" si="2"/>
        <v>4.7243178511442191E-2</v>
      </c>
      <c r="L68" s="3">
        <f t="shared" si="2"/>
        <v>4.990923229208729E-2</v>
      </c>
      <c r="M68" s="3">
        <f t="shared" si="2"/>
        <v>4.0175308726430936E-2</v>
      </c>
      <c r="N68" s="3">
        <f t="shared" si="2"/>
        <v>4.4702721228755009E-2</v>
      </c>
      <c r="O68" s="3"/>
      <c r="P68" s="3">
        <f t="shared" si="2"/>
        <v>4.5234192375439325E-2</v>
      </c>
    </row>
    <row r="69" spans="1:19" x14ac:dyDescent="0.25">
      <c r="A69" s="1" t="s">
        <v>19</v>
      </c>
      <c r="B69" s="4">
        <f>SLOPE(B3:B62,$P$3:$P$62)</f>
        <v>0.91820823342050284</v>
      </c>
      <c r="C69" s="4">
        <f t="shared" ref="C69:P69" si="3">SLOPE(C3:C62,$P$3:$P$62)</f>
        <v>1.0515095118742643</v>
      </c>
      <c r="D69" s="4">
        <f t="shared" si="3"/>
        <v>0.95442006017275982</v>
      </c>
      <c r="E69" s="4">
        <f t="shared" si="3"/>
        <v>1.1068040192909014</v>
      </c>
      <c r="F69" s="4">
        <f t="shared" si="3"/>
        <v>1.1243853139335771</v>
      </c>
      <c r="G69" s="4">
        <f t="shared" si="3"/>
        <v>1.1719404863086673</v>
      </c>
      <c r="H69" s="4">
        <f t="shared" si="3"/>
        <v>1.2163503316942896</v>
      </c>
      <c r="I69" s="4">
        <f t="shared" si="3"/>
        <v>1.0485953770275234</v>
      </c>
      <c r="J69" s="4">
        <f t="shared" si="3"/>
        <v>0.88417064357550268</v>
      </c>
      <c r="K69" s="4">
        <f t="shared" si="3"/>
        <v>0.76441679165652476</v>
      </c>
      <c r="L69" s="4">
        <f t="shared" si="3"/>
        <v>0.95309690849034723</v>
      </c>
      <c r="M69" s="4">
        <f t="shared" si="3"/>
        <v>0.75110588567384906</v>
      </c>
      <c r="N69" s="4">
        <f t="shared" si="3"/>
        <v>0.96051444789936424</v>
      </c>
      <c r="O69" s="4"/>
      <c r="P69" s="4">
        <f t="shared" si="3"/>
        <v>1</v>
      </c>
    </row>
    <row r="71" spans="1:19" x14ac:dyDescent="0.25">
      <c r="A71" s="1" t="s">
        <v>20</v>
      </c>
      <c r="B71" t="s">
        <v>21</v>
      </c>
      <c r="C71" t="s">
        <v>22</v>
      </c>
    </row>
    <row r="72" spans="1:19" x14ac:dyDescent="0.25">
      <c r="B72" s="3">
        <v>1.6000000000000001E-3</v>
      </c>
      <c r="C72" s="3">
        <f>B72*12</f>
        <v>1.9200000000000002E-2</v>
      </c>
    </row>
    <row r="74" spans="1:19" x14ac:dyDescent="0.25">
      <c r="A74" s="5" t="s">
        <v>24</v>
      </c>
    </row>
    <row r="75" spans="1:19" x14ac:dyDescent="0.25">
      <c r="A75" s="1" t="s">
        <v>63</v>
      </c>
      <c r="B75" t="s">
        <v>1</v>
      </c>
      <c r="C75" t="s">
        <v>2</v>
      </c>
      <c r="D75" t="s">
        <v>3</v>
      </c>
      <c r="E75" t="s">
        <v>4</v>
      </c>
      <c r="F75" t="s">
        <v>5</v>
      </c>
      <c r="G75" t="s">
        <v>6</v>
      </c>
      <c r="H75" t="s">
        <v>7</v>
      </c>
      <c r="I75" t="s">
        <v>8</v>
      </c>
      <c r="J75" t="s">
        <v>9</v>
      </c>
      <c r="K75" t="s">
        <v>10</v>
      </c>
      <c r="L75" t="s">
        <v>11</v>
      </c>
      <c r="M75" t="s">
        <v>12</v>
      </c>
      <c r="N75" t="s">
        <v>13</v>
      </c>
      <c r="P75" t="s">
        <v>26</v>
      </c>
      <c r="Q75" s="1" t="s">
        <v>16</v>
      </c>
      <c r="R75" t="s">
        <v>27</v>
      </c>
      <c r="S75" t="s">
        <v>28</v>
      </c>
    </row>
    <row r="76" spans="1:19" x14ac:dyDescent="0.25">
      <c r="A76" t="s">
        <v>1</v>
      </c>
      <c r="B76" s="2">
        <f t="array" ref="B76:N88">IF(A76:A88=B75:N75,B67:N67,MMULT(TRANSPOSE(B69:N69),B69:N69*P67))</f>
        <v>1.9816761777130087E-3</v>
      </c>
      <c r="C76" s="2">
        <v>1.9755501994098493E-3</v>
      </c>
      <c r="D76" s="2">
        <v>1.7931409263566584E-3</v>
      </c>
      <c r="E76" s="2">
        <v>2.0794361594697794E-3</v>
      </c>
      <c r="F76" s="2">
        <v>2.1124674632715989E-3</v>
      </c>
      <c r="G76" s="2">
        <v>2.2018129510752442E-3</v>
      </c>
      <c r="H76" s="2">
        <v>2.2852490759191798E-3</v>
      </c>
      <c r="I76" s="2">
        <v>1.970075194559608E-3</v>
      </c>
      <c r="J76" s="2">
        <v>1.6611580508810327E-3</v>
      </c>
      <c r="K76" s="2">
        <v>1.4361674603375933E-3</v>
      </c>
      <c r="L76" s="2">
        <v>1.7906550215307663E-3</v>
      </c>
      <c r="M76" s="2">
        <v>1.411159257680892E-3</v>
      </c>
      <c r="N76" s="2">
        <v>1.8045909120701629E-3</v>
      </c>
      <c r="P76">
        <v>1</v>
      </c>
      <c r="Q76" s="3">
        <f>B66</f>
        <v>1.0126814279022154E-2</v>
      </c>
      <c r="R76" s="3">
        <f>B93</f>
        <v>0.4280470040971418</v>
      </c>
      <c r="S76" s="3">
        <f>B104</f>
        <v>-3.8023307961313972</v>
      </c>
    </row>
    <row r="77" spans="1:19" x14ac:dyDescent="0.25">
      <c r="A77" t="s">
        <v>2</v>
      </c>
      <c r="B77" s="2">
        <v>1.9755501994098493E-3</v>
      </c>
      <c r="C77" s="2">
        <v>2.5338753595504494E-3</v>
      </c>
      <c r="D77" s="2">
        <v>2.0534609379085906E-3</v>
      </c>
      <c r="E77" s="2">
        <v>2.3813192056364534E-3</v>
      </c>
      <c r="F77" s="2">
        <v>2.4191458432912204E-3</v>
      </c>
      <c r="G77" s="2">
        <v>2.5214621010300627E-3</v>
      </c>
      <c r="H77" s="2">
        <v>2.6170111014790147E-3</v>
      </c>
      <c r="I77" s="2">
        <v>2.2560817152227396E-3</v>
      </c>
      <c r="J77" s="2">
        <v>1.9023173912534384E-3</v>
      </c>
      <c r="K77" s="2">
        <v>1.6446636941641307E-3</v>
      </c>
      <c r="L77" s="2">
        <v>2.0506141407716253E-3</v>
      </c>
      <c r="M77" s="2">
        <v>1.6160249148423186E-3</v>
      </c>
      <c r="N77" s="2">
        <v>2.0665731802631641E-3</v>
      </c>
      <c r="P77">
        <v>1</v>
      </c>
      <c r="Q77" s="3">
        <f>C66</f>
        <v>1.8306826501553471E-2</v>
      </c>
      <c r="R77" s="3">
        <f>C93</f>
        <v>-8.9253515274839546E-2</v>
      </c>
      <c r="S77" s="3">
        <f>C104</f>
        <v>17.071073972216997</v>
      </c>
    </row>
    <row r="78" spans="1:19" x14ac:dyDescent="0.25">
      <c r="A78" t="s">
        <v>3</v>
      </c>
      <c r="B78" s="2">
        <v>1.7931409263566582E-3</v>
      </c>
      <c r="C78" s="2">
        <v>2.0534609379085906E-3</v>
      </c>
      <c r="D78" s="2">
        <v>2.0990430480863536E-3</v>
      </c>
      <c r="E78" s="2">
        <v>2.1614438993357039E-3</v>
      </c>
      <c r="F78" s="2">
        <v>2.1957778748051648E-3</v>
      </c>
      <c r="G78" s="2">
        <v>2.2886469242669205E-3</v>
      </c>
      <c r="H78" s="2">
        <v>2.3753735603345171E-3</v>
      </c>
      <c r="I78" s="2">
        <v>2.0477700126168979E-3</v>
      </c>
      <c r="J78" s="2">
        <v>1.7266699526013399E-3</v>
      </c>
      <c r="K78" s="2">
        <v>1.49280629820473E-3</v>
      </c>
      <c r="L78" s="2">
        <v>1.8612739585568249E-3</v>
      </c>
      <c r="M78" s="2">
        <v>1.4668118348404589E-3</v>
      </c>
      <c r="N78" s="2">
        <v>1.875759445620717E-3</v>
      </c>
      <c r="P78">
        <v>1</v>
      </c>
      <c r="Q78" s="3">
        <f>D66</f>
        <v>1.0837111196287623E-2</v>
      </c>
      <c r="R78" s="3">
        <f>D93</f>
        <v>0.31212102874214404</v>
      </c>
      <c r="S78" s="3">
        <f>D104</f>
        <v>-2.9938670223494821</v>
      </c>
    </row>
    <row r="79" spans="1:19" x14ac:dyDescent="0.25">
      <c r="A79" t="s">
        <v>4</v>
      </c>
      <c r="B79" s="2">
        <v>2.0794361594697794E-3</v>
      </c>
      <c r="C79" s="2">
        <v>2.3813192056364534E-3</v>
      </c>
      <c r="D79" s="2">
        <v>2.1614438993357039E-3</v>
      </c>
      <c r="E79" s="2">
        <v>2.9155226699104199E-3</v>
      </c>
      <c r="F79" s="2">
        <v>2.5463586514144327E-3</v>
      </c>
      <c r="G79" s="2">
        <v>2.6540552951683275E-3</v>
      </c>
      <c r="H79" s="2">
        <v>2.7546288197459858E-3</v>
      </c>
      <c r="I79" s="2">
        <v>2.3747196597455281E-3</v>
      </c>
      <c r="J79" s="2">
        <v>2.0023523428269806E-3</v>
      </c>
      <c r="K79" s="2">
        <v>1.7311497105128889E-3</v>
      </c>
      <c r="L79" s="2">
        <v>2.1584474009895471E-3</v>
      </c>
      <c r="M79" s="2">
        <v>1.7010049370200962E-3</v>
      </c>
      <c r="N79" s="2">
        <v>2.1752456599247166E-3</v>
      </c>
      <c r="P79">
        <v>1</v>
      </c>
      <c r="Q79" s="3">
        <f>E66</f>
        <v>1.3819438038723464E-2</v>
      </c>
      <c r="R79" s="3">
        <f>E93</f>
        <v>-0.19522455510500597</v>
      </c>
      <c r="S79" s="3">
        <f>E104</f>
        <v>1.0578213500120386</v>
      </c>
    </row>
    <row r="80" spans="1:19" x14ac:dyDescent="0.25">
      <c r="A80" t="s">
        <v>5</v>
      </c>
      <c r="B80" s="2">
        <v>2.1124674632715984E-3</v>
      </c>
      <c r="C80" s="2">
        <v>2.4191458432912204E-3</v>
      </c>
      <c r="D80" s="2">
        <v>2.1957778748051648E-3</v>
      </c>
      <c r="E80" s="2">
        <v>2.5463586514144327E-3</v>
      </c>
      <c r="F80" s="2">
        <v>3.0220349021185754E-3</v>
      </c>
      <c r="G80" s="2">
        <v>2.696214274833221E-3</v>
      </c>
      <c r="H80" s="2">
        <v>2.7983853837510462E-3</v>
      </c>
      <c r="I80" s="2">
        <v>2.4124414653263291E-3</v>
      </c>
      <c r="J80" s="2">
        <v>2.0341591902038516E-3</v>
      </c>
      <c r="K80" s="2">
        <v>1.758648574449622E-3</v>
      </c>
      <c r="L80" s="2">
        <v>2.1927337778603387E-3</v>
      </c>
      <c r="M80" s="2">
        <v>1.7280249590521412E-3</v>
      </c>
      <c r="N80" s="2">
        <v>2.2097988727797255E-3</v>
      </c>
      <c r="P80">
        <v>1</v>
      </c>
      <c r="Q80" s="3">
        <f>F66</f>
        <v>9.9268302891763957E-3</v>
      </c>
      <c r="R80" s="3">
        <f>F93</f>
        <v>-0.22407568567648681</v>
      </c>
      <c r="S80" s="3">
        <f>F104</f>
        <v>-6.7707798930560807</v>
      </c>
    </row>
    <row r="81" spans="1:19" x14ac:dyDescent="0.25">
      <c r="A81" t="s">
        <v>6</v>
      </c>
      <c r="B81" s="2">
        <v>2.2018129510752442E-3</v>
      </c>
      <c r="C81" s="2">
        <v>2.5214621010300627E-3</v>
      </c>
      <c r="D81" s="2">
        <v>2.2886469242669205E-3</v>
      </c>
      <c r="E81" s="2">
        <v>2.6540552951683271E-3</v>
      </c>
      <c r="F81" s="2">
        <v>2.6962142748332214E-3</v>
      </c>
      <c r="G81" s="2">
        <v>3.580634953332675E-3</v>
      </c>
      <c r="H81" s="2">
        <v>2.9167413402430885E-3</v>
      </c>
      <c r="I81" s="2">
        <v>2.5144741655997393E-3</v>
      </c>
      <c r="J81" s="2">
        <v>2.1201926786617348E-3</v>
      </c>
      <c r="K81" s="2">
        <v>1.8330295140339139E-3</v>
      </c>
      <c r="L81" s="2">
        <v>2.2854740791490758E-3</v>
      </c>
      <c r="M81" s="2">
        <v>1.8011106920102625E-3</v>
      </c>
      <c r="N81" s="2">
        <v>2.3032609315660323E-3</v>
      </c>
      <c r="P81">
        <v>1</v>
      </c>
      <c r="Q81" s="3">
        <f>G66</f>
        <v>1.2125958329031617E-2</v>
      </c>
      <c r="R81" s="3">
        <f>G93</f>
        <v>-0.18867059697849048</v>
      </c>
      <c r="S81" s="3">
        <f>G104</f>
        <v>-2.0003563707372058</v>
      </c>
    </row>
    <row r="82" spans="1:19" x14ac:dyDescent="0.25">
      <c r="A82" t="s">
        <v>7</v>
      </c>
      <c r="B82" s="2">
        <v>2.2852490759191794E-3</v>
      </c>
      <c r="C82" s="2">
        <v>2.6170111014790142E-3</v>
      </c>
      <c r="D82" s="2">
        <v>2.3753735603345171E-3</v>
      </c>
      <c r="E82" s="2">
        <v>2.7546288197459858E-3</v>
      </c>
      <c r="F82" s="2">
        <v>2.7983853837510457E-3</v>
      </c>
      <c r="G82" s="2">
        <v>2.9167413402430881E-3</v>
      </c>
      <c r="H82" s="2">
        <v>3.7775965306554742E-3</v>
      </c>
      <c r="I82" s="2">
        <v>2.6097583632403139E-3</v>
      </c>
      <c r="J82" s="2">
        <v>2.2005358617389484E-3</v>
      </c>
      <c r="K82" s="2">
        <v>1.9024908546536354E-3</v>
      </c>
      <c r="L82" s="2">
        <v>2.3720804825233216E-3</v>
      </c>
      <c r="M82" s="2">
        <v>1.8693624917296382E-3</v>
      </c>
      <c r="N82" s="2">
        <v>2.3905413549736858E-3</v>
      </c>
      <c r="P82">
        <v>1</v>
      </c>
      <c r="Q82" s="3">
        <f>H66</f>
        <v>9.2970128771906937E-3</v>
      </c>
      <c r="R82" s="3">
        <f>H93</f>
        <v>-0.25323769017478825</v>
      </c>
      <c r="S82" s="3">
        <f>H104</f>
        <v>-5.6962883947733784</v>
      </c>
    </row>
    <row r="83" spans="1:19" x14ac:dyDescent="0.25">
      <c r="A83" t="s">
        <v>8</v>
      </c>
      <c r="B83" s="2">
        <v>1.970075194559608E-3</v>
      </c>
      <c r="C83" s="2">
        <v>2.2560817152227396E-3</v>
      </c>
      <c r="D83" s="2">
        <v>2.0477700126168979E-3</v>
      </c>
      <c r="E83" s="2">
        <v>2.3747196597455277E-3</v>
      </c>
      <c r="F83" s="2">
        <v>2.4124414653263291E-3</v>
      </c>
      <c r="G83" s="2">
        <v>2.5144741655997393E-3</v>
      </c>
      <c r="H83" s="2">
        <v>2.6097583632403139E-3</v>
      </c>
      <c r="I83" s="2">
        <v>2.2785135231789024E-3</v>
      </c>
      <c r="J83" s="2">
        <v>1.8970453425113097E-3</v>
      </c>
      <c r="K83" s="2">
        <v>1.6401057023169713E-3</v>
      </c>
      <c r="L83" s="2">
        <v>2.044931105043122E-3</v>
      </c>
      <c r="M83" s="2">
        <v>1.6115462920011905E-3</v>
      </c>
      <c r="N83" s="2">
        <v>2.0608459159351311E-3</v>
      </c>
      <c r="P83">
        <v>1</v>
      </c>
      <c r="Q83" s="3">
        <f>I66</f>
        <v>1.3624944628731686E-2</v>
      </c>
      <c r="R83" s="3">
        <f>I93</f>
        <v>-0.74269875890053405</v>
      </c>
      <c r="S83" s="3">
        <f>I104</f>
        <v>27.235090934622285</v>
      </c>
    </row>
    <row r="84" spans="1:19" x14ac:dyDescent="0.25">
      <c r="A84" t="s">
        <v>9</v>
      </c>
      <c r="B84" s="2">
        <v>1.6611580508810327E-3</v>
      </c>
      <c r="C84" s="2">
        <v>1.9023173912534382E-3</v>
      </c>
      <c r="D84" s="2">
        <v>1.7266699526013399E-3</v>
      </c>
      <c r="E84" s="2">
        <v>2.0023523428269801E-3</v>
      </c>
      <c r="F84" s="2">
        <v>2.0341591902038516E-3</v>
      </c>
      <c r="G84" s="2">
        <v>2.1201926786617348E-3</v>
      </c>
      <c r="H84" s="2">
        <v>2.2005358617389489E-3</v>
      </c>
      <c r="I84" s="2">
        <v>1.8970453425113097E-3</v>
      </c>
      <c r="J84" s="2">
        <v>1.9923267814935426E-3</v>
      </c>
      <c r="K84" s="2">
        <v>1.3829293415923438E-3</v>
      </c>
      <c r="L84" s="2">
        <v>1.7242761992131911E-3</v>
      </c>
      <c r="M84" s="2">
        <v>1.3588481824033519E-3</v>
      </c>
      <c r="N84" s="2">
        <v>1.7376954921998324E-3</v>
      </c>
      <c r="P84">
        <v>1</v>
      </c>
      <c r="Q84" s="3">
        <f>J66</f>
        <v>7.7922397683012953E-3</v>
      </c>
      <c r="R84" s="3">
        <f>J93</f>
        <v>0.36678685181526766</v>
      </c>
      <c r="S84" s="3">
        <f>J104</f>
        <v>-6.6504847731121135</v>
      </c>
    </row>
    <row r="85" spans="1:19" x14ac:dyDescent="0.25">
      <c r="A85" t="s">
        <v>10</v>
      </c>
      <c r="B85" s="2">
        <v>1.4361674603375933E-3</v>
      </c>
      <c r="C85" s="2">
        <v>1.6446636941641307E-3</v>
      </c>
      <c r="D85" s="2">
        <v>1.49280629820473E-3</v>
      </c>
      <c r="E85" s="2">
        <v>1.7311497105128887E-3</v>
      </c>
      <c r="F85" s="2">
        <v>1.758648574449622E-3</v>
      </c>
      <c r="G85" s="2">
        <v>1.8330295140339139E-3</v>
      </c>
      <c r="H85" s="2">
        <v>1.9024908546536356E-3</v>
      </c>
      <c r="I85" s="2">
        <v>1.6401057023169715E-3</v>
      </c>
      <c r="J85" s="2">
        <v>1.3829293415923438E-3</v>
      </c>
      <c r="K85" s="2">
        <v>2.2319179158639935E-3</v>
      </c>
      <c r="L85" s="2">
        <v>1.4907367595944161E-3</v>
      </c>
      <c r="M85" s="2">
        <v>1.1748030490365061E-3</v>
      </c>
      <c r="N85" s="2">
        <v>1.5023385165241249E-3</v>
      </c>
      <c r="P85">
        <v>1</v>
      </c>
      <c r="Q85" s="3">
        <f>K66</f>
        <v>7.8854568777989038E-3</v>
      </c>
      <c r="R85" s="3">
        <f>K93</f>
        <v>0.25522479289815486</v>
      </c>
      <c r="S85" s="3">
        <f>K104</f>
        <v>-1.4339473962917846</v>
      </c>
    </row>
    <row r="86" spans="1:19" x14ac:dyDescent="0.25">
      <c r="A86" t="s">
        <v>11</v>
      </c>
      <c r="B86" s="2">
        <v>1.7906550215307663E-3</v>
      </c>
      <c r="C86" s="2">
        <v>2.0506141407716253E-3</v>
      </c>
      <c r="D86" s="2">
        <v>1.8612739585568249E-3</v>
      </c>
      <c r="E86" s="2">
        <v>2.1584474009895471E-3</v>
      </c>
      <c r="F86" s="2">
        <v>2.1927337778603387E-3</v>
      </c>
      <c r="G86" s="2">
        <v>2.2854740791490758E-3</v>
      </c>
      <c r="H86" s="2">
        <v>2.3720804825233216E-3</v>
      </c>
      <c r="I86" s="2">
        <v>2.044931105043122E-3</v>
      </c>
      <c r="J86" s="2">
        <v>1.7242761992131911E-3</v>
      </c>
      <c r="K86" s="2">
        <v>1.4907367595944159E-3</v>
      </c>
      <c r="L86" s="2">
        <v>2.4909314679855284E-3</v>
      </c>
      <c r="M86" s="2">
        <v>1.4647783334210728E-3</v>
      </c>
      <c r="N86" s="2">
        <v>1.8731590033523253E-3</v>
      </c>
      <c r="P86">
        <v>1</v>
      </c>
      <c r="Q86" s="3">
        <f>L66</f>
        <v>8.7586614688679627E-3</v>
      </c>
      <c r="R86" s="3">
        <f>L93</f>
        <v>0.11821008755356989</v>
      </c>
      <c r="S86" s="3">
        <f>L104</f>
        <v>-3.8194045991653822</v>
      </c>
    </row>
    <row r="87" spans="1:19" x14ac:dyDescent="0.25">
      <c r="A87" t="s">
        <v>12</v>
      </c>
      <c r="B87" s="2">
        <v>1.411159257680892E-3</v>
      </c>
      <c r="C87" s="2">
        <v>1.6160249148423186E-3</v>
      </c>
      <c r="D87" s="2">
        <v>1.4668118348404589E-3</v>
      </c>
      <c r="E87" s="2">
        <v>1.7010049370200959E-3</v>
      </c>
      <c r="F87" s="2">
        <v>1.7280249590521412E-3</v>
      </c>
      <c r="G87" s="2">
        <v>1.8011106920102625E-3</v>
      </c>
      <c r="H87" s="2">
        <v>1.8693624917296384E-3</v>
      </c>
      <c r="I87" s="2">
        <v>1.6115462920011905E-3</v>
      </c>
      <c r="J87" s="2">
        <v>1.3588481824033519E-3</v>
      </c>
      <c r="K87" s="2">
        <v>1.1748030490365061E-3</v>
      </c>
      <c r="L87" s="2">
        <v>1.4647783334210728E-3</v>
      </c>
      <c r="M87" s="2">
        <v>1.6140554312640378E-3</v>
      </c>
      <c r="N87" s="2">
        <v>1.4761780671908892E-3</v>
      </c>
      <c r="P87">
        <v>1</v>
      </c>
      <c r="Q87" s="3">
        <f>M66</f>
        <v>6.3434999460655356E-3</v>
      </c>
      <c r="R87" s="3">
        <f>M93</f>
        <v>0.60445736165005459</v>
      </c>
      <c r="S87" s="3">
        <f>M104</f>
        <v>-5.7582514136435483</v>
      </c>
    </row>
    <row r="88" spans="1:19" x14ac:dyDescent="0.25">
      <c r="A88" t="s">
        <v>13</v>
      </c>
      <c r="B88" s="2">
        <v>1.8045909120701627E-3</v>
      </c>
      <c r="C88" s="2">
        <v>2.0665731802631641E-3</v>
      </c>
      <c r="D88" s="2">
        <v>1.8757594456207168E-3</v>
      </c>
      <c r="E88" s="2">
        <v>2.1752456599247166E-3</v>
      </c>
      <c r="F88" s="2">
        <v>2.2097988727797255E-3</v>
      </c>
      <c r="G88" s="2">
        <v>2.3032609315660319E-3</v>
      </c>
      <c r="H88" s="2">
        <v>2.3905413549736858E-3</v>
      </c>
      <c r="I88" s="2">
        <v>2.0608459159351306E-3</v>
      </c>
      <c r="J88" s="2">
        <v>1.7376954921998324E-3</v>
      </c>
      <c r="K88" s="2">
        <v>1.5023385165241249E-3</v>
      </c>
      <c r="L88" s="2">
        <v>1.873159003352325E-3</v>
      </c>
      <c r="M88" s="2">
        <v>1.4761780671908892E-3</v>
      </c>
      <c r="N88" s="2">
        <v>1.998333285255784E-3</v>
      </c>
      <c r="P88">
        <v>1</v>
      </c>
      <c r="Q88" s="3">
        <f>N66</f>
        <v>1.1025412657544562E-2</v>
      </c>
      <c r="R88" s="3">
        <f>N93</f>
        <v>0.60831367535381231</v>
      </c>
      <c r="S88" s="3">
        <f>N104</f>
        <v>-5.4382755975909456</v>
      </c>
    </row>
    <row r="90" spans="1:19" x14ac:dyDescent="0.25">
      <c r="A90" s="5" t="s">
        <v>29</v>
      </c>
    </row>
    <row r="92" spans="1:19" x14ac:dyDescent="0.25">
      <c r="A92" s="1" t="s">
        <v>27</v>
      </c>
      <c r="B92" t="s">
        <v>1</v>
      </c>
      <c r="C92" t="s">
        <v>2</v>
      </c>
      <c r="D92" t="s">
        <v>3</v>
      </c>
      <c r="E92" t="s">
        <v>4</v>
      </c>
      <c r="F92" t="s">
        <v>5</v>
      </c>
      <c r="G92" t="s">
        <v>6</v>
      </c>
      <c r="H92" t="s">
        <v>7</v>
      </c>
      <c r="I92" t="s">
        <v>8</v>
      </c>
      <c r="J92" t="s">
        <v>9</v>
      </c>
      <c r="K92" t="s">
        <v>10</v>
      </c>
      <c r="L92" t="s">
        <v>11</v>
      </c>
      <c r="M92" t="s">
        <v>12</v>
      </c>
      <c r="N92" t="s">
        <v>13</v>
      </c>
      <c r="O92" t="s">
        <v>30</v>
      </c>
    </row>
    <row r="93" spans="1:19" x14ac:dyDescent="0.25">
      <c r="B93" s="3">
        <f t="array" ref="B93:N93">MMULT(TRANSPOSE(P76:P88),MINVERSE(B76:N88))/MMULT(MMULT(TRANSPOSE(P76:P88),MINVERSE(B76:N88)),P76:P88)</f>
        <v>0.4280470040971418</v>
      </c>
      <c r="C93" s="3">
        <v>-8.9253515274839546E-2</v>
      </c>
      <c r="D93" s="3">
        <v>0.31212102874214404</v>
      </c>
      <c r="E93" s="3">
        <v>-0.19522455510500597</v>
      </c>
      <c r="F93" s="3">
        <v>-0.22407568567648681</v>
      </c>
      <c r="G93" s="3">
        <v>-0.18867059697849048</v>
      </c>
      <c r="H93" s="3">
        <v>-0.25323769017478825</v>
      </c>
      <c r="I93" s="3">
        <v>-0.74269875890053405</v>
      </c>
      <c r="J93" s="3">
        <v>0.36678685181526766</v>
      </c>
      <c r="K93" s="3">
        <v>0.25522479289815486</v>
      </c>
      <c r="L93" s="3">
        <v>0.11821008755356989</v>
      </c>
      <c r="M93" s="3">
        <v>0.60445736165005459</v>
      </c>
      <c r="N93" s="3">
        <v>0.60831367535381231</v>
      </c>
      <c r="O93" s="3">
        <f>SUM(B93:N93)</f>
        <v>1</v>
      </c>
    </row>
    <row r="94" spans="1:19" x14ac:dyDescent="0.25">
      <c r="B94" s="3"/>
      <c r="C94" s="3"/>
      <c r="D94" s="3"/>
      <c r="E94" s="3"/>
      <c r="F94" s="3"/>
      <c r="G94" s="3"/>
      <c r="H94" s="3"/>
      <c r="I94" s="3"/>
      <c r="J94" s="3"/>
      <c r="K94" s="3"/>
      <c r="L94" s="3"/>
      <c r="M94" s="3"/>
      <c r="N94" s="3"/>
      <c r="O94" s="3"/>
    </row>
    <row r="95" spans="1:19" x14ac:dyDescent="0.25">
      <c r="B95" t="s">
        <v>21</v>
      </c>
      <c r="C95" t="s">
        <v>22</v>
      </c>
    </row>
    <row r="96" spans="1:19" x14ac:dyDescent="0.25">
      <c r="A96" s="1" t="s">
        <v>31</v>
      </c>
      <c r="B96" s="3">
        <f>SUMPRODUCT(B66:N66,B93:N93)</f>
        <v>2.8469457816169929E-3</v>
      </c>
      <c r="C96" s="3">
        <f>B96*12</f>
        <v>3.4163349379403914E-2</v>
      </c>
    </row>
    <row r="97" spans="1:15" x14ac:dyDescent="0.25">
      <c r="A97" s="1" t="s">
        <v>32</v>
      </c>
      <c r="B97" s="2">
        <f t="array" ref="B97">MMULT(MMULT(B93:N93,B76:N88),TRANSPOSE(B93:N93))</f>
        <v>1.0332450773103295E-3</v>
      </c>
      <c r="C97" s="2">
        <f>B97*12</f>
        <v>1.2398940927723954E-2</v>
      </c>
    </row>
    <row r="98" spans="1:15" x14ac:dyDescent="0.25">
      <c r="A98" s="1" t="s">
        <v>33</v>
      </c>
      <c r="B98" s="3">
        <f>SQRT(B97)</f>
        <v>3.2144129748841073E-2</v>
      </c>
      <c r="C98" s="3">
        <f>SQRT(C97)</f>
        <v>0.1113505317801579</v>
      </c>
    </row>
    <row r="99" spans="1:15" x14ac:dyDescent="0.25">
      <c r="A99" s="1" t="s">
        <v>34</v>
      </c>
      <c r="B99" s="4">
        <f>(B96-B72)/B98</f>
        <v>3.8792332888152009E-2</v>
      </c>
      <c r="C99" s="4">
        <f>(C96-C72)/C98</f>
        <v>0.13438058301280878</v>
      </c>
    </row>
    <row r="101" spans="1:15" x14ac:dyDescent="0.25">
      <c r="A101" s="5" t="s">
        <v>35</v>
      </c>
    </row>
    <row r="103" spans="1:15" x14ac:dyDescent="0.25">
      <c r="A103" s="1" t="s">
        <v>28</v>
      </c>
      <c r="B103" t="s">
        <v>1</v>
      </c>
      <c r="C103" t="s">
        <v>2</v>
      </c>
      <c r="D103" t="s">
        <v>3</v>
      </c>
      <c r="E103" t="s">
        <v>4</v>
      </c>
      <c r="F103" t="s">
        <v>5</v>
      </c>
      <c r="G103" t="s">
        <v>6</v>
      </c>
      <c r="H103" t="s">
        <v>7</v>
      </c>
      <c r="I103" t="s">
        <v>8</v>
      </c>
      <c r="J103" t="s">
        <v>9</v>
      </c>
      <c r="K103" t="s">
        <v>10</v>
      </c>
      <c r="L103" t="s">
        <v>11</v>
      </c>
      <c r="M103" t="s">
        <v>12</v>
      </c>
      <c r="N103" t="s">
        <v>13</v>
      </c>
      <c r="O103" t="s">
        <v>30</v>
      </c>
    </row>
    <row r="104" spans="1:15" x14ac:dyDescent="0.25">
      <c r="B104" s="3">
        <f t="array" ref="B104:N104">TRANSPOSE(MMULT(MINVERSE(B76:N88),Q76:Q88-B72)/SUM(MMULT(MINVERSE(B76:N88),Q76:Q88-B72)))</f>
        <v>-3.8023307961313972</v>
      </c>
      <c r="C104" s="3">
        <v>17.071073972216997</v>
      </c>
      <c r="D104" s="3">
        <v>-2.9938670223494821</v>
      </c>
      <c r="E104" s="3">
        <v>1.0578213500120386</v>
      </c>
      <c r="F104" s="3">
        <v>-6.7707798930560807</v>
      </c>
      <c r="G104" s="3">
        <v>-2.0003563707372058</v>
      </c>
      <c r="H104" s="3">
        <v>-5.6962883947733784</v>
      </c>
      <c r="I104" s="3">
        <v>27.235090934622285</v>
      </c>
      <c r="J104" s="3">
        <v>-6.6504847731121135</v>
      </c>
      <c r="K104" s="3">
        <v>-1.4339473962917846</v>
      </c>
      <c r="L104" s="3">
        <v>-3.8194045991653822</v>
      </c>
      <c r="M104" s="3">
        <v>-5.7582514136435483</v>
      </c>
      <c r="N104" s="3">
        <v>-5.4382755975909456</v>
      </c>
      <c r="O104" s="3">
        <f>SUM(B104:N104)</f>
        <v>1.0000000000000053</v>
      </c>
    </row>
    <row r="106" spans="1:15" x14ac:dyDescent="0.25">
      <c r="B106" t="s">
        <v>21</v>
      </c>
      <c r="C106" t="s">
        <v>22</v>
      </c>
    </row>
    <row r="107" spans="1:15" x14ac:dyDescent="0.25">
      <c r="A107" s="1" t="s">
        <v>36</v>
      </c>
      <c r="B107" s="3">
        <f t="array" ref="B107">SUMPRODUCT(B66:N66,B104:N104)</f>
        <v>0.28976576252143732</v>
      </c>
      <c r="C107" s="3">
        <f>B107*12</f>
        <v>3.4771891502572476</v>
      </c>
    </row>
    <row r="108" spans="1:15" x14ac:dyDescent="0.25">
      <c r="A108" s="1" t="s">
        <v>37</v>
      </c>
      <c r="B108" s="2">
        <f t="array" ref="B108">MMULT(MMULT(B104:N104,B76:N88),TRANSPOSE(B104:N104))</f>
        <v>0.23878011375005417</v>
      </c>
      <c r="C108" s="2">
        <f>B108*12</f>
        <v>2.8653613650006502</v>
      </c>
    </row>
    <row r="109" spans="1:15" x14ac:dyDescent="0.25">
      <c r="A109" s="1" t="s">
        <v>38</v>
      </c>
      <c r="B109" s="3">
        <f>SQRT(B108)</f>
        <v>0.48865132124046712</v>
      </c>
      <c r="C109" s="3">
        <f>SQRT(C108)</f>
        <v>1.6927378311482999</v>
      </c>
    </row>
    <row r="110" spans="1:15" x14ac:dyDescent="0.25">
      <c r="A110" s="1" t="s">
        <v>34</v>
      </c>
      <c r="B110" s="4">
        <f>(B107-B72)/B109</f>
        <v>0.58971653200468865</v>
      </c>
      <c r="C110" s="4">
        <f>(C107-C72)/C109</f>
        <v>2.0428379909908769</v>
      </c>
    </row>
    <row r="112" spans="1:15" x14ac:dyDescent="0.25">
      <c r="A112" s="5" t="s">
        <v>39</v>
      </c>
    </row>
    <row r="114" spans="1:3" x14ac:dyDescent="0.25">
      <c r="A114" s="1" t="s">
        <v>40</v>
      </c>
      <c r="B114" s="2">
        <f t="array" ref="B114">MMULT(MMULT(TRANSPOSE(R76:R88),B76:N88),S76:S88)</f>
        <v>1.033245077310372E-3</v>
      </c>
    </row>
    <row r="116" spans="1:3" x14ac:dyDescent="0.25">
      <c r="A116" s="1" t="s">
        <v>41</v>
      </c>
      <c r="B116" s="3">
        <v>0.3</v>
      </c>
    </row>
    <row r="117" spans="1:3" x14ac:dyDescent="0.25">
      <c r="A117" s="1" t="s">
        <v>42</v>
      </c>
      <c r="B117" s="3">
        <f>B116*B96+(1-B116)*B107</f>
        <v>0.2036901174994912</v>
      </c>
    </row>
    <row r="118" spans="1:3" x14ac:dyDescent="0.25">
      <c r="A118" s="1" t="s">
        <v>43</v>
      </c>
      <c r="B118" s="3">
        <f>SQRT(B116^2*B97+(1-B116)^2*B108+2*B116*(1-B116)*B114)</f>
        <v>0.34282533559664868</v>
      </c>
    </row>
    <row r="120" spans="1:3" x14ac:dyDescent="0.25">
      <c r="A120" s="1" t="s">
        <v>44</v>
      </c>
    </row>
    <row r="121" spans="1:3" x14ac:dyDescent="0.25">
      <c r="B121" t="s">
        <v>43</v>
      </c>
      <c r="C121" t="s">
        <v>42</v>
      </c>
    </row>
    <row r="122" spans="1:3" x14ac:dyDescent="0.25">
      <c r="B122" s="3">
        <f>B118</f>
        <v>0.34282533559664868</v>
      </c>
      <c r="C122" s="3">
        <f>B117</f>
        <v>0.2036901174994912</v>
      </c>
    </row>
    <row r="123" spans="1:3" x14ac:dyDescent="0.25">
      <c r="A123">
        <v>-1.4</v>
      </c>
      <c r="B123" s="3">
        <f t="dataTable" ref="B123:C145" dt2D="0" dtr="0" r1="B116"/>
        <v>1.1706644304121974</v>
      </c>
      <c r="C123" s="3">
        <v>0.69145210595718576</v>
      </c>
    </row>
    <row r="124" spans="1:3" x14ac:dyDescent="0.25">
      <c r="A124">
        <v>-1.2</v>
      </c>
      <c r="B124" s="3">
        <v>1.0731859528774081</v>
      </c>
      <c r="C124" s="3">
        <v>0.63406834260922185</v>
      </c>
    </row>
    <row r="125" spans="1:3" x14ac:dyDescent="0.25">
      <c r="A125">
        <v>-1</v>
      </c>
      <c r="B125" s="3">
        <v>0.97571549120032197</v>
      </c>
      <c r="C125" s="3">
        <v>0.5766845792612576</v>
      </c>
    </row>
    <row r="126" spans="1:3" x14ac:dyDescent="0.25">
      <c r="A126">
        <v>-0.8</v>
      </c>
      <c r="B126" s="3">
        <v>0.87825571422963156</v>
      </c>
      <c r="C126" s="3">
        <v>0.51930081591329358</v>
      </c>
    </row>
    <row r="127" spans="1:3" x14ac:dyDescent="0.25">
      <c r="A127">
        <v>-0.6</v>
      </c>
      <c r="B127" s="3">
        <v>0.78081062292948777</v>
      </c>
      <c r="C127" s="3">
        <v>0.46191705256532956</v>
      </c>
    </row>
    <row r="128" spans="1:3" x14ac:dyDescent="0.25">
      <c r="A128">
        <v>-0.4</v>
      </c>
      <c r="B128" s="3">
        <v>0.68338649948319008</v>
      </c>
      <c r="C128" s="3">
        <v>0.40453328921736542</v>
      </c>
    </row>
    <row r="129" spans="1:3" x14ac:dyDescent="0.25">
      <c r="A129">
        <v>-0.2</v>
      </c>
      <c r="B129" s="3">
        <v>0.58599380198604611</v>
      </c>
      <c r="C129" s="3">
        <v>0.3471495258694014</v>
      </c>
    </row>
    <row r="130" spans="1:3" x14ac:dyDescent="0.25">
      <c r="A130">
        <v>0</v>
      </c>
      <c r="B130" s="3">
        <v>0.48865132124046712</v>
      </c>
      <c r="C130" s="3">
        <v>0.28976576252143732</v>
      </c>
    </row>
    <row r="131" spans="1:3" x14ac:dyDescent="0.25">
      <c r="A131">
        <v>0.2</v>
      </c>
      <c r="B131" s="3">
        <v>0.3913965265914689</v>
      </c>
      <c r="C131" s="3">
        <v>0.23238199917347327</v>
      </c>
    </row>
    <row r="132" spans="1:3" x14ac:dyDescent="0.25">
      <c r="A132">
        <v>0.4</v>
      </c>
      <c r="B132" s="3">
        <v>0.29431635666319689</v>
      </c>
      <c r="C132" s="3">
        <v>0.17499823582550919</v>
      </c>
    </row>
    <row r="133" spans="1:3" x14ac:dyDescent="0.25">
      <c r="A133">
        <v>0.6</v>
      </c>
      <c r="B133" s="3">
        <v>0.1976682677238544</v>
      </c>
      <c r="C133" s="3">
        <v>0.11761447247754513</v>
      </c>
    </row>
    <row r="134" spans="1:3" x14ac:dyDescent="0.25">
      <c r="A134">
        <v>0.8</v>
      </c>
      <c r="B134" s="3">
        <v>0.10267969528694607</v>
      </c>
      <c r="C134" s="3">
        <v>6.0230709129581048E-2</v>
      </c>
    </row>
    <row r="135" spans="1:3" x14ac:dyDescent="0.25">
      <c r="A135">
        <v>1</v>
      </c>
      <c r="B135" s="3">
        <v>3.2144129748841073E-2</v>
      </c>
      <c r="C135" s="3">
        <v>2.8469457816169929E-3</v>
      </c>
    </row>
    <row r="136" spans="1:3" x14ac:dyDescent="0.25">
      <c r="A136">
        <v>1.2</v>
      </c>
      <c r="B136" s="3">
        <v>0.1026796952869459</v>
      </c>
      <c r="C136" s="3">
        <v>-5.4536817566347061E-2</v>
      </c>
    </row>
    <row r="137" spans="1:3" x14ac:dyDescent="0.25">
      <c r="A137">
        <v>1.4</v>
      </c>
      <c r="B137" s="3">
        <v>0.19766826772385415</v>
      </c>
      <c r="C137" s="3">
        <v>-0.11192058091431112</v>
      </c>
    </row>
    <row r="138" spans="1:3" x14ac:dyDescent="0.25">
      <c r="A138">
        <v>1.6</v>
      </c>
      <c r="B138" s="3">
        <v>0.29431635666319678</v>
      </c>
      <c r="C138" s="3">
        <v>-0.16930434426227522</v>
      </c>
    </row>
    <row r="139" spans="1:3" x14ac:dyDescent="0.25">
      <c r="A139">
        <v>1.8</v>
      </c>
      <c r="B139" s="3">
        <v>0.39139652659146879</v>
      </c>
      <c r="C139" s="3">
        <v>-0.22668810761023928</v>
      </c>
    </row>
    <row r="140" spans="1:3" x14ac:dyDescent="0.25">
      <c r="A140">
        <v>2</v>
      </c>
      <c r="B140" s="3">
        <v>0.4886513212404669</v>
      </c>
      <c r="C140" s="3">
        <v>-0.28407187095820335</v>
      </c>
    </row>
    <row r="141" spans="1:3" x14ac:dyDescent="0.25">
      <c r="A141">
        <v>2.2000000000000002</v>
      </c>
      <c r="B141" s="3">
        <v>0.585993801986046</v>
      </c>
      <c r="C141" s="3">
        <v>-0.34145563430616743</v>
      </c>
    </row>
    <row r="142" spans="1:3" x14ac:dyDescent="0.25">
      <c r="A142">
        <v>2.4</v>
      </c>
      <c r="B142" s="3">
        <v>0.68338649948318986</v>
      </c>
      <c r="C142" s="3">
        <v>-0.39883939765413146</v>
      </c>
    </row>
    <row r="143" spans="1:3" x14ac:dyDescent="0.25">
      <c r="A143">
        <v>2.6</v>
      </c>
      <c r="B143" s="3">
        <v>0.78081062292948755</v>
      </c>
      <c r="C143" s="3">
        <v>-0.45622316100209553</v>
      </c>
    </row>
    <row r="144" spans="1:3" x14ac:dyDescent="0.25">
      <c r="A144">
        <v>2.8</v>
      </c>
      <c r="B144" s="3">
        <v>0.87825571422963133</v>
      </c>
      <c r="C144" s="3">
        <v>-0.5136069243500595</v>
      </c>
    </row>
    <row r="145" spans="1:15" x14ac:dyDescent="0.25">
      <c r="A145">
        <v>3</v>
      </c>
      <c r="B145" s="3">
        <v>0.97571549120032186</v>
      </c>
      <c r="C145" s="3">
        <v>-0.57099068769802364</v>
      </c>
    </row>
    <row r="146" spans="1:15" x14ac:dyDescent="0.25">
      <c r="A146"/>
    </row>
    <row r="147" spans="1:15" x14ac:dyDescent="0.25">
      <c r="A147" s="7" t="s">
        <v>45</v>
      </c>
    </row>
    <row r="148" spans="1:15" x14ac:dyDescent="0.25">
      <c r="A148"/>
    </row>
    <row r="149" spans="1:15" x14ac:dyDescent="0.25">
      <c r="A149" s="1" t="s">
        <v>46</v>
      </c>
      <c r="B149" s="6"/>
      <c r="C149" s="6"/>
      <c r="D149" s="6"/>
      <c r="E149" s="6"/>
      <c r="F149" s="6"/>
      <c r="G149" s="6"/>
      <c r="H149" s="6"/>
      <c r="I149" s="6"/>
      <c r="J149" s="6"/>
      <c r="K149" s="6"/>
      <c r="L149" s="6"/>
      <c r="M149" s="6"/>
      <c r="N149" s="6"/>
      <c r="O149" s="6"/>
    </row>
    <row r="150" spans="1:15" x14ac:dyDescent="0.25">
      <c r="A150"/>
      <c r="O150" s="3"/>
    </row>
    <row r="151" spans="1:15" x14ac:dyDescent="0.25">
      <c r="A151" t="s">
        <v>1</v>
      </c>
      <c r="B151" s="4">
        <v>0</v>
      </c>
    </row>
    <row r="152" spans="1:15" x14ac:dyDescent="0.25">
      <c r="A152" t="s">
        <v>2</v>
      </c>
      <c r="B152" s="4">
        <v>0.99999999999995159</v>
      </c>
    </row>
    <row r="153" spans="1:15" x14ac:dyDescent="0.25">
      <c r="A153" t="s">
        <v>3</v>
      </c>
      <c r="B153" s="4">
        <v>0</v>
      </c>
    </row>
    <row r="154" spans="1:15" x14ac:dyDescent="0.25">
      <c r="A154" t="s">
        <v>4</v>
      </c>
      <c r="B154" s="4">
        <v>0</v>
      </c>
    </row>
    <row r="155" spans="1:15" x14ac:dyDescent="0.25">
      <c r="A155" t="s">
        <v>5</v>
      </c>
      <c r="B155" s="4">
        <v>0</v>
      </c>
    </row>
    <row r="156" spans="1:15" x14ac:dyDescent="0.25">
      <c r="A156" t="s">
        <v>6</v>
      </c>
      <c r="B156" s="4">
        <v>0</v>
      </c>
    </row>
    <row r="157" spans="1:15" x14ac:dyDescent="0.25">
      <c r="A157" t="s">
        <v>7</v>
      </c>
      <c r="B157" s="4">
        <v>0</v>
      </c>
    </row>
    <row r="158" spans="1:15" x14ac:dyDescent="0.25">
      <c r="A158" t="s">
        <v>8</v>
      </c>
      <c r="B158" s="4">
        <v>0</v>
      </c>
    </row>
    <row r="159" spans="1:15" x14ac:dyDescent="0.25">
      <c r="A159" t="s">
        <v>9</v>
      </c>
      <c r="B159" s="4">
        <v>0</v>
      </c>
    </row>
    <row r="160" spans="1:15" x14ac:dyDescent="0.25">
      <c r="A160" t="s">
        <v>10</v>
      </c>
      <c r="B160" s="4">
        <v>0</v>
      </c>
    </row>
    <row r="161" spans="1:3" x14ac:dyDescent="0.25">
      <c r="A161" t="s">
        <v>11</v>
      </c>
      <c r="B161" s="4">
        <v>0</v>
      </c>
    </row>
    <row r="162" spans="1:3" x14ac:dyDescent="0.25">
      <c r="A162" t="s">
        <v>12</v>
      </c>
      <c r="B162" s="4">
        <v>0</v>
      </c>
    </row>
    <row r="163" spans="1:3" x14ac:dyDescent="0.25">
      <c r="A163" t="s">
        <v>13</v>
      </c>
      <c r="B163" s="4">
        <v>0</v>
      </c>
    </row>
    <row r="164" spans="1:3" x14ac:dyDescent="0.25">
      <c r="A164" t="s">
        <v>30</v>
      </c>
      <c r="B164">
        <f>SUM(B151:B163)</f>
        <v>0.99999999999995159</v>
      </c>
    </row>
    <row r="166" spans="1:3" x14ac:dyDescent="0.25">
      <c r="B166" t="s">
        <v>21</v>
      </c>
      <c r="C166" t="s">
        <v>22</v>
      </c>
    </row>
    <row r="167" spans="1:3" x14ac:dyDescent="0.25">
      <c r="A167" s="1" t="s">
        <v>47</v>
      </c>
      <c r="B167" s="3">
        <f t="array" ref="B167">MMULT(TRANSPOSE(B151:B163),Q76:Q88)</f>
        <v>1.8306826501552586E-2</v>
      </c>
      <c r="C167" s="3">
        <f>B167*12</f>
        <v>0.21968191801863102</v>
      </c>
    </row>
    <row r="168" spans="1:3" x14ac:dyDescent="0.25">
      <c r="A168" s="1" t="s">
        <v>48</v>
      </c>
      <c r="B168" s="2">
        <f t="array" ref="B168">MMULT(MMULT(TRANSPOSE(B151:B163),B76:N88),B151:B163)</f>
        <v>2.5338753595502039E-3</v>
      </c>
      <c r="C168" s="2">
        <f>B168*12</f>
        <v>3.0406504314602449E-2</v>
      </c>
    </row>
    <row r="169" spans="1:3" x14ac:dyDescent="0.25">
      <c r="A169" s="1" t="s">
        <v>49</v>
      </c>
      <c r="B169" s="3">
        <f t="array" ref="B169">SQRT(MMULT(TRANSPOSE(B151:B163),MMULT(B76:N88,B151:B163)))</f>
        <v>5.0337613764959141E-2</v>
      </c>
      <c r="C169" s="3">
        <f>SQRT(C168)</f>
        <v>0.17437460914537542</v>
      </c>
    </row>
    <row r="170" spans="1:3" x14ac:dyDescent="0.25">
      <c r="A170" s="1" t="s">
        <v>34</v>
      </c>
      <c r="B170" s="4">
        <f>(B167-B72)/B169</f>
        <v>0.33189548037699174</v>
      </c>
      <c r="C170" s="4">
        <f>(C167-C72)/C169</f>
        <v>1.149719669630858</v>
      </c>
    </row>
    <row r="172" spans="1:3" x14ac:dyDescent="0.25">
      <c r="A172" s="5" t="s">
        <v>50</v>
      </c>
    </row>
    <row r="174" spans="1:3" ht="30" x14ac:dyDescent="0.25">
      <c r="A174" s="8" t="s">
        <v>51</v>
      </c>
    </row>
    <row r="175" spans="1:3" x14ac:dyDescent="0.25">
      <c r="A175"/>
    </row>
    <row r="176" spans="1:3" x14ac:dyDescent="0.25">
      <c r="A176" t="s">
        <v>1</v>
      </c>
      <c r="B176">
        <v>0</v>
      </c>
    </row>
    <row r="177" spans="1:4" x14ac:dyDescent="0.25">
      <c r="A177" t="s">
        <v>2</v>
      </c>
      <c r="B177">
        <v>0.75000000000000044</v>
      </c>
    </row>
    <row r="178" spans="1:4" x14ac:dyDescent="0.25">
      <c r="A178" t="s">
        <v>3</v>
      </c>
      <c r="B178">
        <v>0</v>
      </c>
    </row>
    <row r="179" spans="1:4" x14ac:dyDescent="0.25">
      <c r="A179" t="s">
        <v>4</v>
      </c>
      <c r="B179">
        <v>0</v>
      </c>
    </row>
    <row r="180" spans="1:4" x14ac:dyDescent="0.25">
      <c r="A180" t="s">
        <v>5</v>
      </c>
      <c r="B180">
        <v>0</v>
      </c>
    </row>
    <row r="181" spans="1:4" x14ac:dyDescent="0.25">
      <c r="A181" t="s">
        <v>6</v>
      </c>
      <c r="B181">
        <v>0</v>
      </c>
    </row>
    <row r="182" spans="1:4" x14ac:dyDescent="0.25">
      <c r="A182" t="s">
        <v>7</v>
      </c>
      <c r="B182">
        <v>0</v>
      </c>
    </row>
    <row r="183" spans="1:4" x14ac:dyDescent="0.25">
      <c r="A183" t="s">
        <v>8</v>
      </c>
      <c r="B183">
        <v>0</v>
      </c>
      <c r="C183">
        <f>SUM(B176:B183)</f>
        <v>0.75000000000000044</v>
      </c>
      <c r="D183" t="s">
        <v>52</v>
      </c>
    </row>
    <row r="184" spans="1:4" x14ac:dyDescent="0.25">
      <c r="A184" t="s">
        <v>9</v>
      </c>
      <c r="B184">
        <v>0</v>
      </c>
    </row>
    <row r="185" spans="1:4" x14ac:dyDescent="0.25">
      <c r="A185" t="s">
        <v>10</v>
      </c>
      <c r="B185">
        <v>0</v>
      </c>
    </row>
    <row r="186" spans="1:4" x14ac:dyDescent="0.25">
      <c r="A186" t="s">
        <v>11</v>
      </c>
      <c r="B186">
        <v>0</v>
      </c>
    </row>
    <row r="187" spans="1:4" x14ac:dyDescent="0.25">
      <c r="A187" t="s">
        <v>12</v>
      </c>
      <c r="B187">
        <v>0</v>
      </c>
    </row>
    <row r="188" spans="1:4" x14ac:dyDescent="0.25">
      <c r="A188" t="s">
        <v>13</v>
      </c>
      <c r="B188">
        <v>0.24999999999999264</v>
      </c>
      <c r="C188">
        <f>SUM(B184:B188)</f>
        <v>0.24999999999999264</v>
      </c>
      <c r="D188" t="s">
        <v>53</v>
      </c>
    </row>
    <row r="189" spans="1:4" x14ac:dyDescent="0.25">
      <c r="A189" t="s">
        <v>30</v>
      </c>
      <c r="B189">
        <f>SUM(B176:B188)</f>
        <v>0.99999999999999312</v>
      </c>
    </row>
    <row r="191" spans="1:4" x14ac:dyDescent="0.25">
      <c r="B191" t="s">
        <v>21</v>
      </c>
      <c r="C191" t="s">
        <v>22</v>
      </c>
    </row>
    <row r="192" spans="1:4" x14ac:dyDescent="0.25">
      <c r="A192" s="1" t="s">
        <v>47</v>
      </c>
      <c r="B192" s="3">
        <f t="array" ref="B192">MMULT(TRANSPOSE(B176:B188),Q76:Q88)</f>
        <v>1.6486473040551172E-2</v>
      </c>
      <c r="C192" s="3">
        <f>B192*12</f>
        <v>0.19783767648661404</v>
      </c>
    </row>
    <row r="193" spans="1:4" x14ac:dyDescent="0.25">
      <c r="A193" s="1" t="s">
        <v>48</v>
      </c>
      <c r="B193" s="2">
        <f t="array" ref="B193">MMULT(MMULT(TRANSPOSE(B176:B188),B76:N88),B176:B188)</f>
        <v>2.3251656626742728E-3</v>
      </c>
      <c r="C193" s="2">
        <f>B193*12</f>
        <v>2.7901987952091273E-2</v>
      </c>
    </row>
    <row r="194" spans="1:4" x14ac:dyDescent="0.25">
      <c r="A194" s="1" t="s">
        <v>49</v>
      </c>
      <c r="B194" s="3">
        <f t="array" ref="B194">SQRT(MMULT(TRANSPOSE(B176:B188),MMULT(B76:N88,B176:B188)))</f>
        <v>4.8219971616274025E-2</v>
      </c>
      <c r="C194" s="3">
        <f>SQRT(C193)</f>
        <v>0.16703888155783153</v>
      </c>
    </row>
    <row r="195" spans="1:4" x14ac:dyDescent="0.25">
      <c r="A195" s="1" t="s">
        <v>34</v>
      </c>
      <c r="B195" s="4">
        <f>(B192-B72)/B194</f>
        <v>0.30872007057604844</v>
      </c>
      <c r="C195" s="4">
        <f>(C192-C72)/C194</f>
        <v>1.0694376951079312</v>
      </c>
    </row>
    <row r="197" spans="1:4" x14ac:dyDescent="0.25">
      <c r="A197" s="5" t="s">
        <v>54</v>
      </c>
    </row>
    <row r="199" spans="1:4" ht="30" x14ac:dyDescent="0.25">
      <c r="A199" s="8" t="s">
        <v>55</v>
      </c>
    </row>
    <row r="200" spans="1:4" x14ac:dyDescent="0.25">
      <c r="A200"/>
      <c r="B200" t="s">
        <v>56</v>
      </c>
    </row>
    <row r="201" spans="1:4" x14ac:dyDescent="0.25">
      <c r="A201" t="s">
        <v>1</v>
      </c>
      <c r="B201">
        <v>0.15</v>
      </c>
    </row>
    <row r="202" spans="1:4" x14ac:dyDescent="0.25">
      <c r="A202" t="s">
        <v>2</v>
      </c>
      <c r="B202">
        <v>0.15</v>
      </c>
    </row>
    <row r="203" spans="1:4" x14ac:dyDescent="0.25">
      <c r="A203" t="s">
        <v>3</v>
      </c>
      <c r="B203">
        <v>0.15000000000000016</v>
      </c>
    </row>
    <row r="204" spans="1:4" x14ac:dyDescent="0.25">
      <c r="A204" t="s">
        <v>4</v>
      </c>
      <c r="B204">
        <v>0.15</v>
      </c>
    </row>
    <row r="205" spans="1:4" x14ac:dyDescent="0.25">
      <c r="A205" t="s">
        <v>5</v>
      </c>
      <c r="B205">
        <v>0</v>
      </c>
    </row>
    <row r="206" spans="1:4" x14ac:dyDescent="0.25">
      <c r="A206" t="s">
        <v>6</v>
      </c>
      <c r="B206">
        <v>0</v>
      </c>
    </row>
    <row r="207" spans="1:4" x14ac:dyDescent="0.25">
      <c r="A207" t="s">
        <v>7</v>
      </c>
      <c r="B207">
        <v>0</v>
      </c>
    </row>
    <row r="208" spans="1:4" x14ac:dyDescent="0.25">
      <c r="A208" t="s">
        <v>8</v>
      </c>
      <c r="B208">
        <v>0.15</v>
      </c>
      <c r="C208">
        <f>SUM(B201:B208)</f>
        <v>0.75000000000000022</v>
      </c>
      <c r="D208" t="s">
        <v>52</v>
      </c>
    </row>
    <row r="209" spans="1:11" x14ac:dyDescent="0.25">
      <c r="A209" t="s">
        <v>9</v>
      </c>
      <c r="B209">
        <v>0</v>
      </c>
    </row>
    <row r="210" spans="1:11" x14ac:dyDescent="0.25">
      <c r="A210" t="s">
        <v>10</v>
      </c>
      <c r="B210">
        <v>9.9999999999992636E-2</v>
      </c>
    </row>
    <row r="211" spans="1:11" x14ac:dyDescent="0.25">
      <c r="A211" t="s">
        <v>11</v>
      </c>
      <c r="B211">
        <v>0</v>
      </c>
    </row>
    <row r="212" spans="1:11" x14ac:dyDescent="0.25">
      <c r="A212" t="s">
        <v>12</v>
      </c>
      <c r="B212">
        <v>0</v>
      </c>
    </row>
    <row r="213" spans="1:11" x14ac:dyDescent="0.25">
      <c r="A213" t="s">
        <v>13</v>
      </c>
      <c r="B213">
        <v>0.15</v>
      </c>
      <c r="C213">
        <f>SUM(B209:B213)</f>
        <v>0.24999999999999262</v>
      </c>
      <c r="D213" t="s">
        <v>53</v>
      </c>
    </row>
    <row r="214" spans="1:11" x14ac:dyDescent="0.25">
      <c r="A214" t="s">
        <v>30</v>
      </c>
      <c r="B214">
        <f>SUM(B201:B213)</f>
        <v>0.99999999999999289</v>
      </c>
    </row>
    <row r="216" spans="1:11" x14ac:dyDescent="0.25">
      <c r="B216" t="s">
        <v>21</v>
      </c>
      <c r="C216" t="s">
        <v>22</v>
      </c>
    </row>
    <row r="217" spans="1:11" x14ac:dyDescent="0.25">
      <c r="A217" s="1" t="s">
        <v>47</v>
      </c>
      <c r="B217" s="3">
        <f t="array" ref="B217">MMULT(TRANSPOSE(B201:B213),Q76:Q88)</f>
        <v>1.244962778305928E-2</v>
      </c>
      <c r="C217" s="3">
        <f>B217*12</f>
        <v>0.14939553339671136</v>
      </c>
    </row>
    <row r="218" spans="1:11" x14ac:dyDescent="0.25">
      <c r="A218" s="1" t="s">
        <v>48</v>
      </c>
      <c r="B218" s="2">
        <f t="array" ref="B218">MMULT(MMULT(TRANSPOSE(B201:B213),B76:N88),B201:B213)</f>
        <v>2.0148133981369716E-3</v>
      </c>
      <c r="C218" s="2">
        <f>B218*12</f>
        <v>2.4177760777643657E-2</v>
      </c>
    </row>
    <row r="219" spans="1:11" x14ac:dyDescent="0.25">
      <c r="A219" s="1" t="s">
        <v>49</v>
      </c>
      <c r="B219" s="3">
        <f t="array" ref="B219">SQRT(MMULT(TRANSPOSE(B201:B213),MMULT(B76:N88,B201:B213)))</f>
        <v>4.488667283433883E-2</v>
      </c>
      <c r="C219" s="3">
        <f>SQRT(C218)</f>
        <v>0.15549199586359311</v>
      </c>
    </row>
    <row r="220" spans="1:11" x14ac:dyDescent="0.25">
      <c r="A220" s="1" t="s">
        <v>34</v>
      </c>
      <c r="B220" s="4">
        <f>(B217-B72)/B219</f>
        <v>0.24171156153857737</v>
      </c>
      <c r="C220" s="4">
        <f>(C217-C72)/C219</f>
        <v>0.83731341072325471</v>
      </c>
    </row>
    <row r="222" spans="1:11" ht="15.75" thickBot="1" x14ac:dyDescent="0.3">
      <c r="A222" s="5" t="s">
        <v>57</v>
      </c>
    </row>
    <row r="223" spans="1:11" ht="47.25" customHeight="1" x14ac:dyDescent="0.25">
      <c r="A223" s="64"/>
      <c r="B223" s="66" t="s">
        <v>27</v>
      </c>
      <c r="C223" s="67"/>
      <c r="D223" s="68" t="s">
        <v>64</v>
      </c>
      <c r="E223" s="69"/>
      <c r="F223" s="70" t="s">
        <v>46</v>
      </c>
      <c r="G223" s="71"/>
      <c r="H223" s="72" t="s">
        <v>58</v>
      </c>
      <c r="I223" s="73"/>
      <c r="J223" s="62" t="s">
        <v>65</v>
      </c>
      <c r="K223" s="63"/>
    </row>
    <row r="224" spans="1:11" ht="15.75" thickBot="1" x14ac:dyDescent="0.3">
      <c r="A224" s="65"/>
      <c r="B224" s="52" t="s">
        <v>21</v>
      </c>
      <c r="C224" s="54" t="s">
        <v>22</v>
      </c>
      <c r="D224" s="55" t="s">
        <v>21</v>
      </c>
      <c r="E224" s="56" t="s">
        <v>22</v>
      </c>
      <c r="F224" s="57" t="s">
        <v>21</v>
      </c>
      <c r="G224" s="58" t="s">
        <v>22</v>
      </c>
      <c r="H224" s="59" t="s">
        <v>21</v>
      </c>
      <c r="I224" s="60" t="s">
        <v>22</v>
      </c>
      <c r="J224" s="61" t="s">
        <v>21</v>
      </c>
      <c r="K224" s="53" t="s">
        <v>22</v>
      </c>
    </row>
    <row r="225" spans="1:11" x14ac:dyDescent="0.25">
      <c r="A225" s="35" t="s">
        <v>60</v>
      </c>
      <c r="B225" s="11">
        <f t="shared" ref="B225:C228" si="4">B96</f>
        <v>2.8469457816169929E-3</v>
      </c>
      <c r="C225" s="12">
        <f t="shared" si="4"/>
        <v>3.4163349379403914E-2</v>
      </c>
      <c r="D225" s="27">
        <f>B107</f>
        <v>0.28976576252143732</v>
      </c>
      <c r="E225" s="28">
        <f>C107</f>
        <v>3.4771891502572476</v>
      </c>
      <c r="F225" s="23">
        <f>B167</f>
        <v>1.8306826501552586E-2</v>
      </c>
      <c r="G225" s="24">
        <f>C167</f>
        <v>0.21968191801863102</v>
      </c>
      <c r="H225" s="31">
        <f>B192</f>
        <v>1.6486473040551172E-2</v>
      </c>
      <c r="I225" s="32">
        <f>C192</f>
        <v>0.19783767648661404</v>
      </c>
      <c r="J225" s="19">
        <f>B217</f>
        <v>1.244962778305928E-2</v>
      </c>
      <c r="K225" s="33">
        <f>C217</f>
        <v>0.14939553339671136</v>
      </c>
    </row>
    <row r="226" spans="1:11" x14ac:dyDescent="0.25">
      <c r="A226" s="10" t="s">
        <v>61</v>
      </c>
      <c r="B226" s="13">
        <f t="shared" si="4"/>
        <v>1.0332450773103295E-3</v>
      </c>
      <c r="C226" s="16">
        <f t="shared" si="4"/>
        <v>1.2398940927723954E-2</v>
      </c>
      <c r="D226" s="44">
        <f t="shared" ref="D226:E228" si="5">B108</f>
        <v>0.23878011375005417</v>
      </c>
      <c r="E226" s="45">
        <f t="shared" si="5"/>
        <v>2.8653613650006502</v>
      </c>
      <c r="F226" s="46">
        <f t="shared" ref="F226:G228" si="6">B168</f>
        <v>2.5338753595502039E-3</v>
      </c>
      <c r="G226" s="47">
        <f t="shared" si="6"/>
        <v>3.0406504314602449E-2</v>
      </c>
      <c r="H226" s="48">
        <f t="shared" ref="H226:I228" si="7">B193</f>
        <v>2.3251656626742728E-3</v>
      </c>
      <c r="I226" s="49">
        <f t="shared" si="7"/>
        <v>2.7901987952091273E-2</v>
      </c>
      <c r="J226" s="50">
        <f t="shared" ref="J226:K228" si="8">B218</f>
        <v>2.0148133981369716E-3</v>
      </c>
      <c r="K226" s="51">
        <f t="shared" si="8"/>
        <v>2.4177760777643657E-2</v>
      </c>
    </row>
    <row r="227" spans="1:11" x14ac:dyDescent="0.25">
      <c r="A227" s="10" t="s">
        <v>62</v>
      </c>
      <c r="B227" s="14">
        <f t="shared" si="4"/>
        <v>3.2144129748841073E-2</v>
      </c>
      <c r="C227" s="17">
        <f t="shared" si="4"/>
        <v>0.1113505317801579</v>
      </c>
      <c r="D227" s="29">
        <f t="shared" si="5"/>
        <v>0.48865132124046712</v>
      </c>
      <c r="E227" s="30">
        <f t="shared" si="5"/>
        <v>1.6927378311482999</v>
      </c>
      <c r="F227" s="25">
        <f t="shared" si="6"/>
        <v>5.0337613764959141E-2</v>
      </c>
      <c r="G227" s="26">
        <f t="shared" si="6"/>
        <v>0.17437460914537542</v>
      </c>
      <c r="H227" s="21">
        <f t="shared" si="7"/>
        <v>4.8219971616274025E-2</v>
      </c>
      <c r="I227" s="22">
        <f t="shared" si="7"/>
        <v>0.16703888155783153</v>
      </c>
      <c r="J227" s="20">
        <f t="shared" si="8"/>
        <v>4.488667283433883E-2</v>
      </c>
      <c r="K227" s="34">
        <f t="shared" si="8"/>
        <v>0.15549199586359311</v>
      </c>
    </row>
    <row r="228" spans="1:11" ht="15.75" thickBot="1" x14ac:dyDescent="0.3">
      <c r="A228" s="10" t="s">
        <v>34</v>
      </c>
      <c r="B228" s="15">
        <f t="shared" si="4"/>
        <v>3.8792332888152009E-2</v>
      </c>
      <c r="C228" s="18">
        <f t="shared" si="4"/>
        <v>0.13438058301280878</v>
      </c>
      <c r="D228" s="36">
        <f t="shared" si="5"/>
        <v>0.58971653200468865</v>
      </c>
      <c r="E228" s="37">
        <f t="shared" si="5"/>
        <v>2.0428379909908769</v>
      </c>
      <c r="F228" s="38">
        <f t="shared" si="6"/>
        <v>0.33189548037699174</v>
      </c>
      <c r="G228" s="39">
        <f t="shared" si="6"/>
        <v>1.149719669630858</v>
      </c>
      <c r="H228" s="40">
        <f t="shared" si="7"/>
        <v>0.30872007057604844</v>
      </c>
      <c r="I228" s="41">
        <f t="shared" si="7"/>
        <v>1.0694376951079312</v>
      </c>
      <c r="J228" s="42">
        <f t="shared" si="8"/>
        <v>0.24171156153857737</v>
      </c>
      <c r="K228" s="43">
        <f t="shared" si="8"/>
        <v>0.83731341072325471</v>
      </c>
    </row>
  </sheetData>
  <mergeCells count="6">
    <mergeCell ref="J223:K223"/>
    <mergeCell ref="A223:A224"/>
    <mergeCell ref="B223:C223"/>
    <mergeCell ref="D223:E223"/>
    <mergeCell ref="F223:G223"/>
    <mergeCell ref="H223:I223"/>
  </mergeCells>
  <pageMargins left="0.7" right="0.7" top="0.75" bottom="0.75" header="0.3" footer="0.3"/>
  <pageSetup orientation="portrait" horizontalDpi="300" verticalDpi="300" r:id="rId1"/>
  <ignoredErrors>
    <ignoredError sqref="C183:C188 C208:C213"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46"/>
  <sheetViews>
    <sheetView zoomScale="80" zoomScaleNormal="80" workbookViewId="0"/>
  </sheetViews>
  <sheetFormatPr defaultRowHeight="15" x14ac:dyDescent="0.25"/>
  <cols>
    <col min="1" max="1" width="51.28515625" style="1" customWidth="1"/>
    <col min="2" max="11" width="9.28515625" customWidth="1"/>
    <col min="12" max="15" width="10.5703125" bestFit="1" customWidth="1"/>
    <col min="16" max="16" width="11" bestFit="1" customWidth="1"/>
    <col min="18" max="18" width="9.28515625" bestFit="1" customWidth="1"/>
    <col min="19" max="19" width="27.85546875" bestFit="1" customWidth="1"/>
  </cols>
  <sheetData>
    <row r="1" spans="1:16" x14ac:dyDescent="0.25">
      <c r="A1" s="1" t="s">
        <v>23</v>
      </c>
    </row>
    <row r="2" spans="1:16" x14ac:dyDescent="0.25">
      <c r="A2" s="1" t="s">
        <v>0</v>
      </c>
      <c r="B2" t="s">
        <v>1</v>
      </c>
      <c r="C2" t="s">
        <v>2</v>
      </c>
      <c r="D2" t="s">
        <v>3</v>
      </c>
      <c r="E2" t="s">
        <v>4</v>
      </c>
      <c r="F2" t="s">
        <v>5</v>
      </c>
      <c r="G2" t="s">
        <v>6</v>
      </c>
      <c r="H2" t="s">
        <v>7</v>
      </c>
      <c r="I2" t="s">
        <v>8</v>
      </c>
      <c r="J2" t="s">
        <v>9</v>
      </c>
      <c r="K2" t="s">
        <v>10</v>
      </c>
      <c r="L2" t="s">
        <v>11</v>
      </c>
      <c r="M2" t="s">
        <v>12</v>
      </c>
      <c r="N2" t="s">
        <v>13</v>
      </c>
      <c r="P2" t="s">
        <v>14</v>
      </c>
    </row>
    <row r="3" spans="1:16" x14ac:dyDescent="0.25">
      <c r="A3" s="1">
        <v>42767</v>
      </c>
      <c r="B3" s="2">
        <f>'etf data'!B66</f>
        <v>3.5780386957841692E-2</v>
      </c>
      <c r="C3" s="2">
        <f>'etf data'!C66</f>
        <v>4.719183052599818E-2</v>
      </c>
      <c r="D3" s="2">
        <f>'etf data'!D66</f>
        <v>3.6149988968800173E-2</v>
      </c>
      <c r="E3" s="2">
        <f>'etf data'!E66</f>
        <v>2.7899452652491608E-2</v>
      </c>
      <c r="F3" s="2">
        <f>'etf data'!F66</f>
        <v>3.3534643078257487E-2</v>
      </c>
      <c r="G3" s="2">
        <f>'etf data'!G66</f>
        <v>2.6770064928692827E-2</v>
      </c>
      <c r="H3" s="2">
        <f>'etf data'!H66</f>
        <v>2.0116505109489813E-2</v>
      </c>
      <c r="I3" s="2">
        <f>'etf data'!I66</f>
        <v>3.6948811221400035E-2</v>
      </c>
      <c r="J3" s="2">
        <f>'etf data'!J66</f>
        <v>1.0559871686181443E-2</v>
      </c>
      <c r="K3" s="2">
        <f>'etf data'!K66</f>
        <v>2.24630619522177E-2</v>
      </c>
      <c r="L3" s="2">
        <f>'etf data'!L66</f>
        <v>5.8752950366205425E-3</v>
      </c>
      <c r="M3" s="2">
        <f>'etf data'!M66</f>
        <v>2.1482471880085674E-2</v>
      </c>
      <c r="N3" s="2">
        <f>'etf data'!N66</f>
        <v>2.6897765515789818E-2</v>
      </c>
      <c r="O3" s="2"/>
      <c r="P3" s="2">
        <f>'etf data'!P66</f>
        <v>3.7198260541408734E-2</v>
      </c>
    </row>
    <row r="4" spans="1:16" x14ac:dyDescent="0.25">
      <c r="A4" s="1">
        <v>42795</v>
      </c>
      <c r="B4" s="2">
        <f>'etf data'!B67</f>
        <v>-1.0197323771249489E-2</v>
      </c>
      <c r="C4" s="2">
        <f>'etf data'!C67</f>
        <v>1.2482734101718851E-2</v>
      </c>
      <c r="D4" s="2">
        <f>'etf data'!D67</f>
        <v>-1.608052482739708E-2</v>
      </c>
      <c r="E4" s="2">
        <f>'etf data'!E67</f>
        <v>1.8627000985920183E-3</v>
      </c>
      <c r="F4" s="2">
        <f>'etf data'!F67</f>
        <v>-6.9178919723063004E-3</v>
      </c>
      <c r="G4" s="2">
        <f>'etf data'!G67</f>
        <v>2.0658609520143312E-3</v>
      </c>
      <c r="H4" s="2">
        <f>'etf data'!H67</f>
        <v>-1.1107473346276486E-2</v>
      </c>
      <c r="I4" s="2">
        <f>'etf data'!I67</f>
        <v>-3.9409956364967469E-3</v>
      </c>
      <c r="J4" s="2">
        <f>'etf data'!J67</f>
        <v>2.6645478670876965E-2</v>
      </c>
      <c r="K4" s="2">
        <f>'etf data'!K67</f>
        <v>2.6621776460157953E-2</v>
      </c>
      <c r="L4" s="2">
        <f>'etf data'!L67</f>
        <v>3.8670569002382971E-2</v>
      </c>
      <c r="M4" s="2">
        <f>'etf data'!M67</f>
        <v>1.5893657546486528E-2</v>
      </c>
      <c r="N4" s="2">
        <f>'etf data'!N67</f>
        <v>1.0849448417942442E-2</v>
      </c>
      <c r="O4" s="2"/>
      <c r="P4" s="2">
        <f>'etf data'!P67</f>
        <v>-3.8923017041514463E-4</v>
      </c>
    </row>
    <row r="5" spans="1:16" x14ac:dyDescent="0.25">
      <c r="A5" s="1">
        <v>42826</v>
      </c>
      <c r="B5" s="2">
        <f>'etf data'!B68</f>
        <v>6.4586487021993655E-3</v>
      </c>
      <c r="C5" s="2">
        <f>'etf data'!C68</f>
        <v>2.6732375658198304E-2</v>
      </c>
      <c r="D5" s="2">
        <f>'etf data'!D68</f>
        <v>4.1397438788342011E-3</v>
      </c>
      <c r="E5" s="2">
        <f>'etf data'!E68</f>
        <v>2.2657417264480229E-2</v>
      </c>
      <c r="F5" s="2">
        <f>'etf data'!F68</f>
        <v>8.4379227591429018E-3</v>
      </c>
      <c r="G5" s="2">
        <f>'etf data'!G68</f>
        <v>1.6065766329741438E-2</v>
      </c>
      <c r="H5" s="2">
        <f>'etf data'!H68</f>
        <v>7.9624343221811333E-3</v>
      </c>
      <c r="I5" s="2">
        <f>'etf data'!I68</f>
        <v>1.5192018406787744E-2</v>
      </c>
      <c r="J5" s="2">
        <f>'etf data'!J68</f>
        <v>2.6058529547707376E-2</v>
      </c>
      <c r="K5" s="2">
        <f>'etf data'!K68</f>
        <v>1.7416980788750314E-2</v>
      </c>
      <c r="L5" s="2">
        <f>'etf data'!L68</f>
        <v>4.4610152301761019E-2</v>
      </c>
      <c r="M5" s="2">
        <f>'etf data'!M68</f>
        <v>9.6191970670120863E-3</v>
      </c>
      <c r="N5" s="2">
        <f>'etf data'!N68</f>
        <v>2.0189086823035218E-2</v>
      </c>
      <c r="O5" s="2"/>
      <c r="P5" s="2">
        <f>'etf data'!P68</f>
        <v>9.0912169025529899E-3</v>
      </c>
    </row>
    <row r="6" spans="1:16" x14ac:dyDescent="0.25">
      <c r="A6" s="1">
        <v>42856</v>
      </c>
      <c r="B6" s="2">
        <f>'etf data'!B69</f>
        <v>3.6086253745102326E-3</v>
      </c>
      <c r="C6" s="2">
        <f>'etf data'!C69</f>
        <v>2.978968904840551E-2</v>
      </c>
      <c r="D6" s="2">
        <f>'etf data'!D69</f>
        <v>1.6074028146946251E-3</v>
      </c>
      <c r="E6" s="2">
        <f>'etf data'!E69</f>
        <v>1.8298393988388062E-2</v>
      </c>
      <c r="F6" s="2">
        <f>'etf data'!F69</f>
        <v>8.795252763900141E-4</v>
      </c>
      <c r="G6" s="2">
        <f>'etf data'!G69</f>
        <v>3.5065652978361062E-3</v>
      </c>
      <c r="H6" s="2">
        <f>'etf data'!H69</f>
        <v>-2.3996680338914445E-2</v>
      </c>
      <c r="I6" s="2">
        <f>'etf data'!I69</f>
        <v>1.0113356192075651E-2</v>
      </c>
      <c r="J6" s="2">
        <f>'etf data'!J69</f>
        <v>3.4105433905621929E-2</v>
      </c>
      <c r="K6" s="2">
        <f>'etf data'!K69</f>
        <v>9.9161079030671839E-3</v>
      </c>
      <c r="L6" s="2">
        <f>'etf data'!L69</f>
        <v>4.908550610304574E-2</v>
      </c>
      <c r="M6" s="2">
        <f>'etf data'!M69</f>
        <v>2.2114114564982801E-2</v>
      </c>
      <c r="N6" s="2">
        <f>'etf data'!N69</f>
        <v>1.9462850106788387E-2</v>
      </c>
      <c r="O6" s="2"/>
      <c r="P6" s="2">
        <f>'etf data'!P69</f>
        <v>1.1576210049492719E-2</v>
      </c>
    </row>
    <row r="7" spans="1:16" x14ac:dyDescent="0.25">
      <c r="A7" s="1">
        <v>42887</v>
      </c>
      <c r="B7" s="2">
        <f>'etf data'!B70</f>
        <v>3.7242550451206391E-3</v>
      </c>
      <c r="C7" s="2">
        <f>'etf data'!C70</f>
        <v>-8.7180557778779866E-3</v>
      </c>
      <c r="D7" s="2">
        <f>'etf data'!D70</f>
        <v>1.2111674203881151E-2</v>
      </c>
      <c r="E7" s="2">
        <f>'etf data'!E70</f>
        <v>2.2142731627841084E-3</v>
      </c>
      <c r="F7" s="2">
        <f>'etf data'!F70</f>
        <v>4.4918219390066572E-3</v>
      </c>
      <c r="G7" s="2">
        <f>'etf data'!G70</f>
        <v>1.8521081324522903E-2</v>
      </c>
      <c r="H7" s="2">
        <f>'etf data'!H70</f>
        <v>2.0932035967768048E-2</v>
      </c>
      <c r="I7" s="2">
        <f>'etf data'!I70</f>
        <v>4.8446183850756608E-3</v>
      </c>
      <c r="J7" s="2">
        <f>'etf data'!J70</f>
        <v>-5.2962523884262369E-3</v>
      </c>
      <c r="K7" s="2">
        <f>'etf data'!K70</f>
        <v>2.2089124958322159E-3</v>
      </c>
      <c r="L7" s="2">
        <f>'etf data'!L70</f>
        <v>-1.9035818922645387E-2</v>
      </c>
      <c r="M7" s="2">
        <f>'etf data'!M70</f>
        <v>9.667141530810941E-3</v>
      </c>
      <c r="N7" s="2">
        <f>'etf data'!N70</f>
        <v>-5.9181640789818246E-4</v>
      </c>
      <c r="O7" s="2"/>
      <c r="P7" s="2">
        <f>'etf data'!P70</f>
        <v>4.8138319927024664E-3</v>
      </c>
    </row>
    <row r="8" spans="1:16" x14ac:dyDescent="0.25">
      <c r="A8" s="1">
        <v>42917</v>
      </c>
      <c r="B8" s="2">
        <f>'etf data'!B71</f>
        <v>2.3843854669225006E-2</v>
      </c>
      <c r="C8" s="2">
        <f>'etf data'!C71</f>
        <v>2.9998665232485067E-2</v>
      </c>
      <c r="D8" s="2">
        <f>'etf data'!D71</f>
        <v>2.2207978480617951E-2</v>
      </c>
      <c r="E8" s="2">
        <f>'etf data'!E71</f>
        <v>1.9587800353311646E-2</v>
      </c>
      <c r="F8" s="2">
        <f>'etf data'!F71</f>
        <v>2.1488633793081746E-2</v>
      </c>
      <c r="G8" s="2">
        <f>'etf data'!G71</f>
        <v>1.5124619545132667E-2</v>
      </c>
      <c r="H8" s="2">
        <f>'etf data'!H71</f>
        <v>1.3648990626856428E-2</v>
      </c>
      <c r="I8" s="2">
        <f>'etf data'!I71</f>
        <v>2.3495640619056957E-2</v>
      </c>
      <c r="J8" s="2">
        <f>'etf data'!J71</f>
        <v>4.0868287518454061E-2</v>
      </c>
      <c r="K8" s="2">
        <f>'etf data'!K71</f>
        <v>6.0009169466013201E-2</v>
      </c>
      <c r="L8" s="2">
        <f>'etf data'!L71</f>
        <v>4.2862784285246036E-2</v>
      </c>
      <c r="M8" s="2">
        <f>'etf data'!M71</f>
        <v>3.5196312476288849E-2</v>
      </c>
      <c r="N8" s="2">
        <f>'etf data'!N71</f>
        <v>3.3598291711060657E-2</v>
      </c>
      <c r="O8" s="2"/>
      <c r="P8" s="2">
        <f>'etf data'!P71</f>
        <v>1.9348768883515444E-2</v>
      </c>
    </row>
    <row r="9" spans="1:16" x14ac:dyDescent="0.25">
      <c r="A9" s="1">
        <v>42948</v>
      </c>
      <c r="B9" s="2">
        <f>'etf data'!B72</f>
        <v>-1.7626315309241525E-3</v>
      </c>
      <c r="C9" s="2">
        <f>'etf data'!C72</f>
        <v>1.3143719497341166E-2</v>
      </c>
      <c r="D9" s="2">
        <f>'etf data'!D72</f>
        <v>-4.5401617405138595E-3</v>
      </c>
      <c r="E9" s="2">
        <f>'etf data'!E72</f>
        <v>1.5860573541470746E-3</v>
      </c>
      <c r="F9" s="2">
        <f>'etf data'!F72</f>
        <v>-1.2427332760300946E-2</v>
      </c>
      <c r="G9" s="2">
        <f>'etf data'!G72</f>
        <v>-3.8588063505549108E-3</v>
      </c>
      <c r="H9" s="2">
        <f>'etf data'!H72</f>
        <v>-1.4577864349622827E-2</v>
      </c>
      <c r="I9" s="2">
        <f>'etf data'!I72</f>
        <v>1.4983742466765371E-3</v>
      </c>
      <c r="J9" s="2">
        <f>'etf data'!J72</f>
        <v>2.3536638992105452E-4</v>
      </c>
      <c r="K9" s="2">
        <f>'etf data'!K72</f>
        <v>2.9992917329473734E-2</v>
      </c>
      <c r="L9" s="2">
        <f>'etf data'!L72</f>
        <v>7.0558699066691766E-4</v>
      </c>
      <c r="M9" s="2">
        <f>'etf data'!M72</f>
        <v>1.6269592752626849E-3</v>
      </c>
      <c r="N9" s="2">
        <f>'etf data'!N72</f>
        <v>4.1835686518403303E-3</v>
      </c>
      <c r="O9" s="2"/>
      <c r="P9" s="2">
        <f>'etf data'!P72</f>
        <v>5.4649232886694321E-4</v>
      </c>
    </row>
    <row r="10" spans="1:16" x14ac:dyDescent="0.25">
      <c r="A10" s="1">
        <v>42979</v>
      </c>
      <c r="B10" s="2">
        <f>'etf data'!B73</f>
        <v>2.2578182462707375E-2</v>
      </c>
      <c r="C10" s="2">
        <f>'etf data'!C73</f>
        <v>6.3424827340110568E-3</v>
      </c>
      <c r="D10" s="2">
        <f>'etf data'!D73</f>
        <v>2.3232519372011096E-2</v>
      </c>
      <c r="E10" s="2">
        <f>'etf data'!E73</f>
        <v>1.4752467595282148E-2</v>
      </c>
      <c r="F10" s="2">
        <f>'etf data'!F73</f>
        <v>2.2553467182452103E-2</v>
      </c>
      <c r="G10" s="2">
        <f>'etf data'!G73</f>
        <v>3.7309207103953801E-2</v>
      </c>
      <c r="H10" s="2">
        <f>'etf data'!H73</f>
        <v>4.4462531217951851E-2</v>
      </c>
      <c r="I10" s="2">
        <f>'etf data'!I73</f>
        <v>2.0003249119411537E-2</v>
      </c>
      <c r="J10" s="2">
        <f>'etf data'!J73</f>
        <v>2.0931195679078085E-2</v>
      </c>
      <c r="K10" s="2">
        <f>'etf data'!K73</f>
        <v>-1.64785716668987E-2</v>
      </c>
      <c r="L10" s="2">
        <f>'etf data'!L73</f>
        <v>2.8022547176469237E-2</v>
      </c>
      <c r="M10" s="2">
        <f>'etf data'!M73</f>
        <v>7.087954298687249E-3</v>
      </c>
      <c r="N10" s="2">
        <f>'etf data'!N73</f>
        <v>1.5945762165049615E-2</v>
      </c>
      <c r="O10" s="2"/>
      <c r="P10" s="2">
        <f>'etf data'!P73</f>
        <v>1.9302894827342154E-2</v>
      </c>
    </row>
    <row r="11" spans="1:16" x14ac:dyDescent="0.25">
      <c r="A11" s="1">
        <v>43009</v>
      </c>
      <c r="B11" s="2">
        <f>'etf data'!B74</f>
        <v>2.4971796304694704E-2</v>
      </c>
      <c r="C11" s="2">
        <f>'etf data'!C74</f>
        <v>3.3783109724300875E-2</v>
      </c>
      <c r="D11" s="2">
        <f>'etf data'!D74</f>
        <v>2.6953653442146397E-2</v>
      </c>
      <c r="E11" s="2">
        <f>'etf data'!E74</f>
        <v>2.4712360428117419E-2</v>
      </c>
      <c r="F11" s="2">
        <f>'etf data'!F74</f>
        <v>1.2799000407639038E-2</v>
      </c>
      <c r="G11" s="2">
        <f>'etf data'!G74</f>
        <v>2.4682146495493162E-2</v>
      </c>
      <c r="H11" s="2">
        <f>'etf data'!H74</f>
        <v>1.3543767649543792E-2</v>
      </c>
      <c r="I11" s="2">
        <f>'etf data'!I74</f>
        <v>2.6100223280220103E-2</v>
      </c>
      <c r="J11" s="2">
        <f>'etf data'!J74</f>
        <v>2.1936310153761962E-2</v>
      </c>
      <c r="K11" s="2">
        <f>'etf data'!K74</f>
        <v>3.6334008424853126E-2</v>
      </c>
      <c r="L11" s="2">
        <f>'etf data'!L74</f>
        <v>8.6162142998500446E-3</v>
      </c>
      <c r="M11" s="2">
        <f>'etf data'!M74</f>
        <v>4.7672159987313334E-2</v>
      </c>
      <c r="N11" s="2">
        <f>'etf data'!N74</f>
        <v>2.6225004078686664E-2</v>
      </c>
      <c r="O11" s="2"/>
      <c r="P11" s="2">
        <f>'etf data'!P74</f>
        <v>2.2188174774546043E-2</v>
      </c>
    </row>
    <row r="12" spans="1:16" x14ac:dyDescent="0.25">
      <c r="A12" s="1">
        <v>43040</v>
      </c>
      <c r="B12" s="2">
        <f>'etf data'!B75</f>
        <v>3.067403931373236E-2</v>
      </c>
      <c r="C12" s="2">
        <f>'etf data'!C75</f>
        <v>2.4932834017175498E-2</v>
      </c>
      <c r="D12" s="2">
        <f>'etf data'!D75</f>
        <v>3.4152807460469781E-2</v>
      </c>
      <c r="E12" s="2">
        <f>'etf data'!E75</f>
        <v>2.8202021347147888E-2</v>
      </c>
      <c r="F12" s="2">
        <f>'etf data'!F75</f>
        <v>3.4084528508173895E-2</v>
      </c>
      <c r="G12" s="2">
        <f>'etf data'!G75</f>
        <v>3.066767308841567E-2</v>
      </c>
      <c r="H12" s="2">
        <f>'etf data'!H75</f>
        <v>3.1654531330199021E-2</v>
      </c>
      <c r="I12" s="2">
        <f>'etf data'!I75</f>
        <v>3.0302880681118527E-2</v>
      </c>
      <c r="J12" s="2">
        <f>'etf data'!J75</f>
        <v>8.6012710121090574E-3</v>
      </c>
      <c r="K12" s="2">
        <f>'etf data'!K75</f>
        <v>-3.361014137420737E-3</v>
      </c>
      <c r="L12" s="2">
        <f>'etf data'!L75</f>
        <v>-5.119431618646475E-4</v>
      </c>
      <c r="M12" s="2">
        <f>'etf data'!M75</f>
        <v>2.2347233415027423E-2</v>
      </c>
      <c r="N12" s="2">
        <f>'etf data'!N75</f>
        <v>1.8972450310435596E-2</v>
      </c>
      <c r="O12" s="2"/>
      <c r="P12" s="2">
        <f>'etf data'!P75</f>
        <v>2.8082601368405458E-2</v>
      </c>
    </row>
    <row r="13" spans="1:16" x14ac:dyDescent="0.25">
      <c r="A13" s="1">
        <v>43070</v>
      </c>
      <c r="B13" s="2">
        <f>'etf data'!B76</f>
        <v>7.2931498169999109E-3</v>
      </c>
      <c r="C13" s="2">
        <f>'etf data'!C76</f>
        <v>6.7824986957274458E-3</v>
      </c>
      <c r="D13" s="2">
        <f>'etf data'!D76</f>
        <v>1.0039723181834104E-2</v>
      </c>
      <c r="E13" s="2">
        <f>'etf data'!E76</f>
        <v>-1.9535681657073534E-3</v>
      </c>
      <c r="F13" s="2">
        <f>'etf data'!F76</f>
        <v>1.3075380364294453E-2</v>
      </c>
      <c r="G13" s="2">
        <f>'etf data'!G76</f>
        <v>-8.0772398032535886E-4</v>
      </c>
      <c r="H13" s="2">
        <f>'etf data'!H76</f>
        <v>-1.4287881461794161E-3</v>
      </c>
      <c r="I13" s="2">
        <f>'etf data'!I76</f>
        <v>6.674587887445238E-3</v>
      </c>
      <c r="J13" s="2">
        <f>'etf data'!J76</f>
        <v>6.7326959578504209E-3</v>
      </c>
      <c r="K13" s="2">
        <f>'etf data'!K76</f>
        <v>3.2149453636580061E-2</v>
      </c>
      <c r="L13" s="2">
        <f>'etf data'!L76</f>
        <v>9.9028399938463352E-3</v>
      </c>
      <c r="M13" s="2">
        <f>'etf data'!M76</f>
        <v>2.1994867657151307E-3</v>
      </c>
      <c r="N13" s="2">
        <f>'etf data'!N76</f>
        <v>9.2414084225216353E-3</v>
      </c>
      <c r="O13" s="2"/>
      <c r="P13" s="2">
        <f>'etf data'!P76</f>
        <v>9.8316198188534987E-3</v>
      </c>
    </row>
    <row r="14" spans="1:16" x14ac:dyDescent="0.25">
      <c r="A14" s="1">
        <v>43101</v>
      </c>
      <c r="B14" s="2">
        <f>'etf data'!B77</f>
        <v>4.8934167258515515E-2</v>
      </c>
      <c r="C14" s="2">
        <f>'etf data'!C77</f>
        <v>7.7616283481189985E-2</v>
      </c>
      <c r="D14" s="2">
        <f>'etf data'!D77</f>
        <v>5.276085075421233E-2</v>
      </c>
      <c r="E14" s="2">
        <f>'etf data'!E77</f>
        <v>5.1664423765363399E-2</v>
      </c>
      <c r="F14" s="2">
        <f>'etf data'!F77</f>
        <v>4.2953065525516365E-2</v>
      </c>
      <c r="G14" s="2">
        <f>'etf data'!G77</f>
        <v>4.23821567609175E-2</v>
      </c>
      <c r="H14" s="2">
        <f>'etf data'!H77</f>
        <v>2.5910809500464094E-2</v>
      </c>
      <c r="I14" s="2">
        <f>'etf data'!I77</f>
        <v>5.7472999140297354E-2</v>
      </c>
      <c r="J14" s="2">
        <f>'etf data'!J77</f>
        <v>5.7686845278572152E-2</v>
      </c>
      <c r="K14" s="2">
        <f>'etf data'!K77</f>
        <v>9.0760243341388103E-2</v>
      </c>
      <c r="L14" s="2">
        <f>'etf data'!L77</f>
        <v>6.1946180684956387E-2</v>
      </c>
      <c r="M14" s="2">
        <f>'etf data'!M77</f>
        <v>6.135438230601542E-2</v>
      </c>
      <c r="N14" s="2">
        <f>'etf data'!N77</f>
        <v>6.1814339497489934E-2</v>
      </c>
      <c r="O14" s="2"/>
      <c r="P14" s="2">
        <f>'etf data'!P77</f>
        <v>5.6178724645703726E-2</v>
      </c>
    </row>
    <row r="15" spans="1:16" x14ac:dyDescent="0.25">
      <c r="A15" s="1">
        <v>43132</v>
      </c>
      <c r="B15" s="2">
        <f>'etf data'!B78</f>
        <v>-4.7223833090829781E-2</v>
      </c>
      <c r="C15" s="2">
        <f>'etf data'!C78</f>
        <v>-2.802892856159811E-2</v>
      </c>
      <c r="D15" s="2">
        <f>'etf data'!D78</f>
        <v>-4.375008687848525E-2</v>
      </c>
      <c r="E15" s="2">
        <f>'etf data'!E78</f>
        <v>-3.2746549402424607E-2</v>
      </c>
      <c r="F15" s="2">
        <f>'etf data'!F78</f>
        <v>-4.6948126643786559E-2</v>
      </c>
      <c r="G15" s="2">
        <f>'etf data'!G78</f>
        <v>-3.1899072134600082E-2</v>
      </c>
      <c r="H15" s="2">
        <f>'etf data'!H78</f>
        <v>-4.7362327335875309E-2</v>
      </c>
      <c r="I15" s="2">
        <f>'etf data'!I78</f>
        <v>-3.7596005810595301E-2</v>
      </c>
      <c r="J15" s="2">
        <f>'etf data'!J78</f>
        <v>-5.1074902483227991E-2</v>
      </c>
      <c r="K15" s="2">
        <f>'etf data'!K78</f>
        <v>-5.3571348727869839E-2</v>
      </c>
      <c r="L15" s="2">
        <f>'etf data'!L78</f>
        <v>-6.1459482207020688E-2</v>
      </c>
      <c r="M15" s="2">
        <f>'etf data'!M78</f>
        <v>-4.0073564628290148E-2</v>
      </c>
      <c r="N15" s="2">
        <f>'etf data'!N78</f>
        <v>-4.4427574664325564E-2</v>
      </c>
      <c r="O15" s="2"/>
      <c r="P15" s="2">
        <f>'etf data'!P78</f>
        <v>-3.8947379604151844E-2</v>
      </c>
    </row>
    <row r="16" spans="1:16" x14ac:dyDescent="0.25">
      <c r="A16" s="1">
        <v>43160</v>
      </c>
      <c r="B16" s="2">
        <f>'etf data'!B79</f>
        <v>-2.8843769348713355E-2</v>
      </c>
      <c r="C16" s="2">
        <f>'etf data'!C79</f>
        <v>-3.3829693440691311E-2</v>
      </c>
      <c r="D16" s="2">
        <f>'etf data'!D79</f>
        <v>-3.1895710033861713E-2</v>
      </c>
      <c r="E16" s="2">
        <f>'etf data'!E79</f>
        <v>-4.627514799377952E-4</v>
      </c>
      <c r="F16" s="2">
        <f>'etf data'!F79</f>
        <v>-7.6203226584113937E-3</v>
      </c>
      <c r="G16" s="2">
        <f>'etf data'!G79</f>
        <v>1.3538666952997103E-2</v>
      </c>
      <c r="H16" s="2">
        <f>'etf data'!H79</f>
        <v>3.8003736442722147E-3</v>
      </c>
      <c r="I16" s="2">
        <f>'etf data'!I79</f>
        <v>-2.3596855344205858E-2</v>
      </c>
      <c r="J16" s="2">
        <f>'etf data'!J79</f>
        <v>-7.6249933190903896E-3</v>
      </c>
      <c r="K16" s="2">
        <f>'etf data'!K79</f>
        <v>-4.0281509471898902E-3</v>
      </c>
      <c r="L16" s="2">
        <f>'etf data'!L79</f>
        <v>-8.3560637393674808E-3</v>
      </c>
      <c r="M16" s="2">
        <f>'etf data'!M79</f>
        <v>-4.7744683881263406E-3</v>
      </c>
      <c r="N16" s="2">
        <f>'etf data'!N79</f>
        <v>-1.6299379915274637E-2</v>
      </c>
      <c r="O16" s="2"/>
      <c r="P16" s="2">
        <f>'etf data'!P79</f>
        <v>-2.6884513768364315E-2</v>
      </c>
    </row>
    <row r="17" spans="1:16" x14ac:dyDescent="0.25">
      <c r="A17" s="1">
        <v>43191</v>
      </c>
      <c r="B17" s="2">
        <f>'etf data'!B80</f>
        <v>8.9121411181181109E-3</v>
      </c>
      <c r="C17" s="2">
        <f>'etf data'!C80</f>
        <v>6.3269592496473237E-3</v>
      </c>
      <c r="D17" s="2">
        <f>'etf data'!D80</f>
        <v>1.0107071948773472E-2</v>
      </c>
      <c r="E17" s="2">
        <f>'etf data'!E80</f>
        <v>-6.7990730447874403E-3</v>
      </c>
      <c r="F17" s="2">
        <f>'etf data'!F80</f>
        <v>9.1258789988488687E-3</v>
      </c>
      <c r="G17" s="2">
        <f>'etf data'!G80</f>
        <v>3.9647524141486201E-3</v>
      </c>
      <c r="H17" s="2">
        <f>'etf data'!H80</f>
        <v>8.3136866406363641E-3</v>
      </c>
      <c r="I17" s="2">
        <f>'etf data'!I80</f>
        <v>8.5741113425512605E-3</v>
      </c>
      <c r="J17" s="2">
        <f>'etf data'!J80</f>
        <v>1.6457390331954924E-2</v>
      </c>
      <c r="K17" s="2">
        <f>'etf data'!K80</f>
        <v>-2.5780878529732432E-2</v>
      </c>
      <c r="L17" s="2">
        <f>'etf data'!L80</f>
        <v>2.6485000411640147E-2</v>
      </c>
      <c r="M17" s="2">
        <f>'etf data'!M80</f>
        <v>5.0512106559734704E-3</v>
      </c>
      <c r="N17" s="2">
        <f>'etf data'!N80</f>
        <v>7.7927160086894709E-3</v>
      </c>
      <c r="O17" s="2"/>
      <c r="P17" s="2">
        <f>'etf data'!P80</f>
        <v>2.718801001185378E-3</v>
      </c>
    </row>
    <row r="18" spans="1:16" x14ac:dyDescent="0.25">
      <c r="A18" s="1">
        <v>43221</v>
      </c>
      <c r="B18" s="2">
        <f>'etf data'!B81</f>
        <v>1.5980687972190655E-2</v>
      </c>
      <c r="C18" s="2">
        <f>'etf data'!C81</f>
        <v>4.6495294629629091E-2</v>
      </c>
      <c r="D18" s="2">
        <f>'etf data'!D81</f>
        <v>7.2576152389167703E-3</v>
      </c>
      <c r="E18" s="2">
        <f>'etf data'!E81</f>
        <v>3.7425863463914633E-2</v>
      </c>
      <c r="F18" s="2">
        <f>'etf data'!F81</f>
        <v>3.6411764557287007E-4</v>
      </c>
      <c r="G18" s="2">
        <f>'etf data'!G81</f>
        <v>5.8222146802150876E-2</v>
      </c>
      <c r="H18" s="2">
        <f>'etf data'!H81</f>
        <v>4.5174751923930723E-2</v>
      </c>
      <c r="I18" s="2">
        <f>'etf data'!I81</f>
        <v>2.7213137729784398E-2</v>
      </c>
      <c r="J18" s="2">
        <f>'etf data'!J81</f>
        <v>-1.4282485667655553E-2</v>
      </c>
      <c r="K18" s="2">
        <f>'etf data'!K81</f>
        <v>-2.3423939752641787E-2</v>
      </c>
      <c r="L18" s="2">
        <f>'etf data'!L81</f>
        <v>-2.4242366830930617E-2</v>
      </c>
      <c r="M18" s="2">
        <f>'etf data'!M81</f>
        <v>-1.1065422445648454E-2</v>
      </c>
      <c r="N18" s="2">
        <f>'etf data'!N81</f>
        <v>5.6803208718396725E-3</v>
      </c>
      <c r="O18" s="2"/>
      <c r="P18" s="2">
        <f>'etf data'!P81</f>
        <v>2.1608353316591389E-2</v>
      </c>
    </row>
    <row r="19" spans="1:16" x14ac:dyDescent="0.25">
      <c r="A19" s="1">
        <v>43252</v>
      </c>
      <c r="B19" s="2">
        <f>'etf data'!B82</f>
        <v>-1.0367149861305047E-2</v>
      </c>
      <c r="C19" s="2">
        <f>'etf data'!C82</f>
        <v>8.733181866466877E-3</v>
      </c>
      <c r="D19" s="2">
        <f>'etf data'!D82</f>
        <v>-7.0722331634738289E-3</v>
      </c>
      <c r="E19" s="2">
        <f>'etf data'!E82</f>
        <v>8.1005208710365206E-3</v>
      </c>
      <c r="F19" s="2">
        <f>'etf data'!F82</f>
        <v>4.9126905462757442E-3</v>
      </c>
      <c r="G19" s="2">
        <f>'etf data'!G82</f>
        <v>1.069333172526421E-2</v>
      </c>
      <c r="H19" s="2">
        <f>'etf data'!H82</f>
        <v>-1.4729914329691951E-4</v>
      </c>
      <c r="I19" s="2">
        <f>'etf data'!I82</f>
        <v>2.784805719701744E-3</v>
      </c>
      <c r="J19" s="2">
        <f>'etf data'!J82</f>
        <v>-2.8752578361453174E-2</v>
      </c>
      <c r="K19" s="2">
        <f>'etf data'!K82</f>
        <v>-5.4023611351638801E-2</v>
      </c>
      <c r="L19" s="2">
        <f>'etf data'!L82</f>
        <v>-3.1573730824152157E-2</v>
      </c>
      <c r="M19" s="2">
        <f>'etf data'!M82</f>
        <v>-3.3291917287201378E-2</v>
      </c>
      <c r="N19" s="2">
        <f>'etf data'!N82</f>
        <v>-1.3313490793641081E-2</v>
      </c>
      <c r="O19" s="2"/>
      <c r="P19" s="2">
        <f>'etf data'!P82</f>
        <v>4.8424002040461378E-3</v>
      </c>
    </row>
    <row r="20" spans="1:16" x14ac:dyDescent="0.25">
      <c r="A20" s="1">
        <v>43282</v>
      </c>
      <c r="B20" s="2">
        <f>'etf data'!B83</f>
        <v>4.8798535308113511E-2</v>
      </c>
      <c r="C20" s="2">
        <f>'etf data'!C83</f>
        <v>2.9784877780366426E-2</v>
      </c>
      <c r="D20" s="2">
        <f>'etf data'!D83</f>
        <v>5.6530194172721204E-2</v>
      </c>
      <c r="E20" s="2">
        <f>'etf data'!E83</f>
        <v>1.9899346922706895E-2</v>
      </c>
      <c r="F20" s="2">
        <f>'etf data'!F83</f>
        <v>3.6919033317850181E-2</v>
      </c>
      <c r="G20" s="2">
        <f>'etf data'!G83</f>
        <v>1.1020727987255174E-2</v>
      </c>
      <c r="H20" s="2">
        <f>'etf data'!H83</f>
        <v>2.8695426530823465E-2</v>
      </c>
      <c r="I20" s="2">
        <f>'etf data'!I83</f>
        <v>3.7563657933209038E-2</v>
      </c>
      <c r="J20" s="2">
        <f>'etf data'!J83</f>
        <v>3.5713007172845312E-2</v>
      </c>
      <c r="K20" s="2">
        <f>'etf data'!K83</f>
        <v>4.6547248366791028E-2</v>
      </c>
      <c r="L20" s="2">
        <f>'etf data'!L83</f>
        <v>5.4516949227372047E-2</v>
      </c>
      <c r="M20" s="2">
        <f>'etf data'!M83</f>
        <v>1.5520075931940935E-2</v>
      </c>
      <c r="N20" s="2">
        <f>'etf data'!N83</f>
        <v>3.6431900840436127E-2</v>
      </c>
      <c r="O20" s="2"/>
      <c r="P20" s="2">
        <f>'etf data'!P83</f>
        <v>3.6021586465418753E-2</v>
      </c>
    </row>
    <row r="21" spans="1:16" x14ac:dyDescent="0.25">
      <c r="A21" s="1">
        <v>43313</v>
      </c>
      <c r="B21" s="2">
        <f>'etf data'!B84</f>
        <v>1.1104879072019846E-2</v>
      </c>
      <c r="C21" s="2">
        <f>'etf data'!C84</f>
        <v>4.7022167049532326E-2</v>
      </c>
      <c r="D21" s="2">
        <f>'etf data'!D84</f>
        <v>2.2654578781287293E-2</v>
      </c>
      <c r="E21" s="2">
        <f>'etf data'!E84</f>
        <v>4.6474324632217234E-2</v>
      </c>
      <c r="F21" s="2">
        <f>'etf data'!F84</f>
        <v>5.5262041495336423E-3</v>
      </c>
      <c r="G21" s="2">
        <f>'etf data'!G84</f>
        <v>7.0028128758179431E-2</v>
      </c>
      <c r="H21" s="2">
        <f>'etf data'!H84</f>
        <v>2.4142891883213169E-2</v>
      </c>
      <c r="I21" s="2">
        <f>'etf data'!I84</f>
        <v>3.432376077687449E-2</v>
      </c>
      <c r="J21" s="2">
        <f>'etf data'!J84</f>
        <v>-1.7320017377238428E-2</v>
      </c>
      <c r="K21" s="2">
        <f>'etf data'!K84</f>
        <v>-4.193254768408361E-2</v>
      </c>
      <c r="L21" s="2">
        <f>'etf data'!L84</f>
        <v>-2.8256586420913554E-2</v>
      </c>
      <c r="M21" s="2">
        <f>'etf data'!M84</f>
        <v>-9.4980117289963362E-3</v>
      </c>
      <c r="N21" s="2">
        <f>'etf data'!N84</f>
        <v>8.6117248467574292E-3</v>
      </c>
      <c r="O21" s="2"/>
      <c r="P21" s="2">
        <f>'etf data'!P84</f>
        <v>3.0263218631604083E-2</v>
      </c>
    </row>
    <row r="22" spans="1:16" x14ac:dyDescent="0.25">
      <c r="A22" s="1">
        <v>43344</v>
      </c>
      <c r="B22" s="2">
        <f>'etf data'!B85</f>
        <v>-3.6609460620187217E-3</v>
      </c>
      <c r="C22" s="2">
        <f>'etf data'!C85</f>
        <v>2.8166347463269847E-3</v>
      </c>
      <c r="D22" s="2">
        <f>'etf data'!D85</f>
        <v>1.7521833131532993E-3</v>
      </c>
      <c r="E22" s="2">
        <f>'etf data'!E85</f>
        <v>-4.9579158607119256E-3</v>
      </c>
      <c r="F22" s="2">
        <f>'etf data'!F85</f>
        <v>-1.3608963960261344E-2</v>
      </c>
      <c r="G22" s="2">
        <f>'etf data'!G85</f>
        <v>-1.3742030627011181E-2</v>
      </c>
      <c r="H22" s="2">
        <f>'etf data'!H85</f>
        <v>-2.2240811235602287E-2</v>
      </c>
      <c r="I22" s="2">
        <f>'etf data'!I85</f>
        <v>-2.7987750065247008E-3</v>
      </c>
      <c r="J22" s="2">
        <f>'etf data'!J85</f>
        <v>3.4786279022211986E-3</v>
      </c>
      <c r="K22" s="2">
        <f>'etf data'!K85</f>
        <v>-2.473841455361625E-2</v>
      </c>
      <c r="L22" s="2">
        <f>'etf data'!L85</f>
        <v>-3.1914893617021045E-3</v>
      </c>
      <c r="M22" s="2">
        <f>'etf data'!M85</f>
        <v>1.7604157482442595E-2</v>
      </c>
      <c r="N22" s="2">
        <f>'etf data'!N85</f>
        <v>-3.9407125014403466E-3</v>
      </c>
      <c r="O22" s="2"/>
      <c r="P22" s="2">
        <f>'etf data'!P85</f>
        <v>4.2943009181395375E-3</v>
      </c>
    </row>
    <row r="23" spans="1:16" x14ac:dyDescent="0.25">
      <c r="A23" s="1">
        <v>43374</v>
      </c>
      <c r="B23" s="2">
        <f>'etf data'!B86</f>
        <v>-3.6630767479559068E-2</v>
      </c>
      <c r="C23" s="2">
        <f>'etf data'!C86</f>
        <v>-8.4771764586325182E-2</v>
      </c>
      <c r="D23" s="2">
        <f>'etf data'!D86</f>
        <v>-4.0630914181905453E-2</v>
      </c>
      <c r="E23" s="2">
        <f>'etf data'!E86</f>
        <v>-9.5370658602492719E-2</v>
      </c>
      <c r="F23" s="2">
        <f>'etf data'!F86</f>
        <v>-6.3867102841002721E-2</v>
      </c>
      <c r="G23" s="2">
        <f>'etf data'!G86</f>
        <v>-0.11304432854978619</v>
      </c>
      <c r="H23" s="2">
        <f>'etf data'!H86</f>
        <v>-8.5356476350152533E-2</v>
      </c>
      <c r="I23" s="2">
        <f>'etf data'!I86</f>
        <v>-6.9687107566935191E-2</v>
      </c>
      <c r="J23" s="2">
        <f>'etf data'!J86</f>
        <v>-8.26656070890045E-2</v>
      </c>
      <c r="K23" s="2">
        <f>'etf data'!K86</f>
        <v>-6.5904266472913697E-2</v>
      </c>
      <c r="L23" s="2">
        <f>'etf data'!L86</f>
        <v>-7.5401260301102169E-2</v>
      </c>
      <c r="M23" s="2">
        <f>'etf data'!M86</f>
        <v>-9.5908444043962815E-2</v>
      </c>
      <c r="N23" s="2">
        <f>'etf data'!N86</f>
        <v>-7.382107519188108E-2</v>
      </c>
      <c r="O23" s="2"/>
      <c r="P23" s="2">
        <f>'etf data'!P86</f>
        <v>-6.9403358979814644E-2</v>
      </c>
    </row>
    <row r="24" spans="1:16" x14ac:dyDescent="0.25">
      <c r="A24" s="1">
        <v>43405</v>
      </c>
      <c r="B24" s="2">
        <f>'etf data'!B87</f>
        <v>3.555109862207817E-2</v>
      </c>
      <c r="C24" s="2">
        <f>'etf data'!C87</f>
        <v>-5.1329844122116608E-4</v>
      </c>
      <c r="D24" s="2">
        <f>'etf data'!D87</f>
        <v>3.5906252194937816E-2</v>
      </c>
      <c r="E24" s="2">
        <f>'etf data'!E87</f>
        <v>2.4865908355260036E-2</v>
      </c>
      <c r="F24" s="2">
        <f>'etf data'!F87</f>
        <v>2.283104943068337E-2</v>
      </c>
      <c r="G24" s="2">
        <f>'etf data'!G87</f>
        <v>1.9771975877951764E-2</v>
      </c>
      <c r="H24" s="2">
        <f>'etf data'!H87</f>
        <v>2.3510963425131814E-2</v>
      </c>
      <c r="I24" s="2">
        <f>'etf data'!I87</f>
        <v>2.0135820395749349E-2</v>
      </c>
      <c r="J24" s="2">
        <f>'etf data'!J87</f>
        <v>5.056676016677919E-3</v>
      </c>
      <c r="K24" s="2">
        <f>'etf data'!K87</f>
        <v>4.8336036139221994E-2</v>
      </c>
      <c r="L24" s="2">
        <f>'etf data'!L87</f>
        <v>-6.7592339339022089E-3</v>
      </c>
      <c r="M24" s="2">
        <f>'etf data'!M87</f>
        <v>2.4196144591822843E-2</v>
      </c>
      <c r="N24" s="2">
        <f>'etf data'!N87</f>
        <v>1.7310659753424718E-2</v>
      </c>
      <c r="O24" s="2"/>
      <c r="P24" s="2">
        <f>'etf data'!P87</f>
        <v>1.785938179914015E-2</v>
      </c>
    </row>
    <row r="25" spans="1:16" x14ac:dyDescent="0.25">
      <c r="A25" s="1">
        <v>43435</v>
      </c>
      <c r="B25" s="2">
        <f>'etf data'!B88</f>
        <v>-9.5453427836982296E-2</v>
      </c>
      <c r="C25" s="2">
        <f>'etf data'!C88</f>
        <v>-8.4445487823184062E-2</v>
      </c>
      <c r="D25" s="2">
        <f>'etf data'!D88</f>
        <v>-9.5888632450841227E-2</v>
      </c>
      <c r="E25" s="2">
        <f>'etf data'!E88</f>
        <v>-9.250131608366674E-2</v>
      </c>
      <c r="F25" s="2">
        <f>'etf data'!F88</f>
        <v>-0.11402533089440337</v>
      </c>
      <c r="G25" s="2">
        <f>'etf data'!G88</f>
        <v>-0.10983049628886676</v>
      </c>
      <c r="H25" s="2">
        <f>'etf data'!H88</f>
        <v>-0.12078944967838823</v>
      </c>
      <c r="I25" s="2">
        <f>'etf data'!I88</f>
        <v>-9.7063929214276978E-2</v>
      </c>
      <c r="J25" s="2">
        <f>'etf data'!J88</f>
        <v>-6.6666572314192263E-2</v>
      </c>
      <c r="K25" s="2">
        <f>'etf data'!K88</f>
        <v>-4.0060561010828999E-2</v>
      </c>
      <c r="L25" s="2">
        <f>'etf data'!L88</f>
        <v>-5.4637436784070514E-2</v>
      </c>
      <c r="M25" s="2">
        <f>'etf data'!M88</f>
        <v>-7.5903102436702952E-2</v>
      </c>
      <c r="N25" s="2">
        <f>'etf data'!N88</f>
        <v>-7.9454203978317595E-2</v>
      </c>
      <c r="O25" s="2"/>
      <c r="P25" s="2">
        <f>'etf data'!P88</f>
        <v>-9.1776955767217339E-2</v>
      </c>
    </row>
    <row r="26" spans="1:16" x14ac:dyDescent="0.25">
      <c r="A26" s="1">
        <v>43466</v>
      </c>
      <c r="B26" s="2">
        <f>'etf data'!B89</f>
        <v>7.1362662596987869E-2</v>
      </c>
      <c r="C26" s="2">
        <f>'etf data'!C89</f>
        <v>8.9610217966478833E-2</v>
      </c>
      <c r="D26" s="2">
        <f>'etf data'!D89</f>
        <v>7.21243884664311E-2</v>
      </c>
      <c r="E26" s="2">
        <f>'etf data'!E89</f>
        <v>0.11361674355533169</v>
      </c>
      <c r="F26" s="2">
        <f>'etf data'!F89</f>
        <v>0.10775018339493658</v>
      </c>
      <c r="G26" s="2">
        <f>'etf data'!G89</f>
        <v>0.12894414903019169</v>
      </c>
      <c r="H26" s="2">
        <f>'etf data'!H89</f>
        <v>0.11981181820711062</v>
      </c>
      <c r="I26" s="2">
        <f>'etf data'!I89</f>
        <v>9.1777534276306527E-2</v>
      </c>
      <c r="J26" s="2">
        <f>'etf data'!J89</f>
        <v>8.6051648162631889E-2</v>
      </c>
      <c r="K26" s="2">
        <f>'etf data'!K89</f>
        <v>0.10413940929209708</v>
      </c>
      <c r="L26" s="2">
        <f>'etf data'!L89</f>
        <v>7.3821292391424542E-2</v>
      </c>
      <c r="M26" s="2">
        <f>'etf data'!M89</f>
        <v>9.1408030774341231E-2</v>
      </c>
      <c r="N26" s="2">
        <f>'etf data'!N89</f>
        <v>8.8209212733362463E-2</v>
      </c>
      <c r="O26" s="2"/>
      <c r="P26" s="2">
        <f>'etf data'!P89</f>
        <v>7.8684404731036883E-2</v>
      </c>
    </row>
    <row r="27" spans="1:16" x14ac:dyDescent="0.25">
      <c r="A27" s="1">
        <v>43497</v>
      </c>
      <c r="B27" s="2">
        <f>'etf data'!B90</f>
        <v>3.7703943422824127E-2</v>
      </c>
      <c r="C27" s="2">
        <f>'etf data'!C90</f>
        <v>3.3914433262081545E-2</v>
      </c>
      <c r="D27" s="2">
        <f>'etf data'!D90</f>
        <v>2.7478423421700038E-2</v>
      </c>
      <c r="E27" s="2">
        <f>'etf data'!E90</f>
        <v>4.8822550966360678E-2</v>
      </c>
      <c r="F27" s="2">
        <f>'etf data'!F90</f>
        <v>3.5649483389656345E-2</v>
      </c>
      <c r="G27" s="2">
        <f>'etf data'!G90</f>
        <v>5.7876070799045776E-2</v>
      </c>
      <c r="H27" s="2">
        <f>'etf data'!H90</f>
        <v>3.9908558672778538E-2</v>
      </c>
      <c r="I27" s="2">
        <f>'etf data'!I90</f>
        <v>3.558776910099759E-2</v>
      </c>
      <c r="J27" s="2">
        <f>'etf data'!J90</f>
        <v>2.3325625499819758E-2</v>
      </c>
      <c r="K27" s="2">
        <f>'etf data'!K90</f>
        <v>-3.8293602408532301E-3</v>
      </c>
      <c r="L27" s="2">
        <f>'etf data'!L90</f>
        <v>3.1617613249949938E-2</v>
      </c>
      <c r="M27" s="2">
        <f>'etf data'!M90</f>
        <v>8.6020920706137982E-3</v>
      </c>
      <c r="N27" s="2">
        <f>'etf data'!N90</f>
        <v>2.8151115894651468E-2</v>
      </c>
      <c r="O27" s="2"/>
      <c r="P27" s="2">
        <f>'etf data'!P90</f>
        <v>2.9728930143116061E-2</v>
      </c>
    </row>
    <row r="28" spans="1:16" x14ac:dyDescent="0.25">
      <c r="A28" s="1">
        <v>43525</v>
      </c>
      <c r="B28" s="2">
        <f>'etf data'!B91</f>
        <v>-2.4454913738440887E-3</v>
      </c>
      <c r="C28" s="2">
        <f>'etf data'!C91</f>
        <v>3.2635656917516132E-2</v>
      </c>
      <c r="D28" s="2">
        <f>'etf data'!D91</f>
        <v>-1.5357618649692872E-3</v>
      </c>
      <c r="E28" s="2">
        <f>'etf data'!E91</f>
        <v>2.4028129823104427E-2</v>
      </c>
      <c r="F28" s="2">
        <f>'etf data'!F91</f>
        <v>-4.4295737515471778E-3</v>
      </c>
      <c r="G28" s="2">
        <f>'etf data'!G91</f>
        <v>2.2866382532948926E-3</v>
      </c>
      <c r="H28" s="2">
        <f>'etf data'!H91</f>
        <v>-2.366342652442599E-2</v>
      </c>
      <c r="I28" s="2">
        <f>'etf data'!I91</f>
        <v>8.7133349657479986E-3</v>
      </c>
      <c r="J28" s="2">
        <f>'etf data'!J91</f>
        <v>1.7157263122782318E-3</v>
      </c>
      <c r="K28" s="2">
        <f>'etf data'!K91</f>
        <v>2.1143446842526448E-2</v>
      </c>
      <c r="L28" s="2">
        <f>'etf data'!L91</f>
        <v>1.8686151286144703E-3</v>
      </c>
      <c r="M28" s="2">
        <f>'etf data'!M91</f>
        <v>3.045948067708748E-3</v>
      </c>
      <c r="N28" s="2">
        <f>'etf data'!N91</f>
        <v>6.7417518782932895E-3</v>
      </c>
      <c r="O28" s="2"/>
      <c r="P28" s="2">
        <f>'etf data'!P91</f>
        <v>1.7924287751078349E-2</v>
      </c>
    </row>
    <row r="29" spans="1:16" x14ac:dyDescent="0.25">
      <c r="A29" s="1">
        <v>43556</v>
      </c>
      <c r="B29" s="2">
        <f>'etf data'!B92</f>
        <v>3.6285806385940811E-2</v>
      </c>
      <c r="C29" s="2">
        <f>'etf data'!C92</f>
        <v>4.7883727566048861E-2</v>
      </c>
      <c r="D29" s="2">
        <f>'etf data'!D92</f>
        <v>4.1420647756779783E-2</v>
      </c>
      <c r="E29" s="2">
        <f>'etf data'!E92</f>
        <v>3.9586537160203994E-2</v>
      </c>
      <c r="F29" s="2">
        <f>'etf data'!F92</f>
        <v>4.1392151358389917E-2</v>
      </c>
      <c r="G29" s="2">
        <f>'etf data'!G92</f>
        <v>3.4133257815839091E-2</v>
      </c>
      <c r="H29" s="2">
        <f>'etf data'!H92</f>
        <v>4.388520759451997E-2</v>
      </c>
      <c r="I29" s="2">
        <f>'etf data'!I92</f>
        <v>4.4869808157708357E-2</v>
      </c>
      <c r="J29" s="2">
        <f>'etf data'!J92</f>
        <v>3.2798526530448235E-2</v>
      </c>
      <c r="K29" s="2">
        <f>'etf data'!K92</f>
        <v>2.3417115189919402E-2</v>
      </c>
      <c r="L29" s="2">
        <f>'etf data'!L92</f>
        <v>4.5136366263686556E-2</v>
      </c>
      <c r="M29" s="2">
        <f>'etf data'!M92</f>
        <v>1.4254417938036168E-2</v>
      </c>
      <c r="N29" s="2">
        <f>'etf data'!N92</f>
        <v>3.8727351927094311E-2</v>
      </c>
      <c r="O29" s="2"/>
      <c r="P29" s="2">
        <f>'etf data'!P92</f>
        <v>3.9313434942139347E-2</v>
      </c>
    </row>
    <row r="30" spans="1:16" x14ac:dyDescent="0.25">
      <c r="A30" s="1">
        <v>43586</v>
      </c>
      <c r="B30" s="2">
        <f>'etf data'!B93</f>
        <v>-6.3117143697247635E-2</v>
      </c>
      <c r="C30" s="2">
        <f>'etf data'!C93</f>
        <v>-6.589348682350793E-2</v>
      </c>
      <c r="D30" s="2">
        <f>'etf data'!D93</f>
        <v>-6.0019870449939505E-2</v>
      </c>
      <c r="E30" s="2">
        <f>'etf data'!E93</f>
        <v>-5.09511374835937E-2</v>
      </c>
      <c r="F30" s="2">
        <f>'etf data'!F93</f>
        <v>-7.1288008900148969E-2</v>
      </c>
      <c r="G30" s="2">
        <f>'etf data'!G93</f>
        <v>-6.3685363649059967E-2</v>
      </c>
      <c r="H30" s="2">
        <f>'etf data'!H93</f>
        <v>-8.1339560482882156E-2</v>
      </c>
      <c r="I30" s="2">
        <f>'etf data'!I93</f>
        <v>-6.4499146700447207E-2</v>
      </c>
      <c r="J30" s="2">
        <f>'etf data'!J93</f>
        <v>-5.2105639217017052E-2</v>
      </c>
      <c r="K30" s="2">
        <f>'etf data'!K93</f>
        <v>-6.3810343460570018E-2</v>
      </c>
      <c r="L30" s="2">
        <f>'etf data'!L93</f>
        <v>-5.6722354123873053E-2</v>
      </c>
      <c r="M30" s="2">
        <f>'etf data'!M93</f>
        <v>-4.9947337658119539E-2</v>
      </c>
      <c r="N30" s="2">
        <f>'etf data'!N93</f>
        <v>-5.9701437300903715E-2</v>
      </c>
      <c r="O30" s="2"/>
      <c r="P30" s="2">
        <f>'etf data'!P93</f>
        <v>-6.5777726481161536E-2</v>
      </c>
    </row>
    <row r="31" spans="1:16" x14ac:dyDescent="0.25">
      <c r="A31" s="1">
        <v>43617</v>
      </c>
      <c r="B31" s="2">
        <f>'etf data'!B94</f>
        <v>5.8766632446931588E-2</v>
      </c>
      <c r="C31" s="2">
        <f>'etf data'!C94</f>
        <v>6.4540142073076456E-2</v>
      </c>
      <c r="D31" s="2">
        <f>'etf data'!D94</f>
        <v>6.2005521327931579E-2</v>
      </c>
      <c r="E31" s="2">
        <f>'etf data'!E94</f>
        <v>6.1721944088758862E-2</v>
      </c>
      <c r="F31" s="2">
        <f>'etf data'!F94</f>
        <v>7.2329635936475567E-2</v>
      </c>
      <c r="G31" s="2">
        <f>'etf data'!G94</f>
        <v>7.1527148913663519E-2</v>
      </c>
      <c r="H31" s="2">
        <f>'etf data'!H94</f>
        <v>6.23372776022737E-2</v>
      </c>
      <c r="I31" s="2">
        <f>'etf data'!I94</f>
        <v>6.6813876168352326E-2</v>
      </c>
      <c r="J31" s="2">
        <f>'etf data'!J94</f>
        <v>4.6937666416494883E-2</v>
      </c>
      <c r="K31" s="2">
        <f>'etf data'!K94</f>
        <v>4.6506071131840576E-2</v>
      </c>
      <c r="L31" s="2">
        <f>'etf data'!L94</f>
        <v>4.4719504795355469E-2</v>
      </c>
      <c r="M31" s="2">
        <f>'etf data'!M94</f>
        <v>4.3258704144832683E-2</v>
      </c>
      <c r="N31" s="2">
        <f>'etf data'!N94</f>
        <v>5.5766417241962518E-2</v>
      </c>
      <c r="O31" s="2"/>
      <c r="P31" s="2">
        <f>'etf data'!P94</f>
        <v>6.8930183208214979E-2</v>
      </c>
    </row>
    <row r="32" spans="1:16" x14ac:dyDescent="0.25">
      <c r="A32" s="1">
        <v>43647</v>
      </c>
      <c r="B32" s="2">
        <f>'etf data'!B95</f>
        <v>1.4513216364435699E-2</v>
      </c>
      <c r="C32" s="2">
        <f>'etf data'!C95</f>
        <v>2.6955156443141615E-2</v>
      </c>
      <c r="D32" s="2">
        <f>'etf data'!D95</f>
        <v>1.5557074047652053E-2</v>
      </c>
      <c r="E32" s="2">
        <f>'etf data'!E95</f>
        <v>1.8465149475691112E-2</v>
      </c>
      <c r="F32" s="2">
        <f>'etf data'!F95</f>
        <v>1.5562783761043031E-2</v>
      </c>
      <c r="G32" s="2">
        <f>'etf data'!G95</f>
        <v>1.8911225972190415E-2</v>
      </c>
      <c r="H32" s="2">
        <f>'etf data'!H95</f>
        <v>1.3381822327056758E-2</v>
      </c>
      <c r="I32" s="2">
        <f>'etf data'!I95</f>
        <v>1.7896292590855234E-2</v>
      </c>
      <c r="J32" s="2">
        <f>'etf data'!J95</f>
        <v>-9.4724400620053162E-3</v>
      </c>
      <c r="K32" s="2">
        <f>'etf data'!K95</f>
        <v>-1.1337459149950435E-2</v>
      </c>
      <c r="L32" s="2">
        <f>'etf data'!L95</f>
        <v>-8.4987165736041259E-3</v>
      </c>
      <c r="M32" s="2">
        <f>'etf data'!M95</f>
        <v>-6.3356738890170128E-3</v>
      </c>
      <c r="N32" s="2">
        <f>'etf data'!N95</f>
        <v>7.5149932651024098E-3</v>
      </c>
      <c r="O32" s="2"/>
      <c r="P32" s="2">
        <f>'etf data'!P95</f>
        <v>1.3128195366039375E-2</v>
      </c>
    </row>
    <row r="33" spans="1:16" x14ac:dyDescent="0.25">
      <c r="A33" s="1">
        <v>43678</v>
      </c>
      <c r="B33" s="2">
        <f>'etf data'!B96</f>
        <v>-2.1020381490621021E-2</v>
      </c>
      <c r="C33" s="2">
        <f>'etf data'!C96</f>
        <v>-3.5460539331547691E-3</v>
      </c>
      <c r="D33" s="2">
        <f>'etf data'!D96</f>
        <v>-2.833562750707963E-2</v>
      </c>
      <c r="E33" s="2">
        <f>'etf data'!E96</f>
        <v>-2.0949676647573634E-2</v>
      </c>
      <c r="F33" s="2">
        <f>'etf data'!F96</f>
        <v>-3.3792800214287211E-2</v>
      </c>
      <c r="G33" s="2">
        <f>'etf data'!G96</f>
        <v>-2.3643593187312684E-2</v>
      </c>
      <c r="H33" s="2">
        <f>'etf data'!H96</f>
        <v>-5.4364546536256997E-2</v>
      </c>
      <c r="I33" s="2">
        <f>'etf data'!I96</f>
        <v>-2.0826594366594953E-2</v>
      </c>
      <c r="J33" s="2">
        <f>'etf data'!J96</f>
        <v>-1.8844805933099895E-2</v>
      </c>
      <c r="K33" s="2">
        <f>'etf data'!K96</f>
        <v>-3.2567037131325471E-2</v>
      </c>
      <c r="L33" s="2">
        <f>'etf data'!L96</f>
        <v>-1.6457880583992446E-2</v>
      </c>
      <c r="M33" s="2">
        <f>'etf data'!M96</f>
        <v>-2.5641018886416123E-2</v>
      </c>
      <c r="N33" s="2">
        <f>'etf data'!N96</f>
        <v>-2.1021777525821239E-2</v>
      </c>
      <c r="O33" s="2"/>
      <c r="P33" s="2">
        <f>'etf data'!P96</f>
        <v>-1.8091652742267761E-2</v>
      </c>
    </row>
    <row r="34" spans="1:16" x14ac:dyDescent="0.25">
      <c r="A34" s="1">
        <v>43709</v>
      </c>
      <c r="B34" s="2">
        <f>'etf data'!B97</f>
        <v>2.9828135726085891E-2</v>
      </c>
      <c r="C34" s="2">
        <f>'etf data'!C97</f>
        <v>4.4675497713242418E-3</v>
      </c>
      <c r="D34" s="2">
        <f>'etf data'!D97</f>
        <v>3.2585142355971541E-2</v>
      </c>
      <c r="E34" s="2">
        <f>'etf data'!E97</f>
        <v>-3.3645317037260813E-3</v>
      </c>
      <c r="F34" s="2">
        <f>'etf data'!F97</f>
        <v>4.0036867785795183E-2</v>
      </c>
      <c r="G34" s="2">
        <f>'etf data'!G97</f>
        <v>-1.5999952624679792E-2</v>
      </c>
      <c r="H34" s="2">
        <f>'etf data'!H97</f>
        <v>3.6021613671322728E-2</v>
      </c>
      <c r="I34" s="2">
        <f>'etf data'!I97</f>
        <v>1.3150842333619295E-2</v>
      </c>
      <c r="J34" s="2">
        <f>'etf data'!J97</f>
        <v>2.46944586093365E-2</v>
      </c>
      <c r="K34" s="2">
        <f>'etf data'!K97</f>
        <v>-3.4655396691667395E-3</v>
      </c>
      <c r="L34" s="2">
        <f>'etf data'!L97</f>
        <v>1.9395156243658507E-2</v>
      </c>
      <c r="M34" s="2">
        <f>'etf data'!M97</f>
        <v>4.0813461519679128E-2</v>
      </c>
      <c r="N34" s="2">
        <f>'etf data'!N97</f>
        <v>1.6852346021789311E-2</v>
      </c>
      <c r="O34" s="2"/>
      <c r="P34" s="2">
        <f>'etf data'!P97</f>
        <v>1.7181167690656807E-2</v>
      </c>
    </row>
    <row r="35" spans="1:16" x14ac:dyDescent="0.25">
      <c r="A35" s="1">
        <v>43739</v>
      </c>
      <c r="B35" s="2">
        <f>'etf data'!B98</f>
        <v>1.9435958618184923E-2</v>
      </c>
      <c r="C35" s="2">
        <f>'etf data'!C98</f>
        <v>2.3367694339777367E-2</v>
      </c>
      <c r="D35" s="2">
        <f>'etf data'!D98</f>
        <v>1.4611977360233563E-2</v>
      </c>
      <c r="E35" s="2">
        <f>'etf data'!E98</f>
        <v>2.048049757282544E-2</v>
      </c>
      <c r="F35" s="2">
        <f>'etf data'!F98</f>
        <v>7.9649465400311037E-3</v>
      </c>
      <c r="G35" s="2">
        <f>'etf data'!G98</f>
        <v>1.6360092650560265E-2</v>
      </c>
      <c r="H35" s="2">
        <f>'etf data'!H98</f>
        <v>2.1169689289192162E-2</v>
      </c>
      <c r="I35" s="2">
        <f>'etf data'!I98</f>
        <v>2.5737980382916748E-2</v>
      </c>
      <c r="J35" s="2">
        <f>'etf data'!J98</f>
        <v>3.901058913459643E-2</v>
      </c>
      <c r="K35" s="2">
        <f>'etf data'!K98</f>
        <v>5.2609950948032225E-2</v>
      </c>
      <c r="L35" s="2">
        <f>'etf data'!L98</f>
        <v>4.4645910895688479E-2</v>
      </c>
      <c r="M35" s="2">
        <f>'etf data'!M98</f>
        <v>3.6470101528329524E-2</v>
      </c>
      <c r="N35" s="2">
        <f>'etf data'!N98</f>
        <v>3.3869988324058076E-2</v>
      </c>
      <c r="O35" s="2"/>
      <c r="P35" s="2">
        <f>'etf data'!P98</f>
        <v>2.0431747482144935E-2</v>
      </c>
    </row>
    <row r="36" spans="1:16" x14ac:dyDescent="0.25">
      <c r="A36" s="1">
        <v>43770</v>
      </c>
      <c r="B36" s="2">
        <f>'etf data'!B99</f>
        <v>2.3421913296977737E-2</v>
      </c>
      <c r="C36" s="2">
        <f>'etf data'!C99</f>
        <v>4.4776284402632704E-2</v>
      </c>
      <c r="D36" s="2">
        <f>'etf data'!D99</f>
        <v>4.2700302539113277E-2</v>
      </c>
      <c r="E36" s="2">
        <f>'etf data'!E99</f>
        <v>3.4208478679113696E-2</v>
      </c>
      <c r="F36" s="2">
        <f>'etf data'!F99</f>
        <v>3.1649505336690309E-2</v>
      </c>
      <c r="G36" s="2">
        <f>'etf data'!G99</f>
        <v>6.1631083790844254E-2</v>
      </c>
      <c r="H36" s="2">
        <f>'etf data'!H99</f>
        <v>2.4790162390223358E-2</v>
      </c>
      <c r="I36" s="2">
        <f>'etf data'!I99</f>
        <v>3.7878051106609467E-2</v>
      </c>
      <c r="J36" s="2">
        <f>'etf data'!J99</f>
        <v>1.3443609601963225E-2</v>
      </c>
      <c r="K36" s="2">
        <f>'etf data'!K99</f>
        <v>5.0181512890417057E-3</v>
      </c>
      <c r="L36" s="2">
        <f>'etf data'!L99</f>
        <v>1.2933076846403546E-2</v>
      </c>
      <c r="M36" s="2">
        <f>'etf data'!M99</f>
        <v>1.1145286664624443E-2</v>
      </c>
      <c r="N36" s="2">
        <f>'etf data'!N99</f>
        <v>2.5614536474964034E-2</v>
      </c>
      <c r="O36" s="2"/>
      <c r="P36" s="2">
        <f>'etf data'!P99</f>
        <v>3.404706409091518E-2</v>
      </c>
    </row>
    <row r="37" spans="1:16" x14ac:dyDescent="0.25">
      <c r="A37" s="1">
        <v>43800</v>
      </c>
      <c r="B37" s="2">
        <f>'etf data'!B100</f>
        <v>2.1251181306400913E-2</v>
      </c>
      <c r="C37" s="2">
        <f>'etf data'!C100</f>
        <v>2.983598394536302E-2</v>
      </c>
      <c r="D37" s="2">
        <f>'etf data'!D100</f>
        <v>1.9053082153755785E-2</v>
      </c>
      <c r="E37" s="2">
        <f>'etf data'!E100</f>
        <v>1.782039874620156E-2</v>
      </c>
      <c r="F37" s="2">
        <f>'etf data'!F100</f>
        <v>1.8543811664973431E-2</v>
      </c>
      <c r="G37" s="2">
        <f>'etf data'!G100</f>
        <v>1.2742079867071654E-2</v>
      </c>
      <c r="H37" s="2">
        <f>'etf data'!H100</f>
        <v>2.0245930774608789E-2</v>
      </c>
      <c r="I37" s="2">
        <f>'etf data'!I100</f>
        <v>2.2497153209872778E-2</v>
      </c>
      <c r="J37" s="2">
        <f>'etf data'!J100</f>
        <v>2.5366586797706647E-2</v>
      </c>
      <c r="K37" s="2">
        <f>'etf data'!K100</f>
        <v>5.7298994359885169E-2</v>
      </c>
      <c r="L37" s="2">
        <f>'etf data'!L100</f>
        <v>3.9191462753724204E-2</v>
      </c>
      <c r="M37" s="2">
        <f>'etf data'!M100</f>
        <v>9.1370924657900865E-3</v>
      </c>
      <c r="N37" s="2">
        <f>'etf data'!N100</f>
        <v>2.6749332893887257E-2</v>
      </c>
      <c r="O37" s="2"/>
      <c r="P37" s="2">
        <f>'etf data'!P100</f>
        <v>2.8589803182446305E-2</v>
      </c>
    </row>
    <row r="38" spans="1:16" x14ac:dyDescent="0.25">
      <c r="A38" s="1">
        <v>43831</v>
      </c>
      <c r="B38" s="2">
        <f>'etf data'!B101</f>
        <v>-1.6971406001191736E-2</v>
      </c>
      <c r="C38" s="2">
        <f>'etf data'!C101</f>
        <v>3.75123968294786E-2</v>
      </c>
      <c r="D38" s="2">
        <f>'etf data'!D101</f>
        <v>-1.9922921332338639E-2</v>
      </c>
      <c r="E38" s="2">
        <f>'etf data'!E101</f>
        <v>1.4965000840151843E-2</v>
      </c>
      <c r="F38" s="2">
        <f>'etf data'!F101</f>
        <v>-9.7148130650046571E-3</v>
      </c>
      <c r="G38" s="2">
        <f>'etf data'!G101</f>
        <v>-9.2331481976759555E-4</v>
      </c>
      <c r="H38" s="2">
        <f>'etf data'!H101</f>
        <v>-2.6539691313923308E-2</v>
      </c>
      <c r="I38" s="2">
        <f>'etf data'!I101</f>
        <v>4.8077150958185655E-3</v>
      </c>
      <c r="J38" s="2">
        <f>'etf data'!J101</f>
        <v>-2.0214572230728201E-2</v>
      </c>
      <c r="K38" s="2">
        <f>'etf data'!K101</f>
        <v>-4.3354916531658239E-2</v>
      </c>
      <c r="L38" s="2">
        <f>'etf data'!L101</f>
        <v>-2.5347928648685403E-2</v>
      </c>
      <c r="M38" s="2">
        <f>'etf data'!M101</f>
        <v>-2.1137523564132454E-2</v>
      </c>
      <c r="N38" s="2">
        <f>'etf data'!N101</f>
        <v>-8.1001657973063246E-3</v>
      </c>
      <c r="O38" s="2"/>
      <c r="P38" s="2">
        <f>'etf data'!P101</f>
        <v>-1.6280898111292741E-3</v>
      </c>
    </row>
    <row r="39" spans="1:16" x14ac:dyDescent="0.25">
      <c r="A39" s="1">
        <v>43862</v>
      </c>
      <c r="B39" s="2">
        <f>'etf data'!B102</f>
        <v>-9.6978851060516069E-2</v>
      </c>
      <c r="C39" s="2">
        <f>'etf data'!C102</f>
        <v>-6.2487577817542772E-2</v>
      </c>
      <c r="D39" s="2">
        <f>'etf data'!D102</f>
        <v>-9.4390609166875805E-2</v>
      </c>
      <c r="E39" s="2">
        <f>'etf data'!E102</f>
        <v>-6.9943934596100044E-2</v>
      </c>
      <c r="F39" s="2">
        <f>'etf data'!F102</f>
        <v>-0.10546063498678937</v>
      </c>
      <c r="G39" s="2">
        <f>'etf data'!G102</f>
        <v>-6.7551922281861576E-2</v>
      </c>
      <c r="H39" s="2">
        <f>'etf data'!H102</f>
        <v>-0.10177416138006079</v>
      </c>
      <c r="I39" s="2">
        <f>'etf data'!I102</f>
        <v>-7.9990344770827781E-2</v>
      </c>
      <c r="J39" s="2">
        <f>'etf data'!J102</f>
        <v>-7.6509106185148723E-2</v>
      </c>
      <c r="K39" s="2">
        <f>'etf data'!K102</f>
        <v>-3.5467646045498569E-2</v>
      </c>
      <c r="L39" s="2">
        <f>'etf data'!L102</f>
        <v>-7.9591632490618958E-2</v>
      </c>
      <c r="M39" s="2">
        <f>'etf data'!M102</f>
        <v>-7.4239838700262961E-2</v>
      </c>
      <c r="N39" s="2">
        <f>'etf data'!N102</f>
        <v>-7.2243771142681323E-2</v>
      </c>
      <c r="O39" s="2"/>
      <c r="P39" s="2">
        <f>'etf data'!P102</f>
        <v>-8.4110469009648137E-2</v>
      </c>
    </row>
    <row r="40" spans="1:16" x14ac:dyDescent="0.25">
      <c r="A40" s="1">
        <v>43891</v>
      </c>
      <c r="B40" s="2">
        <f>'etf data'!B103</f>
        <v>-0.14242444864170256</v>
      </c>
      <c r="C40" s="2">
        <f>'etf data'!C103</f>
        <v>-0.10082784504792475</v>
      </c>
      <c r="D40" s="2">
        <f>'etf data'!D103</f>
        <v>-0.14105413734204453</v>
      </c>
      <c r="E40" s="2">
        <f>'etf data'!E103</f>
        <v>-0.15234852989183589</v>
      </c>
      <c r="F40" s="2">
        <f>'etf data'!F103</f>
        <v>-0.22462788408416989</v>
      </c>
      <c r="G40" s="2">
        <f>'etf data'!G103</f>
        <v>-0.18620392841738409</v>
      </c>
      <c r="H40" s="2">
        <f>'etf data'!H103</f>
        <v>-0.25359342681670172</v>
      </c>
      <c r="I40" s="2">
        <f>'etf data'!I103</f>
        <v>-0.14311347725523416</v>
      </c>
      <c r="J40" s="2">
        <f>'etf data'!J103</f>
        <v>-0.15530787907490307</v>
      </c>
      <c r="K40" s="2">
        <f>'etf data'!K103</f>
        <v>-0.17201394152087712</v>
      </c>
      <c r="L40" s="2">
        <f>'etf data'!L103</f>
        <v>-0.1719915516383369</v>
      </c>
      <c r="M40" s="2">
        <f>'etf data'!M103</f>
        <v>-0.1117552153214183</v>
      </c>
      <c r="N40" s="2">
        <f>'etf data'!N103</f>
        <v>-0.1510073270934611</v>
      </c>
      <c r="O40" s="2"/>
      <c r="P40" s="2">
        <f>'etf data'!P103</f>
        <v>-0.12511932083595656</v>
      </c>
    </row>
    <row r="41" spans="1:16" x14ac:dyDescent="0.25">
      <c r="A41" s="1">
        <v>43922</v>
      </c>
      <c r="B41" s="2">
        <f>'etf data'!B104</f>
        <v>0.11060887303048883</v>
      </c>
      <c r="C41" s="2">
        <f>'etf data'!C104</f>
        <v>0.1527816194061038</v>
      </c>
      <c r="D41" s="2">
        <f>'etf data'!D104</f>
        <v>0.112537269855981</v>
      </c>
      <c r="E41" s="2">
        <f>'etf data'!E104</f>
        <v>0.16034282415094769</v>
      </c>
      <c r="F41" s="2">
        <f>'etf data'!F104</f>
        <v>0.13572560536071454</v>
      </c>
      <c r="G41" s="2">
        <f>'etf data'!G104</f>
        <v>0.16621692003281074</v>
      </c>
      <c r="H41" s="2">
        <f>'etf data'!H104</f>
        <v>0.13539815141789613</v>
      </c>
      <c r="I41" s="2">
        <f>'etf data'!I104</f>
        <v>0.13695151269789729</v>
      </c>
      <c r="J41" s="2">
        <f>'etf data'!J104</f>
        <v>7.4974272679004139E-2</v>
      </c>
      <c r="K41" s="2">
        <f>'etf data'!K104</f>
        <v>8.0105553135058294E-2</v>
      </c>
      <c r="L41" s="2">
        <f>'etf data'!L104</f>
        <v>7.148546120993382E-2</v>
      </c>
      <c r="M41" s="2">
        <f>'etf data'!M104</f>
        <v>6.3346064741509611E-2</v>
      </c>
      <c r="N41" s="2">
        <f>'etf data'!N104</f>
        <v>0.10803300912654445</v>
      </c>
      <c r="O41" s="2"/>
      <c r="P41" s="2">
        <f>'etf data'!P104</f>
        <v>0.12684410293315374</v>
      </c>
    </row>
    <row r="42" spans="1:16" x14ac:dyDescent="0.25">
      <c r="A42" s="1">
        <v>43952</v>
      </c>
      <c r="B42" s="2">
        <f>'etf data'!B105</f>
        <v>2.83294951609534E-2</v>
      </c>
      <c r="C42" s="2">
        <f>'etf data'!C105</f>
        <v>6.460015177583367E-2</v>
      </c>
      <c r="D42" s="2">
        <f>'etf data'!D105</f>
        <v>2.5943702584988459E-2</v>
      </c>
      <c r="E42" s="2">
        <f>'etf data'!E105</f>
        <v>9.7130449356348736E-2</v>
      </c>
      <c r="F42" s="2">
        <f>'etf data'!F105</f>
        <v>4.0956709309811545E-2</v>
      </c>
      <c r="G42" s="2">
        <f>'etf data'!G105</f>
        <v>0.10838766459930005</v>
      </c>
      <c r="H42" s="2">
        <f>'etf data'!H105</f>
        <v>4.7989021654186725E-2</v>
      </c>
      <c r="I42" s="2">
        <f>'etf data'!I105</f>
        <v>5.3963370984810632E-2</v>
      </c>
      <c r="J42" s="2">
        <f>'etf data'!J105</f>
        <v>5.5773341885438033E-2</v>
      </c>
      <c r="K42" s="2">
        <f>'etf data'!K105</f>
        <v>3.2900124769020378E-2</v>
      </c>
      <c r="L42" s="2">
        <f>'etf data'!L105</f>
        <v>5.8389352568189112E-2</v>
      </c>
      <c r="M42" s="2">
        <f>'etf data'!M105</f>
        <v>6.0538805969212239E-2</v>
      </c>
      <c r="N42" s="2">
        <f>'etf data'!N105</f>
        <v>5.2084667373746507E-2</v>
      </c>
      <c r="O42" s="2"/>
      <c r="P42" s="2">
        <f>'etf data'!P105</f>
        <v>4.528177501261843E-2</v>
      </c>
    </row>
    <row r="43" spans="1:16" x14ac:dyDescent="0.25">
      <c r="A43" s="1">
        <v>43983</v>
      </c>
      <c r="B43" s="2">
        <f>'etf data'!B106</f>
        <v>-1.7950492230274007E-2</v>
      </c>
      <c r="C43" s="2">
        <f>'etf data'!C106</f>
        <v>5.1037864964984969E-2</v>
      </c>
      <c r="D43" s="2">
        <f>'etf data'!D106</f>
        <v>-2.0337265576891528E-2</v>
      </c>
      <c r="E43" s="2">
        <f>'etf data'!E106</f>
        <v>2.5596326312338658E-2</v>
      </c>
      <c r="F43" s="2">
        <f>'etf data'!F106</f>
        <v>4.0919498336280391E-3</v>
      </c>
      <c r="G43" s="2">
        <f>'etf data'!G106</f>
        <v>2.8919004128695303E-2</v>
      </c>
      <c r="H43" s="2">
        <f>'etf data'!H106</f>
        <v>1.577029091412574E-2</v>
      </c>
      <c r="I43" s="2">
        <f>'etf data'!I106</f>
        <v>1.8346165316229568E-2</v>
      </c>
      <c r="J43" s="2">
        <f>'etf data'!J106</f>
        <v>2.9731835542845753E-2</v>
      </c>
      <c r="K43" s="2">
        <f>'etf data'!K106</f>
        <v>6.022502334975921E-2</v>
      </c>
      <c r="L43" s="2">
        <f>'etf data'!L106</f>
        <v>3.2198573924758334E-2</v>
      </c>
      <c r="M43" s="2">
        <f>'etf data'!M106</f>
        <v>2.3476446192808087E-2</v>
      </c>
      <c r="N43" s="2">
        <f>'etf data'!N106</f>
        <v>2.5781771612309212E-2</v>
      </c>
      <c r="O43" s="2"/>
      <c r="P43" s="2">
        <f>'etf data'!P106</f>
        <v>1.8388403283502663E-2</v>
      </c>
    </row>
    <row r="44" spans="1:16" x14ac:dyDescent="0.25">
      <c r="A44" s="1">
        <v>44013</v>
      </c>
      <c r="B44" s="2">
        <f>'etf data'!B107</f>
        <v>4.1547724386507445E-2</v>
      </c>
      <c r="C44" s="2">
        <f>'etf data'!C107</f>
        <v>7.8556675989604807E-2</v>
      </c>
      <c r="D44" s="2">
        <f>'etf data'!D107</f>
        <v>3.9491769460954451E-2</v>
      </c>
      <c r="E44" s="2">
        <f>'etf data'!E107</f>
        <v>7.5941267157854098E-2</v>
      </c>
      <c r="F44" s="2">
        <f>'etf data'!F107</f>
        <v>6.1159609149673777E-2</v>
      </c>
      <c r="G44" s="2">
        <f>'etf data'!G107</f>
        <v>5.9275955475628361E-2</v>
      </c>
      <c r="H44" s="2">
        <f>'etf data'!H107</f>
        <v>3.7844062965703751E-2</v>
      </c>
      <c r="I44" s="2">
        <f>'etf data'!I107</f>
        <v>6.2246565087797245E-2</v>
      </c>
      <c r="J44" s="2">
        <f>'etf data'!J107</f>
        <v>3.1524542503434505E-2</v>
      </c>
      <c r="K44" s="2">
        <f>'etf data'!K107</f>
        <v>9.0493493521927482E-2</v>
      </c>
      <c r="L44" s="2">
        <f>'etf data'!L107</f>
        <v>4.3714714083097128E-2</v>
      </c>
      <c r="M44" s="2">
        <f>'etf data'!M107</f>
        <v>8.9541371805110792E-3</v>
      </c>
      <c r="N44" s="2">
        <f>'etf data'!N107</f>
        <v>5.8002199120816833E-2</v>
      </c>
      <c r="O44" s="2"/>
      <c r="P44" s="2">
        <f>'etf data'!P107</f>
        <v>5.5101296975444303E-2</v>
      </c>
    </row>
    <row r="45" spans="1:16" x14ac:dyDescent="0.25">
      <c r="A45" s="1">
        <v>44044</v>
      </c>
      <c r="B45" s="2">
        <f>'etf data'!B108</f>
        <v>3.189678155813902E-2</v>
      </c>
      <c r="C45" s="2">
        <f>'etf data'!C108</f>
        <v>0.11378740990681591</v>
      </c>
      <c r="D45" s="2">
        <f>'etf data'!D108</f>
        <v>4.4203317689079258E-2</v>
      </c>
      <c r="E45" s="2">
        <f>'etf data'!E108</f>
        <v>3.1366438329636814E-2</v>
      </c>
      <c r="F45" s="2">
        <f>'etf data'!F108</f>
        <v>2.8755606754114149E-2</v>
      </c>
      <c r="G45" s="2">
        <f>'etf data'!G108</f>
        <v>3.4265757807225183E-2</v>
      </c>
      <c r="H45" s="2">
        <f>'etf data'!H108</f>
        <v>4.6269521205950959E-2</v>
      </c>
      <c r="I45" s="2">
        <f>'etf data'!I108</f>
        <v>7.1048847148523553E-2</v>
      </c>
      <c r="J45" s="2">
        <f>'etf data'!J108</f>
        <v>5.1745739710814309E-2</v>
      </c>
      <c r="K45" s="2">
        <f>'etf data'!K108</f>
        <v>2.7435431501450891E-2</v>
      </c>
      <c r="L45" s="2">
        <f>'etf data'!L108</f>
        <v>4.3128318732446269E-2</v>
      </c>
      <c r="M45" s="2">
        <f>'etf data'!M108</f>
        <v>6.1884553552101096E-2</v>
      </c>
      <c r="N45" s="2">
        <f>'etf data'!N108</f>
        <v>6.0055700828167469E-2</v>
      </c>
      <c r="O45" s="2"/>
      <c r="P45" s="2">
        <f>'etf data'!P108</f>
        <v>7.0064687324219221E-2</v>
      </c>
    </row>
    <row r="46" spans="1:16" x14ac:dyDescent="0.25">
      <c r="A46" s="1">
        <v>44075</v>
      </c>
      <c r="B46" s="2">
        <f>'etf data'!B109</f>
        <v>-3.4133036845020559E-2</v>
      </c>
      <c r="C46" s="2">
        <f>'etf data'!C109</f>
        <v>-5.4371286252892226E-2</v>
      </c>
      <c r="D46" s="2">
        <f>'etf data'!D109</f>
        <v>-2.7883379822310594E-2</v>
      </c>
      <c r="E46" s="2">
        <f>'etf data'!E109</f>
        <v>-1.4659129172205243E-2</v>
      </c>
      <c r="F46" s="2">
        <f>'etf data'!F109</f>
        <v>-2.2939667542526521E-2</v>
      </c>
      <c r="G46" s="2">
        <f>'etf data'!G109</f>
        <v>-1.6473819664494016E-2</v>
      </c>
      <c r="H46" s="2">
        <f>'etf data'!H109</f>
        <v>-4.2579076478344136E-2</v>
      </c>
      <c r="I46" s="2">
        <f>'etf data'!I109</f>
        <v>-3.9316394614786421E-2</v>
      </c>
      <c r="J46" s="2">
        <f>'etf data'!J109</f>
        <v>-2.3166934483969781E-2</v>
      </c>
      <c r="K46" s="2">
        <f>'etf data'!K109</f>
        <v>-2.1497807966430416E-2</v>
      </c>
      <c r="L46" s="2">
        <f>'etf data'!L109</f>
        <v>-3.656742031600535E-2</v>
      </c>
      <c r="M46" s="2">
        <f>'etf data'!M109</f>
        <v>1.4718518058247643E-3</v>
      </c>
      <c r="N46" s="2">
        <f>'etf data'!N109</f>
        <v>-3.4135872776022369E-2</v>
      </c>
      <c r="O46" s="2"/>
      <c r="P46" s="2">
        <f>'etf data'!P109</f>
        <v>-3.9227954095494399E-2</v>
      </c>
    </row>
    <row r="47" spans="1:16" x14ac:dyDescent="0.25">
      <c r="A47" s="1">
        <v>44105</v>
      </c>
      <c r="B47" s="2">
        <f>'etf data'!B110</f>
        <v>-8.7062769009890184E-3</v>
      </c>
      <c r="C47" s="2">
        <f>'etf data'!C110</f>
        <v>-3.2836023040279105E-2</v>
      </c>
      <c r="D47" s="2">
        <f>'etf data'!D110</f>
        <v>-1.9748260360513248E-2</v>
      </c>
      <c r="E47" s="2">
        <f>'etf data'!E110</f>
        <v>-6.1515715649543834E-3</v>
      </c>
      <c r="F47" s="2">
        <f>'etf data'!F110</f>
        <v>1.1535884317360079E-2</v>
      </c>
      <c r="G47" s="2">
        <f>'etf data'!G110</f>
        <v>1.0064446603760935E-2</v>
      </c>
      <c r="H47" s="2">
        <f>'etf data'!H110</f>
        <v>3.73347365350023E-2</v>
      </c>
      <c r="I47" s="2">
        <f>'etf data'!I110</f>
        <v>-1.5471930156619962E-2</v>
      </c>
      <c r="J47" s="2">
        <f>'etf data'!J110</f>
        <v>-3.034755171652459E-2</v>
      </c>
      <c r="K47" s="2">
        <f>'etf data'!K110</f>
        <v>2.3060176664472909E-2</v>
      </c>
      <c r="L47" s="2">
        <f>'etf data'!L110</f>
        <v>-4.8867856713787017E-2</v>
      </c>
      <c r="M47" s="2">
        <f>'etf data'!M110</f>
        <v>-6.5035832168999219E-3</v>
      </c>
      <c r="N47" s="2">
        <f>'etf data'!N110</f>
        <v>-1.5572487097445853E-2</v>
      </c>
      <c r="O47" s="2"/>
      <c r="P47" s="2">
        <f>'etf data'!P110</f>
        <v>-2.7665774606006499E-2</v>
      </c>
    </row>
    <row r="48" spans="1:16" x14ac:dyDescent="0.25">
      <c r="A48" s="1">
        <v>44136</v>
      </c>
      <c r="B48" s="2">
        <f>'etf data'!B111</f>
        <v>0.12257965827266171</v>
      </c>
      <c r="C48" s="2">
        <f>'etf data'!C111</f>
        <v>9.6621016208459753E-2</v>
      </c>
      <c r="D48" s="2">
        <f>'etf data'!D111</f>
        <v>0.12777627959798377</v>
      </c>
      <c r="E48" s="2">
        <f>'etf data'!E111</f>
        <v>0.13492959515494252</v>
      </c>
      <c r="F48" s="2">
        <f>'etf data'!F111</f>
        <v>0.1341774875286692</v>
      </c>
      <c r="G48" s="2">
        <f>'etf data'!G111</f>
        <v>0.14212565974396196</v>
      </c>
      <c r="H48" s="2">
        <f>'etf data'!H111</f>
        <v>0.17423301839619576</v>
      </c>
      <c r="I48" s="2">
        <f>'etf data'!I111</f>
        <v>0.11803110113637016</v>
      </c>
      <c r="J48" s="2">
        <f>'etf data'!J111</f>
        <v>0.14296571953387605</v>
      </c>
      <c r="K48" s="2">
        <f>'etf data'!K111</f>
        <v>8.559687996219667E-2</v>
      </c>
      <c r="L48" s="2">
        <f>'etf data'!L111</f>
        <v>0.16394428472985401</v>
      </c>
      <c r="M48" s="2">
        <f>'etf data'!M111</f>
        <v>0.11976221862936942</v>
      </c>
      <c r="N48" s="2">
        <f>'etf data'!N111</f>
        <v>0.12368656618813367</v>
      </c>
      <c r="O48" s="2"/>
      <c r="P48" s="2">
        <f>'etf data'!P111</f>
        <v>0.10754565805086314</v>
      </c>
    </row>
    <row r="49" spans="1:16" x14ac:dyDescent="0.25">
      <c r="A49" s="1">
        <v>44166</v>
      </c>
      <c r="B49" s="2">
        <f>'etf data'!B112</f>
        <v>2.4862943152452521E-2</v>
      </c>
      <c r="C49" s="2">
        <f>'etf data'!C112</f>
        <v>3.7687772118277563E-2</v>
      </c>
      <c r="D49" s="2">
        <f>'etf data'!D112</f>
        <v>3.0015529070886116E-2</v>
      </c>
      <c r="E49" s="2">
        <f>'etf data'!E112</f>
        <v>4.5297670676957669E-2</v>
      </c>
      <c r="F49" s="2">
        <f>'etf data'!F112</f>
        <v>2.9510981151171567E-2</v>
      </c>
      <c r="G49" s="2">
        <f>'etf data'!G112</f>
        <v>8.1061545787421529E-2</v>
      </c>
      <c r="H49" s="2">
        <f>'etf data'!H112</f>
        <v>6.1427257386409417E-2</v>
      </c>
      <c r="I49" s="2">
        <f>'etf data'!I112</f>
        <v>4.2528090553145548E-2</v>
      </c>
      <c r="J49" s="2">
        <f>'etf data'!J112</f>
        <v>4.7016951418733743E-2</v>
      </c>
      <c r="K49" s="2">
        <f>'etf data'!K112</f>
        <v>5.3616512694169893E-2</v>
      </c>
      <c r="L49" s="2">
        <f>'etf data'!L112</f>
        <v>4.3659061045897118E-2</v>
      </c>
      <c r="M49" s="2">
        <f>'etf data'!M112</f>
        <v>5.6130386994578396E-2</v>
      </c>
      <c r="N49" s="2">
        <f>'etf data'!N112</f>
        <v>4.3037478579610822E-2</v>
      </c>
      <c r="O49" s="2"/>
      <c r="P49" s="2">
        <f>'etf data'!P112</f>
        <v>3.712140665943231E-2</v>
      </c>
    </row>
    <row r="50" spans="1:16" x14ac:dyDescent="0.25">
      <c r="A50" s="1">
        <v>44197</v>
      </c>
      <c r="B50" s="2">
        <f>'etf data'!B113</f>
        <v>3.192395291700123E-3</v>
      </c>
      <c r="C50" s="2">
        <f>'etf data'!C113</f>
        <v>-7.4940451850757928E-3</v>
      </c>
      <c r="D50" s="2">
        <f>'etf data'!D113</f>
        <v>-2.4644806573798084E-3</v>
      </c>
      <c r="E50" s="2">
        <f>'etf data'!E113</f>
        <v>-8.8013847740805451E-3</v>
      </c>
      <c r="F50" s="2">
        <f>'etf data'!F113</f>
        <v>3.7497799918191355E-3</v>
      </c>
      <c r="G50" s="2">
        <f>'etf data'!G113</f>
        <v>2.3632556589482157E-2</v>
      </c>
      <c r="H50" s="2">
        <f>'etf data'!H113</f>
        <v>2.6690966686421902E-2</v>
      </c>
      <c r="I50" s="2">
        <f>'etf data'!I113</f>
        <v>7.093149425507761E-4</v>
      </c>
      <c r="J50" s="2">
        <f>'etf data'!J113</f>
        <v>1.6008757811383223E-3</v>
      </c>
      <c r="K50" s="2">
        <f>'etf data'!K113</f>
        <v>3.7573488655821219E-2</v>
      </c>
      <c r="L50" s="2">
        <f>'etf data'!L113</f>
        <v>3.4911824501040467E-3</v>
      </c>
      <c r="M50" s="2">
        <f>'etf data'!M113</f>
        <v>7.1222939376354155E-3</v>
      </c>
      <c r="N50" s="2">
        <f>'etf data'!N113</f>
        <v>3.7372181287995687E-3</v>
      </c>
      <c r="O50" s="2"/>
      <c r="P50" s="2">
        <f>'etf data'!P113</f>
        <v>-1.1136640158463607E-2</v>
      </c>
    </row>
    <row r="51" spans="1:16" x14ac:dyDescent="0.25">
      <c r="A51" s="1">
        <v>44228</v>
      </c>
      <c r="B51" s="2">
        <f>'etf data'!B114</f>
        <v>4.5719290980672511E-2</v>
      </c>
      <c r="C51" s="2">
        <f>'etf data'!C114</f>
        <v>1.9329431014150078E-3</v>
      </c>
      <c r="D51" s="2">
        <f>'etf data'!D114</f>
        <v>4.4211789950377556E-2</v>
      </c>
      <c r="E51" s="2">
        <f>'etf data'!E114</f>
        <v>3.4684848328474516E-2</v>
      </c>
      <c r="F51" s="2">
        <f>'etf data'!F114</f>
        <v>7.5094776512750983E-2</v>
      </c>
      <c r="G51" s="2">
        <f>'etf data'!G114</f>
        <v>2.9910956317973358E-2</v>
      </c>
      <c r="H51" s="2">
        <f>'etf data'!H114</f>
        <v>8.7933152829446692E-2</v>
      </c>
      <c r="I51" s="2">
        <f>'etf data'!I114</f>
        <v>3.1393347535238814E-2</v>
      </c>
      <c r="J51" s="2">
        <f>'etf data'!J114</f>
        <v>2.4322597521318601E-2</v>
      </c>
      <c r="K51" s="2">
        <f>'etf data'!K114</f>
        <v>1.5673391948008764E-2</v>
      </c>
      <c r="L51" s="2">
        <f>'etf data'!L114</f>
        <v>2.5795699772405589E-2</v>
      </c>
      <c r="M51" s="2">
        <f>'etf data'!M114</f>
        <v>1.8294232741049354E-2</v>
      </c>
      <c r="N51" s="2">
        <f>'etf data'!N114</f>
        <v>2.6740195897781538E-2</v>
      </c>
      <c r="O51" s="2"/>
      <c r="P51" s="2">
        <f>'etf data'!P114</f>
        <v>2.6091474971999817E-2</v>
      </c>
    </row>
    <row r="52" spans="1:16" x14ac:dyDescent="0.25">
      <c r="A52" s="1">
        <v>44256</v>
      </c>
      <c r="B52" s="2">
        <f>'etf data'!B115</f>
        <v>6.2427649193576906E-2</v>
      </c>
      <c r="C52" s="2">
        <f>'etf data'!C115</f>
        <v>2.4287748379089091E-2</v>
      </c>
      <c r="D52" s="2">
        <f>'etf data'!D115</f>
        <v>6.0724256982111369E-2</v>
      </c>
      <c r="E52" s="2">
        <f>'etf data'!E115</f>
        <v>-1.1880126802749746E-2</v>
      </c>
      <c r="F52" s="2">
        <f>'etf data'!F115</f>
        <v>5.7306346413388498E-2</v>
      </c>
      <c r="G52" s="2">
        <f>'etf data'!G115</f>
        <v>-2.4888251349118096E-2</v>
      </c>
      <c r="H52" s="2">
        <f>'etf data'!H115</f>
        <v>4.9027754483817132E-2</v>
      </c>
      <c r="I52" s="2">
        <f>'etf data'!I115</f>
        <v>3.3036783250727453E-2</v>
      </c>
      <c r="J52" s="2">
        <f>'etf data'!J115</f>
        <v>2.2911896594032921E-2</v>
      </c>
      <c r="K52" s="2">
        <f>'etf data'!K115</f>
        <v>-8.3825673542063939E-3</v>
      </c>
      <c r="L52" s="2">
        <f>'etf data'!L115</f>
        <v>2.8739310831584985E-2</v>
      </c>
      <c r="M52" s="2">
        <f>'etf data'!M115</f>
        <v>1.1770524168960739E-2</v>
      </c>
      <c r="N52" s="2">
        <f>'etf data'!N115</f>
        <v>2.5832990453114046E-2</v>
      </c>
      <c r="O52" s="2"/>
      <c r="P52" s="2">
        <f>'etf data'!P115</f>
        <v>4.2438634008107767E-2</v>
      </c>
    </row>
    <row r="53" spans="1:16" x14ac:dyDescent="0.25">
      <c r="A53" s="1">
        <v>44287</v>
      </c>
      <c r="B53" s="2">
        <f>'etf data'!B116</f>
        <v>3.2271995837278356E-2</v>
      </c>
      <c r="C53" s="2">
        <f>'etf data'!C116</f>
        <v>7.3339340724097202E-2</v>
      </c>
      <c r="D53" s="2">
        <f>'etf data'!D116</f>
        <v>3.7345084680511675E-2</v>
      </c>
      <c r="E53" s="2">
        <f>'etf data'!E116</f>
        <v>5.1091114202013843E-2</v>
      </c>
      <c r="F53" s="2">
        <f>'etf data'!F116</f>
        <v>4.9380130878651007E-2</v>
      </c>
      <c r="G53" s="2">
        <f>'etf data'!G116</f>
        <v>3.7157573885020057E-2</v>
      </c>
      <c r="H53" s="2">
        <f>'etf data'!H116</f>
        <v>4.4245031107437161E-2</v>
      </c>
      <c r="I53" s="2">
        <f>'etf data'!I116</f>
        <v>5.3865486059039736E-2</v>
      </c>
      <c r="J53" s="2">
        <f>'etf data'!J116</f>
        <v>3.5352101323584684E-2</v>
      </c>
      <c r="K53" s="2">
        <f>'etf data'!K116</f>
        <v>1.91796968860376E-2</v>
      </c>
      <c r="L53" s="2">
        <f>'etf data'!L116</f>
        <v>5.228926091493924E-2</v>
      </c>
      <c r="M53" s="2">
        <f>'etf data'!M116</f>
        <v>5.8116857828633961E-3</v>
      </c>
      <c r="N53" s="2">
        <f>'etf data'!N116</f>
        <v>4.4036159583220158E-2</v>
      </c>
      <c r="O53" s="2"/>
      <c r="P53" s="2">
        <f>'etf data'!P116</f>
        <v>5.242531255584737E-2</v>
      </c>
    </row>
    <row r="54" spans="1:16" x14ac:dyDescent="0.25">
      <c r="A54" s="1">
        <v>44317</v>
      </c>
      <c r="B54" s="2">
        <f>'etf data'!B117</f>
        <v>3.0288372781357653E-2</v>
      </c>
      <c r="C54" s="2">
        <f>'etf data'!C117</f>
        <v>-1.5273078238864368E-2</v>
      </c>
      <c r="D54" s="2">
        <f>'etf data'!D117</f>
        <v>2.9010534535145238E-2</v>
      </c>
      <c r="E54" s="2">
        <f>'etf data'!E117</f>
        <v>-5.8573064455640367E-3</v>
      </c>
      <c r="F54" s="2">
        <f>'etf data'!F117</f>
        <v>2.2278970305279255E-2</v>
      </c>
      <c r="G54" s="2">
        <f>'etf data'!G117</f>
        <v>-2.6769611122171577E-2</v>
      </c>
      <c r="H54" s="2">
        <f>'etf data'!H117</f>
        <v>2.2351247363000981E-2</v>
      </c>
      <c r="I54" s="2">
        <f>'etf data'!I117</f>
        <v>4.5600609425275884E-3</v>
      </c>
      <c r="J54" s="2">
        <f>'etf data'!J117</f>
        <v>3.5763556432526267E-2</v>
      </c>
      <c r="K54" s="2">
        <f>'etf data'!K117</f>
        <v>1.6987576021768813E-2</v>
      </c>
      <c r="L54" s="2">
        <f>'etf data'!L117</f>
        <v>4.4538738905270714E-2</v>
      </c>
      <c r="M54" s="2">
        <f>'etf data'!M117</f>
        <v>1.5979368450733888E-2</v>
      </c>
      <c r="N54" s="2">
        <f>'etf data'!N117</f>
        <v>1.5793142545106553E-2</v>
      </c>
      <c r="O54" s="2"/>
      <c r="P54" s="2">
        <f>'etf data'!P117</f>
        <v>5.4865025818131574E-3</v>
      </c>
    </row>
    <row r="55" spans="1:16" x14ac:dyDescent="0.25">
      <c r="A55" s="1">
        <v>44348</v>
      </c>
      <c r="B55" s="2">
        <f>'etf data'!B118</f>
        <v>-1.9099380851785752E-2</v>
      </c>
      <c r="C55" s="2">
        <f>'etf data'!C118</f>
        <v>5.8608257751967763E-2</v>
      </c>
      <c r="D55" s="2">
        <f>'etf data'!D118</f>
        <v>-1.4541366959461621E-2</v>
      </c>
      <c r="E55" s="2">
        <f>'etf data'!E118</f>
        <v>5.494549927743142E-2</v>
      </c>
      <c r="F55" s="2">
        <f>'etf data'!F118</f>
        <v>-2.484734567299296E-2</v>
      </c>
      <c r="G55" s="2">
        <f>'etf data'!G118</f>
        <v>4.6059981648837844E-2</v>
      </c>
      <c r="H55" s="2">
        <f>'etf data'!H118</f>
        <v>-1.3855756586707679E-2</v>
      </c>
      <c r="I55" s="2">
        <f>'etf data'!I118</f>
        <v>2.16883594249353E-2</v>
      </c>
      <c r="J55" s="2">
        <f>'etf data'!J118</f>
        <v>-1.7168959897813751E-2</v>
      </c>
      <c r="K55" s="2">
        <f>'etf data'!K118</f>
        <v>7.9807572946453131E-3</v>
      </c>
      <c r="L55" s="2">
        <f>'etf data'!L118</f>
        <v>-2.4510536425815133E-2</v>
      </c>
      <c r="M55" s="2">
        <f>'etf data'!M118</f>
        <v>-1.1766121906363725E-2</v>
      </c>
      <c r="N55" s="2">
        <f>'etf data'!N118</f>
        <v>6.8020428748958306E-3</v>
      </c>
      <c r="O55" s="2"/>
      <c r="P55" s="2">
        <f>'etf data'!P118</f>
        <v>2.221397632316946E-2</v>
      </c>
    </row>
    <row r="56" spans="1:16" x14ac:dyDescent="0.25">
      <c r="A56" s="1">
        <v>44378</v>
      </c>
      <c r="B56" s="2">
        <f>'etf data'!B119</f>
        <v>1.2955359383509668E-2</v>
      </c>
      <c r="C56" s="2">
        <f>'etf data'!C119</f>
        <v>3.6456784842698209E-2</v>
      </c>
      <c r="D56" s="2">
        <f>'etf data'!D119</f>
        <v>1.6966598806472E-2</v>
      </c>
      <c r="E56" s="2">
        <f>'etf data'!E119</f>
        <v>1.971065093171287E-2</v>
      </c>
      <c r="F56" s="2">
        <f>'etf data'!F119</f>
        <v>8.8727497829417246E-3</v>
      </c>
      <c r="G56" s="2">
        <f>'etf data'!G119</f>
        <v>-1.2240064012610574E-2</v>
      </c>
      <c r="H56" s="2">
        <f>'etf data'!H119</f>
        <v>-1.2765524175065934E-2</v>
      </c>
      <c r="I56" s="2">
        <f>'etf data'!I119</f>
        <v>2.0486558709530867E-2</v>
      </c>
      <c r="J56" s="2">
        <f>'etf data'!J119</f>
        <v>1.3181877124052166E-2</v>
      </c>
      <c r="K56" s="2">
        <f>'etf data'!K119</f>
        <v>-5.3984710220600696E-2</v>
      </c>
      <c r="L56" s="2">
        <f>'etf data'!L119</f>
        <v>2.9844719859296598E-2</v>
      </c>
      <c r="M56" s="2">
        <f>'etf data'!M119</f>
        <v>-3.960623446297773E-3</v>
      </c>
      <c r="N56" s="2">
        <f>'etf data'!N119</f>
        <v>1.1192253046150125E-2</v>
      </c>
      <c r="O56" s="2"/>
      <c r="P56" s="2">
        <f>'etf data'!P119</f>
        <v>2.274810936591054E-2</v>
      </c>
    </row>
    <row r="57" spans="1:16" x14ac:dyDescent="0.25">
      <c r="A57" s="1">
        <v>44409</v>
      </c>
      <c r="B57" s="2">
        <f>'etf data'!B120</f>
        <v>2.0882829954718796E-2</v>
      </c>
      <c r="C57" s="2">
        <f>'etf data'!C120</f>
        <v>3.786419300341759E-2</v>
      </c>
      <c r="D57" s="2">
        <f>'etf data'!D120</f>
        <v>1.8957815754712781E-2</v>
      </c>
      <c r="E57" s="2">
        <f>'etf data'!E120</f>
        <v>3.0187327376013595E-2</v>
      </c>
      <c r="F57" s="2">
        <f>'etf data'!F120</f>
        <v>3.2896115697622186E-2</v>
      </c>
      <c r="G57" s="2">
        <f>'etf data'!G120</f>
        <v>1.982919963985208E-2</v>
      </c>
      <c r="H57" s="2">
        <f>'etf data'!H120</f>
        <v>2.0842990878457313E-2</v>
      </c>
      <c r="I57" s="2">
        <f>'etf data'!I120</f>
        <v>2.8585289708314754E-2</v>
      </c>
      <c r="J57" s="2">
        <f>'etf data'!J120</f>
        <v>1.313241626501549E-2</v>
      </c>
      <c r="K57" s="2">
        <f>'etf data'!K120</f>
        <v>2.191353475603619E-2</v>
      </c>
      <c r="L57" s="2">
        <f>'etf data'!L120</f>
        <v>1.809944139766162E-2</v>
      </c>
      <c r="M57" s="2">
        <f>'etf data'!M120</f>
        <v>7.7310418832750027E-3</v>
      </c>
      <c r="N57" s="2">
        <f>'etf data'!N120</f>
        <v>2.2637892215099376E-2</v>
      </c>
      <c r="O57" s="2"/>
      <c r="P57" s="2">
        <f>'etf data'!P120</f>
        <v>2.8990321391681118E-2</v>
      </c>
    </row>
    <row r="58" spans="1:16" x14ac:dyDescent="0.25">
      <c r="A58" s="1">
        <v>44440</v>
      </c>
      <c r="B58" s="2">
        <f>'etf data'!B121</f>
        <v>-3.905169942798159E-2</v>
      </c>
      <c r="C58" s="2">
        <f>'etf data'!C121</f>
        <v>-5.5548868812984042E-2</v>
      </c>
      <c r="D58" s="2">
        <f>'etf data'!D121</f>
        <v>-4.685369287037322E-2</v>
      </c>
      <c r="E58" s="2">
        <f>'etf data'!E121</f>
        <v>-4.7561458623567421E-2</v>
      </c>
      <c r="F58" s="2">
        <f>'etf data'!F121</f>
        <v>-4.1732439640217667E-2</v>
      </c>
      <c r="G58" s="2">
        <f>'etf data'!G121</f>
        <v>-3.9264629991477396E-2</v>
      </c>
      <c r="H58" s="2">
        <f>'etf data'!H121</f>
        <v>-2.9249804137994939E-2</v>
      </c>
      <c r="I58" s="2">
        <f>'etf data'!I121</f>
        <v>-4.7647683602251578E-2</v>
      </c>
      <c r="J58" s="2">
        <f>'etf data'!J121</f>
        <v>-3.7552282038778806E-2</v>
      </c>
      <c r="K58" s="2">
        <f>'etf data'!K121</f>
        <v>-4.2504310357360464E-2</v>
      </c>
      <c r="L58" s="2">
        <f>'etf data'!L121</f>
        <v>-5.9354672919384011E-2</v>
      </c>
      <c r="M58" s="2">
        <f>'etf data'!M121</f>
        <v>-1.3151468343191253E-2</v>
      </c>
      <c r="N58" s="2">
        <f>'etf data'!N121</f>
        <v>-4.4836329736414937E-2</v>
      </c>
      <c r="O58" s="2"/>
      <c r="P58" s="2">
        <f>'etf data'!P121</f>
        <v>-4.7569140421166334E-2</v>
      </c>
    </row>
    <row r="59" spans="1:16" x14ac:dyDescent="0.25">
      <c r="A59" s="1">
        <v>44470</v>
      </c>
      <c r="B59" s="2">
        <f>'etf data'!B122</f>
        <v>5.6798716976196539E-2</v>
      </c>
      <c r="C59" s="2">
        <f>'etf data'!C122</f>
        <v>8.3612154608732503E-2</v>
      </c>
      <c r="D59" s="2">
        <f>'etf data'!D122</f>
        <v>6.4180188589442411E-2</v>
      </c>
      <c r="E59" s="2">
        <f>'etf data'!E122</f>
        <v>8.8005714155787951E-2</v>
      </c>
      <c r="F59" s="2">
        <f>'etf data'!F122</f>
        <v>4.783961829291572E-2</v>
      </c>
      <c r="G59" s="2">
        <f>'etf data'!G122</f>
        <v>5.5646069120227626E-2</v>
      </c>
      <c r="H59" s="2">
        <f>'etf data'!H122</f>
        <v>4.9588202701927209E-2</v>
      </c>
      <c r="I59" s="2">
        <f>'etf data'!I122</f>
        <v>7.0241456111886924E-2</v>
      </c>
      <c r="J59" s="2">
        <f>'etf data'!J122</f>
        <v>3.624848675247172E-2</v>
      </c>
      <c r="K59" s="2">
        <f>'etf data'!K122</f>
        <v>2.2396677160933409E-2</v>
      </c>
      <c r="L59" s="2">
        <f>'etf data'!L122</f>
        <v>5.638331239000105E-2</v>
      </c>
      <c r="M59" s="2">
        <f>'etf data'!M122</f>
        <v>1.8378471702371613E-3</v>
      </c>
      <c r="N59" s="2">
        <f>'etf data'!N122</f>
        <v>5.5596331596608595E-2</v>
      </c>
      <c r="O59" s="2"/>
      <c r="P59" s="2">
        <f>'etf data'!P122</f>
        <v>6.9143873301234615E-2</v>
      </c>
    </row>
    <row r="60" spans="1:16" x14ac:dyDescent="0.25">
      <c r="A60" s="1">
        <v>44501</v>
      </c>
      <c r="B60" s="2">
        <f>'etf data'!B123</f>
        <v>-2.3146468043963697E-2</v>
      </c>
      <c r="C60" s="2">
        <f>'etf data'!C123</f>
        <v>9.4043262708574105E-3</v>
      </c>
      <c r="D60" s="2">
        <f>'etf data'!D123</f>
        <v>-2.8797904572318567E-2</v>
      </c>
      <c r="E60" s="2">
        <f>'etf data'!E123</f>
        <v>-2.576680709003798E-2</v>
      </c>
      <c r="F60" s="2">
        <f>'etf data'!F123</f>
        <v>-2.2443421658895901E-2</v>
      </c>
      <c r="G60" s="2">
        <f>'etf data'!G123</f>
        <v>-6.10623220062807E-2</v>
      </c>
      <c r="H60" s="2">
        <f>'etf data'!H123</f>
        <v>-3.0231181898348281E-2</v>
      </c>
      <c r="I60" s="2">
        <f>'etf data'!I123</f>
        <v>-1.4604686958695212E-2</v>
      </c>
      <c r="J60" s="2">
        <f>'etf data'!J123</f>
        <v>-4.6431301948772985E-2</v>
      </c>
      <c r="K60" s="2">
        <f>'etf data'!K123</f>
        <v>-2.901693141055528E-2</v>
      </c>
      <c r="L60" s="2">
        <f>'etf data'!L123</f>
        <v>-4.8904341883758473E-2</v>
      </c>
      <c r="M60" s="2">
        <f>'etf data'!M123</f>
        <v>-4.5274597204535305E-2</v>
      </c>
      <c r="N60" s="2">
        <f>'etf data'!N123</f>
        <v>-2.6151157378543566E-2</v>
      </c>
      <c r="O60" s="2"/>
      <c r="P60" s="2">
        <f>'etf data'!P123</f>
        <v>-8.3337314184714906E-3</v>
      </c>
    </row>
    <row r="61" spans="1:16" x14ac:dyDescent="0.25">
      <c r="A61" s="1">
        <v>44531</v>
      </c>
      <c r="B61" s="2">
        <f>'etf data'!B124</f>
        <v>5.8340419413016376E-2</v>
      </c>
      <c r="C61" s="2">
        <f>'etf data'!C124</f>
        <v>1.6489333271265671E-2</v>
      </c>
      <c r="D61" s="2">
        <f>'etf data'!D124</f>
        <v>6.28855805316344E-2</v>
      </c>
      <c r="E61" s="2">
        <f>'etf data'!E124</f>
        <v>1.7259266887188707E-2</v>
      </c>
      <c r="F61" s="2">
        <f>'etf data'!F124</f>
        <v>5.5465940228520028E-2</v>
      </c>
      <c r="G61" s="2">
        <f>'etf data'!G124</f>
        <v>1.5276622915858962E-2</v>
      </c>
      <c r="H61" s="2">
        <f>'etf data'!H124</f>
        <v>4.2128057227654558E-2</v>
      </c>
      <c r="I61" s="2">
        <f>'etf data'!I124</f>
        <v>3.4225760226338942E-2</v>
      </c>
      <c r="J61" s="2">
        <f>'etf data'!J124</f>
        <v>2.736418222461845E-2</v>
      </c>
      <c r="K61" s="2">
        <f>'etf data'!K124</f>
        <v>5.4889210590363113E-3</v>
      </c>
      <c r="L61" s="2">
        <f>'etf data'!L124</f>
        <v>4.119615310796787E-2</v>
      </c>
      <c r="M61" s="2">
        <f>'etf data'!M124</f>
        <v>1.0754145134829862E-2</v>
      </c>
      <c r="N61" s="2">
        <f>'etf data'!N124</f>
        <v>3.0306017528292983E-2</v>
      </c>
      <c r="O61" s="2"/>
      <c r="P61" s="2">
        <f>'etf data'!P124</f>
        <v>4.3612874972629889E-2</v>
      </c>
    </row>
    <row r="62" spans="1:16" x14ac:dyDescent="0.25">
      <c r="A62" s="1">
        <v>44562</v>
      </c>
      <c r="B62" s="2">
        <f>'etf data'!B125</f>
        <v>3.3073787519823927E-3</v>
      </c>
      <c r="C62" s="2">
        <f>'etf data'!C125</f>
        <v>-8.5547090002729198E-2</v>
      </c>
      <c r="D62" s="2">
        <f>'etf data'!D125</f>
        <v>-3.3803021909091235E-3</v>
      </c>
      <c r="E62" s="2">
        <f>'etf data'!E125</f>
        <v>-0.12821404570150818</v>
      </c>
      <c r="F62" s="2">
        <f>'etf data'!F125</f>
        <v>-2.1353115002105572E-2</v>
      </c>
      <c r="G62" s="2">
        <f>'etf data'!G125</f>
        <v>-0.12712980293416576</v>
      </c>
      <c r="H62" s="2">
        <f>'etf data'!H125</f>
        <v>-3.7711145168720317E-2</v>
      </c>
      <c r="I62" s="2">
        <f>'etf data'!I125</f>
        <v>-5.7229875573712397E-2</v>
      </c>
      <c r="J62" s="2">
        <f>'etf data'!J125</f>
        <v>-2.3682549694886368E-2</v>
      </c>
      <c r="K62" s="2">
        <f>'etf data'!K125</f>
        <v>1.4146993823789478E-2</v>
      </c>
      <c r="L62" s="2">
        <f>'etf data'!L125</f>
        <v>-2.5766217068160513E-2</v>
      </c>
      <c r="M62" s="2">
        <f>'etf data'!M125</f>
        <v>-3.0795469425808353E-2</v>
      </c>
      <c r="N62" s="2">
        <f>'etf data'!N125</f>
        <v>-3.8616642621297936E-2</v>
      </c>
      <c r="O62" s="2"/>
      <c r="P62" s="2">
        <f>'etf data'!P125</f>
        <v>-5.2585089106999772E-2</v>
      </c>
    </row>
    <row r="65" spans="1:16" x14ac:dyDescent="0.25">
      <c r="B65" t="s">
        <v>1</v>
      </c>
      <c r="C65" t="s">
        <v>2</v>
      </c>
      <c r="D65" t="s">
        <v>3</v>
      </c>
      <c r="E65" t="s">
        <v>4</v>
      </c>
      <c r="F65" t="s">
        <v>5</v>
      </c>
      <c r="G65" t="s">
        <v>6</v>
      </c>
      <c r="H65" t="s">
        <v>7</v>
      </c>
      <c r="I65" t="s">
        <v>8</v>
      </c>
      <c r="J65" t="s">
        <v>9</v>
      </c>
      <c r="K65" t="s">
        <v>10</v>
      </c>
      <c r="L65" t="s">
        <v>11</v>
      </c>
      <c r="M65" t="s">
        <v>12</v>
      </c>
      <c r="N65" t="s">
        <v>13</v>
      </c>
      <c r="P65" t="s">
        <v>14</v>
      </c>
    </row>
    <row r="66" spans="1:16" x14ac:dyDescent="0.25">
      <c r="A66" s="1" t="s">
        <v>16</v>
      </c>
      <c r="B66" s="3">
        <f>AVERAGE(B3:B62)</f>
        <v>1.0126814279022154E-2</v>
      </c>
      <c r="C66" s="3">
        <f t="shared" ref="C66:P66" si="0">AVERAGE(C3:C62)</f>
        <v>1.8306826501553471E-2</v>
      </c>
      <c r="D66" s="3">
        <f t="shared" si="0"/>
        <v>1.0837111196287623E-2</v>
      </c>
      <c r="E66" s="3">
        <f t="shared" si="0"/>
        <v>1.3819438038723464E-2</v>
      </c>
      <c r="F66" s="3">
        <f t="shared" si="0"/>
        <v>9.9268302891763957E-3</v>
      </c>
      <c r="G66" s="3">
        <f t="shared" si="0"/>
        <v>1.2125958329031617E-2</v>
      </c>
      <c r="H66" s="3">
        <f t="shared" si="0"/>
        <v>9.2970128771906937E-3</v>
      </c>
      <c r="I66" s="3">
        <f t="shared" si="0"/>
        <v>1.3624944628731686E-2</v>
      </c>
      <c r="J66" s="3">
        <f t="shared" si="0"/>
        <v>7.7922397683012953E-3</v>
      </c>
      <c r="K66" s="3">
        <f t="shared" si="0"/>
        <v>7.8854568777989038E-3</v>
      </c>
      <c r="L66" s="3">
        <f t="shared" si="0"/>
        <v>8.7586614688679627E-3</v>
      </c>
      <c r="M66" s="3">
        <f t="shared" si="0"/>
        <v>6.3434999460655356E-3</v>
      </c>
      <c r="N66" s="3">
        <f t="shared" si="0"/>
        <v>1.1025412657544562E-2</v>
      </c>
      <c r="O66" s="3"/>
      <c r="P66" s="3">
        <f t="shared" si="0"/>
        <v>1.2476290663203379E-2</v>
      </c>
    </row>
    <row r="67" spans="1:16" x14ac:dyDescent="0.25">
      <c r="A67" s="1" t="s">
        <v>17</v>
      </c>
      <c r="B67" s="2">
        <f>_xlfn.VAR.S(B3:B62)</f>
        <v>1.9816761777130087E-3</v>
      </c>
      <c r="C67" s="2">
        <f t="shared" ref="C67:N67" si="1">_xlfn.VAR.S(C3:C62)</f>
        <v>2.5338753595504494E-3</v>
      </c>
      <c r="D67" s="2">
        <f t="shared" si="1"/>
        <v>2.0990430480863536E-3</v>
      </c>
      <c r="E67" s="2">
        <f>_xlfn.VAR.S(E3:E62)</f>
        <v>2.9155226699104199E-3</v>
      </c>
      <c r="F67" s="2">
        <f t="shared" si="1"/>
        <v>3.0220349021185754E-3</v>
      </c>
      <c r="G67" s="2">
        <f t="shared" si="1"/>
        <v>3.580634953332675E-3</v>
      </c>
      <c r="H67" s="2">
        <f t="shared" si="1"/>
        <v>3.7775965306554742E-3</v>
      </c>
      <c r="I67" s="2">
        <f t="shared" si="1"/>
        <v>2.2785135231789024E-3</v>
      </c>
      <c r="J67" s="2">
        <f t="shared" si="1"/>
        <v>1.9923267814935426E-3</v>
      </c>
      <c r="K67" s="2">
        <f t="shared" si="1"/>
        <v>2.2319179158639935E-3</v>
      </c>
      <c r="L67" s="2">
        <f t="shared" si="1"/>
        <v>2.4909314679855284E-3</v>
      </c>
      <c r="M67" s="2">
        <f t="shared" si="1"/>
        <v>1.6140554312640378E-3</v>
      </c>
      <c r="N67" s="2">
        <f t="shared" si="1"/>
        <v>1.998333285255784E-3</v>
      </c>
      <c r="O67" s="2"/>
      <c r="P67" s="2">
        <f>_xlfn.VAR.S(P3:P62)</f>
        <v>2.0461321598582529E-3</v>
      </c>
    </row>
    <row r="68" spans="1:16" x14ac:dyDescent="0.25">
      <c r="A68" s="1" t="s">
        <v>18</v>
      </c>
      <c r="B68" s="3">
        <f>_xlfn.STDEV.S(B3:B62)</f>
        <v>4.4516021584515036E-2</v>
      </c>
      <c r="C68" s="3">
        <f t="shared" ref="C68:P68" si="2">_xlfn.STDEV.S(C3:C62)</f>
        <v>5.0337613764961577E-2</v>
      </c>
      <c r="D68" s="3">
        <f t="shared" si="2"/>
        <v>4.5815314558413256E-2</v>
      </c>
      <c r="E68" s="3">
        <f t="shared" si="2"/>
        <v>5.3995580096063603E-2</v>
      </c>
      <c r="F68" s="3">
        <f t="shared" si="2"/>
        <v>5.4973037956061475E-2</v>
      </c>
      <c r="G68" s="3">
        <f t="shared" si="2"/>
        <v>5.9838407008648509E-2</v>
      </c>
      <c r="H68" s="3">
        <f t="shared" si="2"/>
        <v>6.1462155271805055E-2</v>
      </c>
      <c r="I68" s="3">
        <f t="shared" si="2"/>
        <v>4.7733777591752596E-2</v>
      </c>
      <c r="J68" s="3">
        <f t="shared" si="2"/>
        <v>4.4635487915934587E-2</v>
      </c>
      <c r="K68" s="3">
        <f t="shared" si="2"/>
        <v>4.7243178511442191E-2</v>
      </c>
      <c r="L68" s="3">
        <f t="shared" si="2"/>
        <v>4.990923229208729E-2</v>
      </c>
      <c r="M68" s="3">
        <f t="shared" si="2"/>
        <v>4.0175308726430936E-2</v>
      </c>
      <c r="N68" s="3">
        <f t="shared" si="2"/>
        <v>4.4702721228755009E-2</v>
      </c>
      <c r="O68" s="3"/>
      <c r="P68" s="3">
        <f t="shared" si="2"/>
        <v>4.5234192375439325E-2</v>
      </c>
    </row>
    <row r="69" spans="1:16" x14ac:dyDescent="0.25">
      <c r="A69" s="1" t="s">
        <v>19</v>
      </c>
      <c r="B69" s="4">
        <f>SLOPE(B3:B62,$P$3:$P$62)</f>
        <v>0.91820823342050284</v>
      </c>
      <c r="C69" s="4">
        <f t="shared" ref="C69:P69" si="3">SLOPE(C3:C62,$P$3:$P$62)</f>
        <v>1.0515095118742643</v>
      </c>
      <c r="D69" s="4">
        <f t="shared" si="3"/>
        <v>0.95442006017275982</v>
      </c>
      <c r="E69" s="4">
        <f t="shared" si="3"/>
        <v>1.1068040192909014</v>
      </c>
      <c r="F69" s="4">
        <f t="shared" si="3"/>
        <v>1.1243853139335771</v>
      </c>
      <c r="G69" s="4">
        <f t="shared" si="3"/>
        <v>1.1719404863086673</v>
      </c>
      <c r="H69" s="4">
        <f t="shared" si="3"/>
        <v>1.2163503316942896</v>
      </c>
      <c r="I69" s="4">
        <f t="shared" si="3"/>
        <v>1.0485953770275234</v>
      </c>
      <c r="J69" s="4">
        <f t="shared" si="3"/>
        <v>0.88417064357550268</v>
      </c>
      <c r="K69" s="4">
        <f t="shared" si="3"/>
        <v>0.76441679165652476</v>
      </c>
      <c r="L69" s="4">
        <f t="shared" si="3"/>
        <v>0.95309690849034723</v>
      </c>
      <c r="M69" s="4">
        <f t="shared" si="3"/>
        <v>0.75110588567384906</v>
      </c>
      <c r="N69" s="4">
        <f t="shared" si="3"/>
        <v>0.96051444789936424</v>
      </c>
      <c r="O69" s="4"/>
      <c r="P69" s="4">
        <f t="shared" si="3"/>
        <v>1</v>
      </c>
    </row>
    <row r="71" spans="1:16" x14ac:dyDescent="0.25">
      <c r="A71" s="1" t="s">
        <v>20</v>
      </c>
      <c r="B71" t="s">
        <v>21</v>
      </c>
      <c r="C71" t="s">
        <v>22</v>
      </c>
    </row>
    <row r="72" spans="1:16" x14ac:dyDescent="0.25">
      <c r="B72" s="3">
        <v>1.6000000000000001E-3</v>
      </c>
      <c r="C72" s="3">
        <f>B72*12</f>
        <v>1.9200000000000002E-2</v>
      </c>
    </row>
    <row r="74" spans="1:16" x14ac:dyDescent="0.25">
      <c r="A74" s="5" t="s">
        <v>24</v>
      </c>
    </row>
    <row r="75" spans="1:16" x14ac:dyDescent="0.25">
      <c r="A75" s="9"/>
    </row>
    <row r="76" spans="1:16" x14ac:dyDescent="0.25">
      <c r="A76" s="1" t="s">
        <v>66</v>
      </c>
      <c r="B76" t="s">
        <v>1</v>
      </c>
      <c r="C76" t="s">
        <v>2</v>
      </c>
      <c r="D76" t="s">
        <v>3</v>
      </c>
      <c r="E76" t="s">
        <v>4</v>
      </c>
      <c r="F76" t="s">
        <v>5</v>
      </c>
      <c r="G76" t="s">
        <v>6</v>
      </c>
      <c r="H76" t="s">
        <v>7</v>
      </c>
      <c r="I76" t="s">
        <v>8</v>
      </c>
      <c r="J76" t="s">
        <v>9</v>
      </c>
      <c r="K76" t="s">
        <v>10</v>
      </c>
      <c r="L76" t="s">
        <v>11</v>
      </c>
      <c r="M76" t="s">
        <v>12</v>
      </c>
      <c r="N76" t="s">
        <v>13</v>
      </c>
    </row>
    <row r="77" spans="1:16" x14ac:dyDescent="0.25">
      <c r="A77" t="s">
        <v>1</v>
      </c>
      <c r="B77" s="2">
        <f t="array" ref="B77:N89">MMULT(TRANSPOSE(B3:N62-B66:N66),B3:N62-B66:N66)/(COUNT(A3:A62)-1)/MMULT(TRANSPOSE(B68:N68),B68:N68)</f>
        <v>1</v>
      </c>
      <c r="C77" s="2">
        <v>0.78313724886047587</v>
      </c>
      <c r="D77" s="2">
        <v>0.99286562240587672</v>
      </c>
      <c r="E77" s="2">
        <v>0.81419984997862205</v>
      </c>
      <c r="F77" s="2">
        <v>0.96591634843562391</v>
      </c>
      <c r="G77" s="2">
        <v>0.78989761881329135</v>
      </c>
      <c r="H77" s="2">
        <v>0.92921619155174517</v>
      </c>
      <c r="I77" s="2">
        <v>0.93257006225042516</v>
      </c>
      <c r="J77" s="2">
        <v>0.89723178422715777</v>
      </c>
      <c r="K77" s="2">
        <v>0.74032487859958085</v>
      </c>
      <c r="L77" s="2">
        <v>0.87169492806493376</v>
      </c>
      <c r="M77" s="2">
        <v>0.83536483294843977</v>
      </c>
      <c r="N77" s="2">
        <v>0.93708174571581893</v>
      </c>
    </row>
    <row r="78" spans="1:16" x14ac:dyDescent="0.25">
      <c r="A78" t="s">
        <v>2</v>
      </c>
      <c r="B78" s="2">
        <v>0.78313724886047587</v>
      </c>
      <c r="C78" s="2">
        <v>0.99999999999999978</v>
      </c>
      <c r="D78" s="2">
        <v>0.79658512759047617</v>
      </c>
      <c r="E78" s="2">
        <v>0.91827733247464582</v>
      </c>
      <c r="F78" s="2">
        <v>0.78619470392777335</v>
      </c>
      <c r="G78" s="2">
        <v>0.86195675643979797</v>
      </c>
      <c r="H78" s="2">
        <v>0.76189186713060686</v>
      </c>
      <c r="I78" s="2">
        <v>0.94294222867050281</v>
      </c>
      <c r="J78" s="2">
        <v>0.79702858419145295</v>
      </c>
      <c r="K78" s="2">
        <v>0.65938919063100077</v>
      </c>
      <c r="L78" s="2">
        <v>0.76681744303687327</v>
      </c>
      <c r="M78" s="2">
        <v>0.75401753724275089</v>
      </c>
      <c r="N78" s="2">
        <v>0.90191681169153848</v>
      </c>
    </row>
    <row r="79" spans="1:16" x14ac:dyDescent="0.25">
      <c r="A79" t="s">
        <v>3</v>
      </c>
      <c r="B79" s="2">
        <v>0.99286562240587672</v>
      </c>
      <c r="C79" s="2">
        <v>0.79658512759047617</v>
      </c>
      <c r="D79" s="2">
        <v>1.0000000000000002</v>
      </c>
      <c r="E79" s="2">
        <v>0.82020797908673393</v>
      </c>
      <c r="F79" s="2">
        <v>0.95723388035001034</v>
      </c>
      <c r="G79" s="2">
        <v>0.79575655128131939</v>
      </c>
      <c r="H79" s="2">
        <v>0.91825492703838452</v>
      </c>
      <c r="I79" s="2">
        <v>0.93891056800185158</v>
      </c>
      <c r="J79" s="2">
        <v>0.89327205871725013</v>
      </c>
      <c r="K79" s="2">
        <v>0.72107579453169546</v>
      </c>
      <c r="L79" s="2">
        <v>0.86653535611085775</v>
      </c>
      <c r="M79" s="2">
        <v>0.83567880973758646</v>
      </c>
      <c r="N79" s="2">
        <v>0.93703591510022821</v>
      </c>
    </row>
    <row r="80" spans="1:16" x14ac:dyDescent="0.25">
      <c r="A80" t="s">
        <v>4</v>
      </c>
      <c r="B80" s="2">
        <v>0.81419984997862205</v>
      </c>
      <c r="C80" s="2">
        <v>0.91827733247464582</v>
      </c>
      <c r="D80" s="2">
        <v>0.82020797908673393</v>
      </c>
      <c r="E80" s="2">
        <v>0.99999999999999956</v>
      </c>
      <c r="F80" s="2">
        <v>0.85688107510260014</v>
      </c>
      <c r="G80" s="2">
        <v>0.96840706239558205</v>
      </c>
      <c r="H80" s="2">
        <v>0.85707989122507222</v>
      </c>
      <c r="I80" s="2">
        <v>0.94655117812633982</v>
      </c>
      <c r="J80" s="2">
        <v>0.83606023718892541</v>
      </c>
      <c r="K80" s="2">
        <v>0.70262864641196543</v>
      </c>
      <c r="L80" s="2">
        <v>0.79459722312058101</v>
      </c>
      <c r="M80" s="2">
        <v>0.80691246155924135</v>
      </c>
      <c r="N80" s="2">
        <v>0.92002256966256335</v>
      </c>
    </row>
    <row r="81" spans="1:19" x14ac:dyDescent="0.25">
      <c r="A81" t="s">
        <v>5</v>
      </c>
      <c r="B81" s="2">
        <v>0.96591634843562391</v>
      </c>
      <c r="C81" s="2">
        <v>0.78619470392777335</v>
      </c>
      <c r="D81" s="2">
        <v>0.95723388035001034</v>
      </c>
      <c r="E81" s="2">
        <v>0.85688107510260014</v>
      </c>
      <c r="F81" s="2">
        <v>1</v>
      </c>
      <c r="G81" s="2">
        <v>0.84611696598245623</v>
      </c>
      <c r="H81" s="2">
        <v>0.9693137716031538</v>
      </c>
      <c r="I81" s="2">
        <v>0.93667825352408429</v>
      </c>
      <c r="J81" s="2">
        <v>0.90524270603421386</v>
      </c>
      <c r="K81" s="2">
        <v>0.77279309612097646</v>
      </c>
      <c r="L81" s="2">
        <v>0.87058362003030021</v>
      </c>
      <c r="M81" s="2">
        <v>0.84683359212770326</v>
      </c>
      <c r="N81" s="2">
        <v>0.94563207517742554</v>
      </c>
    </row>
    <row r="82" spans="1:19" x14ac:dyDescent="0.25">
      <c r="A82" t="s">
        <v>6</v>
      </c>
      <c r="B82" s="2">
        <v>0.78989761881329135</v>
      </c>
      <c r="C82" s="2">
        <v>0.86195675643979797</v>
      </c>
      <c r="D82" s="2">
        <v>0.79575655128131939</v>
      </c>
      <c r="E82" s="2">
        <v>0.96840706239558205</v>
      </c>
      <c r="F82" s="2">
        <v>0.84611696598245623</v>
      </c>
      <c r="G82" s="2">
        <v>1.0000000000000004</v>
      </c>
      <c r="H82" s="2">
        <v>0.8825363654072349</v>
      </c>
      <c r="I82" s="2">
        <v>0.91785690271118447</v>
      </c>
      <c r="J82" s="2">
        <v>0.8182682638663612</v>
      </c>
      <c r="K82" s="2">
        <v>0.7020990636948089</v>
      </c>
      <c r="L82" s="2">
        <v>0.75774235200548634</v>
      </c>
      <c r="M82" s="2">
        <v>0.81907097786789373</v>
      </c>
      <c r="N82" s="2">
        <v>0.89420158331272659</v>
      </c>
    </row>
    <row r="83" spans="1:19" x14ac:dyDescent="0.25">
      <c r="A83" t="s">
        <v>7</v>
      </c>
      <c r="B83" s="2">
        <v>0.92921619155174517</v>
      </c>
      <c r="C83" s="2">
        <v>0.76189186713060686</v>
      </c>
      <c r="D83" s="2">
        <v>0.91825492703838452</v>
      </c>
      <c r="E83" s="2">
        <v>0.85707989122507222</v>
      </c>
      <c r="F83" s="2">
        <v>0.9693137716031538</v>
      </c>
      <c r="G83" s="2">
        <v>0.8825363654072349</v>
      </c>
      <c r="H83" s="2">
        <v>1.0000000000000002</v>
      </c>
      <c r="I83" s="2">
        <v>0.91920178747796955</v>
      </c>
      <c r="J83" s="2">
        <v>0.88900347894374343</v>
      </c>
      <c r="K83" s="2">
        <v>0.76003658283735631</v>
      </c>
      <c r="L83" s="2">
        <v>0.84015986724115077</v>
      </c>
      <c r="M83" s="2">
        <v>0.8533175473628094</v>
      </c>
      <c r="N83" s="2">
        <v>0.92658968709941714</v>
      </c>
    </row>
    <row r="84" spans="1:19" x14ac:dyDescent="0.25">
      <c r="A84" t="s">
        <v>8</v>
      </c>
      <c r="B84" s="2">
        <v>0.93257006225042516</v>
      </c>
      <c r="C84" s="2">
        <v>0.94294222867050281</v>
      </c>
      <c r="D84" s="2">
        <v>0.93891056800185158</v>
      </c>
      <c r="E84" s="2">
        <v>0.94655117812633982</v>
      </c>
      <c r="F84" s="2">
        <v>0.93667825352408429</v>
      </c>
      <c r="G84" s="2">
        <v>0.91785690271118447</v>
      </c>
      <c r="H84" s="2">
        <v>0.91920178747796955</v>
      </c>
      <c r="I84" s="2">
        <v>0.99999999999999978</v>
      </c>
      <c r="J84" s="2">
        <v>0.90307249364990239</v>
      </c>
      <c r="K84" s="2">
        <v>0.75256659746199372</v>
      </c>
      <c r="L84" s="2">
        <v>0.86642894420999583</v>
      </c>
      <c r="M84" s="2">
        <v>0.85656700275146547</v>
      </c>
      <c r="N84" s="2">
        <v>0.9802407719316345</v>
      </c>
    </row>
    <row r="85" spans="1:19" x14ac:dyDescent="0.25">
      <c r="A85" t="s">
        <v>9</v>
      </c>
      <c r="B85" s="2">
        <v>0.89723178422715777</v>
      </c>
      <c r="C85" s="2">
        <v>0.79702858419145295</v>
      </c>
      <c r="D85" s="2">
        <v>0.89327205871725013</v>
      </c>
      <c r="E85" s="2">
        <v>0.83606023718892541</v>
      </c>
      <c r="F85" s="2">
        <v>0.90524270603421386</v>
      </c>
      <c r="G85" s="2">
        <v>0.8182682638663612</v>
      </c>
      <c r="H85" s="2">
        <v>0.88900347894374343</v>
      </c>
      <c r="I85" s="2">
        <v>0.90307249364990239</v>
      </c>
      <c r="J85" s="2">
        <v>1</v>
      </c>
      <c r="K85" s="2">
        <v>0.83570642359431002</v>
      </c>
      <c r="L85" s="2">
        <v>0.9818387804017884</v>
      </c>
      <c r="M85" s="2">
        <v>0.94379108977018267</v>
      </c>
      <c r="N85" s="2">
        <v>0.96541333708596655</v>
      </c>
    </row>
    <row r="86" spans="1:19" x14ac:dyDescent="0.25">
      <c r="A86" t="s">
        <v>10</v>
      </c>
      <c r="B86" s="2">
        <v>0.74032487859958085</v>
      </c>
      <c r="C86" s="2">
        <v>0.65938919063100077</v>
      </c>
      <c r="D86" s="2">
        <v>0.72107579453169546</v>
      </c>
      <c r="E86" s="2">
        <v>0.70262864641196543</v>
      </c>
      <c r="F86" s="2">
        <v>0.77279309612097646</v>
      </c>
      <c r="G86" s="2">
        <v>0.7020990636948089</v>
      </c>
      <c r="H86" s="2">
        <v>0.76003658283735631</v>
      </c>
      <c r="I86" s="2">
        <v>0.75256659746199372</v>
      </c>
      <c r="J86" s="2">
        <v>0.83570642359431002</v>
      </c>
      <c r="K86" s="2">
        <v>1.0000000000000002</v>
      </c>
      <c r="L86" s="2">
        <v>0.80321324123447357</v>
      </c>
      <c r="M86" s="2">
        <v>0.81097575388337284</v>
      </c>
      <c r="N86" s="2">
        <v>0.83839049053090431</v>
      </c>
    </row>
    <row r="87" spans="1:19" x14ac:dyDescent="0.25">
      <c r="A87" t="s">
        <v>11</v>
      </c>
      <c r="B87" s="2">
        <v>0.87169492806493376</v>
      </c>
      <c r="C87" s="2">
        <v>0.76681744303687327</v>
      </c>
      <c r="D87" s="2">
        <v>0.86653535611085775</v>
      </c>
      <c r="E87" s="2">
        <v>0.79459722312058101</v>
      </c>
      <c r="F87" s="2">
        <v>0.87058362003030021</v>
      </c>
      <c r="G87" s="2">
        <v>0.75774235200548634</v>
      </c>
      <c r="H87" s="2">
        <v>0.84015986724115077</v>
      </c>
      <c r="I87" s="2">
        <v>0.86642894420999583</v>
      </c>
      <c r="J87" s="2">
        <v>0.9818387804017884</v>
      </c>
      <c r="K87" s="2">
        <v>0.80321324123447357</v>
      </c>
      <c r="L87" s="2">
        <v>0.99999999999999978</v>
      </c>
      <c r="M87" s="2">
        <v>0.87168012315774679</v>
      </c>
      <c r="N87" s="2">
        <v>0.93655523702393839</v>
      </c>
    </row>
    <row r="88" spans="1:19" x14ac:dyDescent="0.25">
      <c r="A88" t="s">
        <v>12</v>
      </c>
      <c r="B88" s="2">
        <v>0.83536483294843977</v>
      </c>
      <c r="C88" s="2">
        <v>0.75401753724275089</v>
      </c>
      <c r="D88" s="2">
        <v>0.83567880973758646</v>
      </c>
      <c r="E88" s="2">
        <v>0.80691246155924135</v>
      </c>
      <c r="F88" s="2">
        <v>0.84683359212770326</v>
      </c>
      <c r="G88" s="2">
        <v>0.81907097786789373</v>
      </c>
      <c r="H88" s="2">
        <v>0.8533175473628094</v>
      </c>
      <c r="I88" s="2">
        <v>0.85656700275146547</v>
      </c>
      <c r="J88" s="2">
        <v>0.94379108977018267</v>
      </c>
      <c r="K88" s="2">
        <v>0.81097575388337284</v>
      </c>
      <c r="L88" s="2">
        <v>0.87168012315774679</v>
      </c>
      <c r="M88" s="2">
        <v>1.0000000000000002</v>
      </c>
      <c r="N88" s="2">
        <v>0.91258528376783776</v>
      </c>
    </row>
    <row r="89" spans="1:19" x14ac:dyDescent="0.25">
      <c r="A89" t="s">
        <v>13</v>
      </c>
      <c r="B89" s="2">
        <v>0.93708174571581893</v>
      </c>
      <c r="C89" s="2">
        <v>0.90191681169153848</v>
      </c>
      <c r="D89" s="2">
        <v>0.93703591510022821</v>
      </c>
      <c r="E89" s="2">
        <v>0.92002256966256335</v>
      </c>
      <c r="F89" s="2">
        <v>0.94563207517742554</v>
      </c>
      <c r="G89" s="2">
        <v>0.89420158331272659</v>
      </c>
      <c r="H89" s="2">
        <v>0.92658968709941714</v>
      </c>
      <c r="I89" s="2">
        <v>0.9802407719316345</v>
      </c>
      <c r="J89" s="2">
        <v>0.96541333708596655</v>
      </c>
      <c r="K89" s="2">
        <v>0.83839049053090431</v>
      </c>
      <c r="L89" s="2">
        <v>0.93655523702393839</v>
      </c>
      <c r="M89" s="2">
        <v>0.91258528376783776</v>
      </c>
      <c r="N89" s="2">
        <v>1.0000000000000009</v>
      </c>
    </row>
    <row r="90" spans="1:19" x14ac:dyDescent="0.25">
      <c r="A90"/>
      <c r="B90" s="2"/>
      <c r="C90" s="2"/>
      <c r="D90" s="2"/>
      <c r="E90" s="2"/>
      <c r="F90" s="2"/>
      <c r="G90" s="2"/>
      <c r="H90" s="2"/>
      <c r="I90" s="2"/>
      <c r="J90" s="2"/>
      <c r="K90" s="2"/>
      <c r="L90" s="2"/>
      <c r="M90" s="2"/>
      <c r="N90" s="2"/>
    </row>
    <row r="91" spans="1:19" x14ac:dyDescent="0.25">
      <c r="A91" t="s">
        <v>67</v>
      </c>
      <c r="B91" s="2">
        <f>AVERAGEIF(B77:N89,"&lt;1")</f>
        <v>0.86079391013477158</v>
      </c>
      <c r="C91" s="2"/>
      <c r="D91" s="2"/>
      <c r="E91" s="2"/>
      <c r="F91" s="2"/>
      <c r="G91" s="2"/>
      <c r="H91" s="2"/>
      <c r="I91" s="2"/>
      <c r="J91" s="2"/>
      <c r="K91" s="2"/>
      <c r="L91" s="2"/>
      <c r="M91" s="2"/>
      <c r="N91" s="2"/>
    </row>
    <row r="92" spans="1:19" x14ac:dyDescent="0.25">
      <c r="A92" s="9"/>
    </row>
    <row r="93" spans="1:19" x14ac:dyDescent="0.25">
      <c r="A93" s="1" t="s">
        <v>68</v>
      </c>
      <c r="B93" t="s">
        <v>1</v>
      </c>
      <c r="C93" t="s">
        <v>2</v>
      </c>
      <c r="D93" t="s">
        <v>3</v>
      </c>
      <c r="E93" t="s">
        <v>4</v>
      </c>
      <c r="F93" t="s">
        <v>5</v>
      </c>
      <c r="G93" t="s">
        <v>6</v>
      </c>
      <c r="H93" t="s">
        <v>7</v>
      </c>
      <c r="I93" t="s">
        <v>8</v>
      </c>
      <c r="J93" t="s">
        <v>9</v>
      </c>
      <c r="K93" t="s">
        <v>10</v>
      </c>
      <c r="L93" t="s">
        <v>11</v>
      </c>
      <c r="M93" t="s">
        <v>12</v>
      </c>
      <c r="N93" t="s">
        <v>13</v>
      </c>
      <c r="P93" t="s">
        <v>26</v>
      </c>
      <c r="Q93" s="1" t="s">
        <v>16</v>
      </c>
      <c r="R93" t="s">
        <v>27</v>
      </c>
      <c r="S93" t="s">
        <v>28</v>
      </c>
    </row>
    <row r="94" spans="1:19" x14ac:dyDescent="0.25">
      <c r="A94" t="s">
        <v>1</v>
      </c>
      <c r="B94" s="2">
        <f t="array" ref="B94:N106">IF(A94:A106=B93:N93,B67:N67,MMULT(TRANSPOSE(B68:N68),B68:N68)*B91)</f>
        <v>1.9816761777130087E-3</v>
      </c>
      <c r="C94" s="2">
        <v>1.9288930766378162E-3</v>
      </c>
      <c r="D94" s="2">
        <v>1.7556025493846636E-3</v>
      </c>
      <c r="E94" s="2">
        <v>2.0690631284718641E-3</v>
      </c>
      <c r="F94" s="2">
        <v>2.1065184537810561E-3</v>
      </c>
      <c r="G94" s="2">
        <v>2.2929551157301665E-3</v>
      </c>
      <c r="H94" s="2">
        <v>2.3551757207359893E-3</v>
      </c>
      <c r="I94" s="2">
        <v>1.8291163651184095E-3</v>
      </c>
      <c r="J94" s="2">
        <v>1.7103926303579887E-3</v>
      </c>
      <c r="K94" s="2">
        <v>1.8103170399490802E-3</v>
      </c>
      <c r="L94" s="2">
        <v>1.9124778754515757E-3</v>
      </c>
      <c r="M94" s="2">
        <v>1.5394824875099766E-3</v>
      </c>
      <c r="N94" s="2">
        <v>1.7129689517590046E-3</v>
      </c>
      <c r="P94">
        <v>1</v>
      </c>
      <c r="Q94" s="3">
        <f>B66</f>
        <v>1.0126814279022154E-2</v>
      </c>
      <c r="R94" s="3">
        <f>B111</f>
        <v>0.36197899961836888</v>
      </c>
      <c r="S94" s="3">
        <f>B122</f>
        <v>0.40667374924537075</v>
      </c>
    </row>
    <row r="95" spans="1:19" x14ac:dyDescent="0.25">
      <c r="A95" t="s">
        <v>2</v>
      </c>
      <c r="B95" s="2">
        <v>1.9288930766378162E-3</v>
      </c>
      <c r="C95" s="2">
        <v>2.5338753595504494E-3</v>
      </c>
      <c r="D95" s="2">
        <v>1.9851918457701465E-3</v>
      </c>
      <c r="E95" s="2">
        <v>2.3396452986843073E-3</v>
      </c>
      <c r="F95" s="2">
        <v>2.381998852118448E-3</v>
      </c>
      <c r="G95" s="2">
        <v>2.5928168081436904E-3</v>
      </c>
      <c r="H95" s="2">
        <v>2.66317432598834E-3</v>
      </c>
      <c r="I95" s="2">
        <v>2.0683194463749829E-3</v>
      </c>
      <c r="J95" s="2">
        <v>1.9340695899776035E-3</v>
      </c>
      <c r="K95" s="2">
        <v>2.0470616354625899E-3</v>
      </c>
      <c r="L95" s="2">
        <v>2.1625825759326888E-3</v>
      </c>
      <c r="M95" s="2">
        <v>1.7408086368876196E-3</v>
      </c>
      <c r="N95" s="2">
        <v>1.9369828303571939E-3</v>
      </c>
      <c r="P95">
        <v>1</v>
      </c>
      <c r="Q95" s="3">
        <f>C66</f>
        <v>1.8306826501553471E-2</v>
      </c>
      <c r="R95" s="3">
        <f>C111</f>
        <v>-4.4798895861717605E-2</v>
      </c>
      <c r="S95" s="3">
        <f>C122</f>
        <v>5.8479545180495887</v>
      </c>
    </row>
    <row r="96" spans="1:19" x14ac:dyDescent="0.25">
      <c r="A96" t="s">
        <v>3</v>
      </c>
      <c r="B96" s="2">
        <v>1.7556025493846636E-3</v>
      </c>
      <c r="C96" s="2">
        <v>1.9851918457701465E-3</v>
      </c>
      <c r="D96" s="2">
        <v>2.0990430480863536E-3</v>
      </c>
      <c r="E96" s="2">
        <v>2.1294530530357987E-3</v>
      </c>
      <c r="F96" s="2">
        <v>2.1680015901657493E-3</v>
      </c>
      <c r="G96" s="2">
        <v>2.3598797950992794E-3</v>
      </c>
      <c r="H96" s="2">
        <v>2.4239164382872718E-3</v>
      </c>
      <c r="I96" s="2">
        <v>1.8825029427380789E-3</v>
      </c>
      <c r="J96" s="2">
        <v>1.7603140080582026E-3</v>
      </c>
      <c r="K96" s="2">
        <v>1.8631549200383523E-3</v>
      </c>
      <c r="L96" s="2">
        <v>1.9682975326864977E-3</v>
      </c>
      <c r="M96" s="2">
        <v>1.5844154960822621E-3</v>
      </c>
      <c r="N96" s="2">
        <v>1.762965524774875E-3</v>
      </c>
      <c r="P96">
        <v>1</v>
      </c>
      <c r="Q96" s="3">
        <f>D66</f>
        <v>1.0837111196287623E-2</v>
      </c>
      <c r="R96" s="3">
        <f>D111</f>
        <v>0.25339833238019116</v>
      </c>
      <c r="S96" s="3">
        <f>D122</f>
        <v>0.82784979391457136</v>
      </c>
    </row>
    <row r="97" spans="1:19" x14ac:dyDescent="0.25">
      <c r="A97" t="s">
        <v>4</v>
      </c>
      <c r="B97" s="2">
        <v>2.0690631284718641E-3</v>
      </c>
      <c r="C97" s="2">
        <v>2.3396452986843073E-3</v>
      </c>
      <c r="D97" s="2">
        <v>2.1294530530357987E-3</v>
      </c>
      <c r="E97" s="2">
        <v>2.9155226699104199E-3</v>
      </c>
      <c r="F97" s="2">
        <v>2.5550954880149629E-3</v>
      </c>
      <c r="G97" s="2">
        <v>2.7812332998588154E-3</v>
      </c>
      <c r="H97" s="2">
        <v>2.8567036033952408E-3</v>
      </c>
      <c r="I97" s="2">
        <v>2.2186214239802386E-3</v>
      </c>
      <c r="J97" s="2">
        <v>2.0746158120369192E-3</v>
      </c>
      <c r="K97" s="2">
        <v>2.1958188366914058E-3</v>
      </c>
      <c r="L97" s="2">
        <v>2.3197345277102682E-3</v>
      </c>
      <c r="M97" s="2">
        <v>1.8673108467929086E-3</v>
      </c>
      <c r="N97" s="2">
        <v>2.0777407536559196E-3</v>
      </c>
      <c r="P97">
        <v>1</v>
      </c>
      <c r="Q97" s="3">
        <f>E66</f>
        <v>1.3819438038723464E-2</v>
      </c>
      <c r="R97" s="3">
        <f>E111</f>
        <v>-0.2179947646607405</v>
      </c>
      <c r="S97" s="3">
        <f>E122</f>
        <v>1.6024427810732034</v>
      </c>
    </row>
    <row r="98" spans="1:19" x14ac:dyDescent="0.25">
      <c r="A98" t="s">
        <v>5</v>
      </c>
      <c r="B98" s="2">
        <v>2.1065184537810561E-3</v>
      </c>
      <c r="C98" s="2">
        <v>2.381998852118448E-3</v>
      </c>
      <c r="D98" s="2">
        <v>2.1680015901657493E-3</v>
      </c>
      <c r="E98" s="2">
        <v>2.5550954880149629E-3</v>
      </c>
      <c r="F98" s="2">
        <v>3.0220349021185754E-3</v>
      </c>
      <c r="G98" s="2">
        <v>2.8315807235664275E-3</v>
      </c>
      <c r="H98" s="2">
        <v>2.9084172322858858E-3</v>
      </c>
      <c r="I98" s="2">
        <v>2.2587841362868939E-3</v>
      </c>
      <c r="J98" s="2">
        <v>2.1121716550956218E-3</v>
      </c>
      <c r="K98" s="2">
        <v>2.2355687639490974E-3</v>
      </c>
      <c r="L98" s="2">
        <v>2.361727645354062E-3</v>
      </c>
      <c r="M98" s="2">
        <v>1.901113940694479E-3</v>
      </c>
      <c r="N98" s="2">
        <v>2.1153531661364539E-3</v>
      </c>
      <c r="P98">
        <v>1</v>
      </c>
      <c r="Q98" s="3">
        <f>F66</f>
        <v>9.9268302891763957E-3</v>
      </c>
      <c r="R98" s="3">
        <f>F111</f>
        <v>-0.25647238515811194</v>
      </c>
      <c r="S98" s="3">
        <f>F122</f>
        <v>-1.1056001577731724</v>
      </c>
    </row>
    <row r="99" spans="1:19" x14ac:dyDescent="0.25">
      <c r="A99" t="s">
        <v>6</v>
      </c>
      <c r="B99" s="2">
        <v>2.2929551157301665E-3</v>
      </c>
      <c r="C99" s="2">
        <v>2.5928168081436904E-3</v>
      </c>
      <c r="D99" s="2">
        <v>2.3598797950992794E-3</v>
      </c>
      <c r="E99" s="2">
        <v>2.7812332998588154E-3</v>
      </c>
      <c r="F99" s="2">
        <v>2.8315807235664275E-3</v>
      </c>
      <c r="G99" s="2">
        <v>3.580634953332675E-3</v>
      </c>
      <c r="H99" s="2">
        <v>3.1658256586727398E-3</v>
      </c>
      <c r="I99" s="2">
        <v>2.4586970179789817E-3</v>
      </c>
      <c r="J99" s="2">
        <v>2.2991086516041194E-3</v>
      </c>
      <c r="K99" s="2">
        <v>2.4334269774198866E-3</v>
      </c>
      <c r="L99" s="2">
        <v>2.5707515054785306E-3</v>
      </c>
      <c r="M99" s="2">
        <v>2.0693713497154194E-3</v>
      </c>
      <c r="N99" s="2">
        <v>2.3025717411411391E-3</v>
      </c>
      <c r="P99">
        <v>1</v>
      </c>
      <c r="Q99" s="3">
        <f>G66</f>
        <v>1.2125958329031617E-2</v>
      </c>
      <c r="R99" s="3">
        <f>G111</f>
        <v>-0.41038509447107374</v>
      </c>
      <c r="S99" s="3">
        <f>G122</f>
        <v>-0.21189550222564235</v>
      </c>
    </row>
    <row r="100" spans="1:19" x14ac:dyDescent="0.25">
      <c r="A100" t="s">
        <v>7</v>
      </c>
      <c r="B100" s="2">
        <v>2.3551757207359893E-3</v>
      </c>
      <c r="C100" s="2">
        <v>2.66317432598834E-3</v>
      </c>
      <c r="D100" s="2">
        <v>2.4239164382872718E-3</v>
      </c>
      <c r="E100" s="2">
        <v>2.8567036033952408E-3</v>
      </c>
      <c r="F100" s="2">
        <v>2.9084172322858858E-3</v>
      </c>
      <c r="G100" s="2">
        <v>3.1658256586727398E-3</v>
      </c>
      <c r="H100" s="2">
        <v>3.7775965306554742E-3</v>
      </c>
      <c r="I100" s="2">
        <v>2.5254151211529939E-3</v>
      </c>
      <c r="J100" s="2">
        <v>2.3614962362086163E-3</v>
      </c>
      <c r="K100" s="2">
        <v>2.4994593640696974E-3</v>
      </c>
      <c r="L100" s="2">
        <v>2.6405102691338619E-3</v>
      </c>
      <c r="M100" s="2">
        <v>2.1255248855948199E-3</v>
      </c>
      <c r="N100" s="2">
        <v>2.3650532985952152E-3</v>
      </c>
      <c r="P100">
        <v>1</v>
      </c>
      <c r="Q100" s="3">
        <f>H66</f>
        <v>9.2970128771906937E-3</v>
      </c>
      <c r="R100" s="3">
        <f>H111</f>
        <v>-0.45033280472675585</v>
      </c>
      <c r="S100" s="3">
        <f>H122</f>
        <v>-1.8292285298016224</v>
      </c>
    </row>
    <row r="101" spans="1:19" x14ac:dyDescent="0.25">
      <c r="A101" t="s">
        <v>8</v>
      </c>
      <c r="B101" s="2">
        <v>1.8291163651184095E-3</v>
      </c>
      <c r="C101" s="2">
        <v>2.0683194463749829E-3</v>
      </c>
      <c r="D101" s="2">
        <v>1.8825029427380789E-3</v>
      </c>
      <c r="E101" s="2">
        <v>2.2186214239802386E-3</v>
      </c>
      <c r="F101" s="2">
        <v>2.2587841362868939E-3</v>
      </c>
      <c r="G101" s="2">
        <v>2.4586970179789817E-3</v>
      </c>
      <c r="H101" s="2">
        <v>2.5254151211529939E-3</v>
      </c>
      <c r="I101" s="2">
        <v>2.2785135231789024E-3</v>
      </c>
      <c r="J101" s="2">
        <v>1.8340251106464724E-3</v>
      </c>
      <c r="K101" s="2">
        <v>1.9411723662553946E-3</v>
      </c>
      <c r="L101" s="2">
        <v>2.0507177035718827E-3</v>
      </c>
      <c r="M101" s="2">
        <v>1.6507610529769632E-3</v>
      </c>
      <c r="N101" s="2">
        <v>1.8367876565430659E-3</v>
      </c>
      <c r="P101">
        <v>1</v>
      </c>
      <c r="Q101" s="3">
        <f>I66</f>
        <v>1.3624944628731686E-2</v>
      </c>
      <c r="R101" s="3">
        <f>I111</f>
        <v>0.11327419392316708</v>
      </c>
      <c r="S101" s="3">
        <f>I122</f>
        <v>2.8688459659518295</v>
      </c>
    </row>
    <row r="102" spans="1:19" x14ac:dyDescent="0.25">
      <c r="A102" t="s">
        <v>9</v>
      </c>
      <c r="B102" s="2">
        <v>1.7103926303579887E-3</v>
      </c>
      <c r="C102" s="2">
        <v>1.9340695899776035E-3</v>
      </c>
      <c r="D102" s="2">
        <v>1.7603140080582026E-3</v>
      </c>
      <c r="E102" s="2">
        <v>2.0746158120369192E-3</v>
      </c>
      <c r="F102" s="2">
        <v>2.1121716550956218E-3</v>
      </c>
      <c r="G102" s="2">
        <v>2.2991086516041194E-3</v>
      </c>
      <c r="H102" s="2">
        <v>2.3614962362086163E-3</v>
      </c>
      <c r="I102" s="2">
        <v>1.8340251106464724E-3</v>
      </c>
      <c r="J102" s="2">
        <v>1.9923267814935426E-3</v>
      </c>
      <c r="K102" s="2">
        <v>1.8151753342838155E-3</v>
      </c>
      <c r="L102" s="2">
        <v>1.9176103358011039E-3</v>
      </c>
      <c r="M102" s="2">
        <v>1.5436139511610641E-3</v>
      </c>
      <c r="N102" s="2">
        <v>1.7175659959066656E-3</v>
      </c>
      <c r="P102">
        <v>1</v>
      </c>
      <c r="Q102" s="3">
        <f>J66</f>
        <v>7.7922397683012953E-3</v>
      </c>
      <c r="R102" s="3">
        <f>J111</f>
        <v>0.3514861590024459</v>
      </c>
      <c r="S102" s="3">
        <f>J122</f>
        <v>-1.923580635000171</v>
      </c>
    </row>
    <row r="103" spans="1:19" x14ac:dyDescent="0.25">
      <c r="A103" t="s">
        <v>10</v>
      </c>
      <c r="B103" s="2">
        <v>1.8103170399490802E-3</v>
      </c>
      <c r="C103" s="2">
        <v>2.0470616354625899E-3</v>
      </c>
      <c r="D103" s="2">
        <v>1.8631549200383523E-3</v>
      </c>
      <c r="E103" s="2">
        <v>2.1958188366914058E-3</v>
      </c>
      <c r="F103" s="2">
        <v>2.2355687639490974E-3</v>
      </c>
      <c r="G103" s="2">
        <v>2.4334269774198866E-3</v>
      </c>
      <c r="H103" s="2">
        <v>2.4994593640696974E-3</v>
      </c>
      <c r="I103" s="2">
        <v>1.9411723662553946E-3</v>
      </c>
      <c r="J103" s="2">
        <v>1.8151753342838155E-3</v>
      </c>
      <c r="K103" s="2">
        <v>2.2319179158639935E-3</v>
      </c>
      <c r="L103" s="2">
        <v>2.0296408001691554E-3</v>
      </c>
      <c r="M103" s="2">
        <v>1.6337948312517699E-3</v>
      </c>
      <c r="N103" s="2">
        <v>1.8179094872363647E-3</v>
      </c>
      <c r="P103">
        <v>1</v>
      </c>
      <c r="Q103" s="3">
        <f>K66</f>
        <v>7.8854568777989038E-3</v>
      </c>
      <c r="R103" s="3">
        <f>K111</f>
        <v>0.1470097054523177</v>
      </c>
      <c r="S103" s="3">
        <f>K122</f>
        <v>-2.0542452217639817</v>
      </c>
    </row>
    <row r="104" spans="1:19" x14ac:dyDescent="0.25">
      <c r="A104" t="s">
        <v>11</v>
      </c>
      <c r="B104" s="2">
        <v>1.9124778754515757E-3</v>
      </c>
      <c r="C104" s="2">
        <v>2.1625825759326888E-3</v>
      </c>
      <c r="D104" s="2">
        <v>1.9682975326864977E-3</v>
      </c>
      <c r="E104" s="2">
        <v>2.3197345277102682E-3</v>
      </c>
      <c r="F104" s="2">
        <v>2.361727645354062E-3</v>
      </c>
      <c r="G104" s="2">
        <v>2.5707515054785306E-3</v>
      </c>
      <c r="H104" s="2">
        <v>2.6405102691338619E-3</v>
      </c>
      <c r="I104" s="2">
        <v>2.0507177035718827E-3</v>
      </c>
      <c r="J104" s="2">
        <v>1.9176103358011039E-3</v>
      </c>
      <c r="K104" s="2">
        <v>2.0296408001691554E-3</v>
      </c>
      <c r="L104" s="2">
        <v>2.4909314679855284E-3</v>
      </c>
      <c r="M104" s="2">
        <v>1.7259940655941889E-3</v>
      </c>
      <c r="N104" s="2">
        <v>1.920498784020095E-3</v>
      </c>
      <c r="P104">
        <v>1</v>
      </c>
      <c r="Q104" s="3">
        <f>L66</f>
        <v>8.7586614688679627E-3</v>
      </c>
      <c r="R104" s="3">
        <f>L111</f>
        <v>-2.1027280168801791E-2</v>
      </c>
      <c r="S104" s="3">
        <f>L122</f>
        <v>-1.5347753884172504</v>
      </c>
    </row>
    <row r="105" spans="1:19" x14ac:dyDescent="0.25">
      <c r="A105" t="s">
        <v>12</v>
      </c>
      <c r="B105" s="2">
        <v>1.5394824875099766E-3</v>
      </c>
      <c r="C105" s="2">
        <v>1.7408086368876196E-3</v>
      </c>
      <c r="D105" s="2">
        <v>1.5844154960822621E-3</v>
      </c>
      <c r="E105" s="2">
        <v>1.8673108467929086E-3</v>
      </c>
      <c r="F105" s="2">
        <v>1.901113940694479E-3</v>
      </c>
      <c r="G105" s="2">
        <v>2.0693713497154194E-3</v>
      </c>
      <c r="H105" s="2">
        <v>2.1255248855948199E-3</v>
      </c>
      <c r="I105" s="2">
        <v>1.6507610529769632E-3</v>
      </c>
      <c r="J105" s="2">
        <v>1.5436139511610641E-3</v>
      </c>
      <c r="K105" s="2">
        <v>1.6337948312517699E-3</v>
      </c>
      <c r="L105" s="2">
        <v>1.7259940655941889E-3</v>
      </c>
      <c r="M105" s="2">
        <v>1.6140554312640378E-3</v>
      </c>
      <c r="N105" s="2">
        <v>1.5459390580322568E-3</v>
      </c>
      <c r="P105">
        <v>1</v>
      </c>
      <c r="Q105" s="3">
        <f>M66</f>
        <v>6.3434999460655356E-3</v>
      </c>
      <c r="R105" s="3">
        <f>M111</f>
        <v>0.82823582631091686</v>
      </c>
      <c r="S105" s="3">
        <f>M122</f>
        <v>-3.1493364637613221</v>
      </c>
    </row>
    <row r="106" spans="1:19" x14ac:dyDescent="0.25">
      <c r="A106" t="s">
        <v>13</v>
      </c>
      <c r="B106" s="2">
        <v>1.7129689517590046E-3</v>
      </c>
      <c r="C106" s="2">
        <v>1.9369828303571939E-3</v>
      </c>
      <c r="D106" s="2">
        <v>1.762965524774875E-3</v>
      </c>
      <c r="E106" s="2">
        <v>2.0777407536559196E-3</v>
      </c>
      <c r="F106" s="2">
        <v>2.1153531661364539E-3</v>
      </c>
      <c r="G106" s="2">
        <v>2.3025717411411391E-3</v>
      </c>
      <c r="H106" s="2">
        <v>2.3650532985952152E-3</v>
      </c>
      <c r="I106" s="2">
        <v>1.8367876565430659E-3</v>
      </c>
      <c r="J106" s="2">
        <v>1.7175659959066656E-3</v>
      </c>
      <c r="K106" s="2">
        <v>1.8179094872363647E-3</v>
      </c>
      <c r="L106" s="2">
        <v>1.920498784020095E-3</v>
      </c>
      <c r="M106" s="2">
        <v>1.5459390580322568E-3</v>
      </c>
      <c r="N106" s="2">
        <v>1.998333285255784E-3</v>
      </c>
      <c r="P106">
        <v>1</v>
      </c>
      <c r="Q106" s="3">
        <f>N66</f>
        <v>1.1025412657544562E-2</v>
      </c>
      <c r="R106" s="3">
        <f>N111</f>
        <v>0.34562800835979385</v>
      </c>
      <c r="S106" s="3">
        <f>N122</f>
        <v>1.2548950905085992</v>
      </c>
    </row>
    <row r="108" spans="1:19" x14ac:dyDescent="0.25">
      <c r="A108" s="5" t="s">
        <v>29</v>
      </c>
    </row>
    <row r="110" spans="1:19" x14ac:dyDescent="0.25">
      <c r="A110" s="1" t="s">
        <v>27</v>
      </c>
      <c r="B110" t="s">
        <v>1</v>
      </c>
      <c r="C110" t="s">
        <v>2</v>
      </c>
      <c r="D110" t="s">
        <v>3</v>
      </c>
      <c r="E110" t="s">
        <v>4</v>
      </c>
      <c r="F110" t="s">
        <v>5</v>
      </c>
      <c r="G110" t="s">
        <v>6</v>
      </c>
      <c r="H110" t="s">
        <v>7</v>
      </c>
      <c r="I110" t="s">
        <v>8</v>
      </c>
      <c r="J110" t="s">
        <v>9</v>
      </c>
      <c r="K110" t="s">
        <v>10</v>
      </c>
      <c r="L110" t="s">
        <v>11</v>
      </c>
      <c r="M110" t="s">
        <v>12</v>
      </c>
      <c r="N110" t="s">
        <v>13</v>
      </c>
      <c r="O110" t="s">
        <v>30</v>
      </c>
    </row>
    <row r="111" spans="1:19" x14ac:dyDescent="0.25">
      <c r="B111" s="3">
        <f t="array" ref="B111:N111">MMULT(TRANSPOSE(P94:P106),MINVERSE(B94:N106))/MMULT(MMULT(TRANSPOSE(P94:P106),MINVERSE(B94:N106)),P94:P106)</f>
        <v>0.36197899961836888</v>
      </c>
      <c r="C111" s="3">
        <v>-4.4798895861717605E-2</v>
      </c>
      <c r="D111" s="3">
        <v>0.25339833238019116</v>
      </c>
      <c r="E111" s="3">
        <v>-0.2179947646607405</v>
      </c>
      <c r="F111" s="3">
        <v>-0.25647238515811194</v>
      </c>
      <c r="G111" s="3">
        <v>-0.41038509447107374</v>
      </c>
      <c r="H111" s="3">
        <v>-0.45033280472675585</v>
      </c>
      <c r="I111" s="3">
        <v>0.11327419392316708</v>
      </c>
      <c r="J111" s="3">
        <v>0.3514861590024459</v>
      </c>
      <c r="K111" s="3">
        <v>0.1470097054523177</v>
      </c>
      <c r="L111" s="3">
        <v>-2.1027280168801791E-2</v>
      </c>
      <c r="M111" s="3">
        <v>0.82823582631091686</v>
      </c>
      <c r="N111" s="3">
        <v>0.34562800835979385</v>
      </c>
      <c r="O111" s="3">
        <f>SUM(B111:N111)</f>
        <v>1</v>
      </c>
    </row>
    <row r="112" spans="1:19" x14ac:dyDescent="0.25">
      <c r="B112" s="3"/>
      <c r="C112" s="3"/>
      <c r="D112" s="3"/>
      <c r="E112" s="3"/>
      <c r="F112" s="3"/>
      <c r="G112" s="3"/>
      <c r="H112" s="3"/>
      <c r="I112" s="3"/>
      <c r="J112" s="3"/>
      <c r="K112" s="3"/>
      <c r="L112" s="3"/>
      <c r="M112" s="3"/>
      <c r="N112" s="3"/>
      <c r="O112" s="3"/>
    </row>
    <row r="113" spans="1:15" x14ac:dyDescent="0.25">
      <c r="B113" t="s">
        <v>21</v>
      </c>
      <c r="C113" t="s">
        <v>22</v>
      </c>
    </row>
    <row r="114" spans="1:15" x14ac:dyDescent="0.25">
      <c r="A114" s="1" t="s">
        <v>31</v>
      </c>
      <c r="B114" s="3">
        <f>SUMPRODUCT(B66:N66,B111:N111)</f>
        <v>5.1919812180108733E-3</v>
      </c>
      <c r="C114" s="3">
        <f>B114*12</f>
        <v>6.2303774616130479E-2</v>
      </c>
    </row>
    <row r="115" spans="1:15" x14ac:dyDescent="0.25">
      <c r="A115" s="1" t="s">
        <v>32</v>
      </c>
      <c r="B115" s="2">
        <f t="array" ref="B115">MMULT(MMULT(B111:N111,B94:N106),TRANSPOSE(B111:N111))</f>
        <v>9.8425898884160106E-4</v>
      </c>
      <c r="C115" s="2">
        <f>B115*12</f>
        <v>1.1811107866099213E-2</v>
      </c>
    </row>
    <row r="116" spans="1:15" x14ac:dyDescent="0.25">
      <c r="A116" s="1" t="s">
        <v>33</v>
      </c>
      <c r="B116" s="3">
        <f>SQRT(B115)</f>
        <v>3.1372902142479599E-2</v>
      </c>
      <c r="C116" s="3">
        <f>SQRT(C115)</f>
        <v>0.1086789209833223</v>
      </c>
    </row>
    <row r="117" spans="1:15" x14ac:dyDescent="0.25">
      <c r="A117" s="1" t="s">
        <v>34</v>
      </c>
      <c r="B117" s="4">
        <f>(B114-B72)/B116</f>
        <v>0.11449311261348856</v>
      </c>
      <c r="C117" s="4">
        <f>(C114-C72)/C116</f>
        <v>0.39661577632653455</v>
      </c>
    </row>
    <row r="119" spans="1:15" x14ac:dyDescent="0.25">
      <c r="A119" s="5" t="s">
        <v>35</v>
      </c>
    </row>
    <row r="121" spans="1:15" x14ac:dyDescent="0.25">
      <c r="A121" s="1" t="s">
        <v>28</v>
      </c>
      <c r="B121" t="s">
        <v>1</v>
      </c>
      <c r="C121" t="s">
        <v>2</v>
      </c>
      <c r="D121" t="s">
        <v>3</v>
      </c>
      <c r="E121" t="s">
        <v>4</v>
      </c>
      <c r="F121" t="s">
        <v>5</v>
      </c>
      <c r="G121" t="s">
        <v>6</v>
      </c>
      <c r="H121" t="s">
        <v>7</v>
      </c>
      <c r="I121" t="s">
        <v>8</v>
      </c>
      <c r="J121" t="s">
        <v>9</v>
      </c>
      <c r="K121" t="s">
        <v>10</v>
      </c>
      <c r="L121" t="s">
        <v>11</v>
      </c>
      <c r="M121" t="s">
        <v>12</v>
      </c>
      <c r="N121" t="s">
        <v>13</v>
      </c>
      <c r="O121" t="s">
        <v>30</v>
      </c>
    </row>
    <row r="122" spans="1:15" x14ac:dyDescent="0.25">
      <c r="B122" s="3">
        <f t="array" ref="B122:N122">TRANSPOSE(MMULT(MINVERSE(B94:N106),Q94:Q106-B72)/SUM(MMULT(MINVERSE(B94:N106),Q94:Q106-B72)))</f>
        <v>0.40667374924537075</v>
      </c>
      <c r="C122" s="3">
        <v>5.8479545180495887</v>
      </c>
      <c r="D122" s="3">
        <v>0.82784979391457136</v>
      </c>
      <c r="E122" s="3">
        <v>1.6024427810732034</v>
      </c>
      <c r="F122" s="3">
        <v>-1.1056001577731724</v>
      </c>
      <c r="G122" s="3">
        <v>-0.21189550222564235</v>
      </c>
      <c r="H122" s="3">
        <v>-1.8292285298016224</v>
      </c>
      <c r="I122" s="3">
        <v>2.8688459659518295</v>
      </c>
      <c r="J122" s="3">
        <v>-1.923580635000171</v>
      </c>
      <c r="K122" s="3">
        <v>-2.0542452217639817</v>
      </c>
      <c r="L122" s="3">
        <v>-1.5347753884172504</v>
      </c>
      <c r="M122" s="3">
        <v>-3.1493364637613221</v>
      </c>
      <c r="N122" s="3">
        <v>1.2548950905085992</v>
      </c>
      <c r="O122" s="3">
        <f>SUM(B122:N122)</f>
        <v>1.0000000000000004</v>
      </c>
    </row>
    <row r="124" spans="1:15" x14ac:dyDescent="0.25">
      <c r="B124" t="s">
        <v>21</v>
      </c>
      <c r="C124" t="s">
        <v>22</v>
      </c>
    </row>
    <row r="125" spans="1:15" x14ac:dyDescent="0.25">
      <c r="A125" s="1" t="s">
        <v>36</v>
      </c>
      <c r="B125" s="3">
        <f t="array" ref="B125">SUMPRODUCT(B66:N66,B122:N122)</f>
        <v>0.10005680118400118</v>
      </c>
      <c r="C125" s="3">
        <f>B125*12</f>
        <v>1.2006816142080141</v>
      </c>
    </row>
    <row r="126" spans="1:15" x14ac:dyDescent="0.25">
      <c r="A126" s="1" t="s">
        <v>37</v>
      </c>
      <c r="B126" s="2">
        <f t="array" ref="B126">MMULT(MMULT(B122:N122,B94:N106),TRANSPOSE(B122:N122))</f>
        <v>2.6978702197003032E-2</v>
      </c>
      <c r="C126" s="2">
        <f>B126*12</f>
        <v>0.32374442636403639</v>
      </c>
    </row>
    <row r="127" spans="1:15" x14ac:dyDescent="0.25">
      <c r="A127" s="1" t="s">
        <v>38</v>
      </c>
      <c r="B127" s="3">
        <f>SQRT(B126)</f>
        <v>0.1642519473157108</v>
      </c>
      <c r="C127" s="3">
        <f>SQRT(C126)</f>
        <v>0.56898543598587514</v>
      </c>
    </row>
    <row r="128" spans="1:15" x14ac:dyDescent="0.25">
      <c r="A128" s="1" t="s">
        <v>34</v>
      </c>
      <c r="B128" s="4">
        <f>(B125-B72)/B127</f>
        <v>0.599425472836289</v>
      </c>
      <c r="C128" s="4">
        <f>(C125-C72)/C127</f>
        <v>2.076470748606901</v>
      </c>
    </row>
    <row r="130" spans="1:3" x14ac:dyDescent="0.25">
      <c r="A130" s="5" t="s">
        <v>39</v>
      </c>
    </row>
    <row r="132" spans="1:3" x14ac:dyDescent="0.25">
      <c r="A132" s="1" t="s">
        <v>40</v>
      </c>
      <c r="B132" s="2">
        <f t="array" ref="B132">MMULT(MMULT(TRANSPOSE(R94:R106),B94:N106),S94:S106)</f>
        <v>9.8425898884160453E-4</v>
      </c>
    </row>
    <row r="134" spans="1:3" x14ac:dyDescent="0.25">
      <c r="A134" s="1" t="s">
        <v>41</v>
      </c>
      <c r="B134" s="3">
        <v>0.3</v>
      </c>
    </row>
    <row r="135" spans="1:3" x14ac:dyDescent="0.25">
      <c r="A135" s="1" t="s">
        <v>42</v>
      </c>
      <c r="B135" s="3">
        <f>B134*B114+(1-B134)*B125</f>
        <v>7.1597355194204071E-2</v>
      </c>
    </row>
    <row r="136" spans="1:3" x14ac:dyDescent="0.25">
      <c r="A136" s="1" t="s">
        <v>43</v>
      </c>
      <c r="B136" s="3">
        <f>SQRT(B134^2*B115+(1-B134)^2*B126+2*B134*(1-B134)*B132)</f>
        <v>0.11713896090046515</v>
      </c>
    </row>
    <row r="138" spans="1:3" x14ac:dyDescent="0.25">
      <c r="A138" s="1" t="s">
        <v>44</v>
      </c>
    </row>
    <row r="139" spans="1:3" x14ac:dyDescent="0.25">
      <c r="B139" t="s">
        <v>43</v>
      </c>
      <c r="C139" t="s">
        <v>42</v>
      </c>
    </row>
    <row r="140" spans="1:3" x14ac:dyDescent="0.25">
      <c r="B140" s="3">
        <f>B136</f>
        <v>0.11713896090046515</v>
      </c>
      <c r="C140" s="3">
        <f>B135</f>
        <v>7.1597355194204071E-2</v>
      </c>
    </row>
    <row r="141" spans="1:3" x14ac:dyDescent="0.25">
      <c r="A141">
        <v>-1.4</v>
      </c>
      <c r="B141" s="3">
        <f t="dataTable" ref="B141:C163" dt2D="0" dtr="0" r1="B134"/>
        <v>0.3882167588704169</v>
      </c>
      <c r="C141" s="3">
        <v>0.23286754913638757</v>
      </c>
    </row>
    <row r="142" spans="1:3" x14ac:dyDescent="0.25">
      <c r="A142">
        <v>-1.2</v>
      </c>
      <c r="B142" s="3">
        <v>0.35608617512667196</v>
      </c>
      <c r="C142" s="3">
        <v>0.21389458514318957</v>
      </c>
    </row>
    <row r="143" spans="1:3" x14ac:dyDescent="0.25">
      <c r="A143">
        <v>-1</v>
      </c>
      <c r="B143" s="3">
        <v>0.32397844345185578</v>
      </c>
      <c r="C143" s="3">
        <v>0.19492162114999148</v>
      </c>
    </row>
    <row r="144" spans="1:3" x14ac:dyDescent="0.25">
      <c r="A144">
        <v>-0.8</v>
      </c>
      <c r="B144" s="3">
        <v>0.29190110479969861</v>
      </c>
      <c r="C144" s="3">
        <v>0.17594865715679342</v>
      </c>
    </row>
    <row r="145" spans="1:3" x14ac:dyDescent="0.25">
      <c r="A145">
        <v>-0.6</v>
      </c>
      <c r="B145" s="3">
        <v>0.25986541440086802</v>
      </c>
      <c r="C145" s="3">
        <v>0.15697569316359539</v>
      </c>
    </row>
    <row r="146" spans="1:3" x14ac:dyDescent="0.25">
      <c r="A146">
        <v>-0.4</v>
      </c>
      <c r="B146" s="3">
        <v>0.22788893715325015</v>
      </c>
      <c r="C146" s="3">
        <v>0.13800272917039727</v>
      </c>
    </row>
    <row r="147" spans="1:3" x14ac:dyDescent="0.25">
      <c r="A147">
        <v>-0.2</v>
      </c>
      <c r="B147" s="3">
        <v>0.1960006561432743</v>
      </c>
      <c r="C147" s="3">
        <v>0.11902976517719922</v>
      </c>
    </row>
    <row r="148" spans="1:3" x14ac:dyDescent="0.25">
      <c r="A148">
        <v>0</v>
      </c>
      <c r="B148" s="3">
        <v>0.1642519473157108</v>
      </c>
      <c r="C148" s="3">
        <v>0.10005680118400118</v>
      </c>
    </row>
    <row r="149" spans="1:3" x14ac:dyDescent="0.25">
      <c r="A149">
        <v>0.2</v>
      </c>
      <c r="B149" s="3">
        <v>0.13274299470052994</v>
      </c>
      <c r="C149" s="3">
        <v>8.1083837190803129E-2</v>
      </c>
    </row>
    <row r="150" spans="1:3" x14ac:dyDescent="0.25">
      <c r="A150">
        <v>0.4</v>
      </c>
      <c r="B150" s="3">
        <v>0.10169689544808985</v>
      </c>
      <c r="C150" s="3">
        <v>6.2110873197605047E-2</v>
      </c>
    </row>
    <row r="151" spans="1:3" x14ac:dyDescent="0.25">
      <c r="A151">
        <v>0.6</v>
      </c>
      <c r="B151" s="3">
        <v>7.1717291514302409E-2</v>
      </c>
      <c r="C151" s="3">
        <v>4.3137909204407E-2</v>
      </c>
    </row>
    <row r="152" spans="1:3" x14ac:dyDescent="0.25">
      <c r="A152">
        <v>0.8</v>
      </c>
      <c r="B152" s="3">
        <v>4.4989295584261582E-2</v>
      </c>
      <c r="C152" s="3">
        <v>2.4164945211208929E-2</v>
      </c>
    </row>
    <row r="153" spans="1:3" x14ac:dyDescent="0.25">
      <c r="A153">
        <v>1</v>
      </c>
      <c r="B153" s="3">
        <v>3.1372902142479599E-2</v>
      </c>
      <c r="C153" s="3">
        <v>5.1919812180108733E-3</v>
      </c>
    </row>
    <row r="154" spans="1:3" x14ac:dyDescent="0.25">
      <c r="A154">
        <v>1.2</v>
      </c>
      <c r="B154" s="3">
        <v>4.4989295584261554E-2</v>
      </c>
      <c r="C154" s="3">
        <v>-1.3780982775187182E-2</v>
      </c>
    </row>
    <row r="155" spans="1:3" x14ac:dyDescent="0.25">
      <c r="A155">
        <v>1.4</v>
      </c>
      <c r="B155" s="3">
        <v>7.1717291514302353E-2</v>
      </c>
      <c r="C155" s="3">
        <v>-3.2753946768385236E-2</v>
      </c>
    </row>
    <row r="156" spans="1:3" x14ac:dyDescent="0.25">
      <c r="A156">
        <v>1.6</v>
      </c>
      <c r="B156" s="3">
        <v>0.10169689544808982</v>
      </c>
      <c r="C156" s="3">
        <v>-5.1726910761583318E-2</v>
      </c>
    </row>
    <row r="157" spans="1:3" x14ac:dyDescent="0.25">
      <c r="A157">
        <v>1.8</v>
      </c>
      <c r="B157" s="3">
        <v>0.13274299470052991</v>
      </c>
      <c r="C157" s="3">
        <v>-7.0699874754781372E-2</v>
      </c>
    </row>
    <row r="158" spans="1:3" x14ac:dyDescent="0.25">
      <c r="A158">
        <v>2</v>
      </c>
      <c r="B158" s="3">
        <v>0.16425194731571074</v>
      </c>
      <c r="C158" s="3">
        <v>-8.9672838747979433E-2</v>
      </c>
    </row>
    <row r="159" spans="1:3" x14ac:dyDescent="0.25">
      <c r="A159">
        <v>2.2000000000000002</v>
      </c>
      <c r="B159" s="3">
        <v>0.1960006561432743</v>
      </c>
      <c r="C159" s="3">
        <v>-0.10864580274117751</v>
      </c>
    </row>
    <row r="160" spans="1:3" x14ac:dyDescent="0.25">
      <c r="A160">
        <v>2.4</v>
      </c>
      <c r="B160" s="3">
        <v>0.22788893715325009</v>
      </c>
      <c r="C160" s="3">
        <v>-0.12761876673437553</v>
      </c>
    </row>
    <row r="161" spans="1:15" x14ac:dyDescent="0.25">
      <c r="A161">
        <v>2.6</v>
      </c>
      <c r="B161" s="3">
        <v>0.25986541440086797</v>
      </c>
      <c r="C161" s="3">
        <v>-0.14659173072757364</v>
      </c>
    </row>
    <row r="162" spans="1:15" x14ac:dyDescent="0.25">
      <c r="A162">
        <v>2.8</v>
      </c>
      <c r="B162" s="3">
        <v>0.2919011047996985</v>
      </c>
      <c r="C162" s="3">
        <v>-0.16556469472077165</v>
      </c>
    </row>
    <row r="163" spans="1:15" x14ac:dyDescent="0.25">
      <c r="A163">
        <v>3</v>
      </c>
      <c r="B163" s="3">
        <v>0.32397844345185572</v>
      </c>
      <c r="C163" s="3">
        <v>-0.18453765871396974</v>
      </c>
    </row>
    <row r="164" spans="1:15" x14ac:dyDescent="0.25">
      <c r="A164"/>
    </row>
    <row r="165" spans="1:15" x14ac:dyDescent="0.25">
      <c r="A165" s="7" t="s">
        <v>45</v>
      </c>
    </row>
    <row r="166" spans="1:15" x14ac:dyDescent="0.25">
      <c r="A166"/>
    </row>
    <row r="167" spans="1:15" x14ac:dyDescent="0.25">
      <c r="A167" s="1" t="s">
        <v>46</v>
      </c>
      <c r="B167" s="6"/>
      <c r="C167" s="6"/>
      <c r="D167" s="6"/>
      <c r="E167" s="6"/>
      <c r="F167" s="6"/>
      <c r="G167" s="6"/>
      <c r="H167" s="6"/>
      <c r="I167" s="6"/>
      <c r="J167" s="6"/>
      <c r="K167" s="6"/>
      <c r="L167" s="6"/>
      <c r="M167" s="6"/>
      <c r="N167" s="6"/>
      <c r="O167" s="6"/>
    </row>
    <row r="168" spans="1:15" x14ac:dyDescent="0.25">
      <c r="A168"/>
      <c r="O168" s="3"/>
    </row>
    <row r="169" spans="1:15" x14ac:dyDescent="0.25">
      <c r="A169" t="s">
        <v>1</v>
      </c>
      <c r="B169" s="4">
        <v>0</v>
      </c>
    </row>
    <row r="170" spans="1:15" x14ac:dyDescent="0.25">
      <c r="A170" t="s">
        <v>2</v>
      </c>
      <c r="B170" s="4">
        <v>0.99999999999995115</v>
      </c>
    </row>
    <row r="171" spans="1:15" x14ac:dyDescent="0.25">
      <c r="A171" t="s">
        <v>3</v>
      </c>
      <c r="B171" s="4">
        <v>0</v>
      </c>
    </row>
    <row r="172" spans="1:15" x14ac:dyDescent="0.25">
      <c r="A172" t="s">
        <v>4</v>
      </c>
      <c r="B172" s="4">
        <v>0</v>
      </c>
    </row>
    <row r="173" spans="1:15" x14ac:dyDescent="0.25">
      <c r="A173" t="s">
        <v>5</v>
      </c>
      <c r="B173" s="4">
        <v>0</v>
      </c>
    </row>
    <row r="174" spans="1:15" x14ac:dyDescent="0.25">
      <c r="A174" t="s">
        <v>6</v>
      </c>
      <c r="B174" s="4">
        <v>0</v>
      </c>
    </row>
    <row r="175" spans="1:15" x14ac:dyDescent="0.25">
      <c r="A175" t="s">
        <v>7</v>
      </c>
      <c r="B175" s="4">
        <v>0</v>
      </c>
    </row>
    <row r="176" spans="1:15" x14ac:dyDescent="0.25">
      <c r="A176" t="s">
        <v>8</v>
      </c>
      <c r="B176" s="4">
        <v>0</v>
      </c>
    </row>
    <row r="177" spans="1:3" x14ac:dyDescent="0.25">
      <c r="A177" t="s">
        <v>9</v>
      </c>
      <c r="B177" s="4">
        <v>0</v>
      </c>
    </row>
    <row r="178" spans="1:3" x14ac:dyDescent="0.25">
      <c r="A178" t="s">
        <v>10</v>
      </c>
      <c r="B178" s="4">
        <v>0</v>
      </c>
    </row>
    <row r="179" spans="1:3" x14ac:dyDescent="0.25">
      <c r="A179" t="s">
        <v>11</v>
      </c>
      <c r="B179" s="4">
        <v>0</v>
      </c>
    </row>
    <row r="180" spans="1:3" x14ac:dyDescent="0.25">
      <c r="A180" t="s">
        <v>12</v>
      </c>
      <c r="B180" s="4">
        <v>0</v>
      </c>
    </row>
    <row r="181" spans="1:3" x14ac:dyDescent="0.25">
      <c r="A181" t="s">
        <v>13</v>
      </c>
      <c r="B181" s="4">
        <v>0</v>
      </c>
    </row>
    <row r="182" spans="1:3" x14ac:dyDescent="0.25">
      <c r="A182" t="s">
        <v>30</v>
      </c>
      <c r="B182">
        <f>SUM(B169:B181)</f>
        <v>0.99999999999995115</v>
      </c>
    </row>
    <row r="184" spans="1:3" x14ac:dyDescent="0.25">
      <c r="B184" t="s">
        <v>21</v>
      </c>
      <c r="C184" t="s">
        <v>22</v>
      </c>
    </row>
    <row r="185" spans="1:3" x14ac:dyDescent="0.25">
      <c r="A185" s="1" t="s">
        <v>47</v>
      </c>
      <c r="B185" s="3">
        <f t="array" ref="B185">MMULT(TRANSPOSE(B169:B181),Q94:Q106)</f>
        <v>1.8306826501552576E-2</v>
      </c>
      <c r="C185" s="3">
        <f>B185*12</f>
        <v>0.21968191801863091</v>
      </c>
    </row>
    <row r="186" spans="1:3" x14ac:dyDescent="0.25">
      <c r="A186" s="1" t="s">
        <v>48</v>
      </c>
      <c r="B186" s="2">
        <f t="array" ref="B186">MMULT(MMULT(TRANSPOSE(B169:B181),B94:N106),B169:B181)</f>
        <v>2.5338753595502022E-3</v>
      </c>
      <c r="C186" s="2">
        <f>B186*12</f>
        <v>3.0406504314602428E-2</v>
      </c>
    </row>
    <row r="187" spans="1:3" x14ac:dyDescent="0.25">
      <c r="A187" s="1" t="s">
        <v>49</v>
      </c>
      <c r="B187" s="3">
        <f t="array" ref="B187">SQRT(MMULT(TRANSPOSE(B169:B181),MMULT(B94:N106,B169:B181)))</f>
        <v>5.033761376495912E-2</v>
      </c>
      <c r="C187" s="3">
        <f>SQRT(C186)</f>
        <v>0.17437460914537536</v>
      </c>
    </row>
    <row r="188" spans="1:3" x14ac:dyDescent="0.25">
      <c r="A188" s="1" t="s">
        <v>34</v>
      </c>
      <c r="B188" s="4">
        <f>(B185-B72)/B187</f>
        <v>0.33189548037699168</v>
      </c>
      <c r="C188" s="4">
        <f>(C185-C72)/C187</f>
        <v>1.1497196696308578</v>
      </c>
    </row>
    <row r="190" spans="1:3" x14ac:dyDescent="0.25">
      <c r="A190" s="5" t="s">
        <v>50</v>
      </c>
    </row>
    <row r="192" spans="1:3" ht="30" x14ac:dyDescent="0.25">
      <c r="A192" s="8" t="s">
        <v>51</v>
      </c>
    </row>
    <row r="193" spans="1:4" x14ac:dyDescent="0.25">
      <c r="A193"/>
    </row>
    <row r="194" spans="1:4" x14ac:dyDescent="0.25">
      <c r="A194" t="s">
        <v>1</v>
      </c>
      <c r="B194">
        <v>0</v>
      </c>
    </row>
    <row r="195" spans="1:4" x14ac:dyDescent="0.25">
      <c r="A195" t="s">
        <v>2</v>
      </c>
      <c r="B195">
        <v>0.75000000000000033</v>
      </c>
    </row>
    <row r="196" spans="1:4" x14ac:dyDescent="0.25">
      <c r="A196" t="s">
        <v>3</v>
      </c>
      <c r="B196">
        <v>0</v>
      </c>
    </row>
    <row r="197" spans="1:4" x14ac:dyDescent="0.25">
      <c r="A197" t="s">
        <v>4</v>
      </c>
      <c r="B197">
        <v>0</v>
      </c>
    </row>
    <row r="198" spans="1:4" x14ac:dyDescent="0.25">
      <c r="A198" t="s">
        <v>5</v>
      </c>
      <c r="B198">
        <v>0</v>
      </c>
    </row>
    <row r="199" spans="1:4" x14ac:dyDescent="0.25">
      <c r="A199" t="s">
        <v>6</v>
      </c>
      <c r="B199">
        <v>0</v>
      </c>
    </row>
    <row r="200" spans="1:4" x14ac:dyDescent="0.25">
      <c r="A200" t="s">
        <v>7</v>
      </c>
      <c r="B200">
        <v>0</v>
      </c>
    </row>
    <row r="201" spans="1:4" x14ac:dyDescent="0.25">
      <c r="A201" t="s">
        <v>8</v>
      </c>
      <c r="B201">
        <v>0</v>
      </c>
      <c r="C201">
        <f>SUM(B194:B201)</f>
        <v>0.75000000000000033</v>
      </c>
      <c r="D201" t="s">
        <v>52</v>
      </c>
    </row>
    <row r="202" spans="1:4" x14ac:dyDescent="0.25">
      <c r="A202" t="s">
        <v>9</v>
      </c>
      <c r="B202">
        <v>0</v>
      </c>
    </row>
    <row r="203" spans="1:4" x14ac:dyDescent="0.25">
      <c r="A203" t="s">
        <v>10</v>
      </c>
      <c r="B203">
        <v>0</v>
      </c>
    </row>
    <row r="204" spans="1:4" x14ac:dyDescent="0.25">
      <c r="A204" t="s">
        <v>11</v>
      </c>
      <c r="B204">
        <v>0</v>
      </c>
    </row>
    <row r="205" spans="1:4" x14ac:dyDescent="0.25">
      <c r="A205" t="s">
        <v>12</v>
      </c>
      <c r="B205">
        <v>0</v>
      </c>
    </row>
    <row r="206" spans="1:4" x14ac:dyDescent="0.25">
      <c r="A206" t="s">
        <v>13</v>
      </c>
      <c r="B206">
        <v>0.24999999999999259</v>
      </c>
      <c r="C206">
        <f>SUM(B202:B206)</f>
        <v>0.24999999999999259</v>
      </c>
      <c r="D206" t="s">
        <v>53</v>
      </c>
    </row>
    <row r="207" spans="1:4" x14ac:dyDescent="0.25">
      <c r="A207" t="s">
        <v>30</v>
      </c>
      <c r="B207">
        <f>SUM(B194:B206)</f>
        <v>0.99999999999999289</v>
      </c>
    </row>
    <row r="209" spans="1:3" x14ac:dyDescent="0.25">
      <c r="B209" t="s">
        <v>21</v>
      </c>
      <c r="C209" t="s">
        <v>22</v>
      </c>
    </row>
    <row r="210" spans="1:3" x14ac:dyDescent="0.25">
      <c r="A210" s="1" t="s">
        <v>47</v>
      </c>
      <c r="B210" s="3">
        <f t="array" ref="B210">MMULT(TRANSPOSE(B194:B206),Q94:Q106)</f>
        <v>1.6486473040551168E-2</v>
      </c>
      <c r="C210" s="3">
        <f>B210*12</f>
        <v>0.19783767648661402</v>
      </c>
    </row>
    <row r="211" spans="1:3" x14ac:dyDescent="0.25">
      <c r="A211" s="1" t="s">
        <v>48</v>
      </c>
      <c r="B211" s="2">
        <f t="array" ref="B211">MMULT(MMULT(TRANSPOSE(B194:B206),B94:N106),B194:B206)</f>
        <v>2.2765692814595345E-3</v>
      </c>
      <c r="C211" s="2">
        <f>B211*12</f>
        <v>2.7318831377514414E-2</v>
      </c>
    </row>
    <row r="212" spans="1:3" x14ac:dyDescent="0.25">
      <c r="A212" s="1" t="s">
        <v>49</v>
      </c>
      <c r="B212" s="3">
        <f t="array" ref="B212">SQRT(MMULT(TRANSPOSE(B194:B206),MMULT(B94:N106,B194:B206)))</f>
        <v>4.7713407774540001E-2</v>
      </c>
      <c r="C212" s="3">
        <f>SQRT(C211)</f>
        <v>0.16528409293551033</v>
      </c>
    </row>
    <row r="213" spans="1:3" x14ac:dyDescent="0.25">
      <c r="A213" s="1" t="s">
        <v>34</v>
      </c>
      <c r="B213" s="4">
        <f>(B210-B72)/B212</f>
        <v>0.31199769068883459</v>
      </c>
      <c r="C213" s="4">
        <f>(C210-C72)/C212</f>
        <v>1.0807917042344415</v>
      </c>
    </row>
    <row r="215" spans="1:3" x14ac:dyDescent="0.25">
      <c r="A215" s="5" t="s">
        <v>54</v>
      </c>
    </row>
    <row r="217" spans="1:3" ht="30" x14ac:dyDescent="0.25">
      <c r="A217" s="8" t="s">
        <v>55</v>
      </c>
    </row>
    <row r="218" spans="1:3" x14ac:dyDescent="0.25">
      <c r="A218"/>
      <c r="B218" t="s">
        <v>56</v>
      </c>
    </row>
    <row r="219" spans="1:3" x14ac:dyDescent="0.25">
      <c r="A219" t="s">
        <v>1</v>
      </c>
      <c r="B219">
        <v>0.15</v>
      </c>
    </row>
    <row r="220" spans="1:3" x14ac:dyDescent="0.25">
      <c r="A220" t="s">
        <v>2</v>
      </c>
      <c r="B220">
        <v>0.15</v>
      </c>
    </row>
    <row r="221" spans="1:3" x14ac:dyDescent="0.25">
      <c r="A221" t="s">
        <v>3</v>
      </c>
      <c r="B221">
        <v>0.15</v>
      </c>
    </row>
    <row r="222" spans="1:3" x14ac:dyDescent="0.25">
      <c r="A222" t="s">
        <v>4</v>
      </c>
      <c r="B222">
        <v>0.15</v>
      </c>
    </row>
    <row r="223" spans="1:3" x14ac:dyDescent="0.25">
      <c r="A223" t="s">
        <v>5</v>
      </c>
      <c r="B223">
        <v>0</v>
      </c>
    </row>
    <row r="224" spans="1:3" x14ac:dyDescent="0.25">
      <c r="A224" t="s">
        <v>6</v>
      </c>
      <c r="B224">
        <v>0</v>
      </c>
    </row>
    <row r="225" spans="1:4" x14ac:dyDescent="0.25">
      <c r="A225" t="s">
        <v>7</v>
      </c>
      <c r="B225">
        <v>0</v>
      </c>
    </row>
    <row r="226" spans="1:4" x14ac:dyDescent="0.25">
      <c r="A226" t="s">
        <v>8</v>
      </c>
      <c r="B226">
        <v>0.15</v>
      </c>
      <c r="C226">
        <f>SUM(B219:B226)</f>
        <v>0.75</v>
      </c>
      <c r="D226" t="s">
        <v>52</v>
      </c>
    </row>
    <row r="227" spans="1:4" x14ac:dyDescent="0.25">
      <c r="A227" t="s">
        <v>9</v>
      </c>
      <c r="B227">
        <v>9.9999999999992595E-2</v>
      </c>
    </row>
    <row r="228" spans="1:4" x14ac:dyDescent="0.25">
      <c r="A228" t="s">
        <v>10</v>
      </c>
      <c r="B228">
        <v>0</v>
      </c>
    </row>
    <row r="229" spans="1:4" x14ac:dyDescent="0.25">
      <c r="A229" t="s">
        <v>11</v>
      </c>
      <c r="B229">
        <v>0</v>
      </c>
    </row>
    <row r="230" spans="1:4" x14ac:dyDescent="0.25">
      <c r="A230" t="s">
        <v>12</v>
      </c>
      <c r="B230">
        <v>0</v>
      </c>
    </row>
    <row r="231" spans="1:4" x14ac:dyDescent="0.25">
      <c r="A231" t="s">
        <v>13</v>
      </c>
      <c r="B231">
        <v>0.15</v>
      </c>
      <c r="C231">
        <f>SUM(B227:B231)</f>
        <v>0.24999999999999259</v>
      </c>
      <c r="D231" t="s">
        <v>53</v>
      </c>
    </row>
    <row r="232" spans="1:4" x14ac:dyDescent="0.25">
      <c r="A232" t="s">
        <v>30</v>
      </c>
      <c r="B232">
        <f>SUM(B219:B231)</f>
        <v>0.99999999999999256</v>
      </c>
    </row>
    <row r="234" spans="1:4" x14ac:dyDescent="0.25">
      <c r="B234" t="s">
        <v>21</v>
      </c>
      <c r="C234" t="s">
        <v>22</v>
      </c>
    </row>
    <row r="235" spans="1:4" x14ac:dyDescent="0.25">
      <c r="A235" s="1" t="s">
        <v>47</v>
      </c>
      <c r="B235" s="3">
        <f t="array" ref="B235">MMULT(TRANSPOSE(B219:B231),Q94:Q106)</f>
        <v>1.2440306072109516E-2</v>
      </c>
      <c r="C235" s="3">
        <f>B235*12</f>
        <v>0.14928367286531419</v>
      </c>
    </row>
    <row r="236" spans="1:4" x14ac:dyDescent="0.25">
      <c r="A236" s="1" t="s">
        <v>48</v>
      </c>
      <c r="B236" s="2">
        <f t="array" ref="B236">MMULT(MMULT(TRANSPOSE(B219:B231),B94:N106),B219:B231)</f>
        <v>1.9905329217854454E-3</v>
      </c>
      <c r="C236" s="2">
        <f>B236*12</f>
        <v>2.3886395061425345E-2</v>
      </c>
    </row>
    <row r="237" spans="1:4" x14ac:dyDescent="0.25">
      <c r="A237" s="1" t="s">
        <v>49</v>
      </c>
      <c r="B237" s="3">
        <f t="array" ref="B237">SQRT(MMULT(TRANSPOSE(B219:B231),MMULT(B94:N106,B219:B231)))</f>
        <v>4.4615388844942788E-2</v>
      </c>
      <c r="C237" s="3">
        <f>SQRT(C236)</f>
        <v>0.15455224055776529</v>
      </c>
    </row>
    <row r="238" spans="1:4" x14ac:dyDescent="0.25">
      <c r="A238" s="1" t="s">
        <v>34</v>
      </c>
      <c r="B238" s="4">
        <f>(B235-B72)/B237</f>
        <v>0.24297235444443019</v>
      </c>
      <c r="C238" s="4">
        <f>(C235-C72)/C237</f>
        <v>0.84168092546477358</v>
      </c>
    </row>
    <row r="240" spans="1:4" ht="15.75" thickBot="1" x14ac:dyDescent="0.3">
      <c r="A240" s="5" t="s">
        <v>57</v>
      </c>
    </row>
    <row r="241" spans="1:11" ht="44.25" customHeight="1" x14ac:dyDescent="0.25">
      <c r="A241" s="74"/>
      <c r="B241" s="66" t="s">
        <v>27</v>
      </c>
      <c r="C241" s="67"/>
      <c r="D241" s="68" t="s">
        <v>64</v>
      </c>
      <c r="E241" s="69"/>
      <c r="F241" s="70" t="s">
        <v>46</v>
      </c>
      <c r="G241" s="71"/>
      <c r="H241" s="72" t="s">
        <v>58</v>
      </c>
      <c r="I241" s="73"/>
      <c r="J241" s="62" t="s">
        <v>65</v>
      </c>
      <c r="K241" s="63"/>
    </row>
    <row r="242" spans="1:11" ht="15.75" thickBot="1" x14ac:dyDescent="0.3">
      <c r="A242" s="75"/>
      <c r="B242" s="52" t="s">
        <v>21</v>
      </c>
      <c r="C242" s="54" t="s">
        <v>22</v>
      </c>
      <c r="D242" s="55" t="s">
        <v>21</v>
      </c>
      <c r="E242" s="56" t="s">
        <v>22</v>
      </c>
      <c r="F242" s="57" t="s">
        <v>21</v>
      </c>
      <c r="G242" s="58" t="s">
        <v>22</v>
      </c>
      <c r="H242" s="59" t="s">
        <v>21</v>
      </c>
      <c r="I242" s="60" t="s">
        <v>22</v>
      </c>
      <c r="J242" s="61" t="s">
        <v>21</v>
      </c>
      <c r="K242" s="53" t="s">
        <v>22</v>
      </c>
    </row>
    <row r="243" spans="1:11" x14ac:dyDescent="0.25">
      <c r="A243" s="35" t="s">
        <v>60</v>
      </c>
      <c r="B243" s="11">
        <f t="shared" ref="B243:C246" si="4">B114</f>
        <v>5.1919812180108733E-3</v>
      </c>
      <c r="C243" s="12">
        <f t="shared" si="4"/>
        <v>6.2303774616130479E-2</v>
      </c>
      <c r="D243" s="27">
        <f>B125</f>
        <v>0.10005680118400118</v>
      </c>
      <c r="E243" s="28">
        <f>C125</f>
        <v>1.2006816142080141</v>
      </c>
      <c r="F243" s="23">
        <f>B185</f>
        <v>1.8306826501552576E-2</v>
      </c>
      <c r="G243" s="24">
        <f>C185</f>
        <v>0.21968191801863091</v>
      </c>
      <c r="H243" s="31">
        <f>B210</f>
        <v>1.6486473040551168E-2</v>
      </c>
      <c r="I243" s="32">
        <f>C210</f>
        <v>0.19783767648661402</v>
      </c>
      <c r="J243" s="19">
        <f>B235</f>
        <v>1.2440306072109516E-2</v>
      </c>
      <c r="K243" s="33">
        <f>C235</f>
        <v>0.14928367286531419</v>
      </c>
    </row>
    <row r="244" spans="1:11" x14ac:dyDescent="0.25">
      <c r="A244" s="10" t="s">
        <v>61</v>
      </c>
      <c r="B244" s="13">
        <f t="shared" si="4"/>
        <v>9.8425898884160106E-4</v>
      </c>
      <c r="C244" s="16">
        <f t="shared" si="4"/>
        <v>1.1811107866099213E-2</v>
      </c>
      <c r="D244" s="44">
        <f t="shared" ref="D244:E246" si="5">B126</f>
        <v>2.6978702197003032E-2</v>
      </c>
      <c r="E244" s="45">
        <f t="shared" si="5"/>
        <v>0.32374442636403639</v>
      </c>
      <c r="F244" s="46">
        <f t="shared" ref="F244:G246" si="6">B186</f>
        <v>2.5338753595502022E-3</v>
      </c>
      <c r="G244" s="47">
        <f t="shared" si="6"/>
        <v>3.0406504314602428E-2</v>
      </c>
      <c r="H244" s="48">
        <f t="shared" ref="H244:I246" si="7">B211</f>
        <v>2.2765692814595345E-3</v>
      </c>
      <c r="I244" s="49">
        <f t="shared" si="7"/>
        <v>2.7318831377514414E-2</v>
      </c>
      <c r="J244" s="50">
        <f t="shared" ref="J244:K246" si="8">B236</f>
        <v>1.9905329217854454E-3</v>
      </c>
      <c r="K244" s="51">
        <f t="shared" si="8"/>
        <v>2.3886395061425345E-2</v>
      </c>
    </row>
    <row r="245" spans="1:11" x14ac:dyDescent="0.25">
      <c r="A245" s="10" t="s">
        <v>62</v>
      </c>
      <c r="B245" s="14">
        <f t="shared" si="4"/>
        <v>3.1372902142479599E-2</v>
      </c>
      <c r="C245" s="17">
        <f t="shared" si="4"/>
        <v>0.1086789209833223</v>
      </c>
      <c r="D245" s="29">
        <f t="shared" si="5"/>
        <v>0.1642519473157108</v>
      </c>
      <c r="E245" s="30">
        <f t="shared" si="5"/>
        <v>0.56898543598587514</v>
      </c>
      <c r="F245" s="25">
        <f t="shared" si="6"/>
        <v>5.033761376495912E-2</v>
      </c>
      <c r="G245" s="26">
        <f t="shared" si="6"/>
        <v>0.17437460914537536</v>
      </c>
      <c r="H245" s="21">
        <f t="shared" si="7"/>
        <v>4.7713407774540001E-2</v>
      </c>
      <c r="I245" s="22">
        <f t="shared" si="7"/>
        <v>0.16528409293551033</v>
      </c>
      <c r="J245" s="20">
        <f t="shared" si="8"/>
        <v>4.4615388844942788E-2</v>
      </c>
      <c r="K245" s="34">
        <f t="shared" si="8"/>
        <v>0.15455224055776529</v>
      </c>
    </row>
    <row r="246" spans="1:11" ht="15.75" thickBot="1" x14ac:dyDescent="0.3">
      <c r="A246" s="10" t="s">
        <v>34</v>
      </c>
      <c r="B246" s="15">
        <f t="shared" si="4"/>
        <v>0.11449311261348856</v>
      </c>
      <c r="C246" s="18">
        <f t="shared" si="4"/>
        <v>0.39661577632653455</v>
      </c>
      <c r="D246" s="36">
        <f t="shared" si="5"/>
        <v>0.599425472836289</v>
      </c>
      <c r="E246" s="37">
        <f t="shared" si="5"/>
        <v>2.076470748606901</v>
      </c>
      <c r="F246" s="38">
        <f t="shared" si="6"/>
        <v>0.33189548037699168</v>
      </c>
      <c r="G246" s="39">
        <f t="shared" si="6"/>
        <v>1.1497196696308578</v>
      </c>
      <c r="H246" s="40">
        <f t="shared" si="7"/>
        <v>0.31199769068883459</v>
      </c>
      <c r="I246" s="41">
        <f t="shared" si="7"/>
        <v>1.0807917042344415</v>
      </c>
      <c r="J246" s="42">
        <f t="shared" si="8"/>
        <v>0.24297235444443019</v>
      </c>
      <c r="K246" s="43">
        <f t="shared" si="8"/>
        <v>0.84168092546477358</v>
      </c>
    </row>
  </sheetData>
  <mergeCells count="6">
    <mergeCell ref="J241:K241"/>
    <mergeCell ref="A241:A242"/>
    <mergeCell ref="B241:C241"/>
    <mergeCell ref="D241:E241"/>
    <mergeCell ref="F241:G241"/>
    <mergeCell ref="H241:I241"/>
  </mergeCells>
  <pageMargins left="0.7" right="0.7" top="0.75" bottom="0.75" header="0.3" footer="0.3"/>
  <pageSetup orientation="portrait" horizontalDpi="300" verticalDpi="300" r:id="rId1"/>
  <ignoredErrors>
    <ignoredError sqref="C201:C207 C226:C231"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70"/>
  <sheetViews>
    <sheetView zoomScale="80" zoomScaleNormal="80" workbookViewId="0"/>
  </sheetViews>
  <sheetFormatPr defaultRowHeight="15" x14ac:dyDescent="0.25"/>
  <cols>
    <col min="1" max="1" width="22.28515625" bestFit="1" customWidth="1"/>
    <col min="2" max="2" width="11.28515625" bestFit="1" customWidth="1"/>
    <col min="3" max="3" width="14.42578125" bestFit="1" customWidth="1"/>
    <col min="4" max="4" width="12.7109375" bestFit="1" customWidth="1"/>
    <col min="5" max="5" width="19.140625" bestFit="1" customWidth="1"/>
    <col min="6" max="6" width="15.7109375" bestFit="1" customWidth="1"/>
    <col min="7" max="7" width="16.28515625" bestFit="1" customWidth="1"/>
    <col min="8" max="8" width="15.42578125" bestFit="1" customWidth="1"/>
    <col min="9" max="9" width="17.5703125" bestFit="1" customWidth="1"/>
    <col min="10" max="10" width="13.42578125" bestFit="1" customWidth="1"/>
    <col min="11" max="11" width="25.7109375" bestFit="1" customWidth="1"/>
    <col min="12" max="12" width="16.7109375" bestFit="1" customWidth="1"/>
    <col min="13" max="13" width="25.7109375" bestFit="1" customWidth="1"/>
    <col min="14" max="14" width="23.42578125" bestFit="1" customWidth="1"/>
    <col min="15" max="15" width="14.85546875" bestFit="1" customWidth="1"/>
    <col min="16" max="16" width="12.7109375" bestFit="1" customWidth="1"/>
    <col min="17" max="17" width="19.42578125" bestFit="1" customWidth="1"/>
    <col min="18" max="18" width="17.5703125" bestFit="1" customWidth="1"/>
    <col min="19" max="21" width="12.7109375" bestFit="1" customWidth="1"/>
    <col min="22" max="22" width="22.28515625" bestFit="1" customWidth="1"/>
    <col min="23" max="23" width="20.140625" bestFit="1" customWidth="1"/>
    <col min="24" max="25" width="12.7109375" bestFit="1" customWidth="1"/>
    <col min="26" max="26" width="15.7109375" bestFit="1" customWidth="1"/>
    <col min="27" max="27" width="13.85546875" bestFit="1" customWidth="1"/>
    <col min="28" max="28" width="20.5703125" bestFit="1" customWidth="1"/>
    <col min="29" max="29" width="15.42578125" bestFit="1" customWidth="1"/>
    <col min="30" max="30" width="14.28515625" bestFit="1" customWidth="1"/>
    <col min="31" max="31" width="12.7109375" bestFit="1" customWidth="1"/>
    <col min="33" max="33" width="43.5703125" bestFit="1" customWidth="1"/>
  </cols>
  <sheetData>
    <row r="1" spans="1:33" x14ac:dyDescent="0.25">
      <c r="A1" t="s">
        <v>0</v>
      </c>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G1" t="s">
        <v>99</v>
      </c>
    </row>
    <row r="2" spans="1:33" x14ac:dyDescent="0.25">
      <c r="A2" s="1">
        <v>42766</v>
      </c>
      <c r="B2" s="2">
        <v>6.1696413904428482E-2</v>
      </c>
      <c r="C2" s="2">
        <v>-2.601243369281292E-2</v>
      </c>
      <c r="D2" s="2">
        <v>-6.3375127501785755E-3</v>
      </c>
      <c r="E2" s="2">
        <v>-3.2682064920663834E-2</v>
      </c>
      <c r="F2" s="2">
        <v>6.9832275621592999E-3</v>
      </c>
      <c r="G2" s="2">
        <v>3.9475712925195694E-2</v>
      </c>
      <c r="H2" s="2">
        <v>-0.15691493451595306</v>
      </c>
      <c r="I2" s="2">
        <v>9.6081309020519257E-2</v>
      </c>
      <c r="J2" s="2">
        <v>0.11692991107702255</v>
      </c>
      <c r="K2" s="2">
        <v>-3.0449138954281807E-2</v>
      </c>
      <c r="L2" s="2">
        <v>-7.0573925971984863E-2</v>
      </c>
      <c r="M2" s="2">
        <v>8.7316364049911499E-2</v>
      </c>
      <c r="N2" s="2">
        <v>-5.3950712084770203E-2</v>
      </c>
      <c r="O2" s="2">
        <v>-3.2351210713386536E-2</v>
      </c>
      <c r="P2" s="2">
        <v>5.2478086203336716E-2</v>
      </c>
      <c r="Q2" s="2">
        <v>4.9827504903078079E-2</v>
      </c>
      <c r="R2" s="2">
        <v>5.5403120815753937E-2</v>
      </c>
      <c r="S2" s="2">
        <v>-2.1000167354941368E-2</v>
      </c>
      <c r="T2" s="2">
        <v>-1.0699069127440453E-2</v>
      </c>
      <c r="U2" s="2">
        <v>1.00737065076828E-2</v>
      </c>
      <c r="V2" s="2">
        <v>0.13049791753292084</v>
      </c>
      <c r="W2" s="2">
        <v>3.9874613285064697E-2</v>
      </c>
      <c r="X2" s="2">
        <v>-4.19435054063797E-2</v>
      </c>
      <c r="Y2" s="2">
        <v>-1.5937387943267822E-2</v>
      </c>
      <c r="Z2" s="2">
        <v>5.0689885392785072E-3</v>
      </c>
      <c r="AA2" s="2">
        <v>-2.3091133683919907E-2</v>
      </c>
      <c r="AB2" s="2">
        <v>-4.6595625579357147E-2</v>
      </c>
      <c r="AC2" s="2">
        <v>1.7194122774526477E-3</v>
      </c>
      <c r="AD2" s="2">
        <v>9.81636643409729E-2</v>
      </c>
      <c r="AE2" s="2">
        <v>0.17895077168941498</v>
      </c>
      <c r="AF2" s="2"/>
      <c r="AG2" s="2">
        <v>2.2173040000000001E-2</v>
      </c>
    </row>
    <row r="3" spans="1:33" x14ac:dyDescent="0.25">
      <c r="A3" s="1">
        <v>42794</v>
      </c>
      <c r="B3" s="2">
        <v>-5.0610499456524849E-3</v>
      </c>
      <c r="C3" s="2">
        <v>9.5154404640197754E-2</v>
      </c>
      <c r="D3" s="2">
        <v>2.8029518201947212E-2</v>
      </c>
      <c r="E3" s="2">
        <v>5.0128526985645294E-2</v>
      </c>
      <c r="F3" s="2">
        <v>4.9114808440208435E-2</v>
      </c>
      <c r="G3" s="2">
        <v>-3.2046250998973846E-3</v>
      </c>
      <c r="H3" s="2">
        <v>-3.9957892149686813E-2</v>
      </c>
      <c r="I3" s="2">
        <v>8.748713880777359E-2</v>
      </c>
      <c r="J3" s="2">
        <v>-6.406635046005249E-3</v>
      </c>
      <c r="K3" s="2">
        <v>6.8459175527095795E-2</v>
      </c>
      <c r="L3" s="2">
        <v>-2.1695073693990707E-2</v>
      </c>
      <c r="M3" s="2">
        <v>-2.1764757111668587E-2</v>
      </c>
      <c r="N3" s="2">
        <v>2.0026955753564835E-2</v>
      </c>
      <c r="O3" s="2">
        <v>-4.1791044175624847E-2</v>
      </c>
      <c r="P3" s="2">
        <v>8.2124106585979462E-2</v>
      </c>
      <c r="Q3" s="2">
        <v>3.9611887186765671E-2</v>
      </c>
      <c r="R3" s="2">
        <v>2.8197161853313446E-2</v>
      </c>
      <c r="S3" s="2">
        <v>7.2674743831157684E-2</v>
      </c>
      <c r="T3" s="2">
        <v>-5.0041221082210541E-2</v>
      </c>
      <c r="U3" s="2">
        <v>0.16331546008586884</v>
      </c>
      <c r="V3" s="2">
        <v>1.8366778269410133E-2</v>
      </c>
      <c r="W3" s="2">
        <v>0.11092855036258698</v>
      </c>
      <c r="X3" s="2">
        <v>0.18870104849338531</v>
      </c>
      <c r="Y3" s="2">
        <v>-6.0070667415857315E-2</v>
      </c>
      <c r="Z3" s="2">
        <v>2.2459134459495544E-2</v>
      </c>
      <c r="AA3" s="2">
        <v>8.5408113896846771E-2</v>
      </c>
      <c r="AB3" s="2">
        <v>4.9561979249119759E-3</v>
      </c>
      <c r="AC3" s="2">
        <v>7.8613124787807465E-2</v>
      </c>
      <c r="AD3" s="2">
        <v>2.6181569322943687E-2</v>
      </c>
      <c r="AE3" s="2">
        <v>-7.7005010098218918E-3</v>
      </c>
      <c r="AF3" s="2"/>
      <c r="AG3" s="2">
        <v>3.2623440000000004E-2</v>
      </c>
    </row>
    <row r="4" spans="1:33" x14ac:dyDescent="0.25">
      <c r="A4" s="1">
        <v>42825</v>
      </c>
      <c r="B4" s="2">
        <v>2.997550368309021E-2</v>
      </c>
      <c r="C4" s="2">
        <v>2.7014340739697218E-3</v>
      </c>
      <c r="D4" s="2">
        <v>-1.847878098487854E-2</v>
      </c>
      <c r="E4" s="2">
        <v>6.8193770945072174E-2</v>
      </c>
      <c r="F4" s="2">
        <v>1.5354477800428867E-2</v>
      </c>
      <c r="G4" s="2">
        <v>-2.1739102900028229E-2</v>
      </c>
      <c r="H4" s="2">
        <v>0.2803942859172821</v>
      </c>
      <c r="I4" s="2">
        <v>-2.6605524122714996E-2</v>
      </c>
      <c r="J4" s="2">
        <v>6.3953764736652374E-2</v>
      </c>
      <c r="K4" s="2">
        <v>-1.9799878820776939E-2</v>
      </c>
      <c r="L4" s="2">
        <v>8.485027588903904E-3</v>
      </c>
      <c r="M4" s="2">
        <v>8.7681347504258156E-3</v>
      </c>
      <c r="N4" s="2">
        <v>-4.5599974691867828E-2</v>
      </c>
      <c r="O4" s="2">
        <v>-1.2499988079071045E-2</v>
      </c>
      <c r="P4" s="2">
        <v>2.7104159817099571E-2</v>
      </c>
      <c r="Q4" s="2">
        <v>-1.3396302238106728E-2</v>
      </c>
      <c r="R4" s="2">
        <v>2.5871342048048973E-2</v>
      </c>
      <c r="S4" s="2">
        <v>2.6723882183432579E-2</v>
      </c>
      <c r="T4" s="2">
        <v>3.0106490477919579E-2</v>
      </c>
      <c r="U4" s="2">
        <v>3.9174403995275497E-2</v>
      </c>
      <c r="V4" s="2">
        <v>5.3477468900382519E-3</v>
      </c>
      <c r="W4" s="2">
        <v>-1.362911774776876E-3</v>
      </c>
      <c r="X4" s="2">
        <v>-3.1643204391002655E-2</v>
      </c>
      <c r="Y4" s="2">
        <v>-7.2641491889953613E-2</v>
      </c>
      <c r="Z4" s="2">
        <v>-2.5812879204750061E-2</v>
      </c>
      <c r="AA4" s="2">
        <v>2.6377537287771702E-3</v>
      </c>
      <c r="AB4" s="2">
        <v>-1.5174563974142075E-2</v>
      </c>
      <c r="AC4" s="2">
        <v>-7.6709963381290436E-2</v>
      </c>
      <c r="AD4" s="2">
        <v>4.9110103398561478E-2</v>
      </c>
      <c r="AE4" s="2">
        <v>0.11324445903301239</v>
      </c>
      <c r="AF4" s="2"/>
      <c r="AG4" s="2">
        <v>2.0642049999999999E-3</v>
      </c>
    </row>
    <row r="5" spans="1:33" x14ac:dyDescent="0.25">
      <c r="A5" s="1">
        <v>42853</v>
      </c>
      <c r="B5" s="2">
        <v>1.9490247592329979E-2</v>
      </c>
      <c r="C5" s="2">
        <v>5.6923769414424896E-2</v>
      </c>
      <c r="D5" s="2">
        <v>5.2445769309997559E-2</v>
      </c>
      <c r="E5" s="2">
        <v>4.7798361629247665E-2</v>
      </c>
      <c r="F5" s="2">
        <v>7.9623423516750336E-2</v>
      </c>
      <c r="G5" s="2">
        <v>3.3646296709775925E-2</v>
      </c>
      <c r="H5" s="2">
        <v>5.1325787790119648E-3</v>
      </c>
      <c r="I5" s="2">
        <v>-1.5789493918418884E-2</v>
      </c>
      <c r="J5" s="2">
        <v>6.4980275928974152E-2</v>
      </c>
      <c r="K5" s="2">
        <v>-6.2988903373479843E-3</v>
      </c>
      <c r="L5" s="2">
        <v>-4.3897158466279507E-3</v>
      </c>
      <c r="M5" s="2">
        <v>-7.0512115955352783E-2</v>
      </c>
      <c r="N5" s="2">
        <v>-6.2401583418250084E-3</v>
      </c>
      <c r="O5" s="2">
        <v>-5.886077880859375E-2</v>
      </c>
      <c r="P5" s="2">
        <v>9.1666541993618011E-3</v>
      </c>
      <c r="Q5" s="2">
        <v>-2.03716941177845E-2</v>
      </c>
      <c r="R5" s="2">
        <v>4.529876634478569E-2</v>
      </c>
      <c r="S5" s="2">
        <v>2.3519573733210564E-2</v>
      </c>
      <c r="T5" s="2">
        <v>-4.7176055610179901E-2</v>
      </c>
      <c r="U5" s="2">
        <v>4.0535062551498413E-2</v>
      </c>
      <c r="V5" s="2">
        <v>7.8951574862003326E-2</v>
      </c>
      <c r="W5" s="2">
        <v>3.2382141798734665E-2</v>
      </c>
      <c r="X5" s="2">
        <v>-2.9018842615187168E-3</v>
      </c>
      <c r="Y5" s="2">
        <v>5.4255630820989609E-3</v>
      </c>
      <c r="Z5" s="2">
        <v>5.6560542434453964E-2</v>
      </c>
      <c r="AA5" s="2">
        <v>-8.4770806133747101E-3</v>
      </c>
      <c r="AB5" s="2">
        <v>2.4653328582644463E-2</v>
      </c>
      <c r="AC5" s="2">
        <v>-7.246718555688858E-2</v>
      </c>
      <c r="AD5" s="2">
        <v>4.3370872735977173E-2</v>
      </c>
      <c r="AE5" s="2">
        <v>0.12853044271469116</v>
      </c>
      <c r="AF5" s="2"/>
      <c r="AG5" s="2">
        <v>9.656754E-3</v>
      </c>
    </row>
    <row r="6" spans="1:33" x14ac:dyDescent="0.25">
      <c r="A6" s="1">
        <v>42886</v>
      </c>
      <c r="B6" s="2">
        <v>-6.6262945532798767E-2</v>
      </c>
      <c r="C6" s="2">
        <v>-9.0693673118948936E-3</v>
      </c>
      <c r="D6" s="2">
        <v>-2.5395296514034271E-2</v>
      </c>
      <c r="E6" s="2">
        <v>4.2024601250886917E-2</v>
      </c>
      <c r="F6" s="2">
        <v>7.8324928879737854E-2</v>
      </c>
      <c r="G6" s="2">
        <v>0.10479086637496948</v>
      </c>
      <c r="H6" s="2">
        <v>0.22680845856666565</v>
      </c>
      <c r="I6" s="2">
        <v>0.16720879077911377</v>
      </c>
      <c r="J6" s="2">
        <v>6.0699409805238247E-3</v>
      </c>
      <c r="K6" s="2">
        <v>-8.4152966737747192E-2</v>
      </c>
      <c r="L6" s="2">
        <v>-4.6540298499166965E-3</v>
      </c>
      <c r="M6" s="2">
        <v>-5.0023660063743591E-2</v>
      </c>
      <c r="N6" s="2">
        <v>-2.0056173205375671E-2</v>
      </c>
      <c r="O6" s="2">
        <v>-0.12104905396699905</v>
      </c>
      <c r="P6" s="2">
        <v>-0.11068171262741089</v>
      </c>
      <c r="Q6" s="2">
        <v>8.7025593966245651E-3</v>
      </c>
      <c r="R6" s="2">
        <v>-2.8040748089551926E-2</v>
      </c>
      <c r="S6" s="2">
        <v>5.0119999796152115E-2</v>
      </c>
      <c r="T6" s="2">
        <v>2.8602667152881622E-3</v>
      </c>
      <c r="U6" s="2">
        <v>9.0821944177150726E-2</v>
      </c>
      <c r="V6" s="2">
        <v>-6.1551444232463837E-3</v>
      </c>
      <c r="W6" s="2">
        <v>1.2618712149560452E-2</v>
      </c>
      <c r="X6" s="2">
        <v>1.7208686098456383E-2</v>
      </c>
      <c r="Y6" s="2">
        <v>8.4317391738295555E-3</v>
      </c>
      <c r="Z6" s="2">
        <v>-6.8049497902393341E-2</v>
      </c>
      <c r="AA6" s="2">
        <v>-2.8006978332996368E-2</v>
      </c>
      <c r="AB6" s="2">
        <v>3.1965244561433792E-2</v>
      </c>
      <c r="AC6" s="2">
        <v>-3.8069162517786026E-2</v>
      </c>
      <c r="AD6" s="2">
        <v>7.5276494026184082E-2</v>
      </c>
      <c r="AE6" s="2">
        <v>8.5777059197425842E-2</v>
      </c>
      <c r="AF6" s="2"/>
      <c r="AG6" s="2">
        <v>9.3348820000000009E-3</v>
      </c>
    </row>
    <row r="7" spans="1:33" x14ac:dyDescent="0.25">
      <c r="A7" s="1">
        <v>42916</v>
      </c>
      <c r="B7" s="2">
        <v>-1.5656867995858192E-2</v>
      </c>
      <c r="C7" s="2">
        <v>2.7245873585343361E-2</v>
      </c>
      <c r="D7" s="2">
        <v>-1.2752574868500233E-2</v>
      </c>
      <c r="E7" s="2">
        <v>-2.8484980575740337E-3</v>
      </c>
      <c r="F7" s="2">
        <v>2.127380482852459E-2</v>
      </c>
      <c r="G7" s="2">
        <v>1.5418539755046368E-2</v>
      </c>
      <c r="H7" s="2">
        <v>-9.4692990183830261E-2</v>
      </c>
      <c r="I7" s="2">
        <v>1.2752576731145382E-3</v>
      </c>
      <c r="J7" s="2">
        <v>-0.12831255793571472</v>
      </c>
      <c r="K7" s="2">
        <v>-4.810023121535778E-3</v>
      </c>
      <c r="L7" s="2">
        <v>2.8571845032274723E-3</v>
      </c>
      <c r="M7" s="2">
        <v>5.9239976108074188E-2</v>
      </c>
      <c r="N7" s="2">
        <v>8.2141328603029251E-3</v>
      </c>
      <c r="O7" s="2">
        <v>-8.9861750602722168E-2</v>
      </c>
      <c r="P7" s="2">
        <v>8.5040278732776642E-2</v>
      </c>
      <c r="Q7" s="2">
        <v>-1.0670846328139305E-2</v>
      </c>
      <c r="R7" s="2">
        <v>3.3847294747829437E-2</v>
      </c>
      <c r="S7" s="2">
        <v>1.8193384632468224E-2</v>
      </c>
      <c r="T7" s="2">
        <v>-5.8521665632724762E-2</v>
      </c>
      <c r="U7" s="2">
        <v>-2.6968717575073242E-2</v>
      </c>
      <c r="V7" s="2">
        <v>5.7841286063194275E-2</v>
      </c>
      <c r="W7" s="2">
        <v>5.4118212312459946E-2</v>
      </c>
      <c r="X7" s="2">
        <v>-6.7150212824344635E-2</v>
      </c>
      <c r="Y7" s="2">
        <v>-0.21692414581775665</v>
      </c>
      <c r="Z7" s="2">
        <v>4.7247130423784256E-2</v>
      </c>
      <c r="AA7" s="2">
        <v>2.8790155425667763E-2</v>
      </c>
      <c r="AB7" s="2">
        <v>-7.7529318630695343E-2</v>
      </c>
      <c r="AC7" s="2">
        <v>7.4103027582168579E-2</v>
      </c>
      <c r="AD7" s="2">
        <v>-2.6763984933495522E-2</v>
      </c>
      <c r="AE7" s="2">
        <v>6.0408711433410645E-2</v>
      </c>
      <c r="AF7" s="2"/>
      <c r="AG7" s="2">
        <v>9.5796500000000003E-3</v>
      </c>
    </row>
    <row r="8" spans="1:33" x14ac:dyDescent="0.25">
      <c r="A8" s="1">
        <v>42947</v>
      </c>
      <c r="B8" s="2">
        <v>4.1976474225521088E-2</v>
      </c>
      <c r="C8" s="2">
        <v>-3.6893147975206375E-2</v>
      </c>
      <c r="D8" s="2">
        <v>-4.5965470373630524E-2</v>
      </c>
      <c r="E8" s="2">
        <v>-6.6155485808849335E-2</v>
      </c>
      <c r="F8" s="2">
        <v>1.2927629053592682E-2</v>
      </c>
      <c r="G8" s="2">
        <v>2.7386132627725601E-2</v>
      </c>
      <c r="H8" s="2">
        <v>-8.3524912595748901E-2</v>
      </c>
      <c r="I8" s="2">
        <v>-0.11832836270332336</v>
      </c>
      <c r="J8" s="2">
        <v>-0.17382843792438507</v>
      </c>
      <c r="K8" s="2">
        <v>1.9332991912961006E-2</v>
      </c>
      <c r="L8" s="2">
        <v>-8.547038771212101E-3</v>
      </c>
      <c r="M8" s="2">
        <v>6.754351407289505E-2</v>
      </c>
      <c r="N8" s="2">
        <v>4.6582963317632675E-2</v>
      </c>
      <c r="O8" s="2">
        <v>3.2067440450191498E-2</v>
      </c>
      <c r="P8" s="2">
        <v>-9.5823764801025391E-2</v>
      </c>
      <c r="Q8" s="2">
        <v>5.0024073570966721E-2</v>
      </c>
      <c r="R8" s="2">
        <v>-4.2833749204874039E-2</v>
      </c>
      <c r="S8" s="2">
        <v>-3.3719219267368317E-2</v>
      </c>
      <c r="T8" s="2">
        <v>2.2955920547246933E-2</v>
      </c>
      <c r="U8" s="2">
        <v>5.3030353039503098E-2</v>
      </c>
      <c r="V8" s="2">
        <v>-3.900730237364769E-2</v>
      </c>
      <c r="W8" s="2">
        <v>5.1601193845272064E-2</v>
      </c>
      <c r="X8" s="2">
        <v>5.0804302096366882E-2</v>
      </c>
      <c r="Y8" s="2">
        <v>5.1458008587360382E-2</v>
      </c>
      <c r="Z8" s="2">
        <v>-3.7284090649336576E-4</v>
      </c>
      <c r="AA8" s="2">
        <v>-1.2801437638700008E-2</v>
      </c>
      <c r="AB8" s="2">
        <v>5.2056368440389633E-2</v>
      </c>
      <c r="AC8" s="2">
        <v>4.3088808655738831E-2</v>
      </c>
      <c r="AD8" s="2">
        <v>2.0433913916349411E-2</v>
      </c>
      <c r="AE8" s="2">
        <v>-0.10547270625829697</v>
      </c>
      <c r="AF8" s="2"/>
      <c r="AG8" s="2">
        <v>2.029371E-2</v>
      </c>
    </row>
    <row r="9" spans="1:33" x14ac:dyDescent="0.25">
      <c r="A9" s="1">
        <v>42978</v>
      </c>
      <c r="B9" s="2">
        <v>-7.9414203763008118E-2</v>
      </c>
      <c r="C9" s="2">
        <v>-8.6412997916340828E-4</v>
      </c>
      <c r="D9" s="2">
        <v>-2.9189366847276688E-2</v>
      </c>
      <c r="E9" s="2">
        <v>-5.8766726404428482E-2</v>
      </c>
      <c r="F9" s="2">
        <v>3.7192225456237793E-2</v>
      </c>
      <c r="G9" s="2">
        <v>1.7752997577190399E-2</v>
      </c>
      <c r="H9" s="2">
        <v>-4.6822730451822281E-2</v>
      </c>
      <c r="I9" s="2">
        <v>-2.2734614089131355E-2</v>
      </c>
      <c r="J9" s="2">
        <v>-7.8715413808822632E-2</v>
      </c>
      <c r="K9" s="2">
        <v>-1.2802290730178356E-2</v>
      </c>
      <c r="L9" s="2">
        <v>-3.6731623113155365E-2</v>
      </c>
      <c r="M9" s="2">
        <v>5.5500059388577938E-3</v>
      </c>
      <c r="N9" s="2">
        <v>-4.4875871390104294E-3</v>
      </c>
      <c r="O9" s="2">
        <v>-8.6672089993953705E-2</v>
      </c>
      <c r="P9" s="2">
        <v>-3.8400538265705109E-2</v>
      </c>
      <c r="Q9" s="2">
        <v>1.5965612605214119E-2</v>
      </c>
      <c r="R9" s="2">
        <v>-4.5605730265378952E-3</v>
      </c>
      <c r="S9" s="2">
        <v>2.1499274298548698E-2</v>
      </c>
      <c r="T9" s="2">
        <v>-2.5924725458025932E-2</v>
      </c>
      <c r="U9" s="2">
        <v>2.8671650215983391E-2</v>
      </c>
      <c r="V9" s="2">
        <v>8.450203575193882E-3</v>
      </c>
      <c r="W9" s="2">
        <v>1.4311866834759712E-2</v>
      </c>
      <c r="X9" s="2">
        <v>-4.2097233235836029E-2</v>
      </c>
      <c r="Y9" s="2">
        <v>-0.10297714173793793</v>
      </c>
      <c r="Z9" s="2">
        <v>-3.2403402030467987E-2</v>
      </c>
      <c r="AA9" s="2">
        <v>3.2569311559200287E-2</v>
      </c>
      <c r="AB9" s="2">
        <v>9.5019454602152109E-4</v>
      </c>
      <c r="AC9" s="2">
        <v>-7.159433513879776E-2</v>
      </c>
      <c r="AD9" s="2">
        <v>-7.268879096955061E-3</v>
      </c>
      <c r="AE9" s="2">
        <v>0.10025656968355179</v>
      </c>
      <c r="AF9" s="2"/>
      <c r="AG9" s="2">
        <v>1.593433E-3</v>
      </c>
    </row>
    <row r="10" spans="1:33" x14ac:dyDescent="0.25">
      <c r="A10" s="1">
        <v>43007</v>
      </c>
      <c r="B10" s="2">
        <v>-2.5988116860389709E-2</v>
      </c>
      <c r="C10" s="2">
        <v>-6.3490845263004303E-2</v>
      </c>
      <c r="D10" s="2">
        <v>0.11673078685998917</v>
      </c>
      <c r="E10" s="2">
        <v>-0.10229215770959854</v>
      </c>
      <c r="F10" s="2">
        <v>-2.0566409453749657E-2</v>
      </c>
      <c r="G10" s="2">
        <v>-4.1785981506109238E-2</v>
      </c>
      <c r="H10" s="2">
        <v>0.17543859779834747</v>
      </c>
      <c r="I10" s="2">
        <v>9.1901727020740509E-2</v>
      </c>
      <c r="J10" s="2">
        <v>-2.8038283810019493E-2</v>
      </c>
      <c r="K10" s="2">
        <v>2.8799580410122871E-2</v>
      </c>
      <c r="L10" s="2">
        <v>7.4020721018314362E-2</v>
      </c>
      <c r="M10" s="2">
        <v>0.10332273691892624</v>
      </c>
      <c r="N10" s="2">
        <v>9.1804467141628265E-2</v>
      </c>
      <c r="O10" s="2">
        <v>0.21942451596260071</v>
      </c>
      <c r="P10" s="2">
        <v>9.7359761595726013E-2</v>
      </c>
      <c r="Q10" s="2">
        <v>-1.398063637316227E-2</v>
      </c>
      <c r="R10" s="2">
        <v>4.160279780626297E-2</v>
      </c>
      <c r="S10" s="2">
        <v>2.731003426015377E-2</v>
      </c>
      <c r="T10" s="2">
        <v>5.9140335768461227E-2</v>
      </c>
      <c r="U10" s="2">
        <v>-4.2947949841618538E-3</v>
      </c>
      <c r="V10" s="2">
        <v>5.5324725806713104E-2</v>
      </c>
      <c r="W10" s="2">
        <v>4.8058498650789261E-2</v>
      </c>
      <c r="X10" s="2">
        <v>-6.9275066256523132E-2</v>
      </c>
      <c r="Y10" s="2">
        <v>-8.276183158159256E-2</v>
      </c>
      <c r="Z10" s="2">
        <v>5.1461126655340195E-2</v>
      </c>
      <c r="AA10" s="2">
        <v>5.2476495504379272E-2</v>
      </c>
      <c r="AB10" s="2">
        <v>2.430230937898159E-2</v>
      </c>
      <c r="AC10" s="2">
        <v>6.3434280455112457E-2</v>
      </c>
      <c r="AD10" s="2">
        <v>-1.9630838185548782E-2</v>
      </c>
      <c r="AE10" s="2">
        <v>-4.158468171954155E-2</v>
      </c>
      <c r="AF10" s="2"/>
      <c r="AG10" s="2">
        <v>2.375789E-2</v>
      </c>
    </row>
    <row r="11" spans="1:33" x14ac:dyDescent="0.25">
      <c r="A11" s="1">
        <v>43039</v>
      </c>
      <c r="B11" s="2">
        <v>-7.7102784998714924E-3</v>
      </c>
      <c r="C11" s="2">
        <v>-2.370561845600605E-2</v>
      </c>
      <c r="D11" s="2">
        <v>3.0357766896486282E-2</v>
      </c>
      <c r="E11" s="2">
        <v>-8.1554852426052094E-2</v>
      </c>
      <c r="F11" s="2">
        <v>6.5292388200759888E-2</v>
      </c>
      <c r="G11" s="2">
        <v>1.141144335269928E-2</v>
      </c>
      <c r="H11" s="2">
        <v>2.0895544439554214E-2</v>
      </c>
      <c r="I11" s="2">
        <v>-7.8317821025848389E-2</v>
      </c>
      <c r="J11" s="2">
        <v>-0.11672025173902512</v>
      </c>
      <c r="K11" s="2">
        <v>-3.8579143583774567E-2</v>
      </c>
      <c r="L11" s="2">
        <v>1.6711331903934479E-2</v>
      </c>
      <c r="M11" s="2">
        <v>4.5229636132717133E-2</v>
      </c>
      <c r="N11" s="2">
        <v>-1.3702132739126682E-2</v>
      </c>
      <c r="O11" s="2">
        <v>4.8672553151845932E-2</v>
      </c>
      <c r="P11" s="2">
        <v>-7.5789466500282288E-2</v>
      </c>
      <c r="Q11" s="2">
        <v>-4.3420609086751938E-2</v>
      </c>
      <c r="R11" s="2">
        <v>6.97588250041008E-2</v>
      </c>
      <c r="S11" s="2">
        <v>9.6665121614933014E-2</v>
      </c>
      <c r="T11" s="2">
        <v>9.5124147832393646E-2</v>
      </c>
      <c r="U11" s="2">
        <v>-2.260175347328186E-2</v>
      </c>
      <c r="V11" s="2">
        <v>0.10364759713411331</v>
      </c>
      <c r="W11" s="2">
        <v>7.9621739685535431E-2</v>
      </c>
      <c r="X11" s="2">
        <v>-9.789811447262764E-3</v>
      </c>
      <c r="Y11" s="2">
        <v>3.1904350966215134E-2</v>
      </c>
      <c r="Z11" s="2">
        <v>-0.15113134682178497</v>
      </c>
      <c r="AA11" s="2">
        <v>-1.7927153035998344E-2</v>
      </c>
      <c r="AB11" s="2">
        <v>3.7071328610181808E-2</v>
      </c>
      <c r="AC11" s="2">
        <v>8.8825851678848267E-2</v>
      </c>
      <c r="AD11" s="2">
        <v>0.14971660077571869</v>
      </c>
      <c r="AE11" s="2">
        <v>-2.8056308627128601E-2</v>
      </c>
      <c r="AF11" s="2"/>
      <c r="AG11" s="2">
        <v>1.93113E-2</v>
      </c>
    </row>
    <row r="12" spans="1:33" x14ac:dyDescent="0.25">
      <c r="A12" s="1">
        <v>43069</v>
      </c>
      <c r="B12" s="2">
        <v>7.1669586002826691E-2</v>
      </c>
      <c r="C12" s="2">
        <v>8.4185376763343811E-2</v>
      </c>
      <c r="D12" s="2">
        <v>5.3033877164125443E-2</v>
      </c>
      <c r="E12" s="2">
        <v>0.10020742565393448</v>
      </c>
      <c r="F12" s="2">
        <v>3.6366887390613556E-2</v>
      </c>
      <c r="G12" s="2">
        <v>0.12518474459648132</v>
      </c>
      <c r="H12" s="2">
        <v>-0.23391813039779663</v>
      </c>
      <c r="I12" s="2">
        <v>1.7267780378460884E-2</v>
      </c>
      <c r="J12" s="2">
        <v>0.1194925382733345</v>
      </c>
      <c r="K12" s="2">
        <v>-1.6393391415476799E-2</v>
      </c>
      <c r="L12" s="2">
        <v>8.5183251649141312E-3</v>
      </c>
      <c r="M12" s="2">
        <v>1.1301054619252682E-2</v>
      </c>
      <c r="N12" s="2">
        <v>3.6068674176931381E-2</v>
      </c>
      <c r="O12" s="2">
        <v>4.7116726636886597E-2</v>
      </c>
      <c r="P12" s="2">
        <v>5.8188911527395248E-2</v>
      </c>
      <c r="Q12" s="2">
        <v>4.2274747043848038E-2</v>
      </c>
      <c r="R12" s="2">
        <v>9.1190692037343979E-3</v>
      </c>
      <c r="S12" s="2">
        <v>6.1362337321043015E-2</v>
      </c>
      <c r="T12" s="2">
        <v>5.0168436020612717E-2</v>
      </c>
      <c r="U12" s="2">
        <v>4.4430363923311234E-3</v>
      </c>
      <c r="V12" s="2">
        <v>1.2957154773175716E-2</v>
      </c>
      <c r="W12" s="2">
        <v>7.4879951775074005E-2</v>
      </c>
      <c r="X12" s="2">
        <v>-2.0500075072050095E-2</v>
      </c>
      <c r="Y12" s="2">
        <v>0.25531399250030518</v>
      </c>
      <c r="Z12" s="2">
        <v>0.11775864660739899</v>
      </c>
      <c r="AA12" s="2">
        <v>4.3354161083698273E-2</v>
      </c>
      <c r="AB12" s="2">
        <v>3.7936005741357803E-2</v>
      </c>
      <c r="AC12" s="2">
        <v>2.3866316769272089E-3</v>
      </c>
      <c r="AD12" s="2">
        <v>6.4662322402000427E-2</v>
      </c>
      <c r="AE12" s="2">
        <v>-6.8410076200962067E-2</v>
      </c>
      <c r="AF12" s="2"/>
      <c r="AG12" s="2">
        <v>2.725955E-2</v>
      </c>
    </row>
    <row r="13" spans="1:33" x14ac:dyDescent="0.25">
      <c r="A13" s="1">
        <v>43098</v>
      </c>
      <c r="B13" s="2">
        <v>3.3676803112030029E-2</v>
      </c>
      <c r="C13" s="2">
        <v>-2.9320830479264259E-2</v>
      </c>
      <c r="D13" s="2">
        <v>1.7578745260834694E-2</v>
      </c>
      <c r="E13" s="2">
        <v>4.0354505181312561E-2</v>
      </c>
      <c r="F13" s="2">
        <v>8.7220966815948486E-4</v>
      </c>
      <c r="G13" s="2">
        <v>-2.2283462807536125E-2</v>
      </c>
      <c r="H13" s="2">
        <v>7.6335877180099487E-2</v>
      </c>
      <c r="I13" s="2">
        <v>1.751183345913887E-2</v>
      </c>
      <c r="J13" s="2">
        <v>-5.0461627542972565E-2</v>
      </c>
      <c r="K13" s="2">
        <v>5.0150640308856964E-3</v>
      </c>
      <c r="L13" s="2">
        <v>4.2021665722131729E-3</v>
      </c>
      <c r="M13" s="2">
        <v>6.2273189425468445E-2</v>
      </c>
      <c r="N13" s="2">
        <v>5.2105259150266647E-2</v>
      </c>
      <c r="O13" s="2">
        <v>0.14083558320999146</v>
      </c>
      <c r="P13" s="2">
        <v>-1.8534928094595671E-3</v>
      </c>
      <c r="Q13" s="2">
        <v>2.1002328023314476E-2</v>
      </c>
      <c r="R13" s="2">
        <v>-2.5672896299511194E-4</v>
      </c>
      <c r="S13" s="2">
        <v>-3.1956914812326431E-2</v>
      </c>
      <c r="T13" s="2">
        <v>-1.1481253430247307E-2</v>
      </c>
      <c r="U13" s="2">
        <v>-2.0184125751256943E-2</v>
      </c>
      <c r="V13" s="2">
        <v>2.6588540524244308E-2</v>
      </c>
      <c r="W13" s="2">
        <v>1.0427600704133511E-2</v>
      </c>
      <c r="X13" s="2">
        <v>2.5406987406313419E-3</v>
      </c>
      <c r="Y13" s="2">
        <v>6.1484921723604202E-2</v>
      </c>
      <c r="Z13" s="2">
        <v>-5.3524784743785858E-2</v>
      </c>
      <c r="AA13" s="2">
        <v>-1.1030640453100204E-3</v>
      </c>
      <c r="AB13" s="2">
        <v>5.1966048777103424E-2</v>
      </c>
      <c r="AC13" s="2">
        <v>8.2391321659088135E-2</v>
      </c>
      <c r="AD13" s="2">
        <v>-6.1865556053817272E-3</v>
      </c>
      <c r="AE13" s="2">
        <v>8.0945445224642754E-3</v>
      </c>
      <c r="AF13" s="2"/>
      <c r="AG13" s="2">
        <v>1.2128949999999999E-2</v>
      </c>
    </row>
    <row r="14" spans="1:33" x14ac:dyDescent="0.25">
      <c r="A14" s="1">
        <v>43131</v>
      </c>
      <c r="B14" s="2">
        <v>1.0789657011628151E-2</v>
      </c>
      <c r="C14" s="2">
        <v>4.3237503618001938E-2</v>
      </c>
      <c r="D14" s="2">
        <v>1.4871532097458839E-2</v>
      </c>
      <c r="E14" s="2">
        <v>-0.14808769524097443</v>
      </c>
      <c r="F14" s="2">
        <v>-5.6936773471534252E-3</v>
      </c>
      <c r="G14" s="2">
        <v>3.6515079438686371E-2</v>
      </c>
      <c r="H14" s="2">
        <v>-6.6489361226558685E-2</v>
      </c>
      <c r="I14" s="2">
        <v>0.14759737253189087</v>
      </c>
      <c r="J14" s="2">
        <v>0.1236204206943512</v>
      </c>
      <c r="K14" s="2">
        <v>7.1606755256652832E-2</v>
      </c>
      <c r="L14" s="2">
        <v>4.375901073217392E-2</v>
      </c>
      <c r="M14" s="2">
        <v>8.6294382810592651E-2</v>
      </c>
      <c r="N14" s="2">
        <v>1.2780256802216172E-3</v>
      </c>
      <c r="O14" s="2">
        <v>7.4424110352993011E-2</v>
      </c>
      <c r="P14" s="2">
        <v>8.2017898559570313E-2</v>
      </c>
      <c r="Q14" s="2">
        <v>-5.2790608257055283E-2</v>
      </c>
      <c r="R14" s="2">
        <v>1.6349971294403076E-2</v>
      </c>
      <c r="S14" s="2">
        <v>6.428179144859314E-2</v>
      </c>
      <c r="T14" s="2">
        <v>4.9273869954049587E-3</v>
      </c>
      <c r="U14" s="2">
        <v>2.0419245585799217E-2</v>
      </c>
      <c r="V14" s="2">
        <v>1.7242163419723511E-2</v>
      </c>
      <c r="W14" s="2">
        <v>6.8082883954048157E-2</v>
      </c>
      <c r="X14" s="2">
        <v>0.18410849571228027</v>
      </c>
      <c r="Y14" s="2">
        <v>0.10601092129945755</v>
      </c>
      <c r="Z14" s="2">
        <v>9.2275895178318024E-2</v>
      </c>
      <c r="AA14" s="2">
        <v>2.263941615819931E-2</v>
      </c>
      <c r="AB14" s="2">
        <v>4.1165806353092194E-2</v>
      </c>
      <c r="AC14" s="2">
        <v>4.3984707444906235E-2</v>
      </c>
      <c r="AD14" s="2">
        <v>0.24063897132873535</v>
      </c>
      <c r="AE14" s="2">
        <v>0.13797973096370697</v>
      </c>
      <c r="AF14" s="2"/>
      <c r="AG14" s="2">
        <v>5.0638450000000002E-2</v>
      </c>
    </row>
    <row r="15" spans="1:33" x14ac:dyDescent="0.25">
      <c r="A15" s="1">
        <v>43159</v>
      </c>
      <c r="B15" s="2">
        <v>-5.0703916698694229E-2</v>
      </c>
      <c r="C15" s="2">
        <v>-1.460184995085001E-2</v>
      </c>
      <c r="D15" s="2">
        <v>-3.9816480129957199E-2</v>
      </c>
      <c r="E15" s="2">
        <v>-4.7446798533201218E-2</v>
      </c>
      <c r="F15" s="2">
        <v>-7.2396829724311829E-2</v>
      </c>
      <c r="G15" s="2">
        <v>-3.3691916614770889E-2</v>
      </c>
      <c r="H15" s="2">
        <v>1.8993351608514786E-2</v>
      </c>
      <c r="I15" s="2">
        <v>2.5639832019805908E-2</v>
      </c>
      <c r="J15" s="2">
        <v>-1.9552918151021004E-2</v>
      </c>
      <c r="K15" s="2">
        <v>-2.5494767352938652E-2</v>
      </c>
      <c r="L15" s="2">
        <v>-0.12359684705734253</v>
      </c>
      <c r="M15" s="2">
        <v>-9.6962578594684601E-2</v>
      </c>
      <c r="N15" s="2">
        <v>-9.8205029964447021E-2</v>
      </c>
      <c r="O15" s="2">
        <v>-0.1990104466676712</v>
      </c>
      <c r="P15" s="2">
        <v>-0.16886843740940094</v>
      </c>
      <c r="Q15" s="2">
        <v>-9.0572156012058258E-2</v>
      </c>
      <c r="R15" s="2">
        <v>-4.918723925948143E-2</v>
      </c>
      <c r="S15" s="2">
        <v>-5.4411198943853378E-2</v>
      </c>
      <c r="T15" s="2">
        <v>-9.5700860023498535E-2</v>
      </c>
      <c r="U15" s="2">
        <v>-7.8356698155403137E-2</v>
      </c>
      <c r="V15" s="2">
        <v>-3.5170577466487885E-2</v>
      </c>
      <c r="W15" s="2">
        <v>-3.6925323307514191E-2</v>
      </c>
      <c r="X15" s="2">
        <v>-4.4567544013261795E-2</v>
      </c>
      <c r="Y15" s="2">
        <v>-0.10260210186243057</v>
      </c>
      <c r="Z15" s="2">
        <v>-0.13928070664405823</v>
      </c>
      <c r="AA15" s="2">
        <v>-1.0529144667088985E-2</v>
      </c>
      <c r="AB15" s="2">
        <v>-5.121675506234169E-2</v>
      </c>
      <c r="AC15" s="2">
        <v>-5.4155431687831879E-2</v>
      </c>
      <c r="AD15" s="2">
        <v>4.2429085820913315E-2</v>
      </c>
      <c r="AE15" s="2">
        <v>-3.1751856207847595E-2</v>
      </c>
      <c r="AF15" s="2"/>
      <c r="AG15" s="2">
        <v>-3.9481330000000002E-2</v>
      </c>
    </row>
    <row r="16" spans="1:33" x14ac:dyDescent="0.25">
      <c r="A16" s="1">
        <v>43188</v>
      </c>
      <c r="B16" s="2">
        <v>-2.6366820558905602E-2</v>
      </c>
      <c r="C16" s="2">
        <v>-3.0534299090504646E-2</v>
      </c>
      <c r="D16" s="2">
        <v>-2.8553567826747894E-2</v>
      </c>
      <c r="E16" s="2">
        <v>-6.7679218947887421E-2</v>
      </c>
      <c r="F16" s="2">
        <v>-8.6217857897281647E-3</v>
      </c>
      <c r="G16" s="2">
        <v>4.6080119907855988E-2</v>
      </c>
      <c r="H16" s="2">
        <v>8.1081047654151917E-2</v>
      </c>
      <c r="I16" s="2">
        <v>5.2605520933866501E-2</v>
      </c>
      <c r="J16" s="2">
        <v>1.4760784804821014E-2</v>
      </c>
      <c r="K16" s="2">
        <v>4.4556804001331329E-2</v>
      </c>
      <c r="L16" s="2">
        <v>-1.491942536085844E-2</v>
      </c>
      <c r="M16" s="2">
        <v>-1.4230280183255672E-2</v>
      </c>
      <c r="N16" s="2">
        <v>1.8942127004265785E-2</v>
      </c>
      <c r="O16" s="2">
        <v>0.11088144779205322</v>
      </c>
      <c r="P16" s="2">
        <v>-8.1548050045967102E-2</v>
      </c>
      <c r="Q16" s="2">
        <v>9.6790902316570282E-3</v>
      </c>
      <c r="R16" s="2">
        <v>-7.4706859886646271E-3</v>
      </c>
      <c r="S16" s="2">
        <v>-6.7895166575908661E-2</v>
      </c>
      <c r="T16" s="2">
        <v>1.4575842767953873E-2</v>
      </c>
      <c r="U16" s="2">
        <v>7.6744243502616882E-2</v>
      </c>
      <c r="V16" s="2">
        <v>-2.3556929081678391E-2</v>
      </c>
      <c r="W16" s="2">
        <v>-9.6910715103149414E-2</v>
      </c>
      <c r="X16" s="2">
        <v>-1.9753385335206985E-2</v>
      </c>
      <c r="Y16" s="2">
        <v>-0.11725664138793945</v>
      </c>
      <c r="Z16" s="2">
        <v>-8.1500135362148285E-2</v>
      </c>
      <c r="AA16" s="2">
        <v>-2.2583300247788429E-2</v>
      </c>
      <c r="AB16" s="2">
        <v>5.1969415508210659E-3</v>
      </c>
      <c r="AC16" s="2">
        <v>-2.1546008065342903E-2</v>
      </c>
      <c r="AD16" s="2">
        <v>-4.3049350380897522E-2</v>
      </c>
      <c r="AE16" s="2">
        <v>-0.22424647212028503</v>
      </c>
      <c r="AF16" s="2"/>
      <c r="AG16" s="2">
        <v>-1.8445340000000001E-2</v>
      </c>
    </row>
    <row r="17" spans="1:33" x14ac:dyDescent="0.25">
      <c r="A17" s="1">
        <v>43220</v>
      </c>
      <c r="B17" s="2">
        <v>-1.0951872682198882E-3</v>
      </c>
      <c r="C17" s="2">
        <v>6.0425747185945511E-2</v>
      </c>
      <c r="D17" s="2">
        <v>1.5740497037768364E-2</v>
      </c>
      <c r="E17" s="2">
        <v>1.7968375235795975E-2</v>
      </c>
      <c r="F17" s="2">
        <v>7.0725135505199432E-2</v>
      </c>
      <c r="G17" s="2">
        <v>2.3141093552112579E-2</v>
      </c>
      <c r="H17" s="2">
        <v>7.4999973177909851E-2</v>
      </c>
      <c r="I17" s="2">
        <v>3.4980297088623047E-2</v>
      </c>
      <c r="J17" s="2">
        <v>0.31017303466796875</v>
      </c>
      <c r="K17" s="2">
        <v>4.6345449984073639E-2</v>
      </c>
      <c r="L17" s="2">
        <v>4.2085502296686172E-2</v>
      </c>
      <c r="M17" s="2">
        <v>4.7315529081970453E-4</v>
      </c>
      <c r="N17" s="2">
        <v>9.7071200609207153E-2</v>
      </c>
      <c r="O17" s="2">
        <v>0.1314321756362915</v>
      </c>
      <c r="P17" s="2">
        <v>-5.0037596374750137E-2</v>
      </c>
      <c r="Q17" s="2">
        <v>-7.8491456806659698E-2</v>
      </c>
      <c r="R17" s="2">
        <v>-5.1254492253065109E-2</v>
      </c>
      <c r="S17" s="2">
        <v>-0.11447706073522568</v>
      </c>
      <c r="T17" s="2">
        <v>3.179771825671196E-2</v>
      </c>
      <c r="U17" s="2">
        <v>7.3794065974652767E-3</v>
      </c>
      <c r="V17" s="2">
        <v>-6.2378842383623123E-2</v>
      </c>
      <c r="W17" s="2">
        <v>-1.3552963733673096E-2</v>
      </c>
      <c r="X17" s="2">
        <v>-2.3126846179366112E-2</v>
      </c>
      <c r="Y17" s="2">
        <v>5.2213866263628006E-2</v>
      </c>
      <c r="Z17" s="2">
        <v>0.13052567839622498</v>
      </c>
      <c r="AA17" s="2">
        <v>3.1558152288198471E-2</v>
      </c>
      <c r="AB17" s="2">
        <v>4.9032721668481827E-2</v>
      </c>
      <c r="AC17" s="2">
        <v>-5.4268389940261841E-2</v>
      </c>
      <c r="AD17" s="2">
        <v>8.2074731588363647E-2</v>
      </c>
      <c r="AE17" s="2">
        <v>0.10434745252132416</v>
      </c>
      <c r="AF17" s="2"/>
      <c r="AG17" s="2">
        <v>4.6918850000000007E-3</v>
      </c>
    </row>
    <row r="18" spans="1:33" x14ac:dyDescent="0.25">
      <c r="A18" s="1">
        <v>43251</v>
      </c>
      <c r="B18" s="2">
        <v>-8.5717188194394112E-3</v>
      </c>
      <c r="C18" s="2">
        <v>-1.8600450828671455E-2</v>
      </c>
      <c r="D18" s="2">
        <v>3.2574240118265152E-2</v>
      </c>
      <c r="E18" s="2">
        <v>-2.0004760473966599E-2</v>
      </c>
      <c r="F18" s="2">
        <v>-4.4374149292707443E-2</v>
      </c>
      <c r="G18" s="2">
        <v>-6.2112476676702499E-2</v>
      </c>
      <c r="H18" s="2">
        <v>-0.19246190786361694</v>
      </c>
      <c r="I18" s="2">
        <v>4.0334258228540421E-2</v>
      </c>
      <c r="J18" s="2">
        <v>1.6181245446205139E-2</v>
      </c>
      <c r="K18" s="2">
        <v>-2.9197880998253822E-2</v>
      </c>
      <c r="L18" s="2">
        <v>5.5434055626392365E-2</v>
      </c>
      <c r="M18" s="2">
        <v>6.0436952859163284E-2</v>
      </c>
      <c r="N18" s="2">
        <v>2.4778391234576702E-3</v>
      </c>
      <c r="O18" s="2">
        <v>0.17698632180690765</v>
      </c>
      <c r="P18" s="2">
        <v>-2.7080856263637543E-2</v>
      </c>
      <c r="Q18" s="2">
        <v>1.1473623104393482E-2</v>
      </c>
      <c r="R18" s="2">
        <v>-4.2595382779836655E-2</v>
      </c>
      <c r="S18" s="2">
        <v>2.1606031805276871E-2</v>
      </c>
      <c r="T18" s="2">
        <v>2.7843716088682413E-4</v>
      </c>
      <c r="U18" s="2">
        <v>-3.7717071827501059E-3</v>
      </c>
      <c r="V18" s="2">
        <v>3.3862799406051636E-2</v>
      </c>
      <c r="W18" s="2">
        <v>2.099048113450408E-3</v>
      </c>
      <c r="X18" s="2">
        <v>-3.0735153704881668E-2</v>
      </c>
      <c r="Y18" s="2">
        <v>-2.917826920747757E-2</v>
      </c>
      <c r="Z18" s="2">
        <v>-9.2224001884460449E-2</v>
      </c>
      <c r="AA18" s="2">
        <v>-9.2870881780982018E-3</v>
      </c>
      <c r="AB18" s="2">
        <v>3.9814483374357224E-2</v>
      </c>
      <c r="AC18" s="2">
        <v>4.1712615638971329E-2</v>
      </c>
      <c r="AD18" s="2">
        <v>4.0539413690567017E-2</v>
      </c>
      <c r="AE18" s="2">
        <v>-3.1201031059026718E-2</v>
      </c>
      <c r="AF18" s="2"/>
      <c r="AG18" s="2">
        <v>2.6164449999999999E-2</v>
      </c>
    </row>
    <row r="19" spans="1:33" x14ac:dyDescent="0.25">
      <c r="A19" s="1">
        <v>43280</v>
      </c>
      <c r="B19" s="2">
        <v>5.3684491664171219E-2</v>
      </c>
      <c r="C19" s="2">
        <v>-3.8808736950159073E-2</v>
      </c>
      <c r="D19" s="2">
        <v>8.5709959268569946E-2</v>
      </c>
      <c r="E19" s="2">
        <v>0.14313158392906189</v>
      </c>
      <c r="F19" s="2">
        <v>-1.4436548575758934E-2</v>
      </c>
      <c r="G19" s="2">
        <v>-3.8239277899265289E-2</v>
      </c>
      <c r="H19" s="2">
        <v>-7.4478648602962494E-2</v>
      </c>
      <c r="I19" s="2">
        <v>0.12422466278076172</v>
      </c>
      <c r="J19" s="2">
        <v>2.7662895154207945E-3</v>
      </c>
      <c r="K19" s="2">
        <v>4.8261675983667374E-2</v>
      </c>
      <c r="L19" s="2">
        <v>1.8340786918997765E-2</v>
      </c>
      <c r="M19" s="2">
        <v>-1.1327187530696392E-2</v>
      </c>
      <c r="N19" s="2">
        <v>1.7135938629508018E-2</v>
      </c>
      <c r="O19" s="2">
        <v>-2.6598211377859116E-2</v>
      </c>
      <c r="P19" s="2">
        <v>-4.6663913875818253E-2</v>
      </c>
      <c r="Q19" s="2">
        <v>6.6830664873123169E-2</v>
      </c>
      <c r="R19" s="2">
        <v>2.7843888849020004E-2</v>
      </c>
      <c r="S19" s="2">
        <v>-2.5857856962829828E-3</v>
      </c>
      <c r="T19" s="2">
        <v>8.5668889805674553E-3</v>
      </c>
      <c r="U19" s="2">
        <v>0</v>
      </c>
      <c r="V19" s="2">
        <v>7.4673719704151154E-2</v>
      </c>
      <c r="W19" s="2">
        <v>-2.29458287358284E-2</v>
      </c>
      <c r="X19" s="2">
        <v>2.3004461545497179E-3</v>
      </c>
      <c r="Y19" s="2">
        <v>0.16933830082416534</v>
      </c>
      <c r="Z19" s="2">
        <v>1.5144330449402332E-2</v>
      </c>
      <c r="AA19" s="2">
        <v>9.7411209717392921E-3</v>
      </c>
      <c r="AB19" s="2">
        <v>5.0130743533372879E-2</v>
      </c>
      <c r="AC19" s="2">
        <v>-2.2340409457683563E-2</v>
      </c>
      <c r="AD19" s="2">
        <v>4.3065287172794342E-2</v>
      </c>
      <c r="AE19" s="2">
        <v>0.20447440445423126</v>
      </c>
      <c r="AF19" s="2"/>
      <c r="AG19" s="2">
        <v>5.365018E-3</v>
      </c>
    </row>
    <row r="20" spans="1:33" x14ac:dyDescent="0.25">
      <c r="A20" s="1">
        <v>43312</v>
      </c>
      <c r="B20" s="2">
        <v>9.1498903930187225E-2</v>
      </c>
      <c r="C20" s="2">
        <v>-9.3159802258014679E-2</v>
      </c>
      <c r="D20" s="2">
        <v>-7.2805225849151611E-2</v>
      </c>
      <c r="E20" s="2">
        <v>3.2563090324401855E-2</v>
      </c>
      <c r="F20" s="2">
        <v>5.4246652871370316E-3</v>
      </c>
      <c r="G20" s="2">
        <v>1.3679361902177334E-2</v>
      </c>
      <c r="H20" s="2">
        <v>1.5021475963294506E-2</v>
      </c>
      <c r="I20" s="2">
        <v>-6.9142743945121765E-2</v>
      </c>
      <c r="J20" s="2">
        <v>5.308687686920166E-3</v>
      </c>
      <c r="K20" s="2">
        <v>5.3021959960460663E-2</v>
      </c>
      <c r="L20" s="2">
        <v>-1.4746780507266521E-2</v>
      </c>
      <c r="M20" s="2">
        <v>8.5571454837918282E-3</v>
      </c>
      <c r="N20" s="2">
        <v>-1.2655514292418957E-3</v>
      </c>
      <c r="O20" s="2">
        <v>1.2464056722819805E-2</v>
      </c>
      <c r="P20" s="2">
        <v>4.5513015240430832E-2</v>
      </c>
      <c r="Q20" s="2">
        <v>4.531385749578476E-2</v>
      </c>
      <c r="R20" s="2">
        <v>6.6808059811592102E-2</v>
      </c>
      <c r="S20" s="2">
        <v>7.9300560057163239E-2</v>
      </c>
      <c r="T20" s="2">
        <v>0.13415196537971497</v>
      </c>
      <c r="U20" s="2">
        <v>3.1295217573642731E-2</v>
      </c>
      <c r="V20" s="2">
        <v>8.1360265612602234E-2</v>
      </c>
      <c r="W20" s="2">
        <v>0.1232125535607338</v>
      </c>
      <c r="X20" s="2">
        <v>-8.3202095702290535E-3</v>
      </c>
      <c r="Y20" s="2">
        <v>1.933213509619236E-2</v>
      </c>
      <c r="Z20" s="2">
        <v>1.5695448964834213E-2</v>
      </c>
      <c r="AA20" s="2">
        <v>0.10060644149780273</v>
      </c>
      <c r="AB20" s="2">
        <v>-1.0543297976255417E-2</v>
      </c>
      <c r="AC20" s="2">
        <v>2.6332950219511986E-2</v>
      </c>
      <c r="AD20" s="2">
        <v>4.5675896108150482E-2</v>
      </c>
      <c r="AE20" s="2">
        <v>-0.13066042959690094</v>
      </c>
      <c r="AF20" s="2"/>
      <c r="AG20" s="2">
        <v>3.1603569999999997E-2</v>
      </c>
    </row>
    <row r="21" spans="1:33" x14ac:dyDescent="0.25">
      <c r="A21" s="1">
        <v>43343</v>
      </c>
      <c r="B21" s="2">
        <v>-1.3561121188104153E-2</v>
      </c>
      <c r="C21" s="2">
        <v>-7.0003502070903778E-2</v>
      </c>
      <c r="D21" s="2">
        <v>5.2040126174688339E-2</v>
      </c>
      <c r="E21" s="2">
        <v>0.18351976573467255</v>
      </c>
      <c r="F21" s="2">
        <v>3.6181304603815079E-2</v>
      </c>
      <c r="G21" s="2">
        <v>0.10039094835519791</v>
      </c>
      <c r="H21" s="2">
        <v>-0.12684988975524902</v>
      </c>
      <c r="I21" s="2">
        <v>0.13667857646942139</v>
      </c>
      <c r="J21" s="2">
        <v>9.5743179321289063E-2</v>
      </c>
      <c r="K21" s="2">
        <v>5.1284775137901306E-2</v>
      </c>
      <c r="L21" s="2">
        <v>-6.3796341419219971E-3</v>
      </c>
      <c r="M21" s="2">
        <v>1.7961891368031502E-2</v>
      </c>
      <c r="N21" s="2">
        <v>-5.298168957233429E-2</v>
      </c>
      <c r="O21" s="2">
        <v>2.0833304151892662E-2</v>
      </c>
      <c r="P21" s="2">
        <v>-6.2783919274806976E-2</v>
      </c>
      <c r="Q21" s="2">
        <v>2.55934689193964E-2</v>
      </c>
      <c r="R21" s="2">
        <v>3.2531830947846174E-3</v>
      </c>
      <c r="S21" s="2">
        <v>-1.8843791622202843E-4</v>
      </c>
      <c r="T21" s="2">
        <v>3.5574741661548615E-2</v>
      </c>
      <c r="U21" s="2">
        <v>5.4920297116041183E-3</v>
      </c>
      <c r="V21" s="2">
        <v>3.5645350813865662E-2</v>
      </c>
      <c r="W21" s="2">
        <v>-8.2839205861091614E-2</v>
      </c>
      <c r="X21" s="2">
        <v>-5.2798986434936523E-2</v>
      </c>
      <c r="Y21" s="2">
        <v>9.1034479439258575E-2</v>
      </c>
      <c r="Z21" s="2">
        <v>0.16003696620464325</v>
      </c>
      <c r="AA21" s="2">
        <v>4.833458736538887E-2</v>
      </c>
      <c r="AB21" s="2">
        <v>0.11322721093893051</v>
      </c>
      <c r="AC21" s="2">
        <v>5.4813366383314133E-2</v>
      </c>
      <c r="AD21" s="2">
        <v>0.13236454129219055</v>
      </c>
      <c r="AE21" s="2">
        <v>1.1806496419012547E-2</v>
      </c>
      <c r="AF21" s="2"/>
      <c r="AG21" s="2">
        <v>3.0233019999999999E-2</v>
      </c>
    </row>
    <row r="22" spans="1:33" x14ac:dyDescent="0.25">
      <c r="A22" s="1">
        <v>43371</v>
      </c>
      <c r="B22" s="2">
        <v>4.3920781463384628E-2</v>
      </c>
      <c r="C22" s="2">
        <v>-3.199051134288311E-3</v>
      </c>
      <c r="D22" s="2">
        <v>3.3604685217142105E-2</v>
      </c>
      <c r="E22" s="2">
        <v>0.14096619188785553</v>
      </c>
      <c r="F22" s="2">
        <v>3.1190270557999611E-2</v>
      </c>
      <c r="G22" s="2">
        <v>4.6265441924333572E-2</v>
      </c>
      <c r="H22" s="2">
        <v>-2.7844982221722603E-2</v>
      </c>
      <c r="I22" s="2">
        <v>-1.0751640424132347E-2</v>
      </c>
      <c r="J22" s="2">
        <v>-4.3478269129991531E-2</v>
      </c>
      <c r="K22" s="2">
        <v>-2.5793861132115126E-3</v>
      </c>
      <c r="L22" s="2">
        <v>6.0496427118778229E-2</v>
      </c>
      <c r="M22" s="2">
        <v>-8.2195393741130829E-2</v>
      </c>
      <c r="N22" s="2">
        <v>3.2247170805931091E-2</v>
      </c>
      <c r="O22" s="2">
        <v>8.2287326455116272E-2</v>
      </c>
      <c r="P22" s="2">
        <v>3.0850544571876526E-2</v>
      </c>
      <c r="Q22" s="2">
        <v>3.3756047487258911E-3</v>
      </c>
      <c r="R22" s="2">
        <v>-1.275559701025486E-2</v>
      </c>
      <c r="S22" s="2">
        <v>-9.9559768568724394E-4</v>
      </c>
      <c r="T22" s="2">
        <v>-3.9507884532213211E-2</v>
      </c>
      <c r="U22" s="2">
        <v>-3.3409491181373596E-2</v>
      </c>
      <c r="V22" s="2">
        <v>-8.1214087549597025E-4</v>
      </c>
      <c r="W22" s="2">
        <v>3.5082697868347168E-2</v>
      </c>
      <c r="X22" s="2">
        <v>5.740220844745636E-2</v>
      </c>
      <c r="Y22" s="2">
        <v>-7.5872994959354401E-2</v>
      </c>
      <c r="Z22" s="2">
        <v>4.6252038329839706E-2</v>
      </c>
      <c r="AA22" s="2">
        <v>6.1416167765855789E-2</v>
      </c>
      <c r="AB22" s="2">
        <v>-2.0983690395951271E-2</v>
      </c>
      <c r="AC22" s="2">
        <v>-4.1981998831033707E-2</v>
      </c>
      <c r="AD22" s="2">
        <v>-4.8243221826851368E-3</v>
      </c>
      <c r="AE22" s="2">
        <v>-0.12229004502296448</v>
      </c>
      <c r="AF22" s="2"/>
      <c r="AG22" s="2">
        <v>4.2462880000000003E-4</v>
      </c>
    </row>
    <row r="23" spans="1:33" x14ac:dyDescent="0.25">
      <c r="A23" s="1">
        <v>43404</v>
      </c>
      <c r="B23" s="2">
        <v>-1.804344542324543E-2</v>
      </c>
      <c r="C23" s="2">
        <v>-1.5745075419545174E-2</v>
      </c>
      <c r="D23" s="2">
        <v>-0.2285877913236618</v>
      </c>
      <c r="E23" s="2">
        <v>-0.10072488337755203</v>
      </c>
      <c r="F23" s="2">
        <v>5.7445161044597626E-2</v>
      </c>
      <c r="G23" s="2">
        <v>-5.499944556504488E-3</v>
      </c>
      <c r="H23" s="2">
        <v>-0.24782067537307739</v>
      </c>
      <c r="I23" s="2">
        <v>-8.8229238986968994E-2</v>
      </c>
      <c r="J23" s="2">
        <v>1.278271060436964E-2</v>
      </c>
      <c r="K23" s="2">
        <v>-6.0075599700212479E-2</v>
      </c>
      <c r="L23" s="2">
        <v>-6.2808707356452942E-2</v>
      </c>
      <c r="M23" s="2">
        <v>-0.12915818393230438</v>
      </c>
      <c r="N23" s="2">
        <v>-8.6931608617305756E-2</v>
      </c>
      <c r="O23" s="2">
        <v>-0.18427838385105133</v>
      </c>
      <c r="P23" s="2">
        <v>-9.2774689197540283E-2</v>
      </c>
      <c r="Q23" s="2">
        <v>7.4098244309425354E-2</v>
      </c>
      <c r="R23" s="2">
        <v>-3.7020076066255569E-2</v>
      </c>
      <c r="S23" s="2">
        <v>-9.7052879631519318E-2</v>
      </c>
      <c r="T23" s="2">
        <v>-0.20697870850563049</v>
      </c>
      <c r="U23" s="2">
        <v>-3.6201592534780502E-2</v>
      </c>
      <c r="V23" s="2">
        <v>-0.13562968373298645</v>
      </c>
      <c r="W23" s="2">
        <v>-0.16271340847015381</v>
      </c>
      <c r="X23" s="2">
        <v>-0.10056760162115097</v>
      </c>
      <c r="Y23" s="2">
        <v>2.232908271253109E-2</v>
      </c>
      <c r="Z23" s="2">
        <v>-7.4059978127479553E-2</v>
      </c>
      <c r="AA23" s="2">
        <v>-2.291804738342762E-2</v>
      </c>
      <c r="AB23" s="2">
        <v>-2.1296903491020203E-2</v>
      </c>
      <c r="AC23" s="2">
        <v>-5.9306830167770386E-2</v>
      </c>
      <c r="AD23" s="2">
        <v>-0.20219171047210693</v>
      </c>
      <c r="AE23" s="2">
        <v>0.27401149272918701</v>
      </c>
      <c r="AF23" s="2"/>
      <c r="AG23" s="2">
        <v>-7.4045410000000006E-2</v>
      </c>
    </row>
    <row r="24" spans="1:33" x14ac:dyDescent="0.25">
      <c r="A24" s="1">
        <v>43434</v>
      </c>
      <c r="B24" s="2">
        <v>5.7475920766592026E-3</v>
      </c>
      <c r="C24" s="2">
        <v>6.7499086260795593E-2</v>
      </c>
      <c r="D24" s="2">
        <v>0.15447455644607544</v>
      </c>
      <c r="E24" s="2">
        <v>-4.5172102749347687E-2</v>
      </c>
      <c r="F24" s="2">
        <v>7.218768447637558E-2</v>
      </c>
      <c r="G24" s="2">
        <v>2.4001741781830788E-2</v>
      </c>
      <c r="H24" s="2">
        <v>0.14867542684078217</v>
      </c>
      <c r="I24" s="2">
        <v>3.1734805554151535E-2</v>
      </c>
      <c r="J24" s="2">
        <v>2.7979938313364983E-2</v>
      </c>
      <c r="K24" s="2">
        <v>-1.8941789865493774E-2</v>
      </c>
      <c r="L24" s="2">
        <v>8.0321244895458221E-3</v>
      </c>
      <c r="M24" s="2">
        <v>4.5255977660417557E-2</v>
      </c>
      <c r="N24" s="2">
        <v>7.5324684381484985E-2</v>
      </c>
      <c r="O24" s="2">
        <v>-0.11848337203264236</v>
      </c>
      <c r="P24" s="2">
        <v>9.971512109041214E-2</v>
      </c>
      <c r="Q24" s="2">
        <v>6.5742015838623047E-2</v>
      </c>
      <c r="R24" s="2">
        <v>4.4913936406373978E-2</v>
      </c>
      <c r="S24" s="2">
        <v>9.9968485534191132E-2</v>
      </c>
      <c r="T24" s="2">
        <v>9.6593856811523438E-2</v>
      </c>
      <c r="U24" s="2">
        <v>3.3195570111274719E-2</v>
      </c>
      <c r="V24" s="2">
        <v>7.9955287277698517E-2</v>
      </c>
      <c r="W24" s="2">
        <v>6.2610231339931488E-2</v>
      </c>
      <c r="X24" s="2">
        <v>-6.8446598947048187E-2</v>
      </c>
      <c r="Y24" s="2">
        <v>1.3440732145681977E-3</v>
      </c>
      <c r="Z24" s="2">
        <v>0.10788779705762863</v>
      </c>
      <c r="AA24" s="2">
        <v>8.1514120101928711E-2</v>
      </c>
      <c r="AB24" s="2">
        <v>-5.5096033960580826E-2</v>
      </c>
      <c r="AC24" s="2">
        <v>8.734571747481823E-3</v>
      </c>
      <c r="AD24" s="2">
        <v>5.7671751827001572E-2</v>
      </c>
      <c r="AE24" s="2">
        <v>3.9013408124446869E-2</v>
      </c>
      <c r="AF24" s="2"/>
      <c r="AG24" s="2">
        <v>1.8512150000000002E-2</v>
      </c>
    </row>
    <row r="25" spans="1:33" x14ac:dyDescent="0.25">
      <c r="A25" s="1">
        <v>43465</v>
      </c>
      <c r="B25" s="2">
        <v>-4.294741153717041E-2</v>
      </c>
      <c r="C25" s="2">
        <v>-0.1186952069401741</v>
      </c>
      <c r="D25" s="2">
        <v>-9.33833047747612E-2</v>
      </c>
      <c r="E25" s="2">
        <v>-0.21368271112442017</v>
      </c>
      <c r="F25" s="2">
        <v>-5.8033991605043411E-2</v>
      </c>
      <c r="G25" s="2">
        <v>-3.253123490139842E-3</v>
      </c>
      <c r="H25" s="2">
        <v>-0.22974920272827148</v>
      </c>
      <c r="I25" s="2">
        <v>-0.10377903282642365</v>
      </c>
      <c r="J25" s="2">
        <v>-8.752981573343277E-2</v>
      </c>
      <c r="K25" s="2">
        <v>-0.10973487794399261</v>
      </c>
      <c r="L25" s="2">
        <v>-0.14226411283016205</v>
      </c>
      <c r="M25" s="2">
        <v>-9.8060168325901031E-2</v>
      </c>
      <c r="N25" s="2">
        <v>-8.5337154567241669E-2</v>
      </c>
      <c r="O25" s="2">
        <v>-0.14080289006233215</v>
      </c>
      <c r="P25" s="2">
        <v>-0.11873920261859894</v>
      </c>
      <c r="Q25" s="2">
        <v>-2.7404548600316048E-2</v>
      </c>
      <c r="R25" s="2">
        <v>-6.4940989017486572E-2</v>
      </c>
      <c r="S25" s="2">
        <v>-8.3589866757392883E-2</v>
      </c>
      <c r="T25" s="2">
        <v>-4.7384385019540787E-2</v>
      </c>
      <c r="U25" s="2">
        <v>-3.7575997412204742E-2</v>
      </c>
      <c r="V25" s="2">
        <v>-7.2181515395641327E-2</v>
      </c>
      <c r="W25" s="2">
        <v>-6.2759332358837128E-2</v>
      </c>
      <c r="X25" s="2">
        <v>-6.3606113195419312E-2</v>
      </c>
      <c r="Y25" s="2">
        <v>-7.2825349867343903E-2</v>
      </c>
      <c r="Z25" s="2">
        <v>-0.18304240703582764</v>
      </c>
      <c r="AA25" s="2">
        <v>-5.5807873606681824E-2</v>
      </c>
      <c r="AB25" s="2">
        <v>-7.0326432585716248E-2</v>
      </c>
      <c r="AC25" s="2">
        <v>-0.15711422264575958</v>
      </c>
      <c r="AD25" s="2">
        <v>-0.11134978383779526</v>
      </c>
      <c r="AE25" s="2">
        <v>-5.044516921043396E-2</v>
      </c>
      <c r="AF25" s="2"/>
      <c r="AG25" s="2">
        <v>-8.9890029999999996E-2</v>
      </c>
    </row>
    <row r="26" spans="1:33" x14ac:dyDescent="0.25">
      <c r="A26" s="1">
        <v>43496</v>
      </c>
      <c r="B26" s="2">
        <v>1.7054218798875809E-2</v>
      </c>
      <c r="C26" s="2">
        <v>0.16913320124149323</v>
      </c>
      <c r="D26" s="2">
        <v>0.10713642090559006</v>
      </c>
      <c r="E26" s="2">
        <v>0.15462295711040497</v>
      </c>
      <c r="F26" s="2">
        <v>6.8141655065119267E-3</v>
      </c>
      <c r="G26" s="2">
        <v>2.241084910929203E-2</v>
      </c>
      <c r="H26" s="2">
        <v>0.1968563050031662</v>
      </c>
      <c r="I26" s="2">
        <v>0.14411872625350952</v>
      </c>
      <c r="J26" s="2">
        <v>0.22654525935649872</v>
      </c>
      <c r="K26" s="2">
        <v>9.5923848450183868E-2</v>
      </c>
      <c r="L26" s="2">
        <v>7.4644319713115692E-2</v>
      </c>
      <c r="M26" s="2">
        <v>4.5815262943506241E-2</v>
      </c>
      <c r="N26" s="2">
        <v>5.3865250200033188E-2</v>
      </c>
      <c r="O26" s="2">
        <v>0.10111574828624725</v>
      </c>
      <c r="P26" s="2">
        <v>4.6055890619754791E-2</v>
      </c>
      <c r="Q26" s="2">
        <v>5.7302035391330719E-2</v>
      </c>
      <c r="R26" s="2">
        <v>3.1399775296449661E-2</v>
      </c>
      <c r="S26" s="2">
        <v>5.1222894340753555E-2</v>
      </c>
      <c r="T26" s="2">
        <v>7.1727089583873749E-2</v>
      </c>
      <c r="U26" s="2">
        <v>6.6985352896153927E-3</v>
      </c>
      <c r="V26" s="2">
        <v>7.1316011250019073E-2</v>
      </c>
      <c r="W26" s="2">
        <v>0.16275180876255035</v>
      </c>
      <c r="X26" s="2">
        <v>3.0501518398523331E-2</v>
      </c>
      <c r="Y26" s="2">
        <v>3.0181815847754478E-2</v>
      </c>
      <c r="Z26" s="2">
        <v>8.0892313271760941E-3</v>
      </c>
      <c r="AA26" s="2">
        <v>-1.9244002178311348E-2</v>
      </c>
      <c r="AB26" s="2">
        <v>2.5215426459908485E-2</v>
      </c>
      <c r="AC26" s="2">
        <v>6.6146321594715118E-2</v>
      </c>
      <c r="AD26" s="2">
        <v>0.1443171352148056</v>
      </c>
      <c r="AE26" s="2">
        <v>-7.7463939785957336E-2</v>
      </c>
      <c r="AF26" s="2"/>
      <c r="AG26" s="2">
        <v>8.8293910000000003E-2</v>
      </c>
    </row>
    <row r="27" spans="1:33" x14ac:dyDescent="0.25">
      <c r="A27" s="1">
        <v>43524</v>
      </c>
      <c r="B27" s="2">
        <v>1.1836439371109009E-2</v>
      </c>
      <c r="C27" s="2">
        <v>-4.1591305285692215E-2</v>
      </c>
      <c r="D27" s="2">
        <v>-8.2156211137771606E-2</v>
      </c>
      <c r="E27" s="2">
        <v>-2.3323406931012869E-3</v>
      </c>
      <c r="F27" s="2">
        <v>3.4791350364685059E-2</v>
      </c>
      <c r="G27" s="2">
        <v>1.0002091526985168E-2</v>
      </c>
      <c r="H27" s="2">
        <v>-4.9093175679445267E-2</v>
      </c>
      <c r="I27" s="2">
        <v>-0.1155676394701004</v>
      </c>
      <c r="J27" s="2">
        <v>0.14712721109390259</v>
      </c>
      <c r="K27" s="2">
        <v>-4.5657049864530563E-2</v>
      </c>
      <c r="L27" s="2">
        <v>8.965611457824707E-2</v>
      </c>
      <c r="M27" s="2">
        <v>-1.6672467812895775E-2</v>
      </c>
      <c r="N27" s="2">
        <v>5.3379852324724197E-2</v>
      </c>
      <c r="O27" s="2">
        <v>5.4464876651763916E-2</v>
      </c>
      <c r="P27" s="2">
        <v>-6.6540814936161041E-2</v>
      </c>
      <c r="Q27" s="2">
        <v>2.1561125293374062E-2</v>
      </c>
      <c r="R27" s="2">
        <v>6.6483296453952789E-2</v>
      </c>
      <c r="S27" s="2">
        <v>4.2586103081703186E-2</v>
      </c>
      <c r="T27" s="2">
        <v>0.1461988091468811</v>
      </c>
      <c r="U27" s="2">
        <v>2.0384050905704498E-2</v>
      </c>
      <c r="V27" s="2">
        <v>3.0390072613954544E-2</v>
      </c>
      <c r="W27" s="2">
        <v>3.4370552748441696E-2</v>
      </c>
      <c r="X27" s="2">
        <v>-2.7056435123085976E-2</v>
      </c>
      <c r="Y27" s="2">
        <v>4.0240027010440826E-2</v>
      </c>
      <c r="Z27" s="2">
        <v>-0.11777270585298538</v>
      </c>
      <c r="AA27" s="2">
        <v>2.1201359108090401E-2</v>
      </c>
      <c r="AB27" s="2">
        <v>5.7948388159275055E-2</v>
      </c>
      <c r="AC27" s="2">
        <v>4.2064841836690903E-2</v>
      </c>
      <c r="AD27" s="2">
        <v>-4.5906003564596176E-2</v>
      </c>
      <c r="AE27" s="2">
        <v>4.1886575520038605E-2</v>
      </c>
      <c r="AF27" s="2"/>
      <c r="AG27" s="2">
        <v>3.2724210000000004E-2</v>
      </c>
    </row>
    <row r="28" spans="1:33" x14ac:dyDescent="0.25">
      <c r="A28" s="1">
        <v>43553</v>
      </c>
      <c r="B28" s="2">
        <v>-1.6040390357375145E-2</v>
      </c>
      <c r="C28" s="2">
        <v>1.0282998904585838E-2</v>
      </c>
      <c r="D28" s="2">
        <v>-0.1141626387834549</v>
      </c>
      <c r="E28" s="2">
        <v>-2.5521192699670792E-2</v>
      </c>
      <c r="F28" s="2">
        <v>3.2963432371616364E-2</v>
      </c>
      <c r="G28" s="2">
        <v>5.6190449744462967E-2</v>
      </c>
      <c r="H28" s="2">
        <v>-5.2614282816648483E-2</v>
      </c>
      <c r="I28" s="2">
        <v>3.1122991815209389E-2</v>
      </c>
      <c r="J28" s="2">
        <v>0.16917677223682404</v>
      </c>
      <c r="K28" s="2">
        <v>1.4823554083704948E-2</v>
      </c>
      <c r="L28" s="2">
        <v>2.2396612912416458E-2</v>
      </c>
      <c r="M28" s="2">
        <v>-5.1449346356093884E-3</v>
      </c>
      <c r="N28" s="2">
        <v>3.0105356127023697E-2</v>
      </c>
      <c r="O28" s="2">
        <v>6.6264276392757893E-3</v>
      </c>
      <c r="P28" s="2">
        <v>-8.2406520843505859E-2</v>
      </c>
      <c r="Q28" s="2">
        <v>5.5809233337640762E-2</v>
      </c>
      <c r="R28" s="2">
        <v>8.0378809943795204E-3</v>
      </c>
      <c r="S28" s="2">
        <v>1.8805119907483459E-3</v>
      </c>
      <c r="T28" s="2">
        <v>-3.7373991217464209E-3</v>
      </c>
      <c r="U28" s="2">
        <v>8.4350958466529846E-2</v>
      </c>
      <c r="V28" s="2">
        <v>-5.7479701936244965E-3</v>
      </c>
      <c r="W28" s="2">
        <v>5.0721947103738785E-2</v>
      </c>
      <c r="X28" s="2">
        <v>-1.8843510770238936E-4</v>
      </c>
      <c r="Y28" s="2">
        <v>-0.16126830875873566</v>
      </c>
      <c r="Z28" s="2">
        <v>-6.7439071834087372E-2</v>
      </c>
      <c r="AA28" s="2">
        <v>-2.0299822092056274E-2</v>
      </c>
      <c r="AB28" s="2">
        <v>-1.1695053428411484E-2</v>
      </c>
      <c r="AC28" s="2">
        <v>-2.2613057866692543E-2</v>
      </c>
      <c r="AD28" s="2">
        <v>8.5935764014720917E-2</v>
      </c>
      <c r="AE28" s="2">
        <v>-0.1251094788312912</v>
      </c>
      <c r="AF28" s="2"/>
      <c r="AG28" s="2">
        <v>1.296229E-2</v>
      </c>
    </row>
    <row r="29" spans="1:33" x14ac:dyDescent="0.25">
      <c r="A29" s="1">
        <v>43585</v>
      </c>
      <c r="B29" s="2">
        <v>0.23363056778907776</v>
      </c>
      <c r="C29" s="2">
        <v>2.5655688717961311E-2</v>
      </c>
      <c r="D29" s="2">
        <v>7.5785242021083832E-2</v>
      </c>
      <c r="E29" s="2">
        <v>0.13976341485977173</v>
      </c>
      <c r="F29" s="2">
        <v>4.0389750152826309E-2</v>
      </c>
      <c r="G29" s="2">
        <v>4.5887205749750137E-2</v>
      </c>
      <c r="H29" s="2">
        <v>0.11176672577857971</v>
      </c>
      <c r="I29" s="2">
        <v>4.8353273421525955E-2</v>
      </c>
      <c r="J29" s="2">
        <v>-3.1352534890174866E-2</v>
      </c>
      <c r="K29" s="2">
        <v>3.4082945436239243E-2</v>
      </c>
      <c r="L29" s="2">
        <v>-6.4356960356235504E-3</v>
      </c>
      <c r="M29" s="2">
        <v>4.9357771873474121E-2</v>
      </c>
      <c r="N29" s="2">
        <v>-2.5328809395432472E-2</v>
      </c>
      <c r="O29" s="2">
        <v>1.9748764112591743E-2</v>
      </c>
      <c r="P29" s="2">
        <v>6.7217603325843811E-2</v>
      </c>
      <c r="Q29" s="2">
        <v>3.0522827059030533E-2</v>
      </c>
      <c r="R29" s="2">
        <v>4.1020616888999939E-2</v>
      </c>
      <c r="S29" s="2">
        <v>-8.7929561734199524E-2</v>
      </c>
      <c r="T29" s="2">
        <v>0.15331915020942688</v>
      </c>
      <c r="U29" s="2">
        <v>5.3361017256975174E-2</v>
      </c>
      <c r="V29" s="2">
        <v>5.6000545620918274E-2</v>
      </c>
      <c r="W29" s="2">
        <v>-2.079644612967968E-2</v>
      </c>
      <c r="X29" s="2">
        <v>-1.2436402030289173E-2</v>
      </c>
      <c r="Y29" s="2">
        <v>4.7967489808797836E-2</v>
      </c>
      <c r="Z29" s="2">
        <v>1.7615441232919693E-2</v>
      </c>
      <c r="AA29" s="2">
        <v>-4.3795634061098099E-2</v>
      </c>
      <c r="AB29" s="2">
        <v>5.9916123747825623E-2</v>
      </c>
      <c r="AC29" s="2">
        <v>0.13636918365955353</v>
      </c>
      <c r="AD29" s="2">
        <v>8.185877650976181E-2</v>
      </c>
      <c r="AE29" s="2">
        <v>-0.14710921049118042</v>
      </c>
      <c r="AF29" s="2"/>
      <c r="AG29" s="2">
        <v>3.789327E-2</v>
      </c>
    </row>
    <row r="30" spans="1:33" x14ac:dyDescent="0.25">
      <c r="A30" s="1">
        <v>43616</v>
      </c>
      <c r="B30" s="2">
        <v>-3.5993341356515884E-2</v>
      </c>
      <c r="C30" s="2">
        <v>-5.3362999111413956E-2</v>
      </c>
      <c r="D30" s="2">
        <v>-5.481257289648056E-2</v>
      </c>
      <c r="E30" s="2">
        <v>-0.12491200864315033</v>
      </c>
      <c r="F30" s="2">
        <v>9.4143692404031754E-3</v>
      </c>
      <c r="G30" s="2">
        <v>-1.5518737025558949E-2</v>
      </c>
      <c r="H30" s="2">
        <v>-0.20137368142604828</v>
      </c>
      <c r="I30" s="2">
        <v>3.2966271042823792E-2</v>
      </c>
      <c r="J30" s="2">
        <v>-4.0797058492898941E-2</v>
      </c>
      <c r="K30" s="2">
        <v>-0.13295961916446686</v>
      </c>
      <c r="L30" s="2">
        <v>-0.10762334614992142</v>
      </c>
      <c r="M30" s="2">
        <v>-0.15844954550266266</v>
      </c>
      <c r="N30" s="2">
        <v>-4.1812419891357422E-2</v>
      </c>
      <c r="O30" s="2">
        <v>-0.22535218298435211</v>
      </c>
      <c r="P30" s="2">
        <v>-0.30192604660987854</v>
      </c>
      <c r="Q30" s="2">
        <v>-3.3527418971061707E-2</v>
      </c>
      <c r="R30" s="2">
        <v>-0.10527658462524414</v>
      </c>
      <c r="S30" s="2">
        <v>-0.14943799376487732</v>
      </c>
      <c r="T30" s="2">
        <v>-5.4518461227416992E-2</v>
      </c>
      <c r="U30" s="2">
        <v>9.442443959414959E-3</v>
      </c>
      <c r="V30" s="2">
        <v>-7.5302809476852417E-2</v>
      </c>
      <c r="W30" s="2">
        <v>-5.9557195752859116E-2</v>
      </c>
      <c r="X30" s="2">
        <v>7.2505450807511806E-3</v>
      </c>
      <c r="Y30" s="2">
        <v>-0.10977506637573242</v>
      </c>
      <c r="Z30" s="2">
        <v>-3.6962155252695084E-2</v>
      </c>
      <c r="AA30" s="2">
        <v>3.127308189868927E-2</v>
      </c>
      <c r="AB30" s="2">
        <v>-2.202647365629673E-2</v>
      </c>
      <c r="AC30" s="2">
        <v>-7.0666797459125519E-2</v>
      </c>
      <c r="AD30" s="2">
        <v>-7.8613288700580597E-2</v>
      </c>
      <c r="AE30" s="2">
        <v>-0.22426578402519226</v>
      </c>
      <c r="AF30" s="2"/>
      <c r="AG30" s="2">
        <v>-6.167856E-2</v>
      </c>
    </row>
    <row r="31" spans="1:33" x14ac:dyDescent="0.25">
      <c r="A31" s="1">
        <v>43644</v>
      </c>
      <c r="B31" s="2">
        <v>5.7558365166187286E-2</v>
      </c>
      <c r="C31" s="2">
        <v>-4.8443950712680817E-2</v>
      </c>
      <c r="D31" s="2">
        <v>6.4829760231077671E-3</v>
      </c>
      <c r="E31" s="2">
        <v>-0.18335343897342682</v>
      </c>
      <c r="F31" s="2">
        <v>4.7359656542539597E-2</v>
      </c>
      <c r="G31" s="2">
        <v>8.1289693713188171E-2</v>
      </c>
      <c r="H31" s="2">
        <v>0.19507427513599396</v>
      </c>
      <c r="I31" s="2">
        <v>-2.0393603481352329E-3</v>
      </c>
      <c r="J31" s="2">
        <v>0.11047477275133133</v>
      </c>
      <c r="K31" s="2">
        <v>6.4718149602413177E-2</v>
      </c>
      <c r="L31" s="2">
        <v>8.2803457975387573E-2</v>
      </c>
      <c r="M31" s="2">
        <v>0.17414137721061707</v>
      </c>
      <c r="N31" s="2">
        <v>9.3017160892486572E-2</v>
      </c>
      <c r="O31" s="2">
        <v>8.0608397722244263E-2</v>
      </c>
      <c r="P31" s="2">
        <v>0.1409396231174469</v>
      </c>
      <c r="Q31" s="2">
        <v>6.5494097769260406E-2</v>
      </c>
      <c r="R31" s="2">
        <v>0.11524125188589096</v>
      </c>
      <c r="S31" s="2">
        <v>8.5070401430130005E-2</v>
      </c>
      <c r="T31" s="2">
        <v>5.3259368985891342E-2</v>
      </c>
      <c r="U31" s="2">
        <v>1.7402747645974159E-2</v>
      </c>
      <c r="V31" s="2">
        <v>9.2597439885139465E-2</v>
      </c>
      <c r="W31" s="2">
        <v>0.11724008619785309</v>
      </c>
      <c r="X31" s="2">
        <v>6.5404437482357025E-2</v>
      </c>
      <c r="Y31" s="2">
        <v>-4.8224478960037231E-2</v>
      </c>
      <c r="Z31" s="2">
        <v>4.0481243282556534E-2</v>
      </c>
      <c r="AA31" s="2">
        <v>4.3352581560611725E-2</v>
      </c>
      <c r="AB31" s="2">
        <v>2.7608275413513184E-2</v>
      </c>
      <c r="AC31" s="2">
        <v>5.671357735991478E-2</v>
      </c>
      <c r="AD31" s="2">
        <v>6.679176539182663E-2</v>
      </c>
      <c r="AE31" s="2">
        <v>0.20684814453125</v>
      </c>
      <c r="AF31" s="2"/>
      <c r="AG31" s="2">
        <v>6.7278859999999996E-2</v>
      </c>
    </row>
    <row r="32" spans="1:33" x14ac:dyDescent="0.25">
      <c r="A32" s="1">
        <v>43677</v>
      </c>
      <c r="B32" s="2">
        <v>3.0435370281338692E-2</v>
      </c>
      <c r="C32" s="2">
        <v>5.829320102930069E-2</v>
      </c>
      <c r="D32" s="2">
        <v>6.3405826687812805E-2</v>
      </c>
      <c r="E32" s="2">
        <v>4.4477465562522411E-3</v>
      </c>
      <c r="F32" s="2">
        <v>1.4735613949596882E-2</v>
      </c>
      <c r="G32" s="2">
        <v>1.6716349869966507E-2</v>
      </c>
      <c r="H32" s="2">
        <v>8.0143958330154419E-2</v>
      </c>
      <c r="I32" s="2">
        <v>-0.1212807223200798</v>
      </c>
      <c r="J32" s="2">
        <v>8.5484698414802551E-2</v>
      </c>
      <c r="K32" s="2">
        <v>6.8628089502453804E-3</v>
      </c>
      <c r="L32" s="2">
        <v>-2.9622821137309074E-2</v>
      </c>
      <c r="M32" s="2">
        <v>-2.8329210355877876E-2</v>
      </c>
      <c r="N32" s="2">
        <v>-1.0687896050512791E-2</v>
      </c>
      <c r="O32" s="2">
        <v>-9.8522407934069633E-3</v>
      </c>
      <c r="P32" s="2">
        <v>-9.2156901955604553E-2</v>
      </c>
      <c r="Q32" s="2">
        <v>8.3318732678890228E-2</v>
      </c>
      <c r="R32" s="2">
        <v>5.8264099061489105E-3</v>
      </c>
      <c r="S32" s="2">
        <v>7.9612601548433304E-3</v>
      </c>
      <c r="T32" s="2">
        <v>2.7063621208071709E-2</v>
      </c>
      <c r="U32" s="2">
        <v>-2.985319122672081E-2</v>
      </c>
      <c r="V32" s="2">
        <v>0.11946576833724976</v>
      </c>
      <c r="W32" s="2">
        <v>-7.0020537823438644E-3</v>
      </c>
      <c r="X32" s="2">
        <v>4.8824291676282883E-2</v>
      </c>
      <c r="Y32" s="2">
        <v>-2.5333913043141365E-2</v>
      </c>
      <c r="Z32" s="2">
        <v>3.4501690417528152E-2</v>
      </c>
      <c r="AA32" s="2">
        <v>-0.10341642796993256</v>
      </c>
      <c r="AB32" s="2">
        <v>-2.4886898696422577E-2</v>
      </c>
      <c r="AC32" s="2">
        <v>1.8514441326260567E-2</v>
      </c>
      <c r="AD32" s="2">
        <v>-1.4179103076457977E-2</v>
      </c>
      <c r="AE32" s="2">
        <v>8.1222563982009888E-2</v>
      </c>
      <c r="AF32" s="2"/>
      <c r="AG32" s="2">
        <v>1.185431E-2</v>
      </c>
    </row>
    <row r="33" spans="1:33" x14ac:dyDescent="0.25">
      <c r="A33" s="1">
        <v>43707</v>
      </c>
      <c r="B33" s="2">
        <v>-4.0206979960203171E-2</v>
      </c>
      <c r="C33" s="2">
        <v>0.1091737300157547</v>
      </c>
      <c r="D33" s="2">
        <v>0.12000750005245209</v>
      </c>
      <c r="E33" s="2">
        <v>5.9040531516075134E-2</v>
      </c>
      <c r="F33" s="2">
        <v>3.9910782128572464E-2</v>
      </c>
      <c r="G33" s="2">
        <v>4.159262403845787E-2</v>
      </c>
      <c r="H33" s="2">
        <v>1.4233834110200405E-2</v>
      </c>
      <c r="I33" s="2">
        <v>-7.2342872619628906E-2</v>
      </c>
      <c r="J33" s="2">
        <v>5.3913682699203491E-2</v>
      </c>
      <c r="K33" s="2">
        <v>-6.5238617360591888E-2</v>
      </c>
      <c r="L33" s="2">
        <v>-6.737489253282547E-2</v>
      </c>
      <c r="M33" s="2">
        <v>-7.539735734462738E-2</v>
      </c>
      <c r="N33" s="2">
        <v>-3.4115824848413467E-2</v>
      </c>
      <c r="O33" s="2">
        <v>-0.15493956208229065</v>
      </c>
      <c r="P33" s="2">
        <v>-0.16460300981998444</v>
      </c>
      <c r="Q33" s="2">
        <v>1.8553053960204124E-2</v>
      </c>
      <c r="R33" s="2">
        <v>-5.1878340542316437E-2</v>
      </c>
      <c r="S33" s="2">
        <v>-6.6163003444671631E-2</v>
      </c>
      <c r="T33" s="2">
        <v>8.6679141968488693E-3</v>
      </c>
      <c r="U33" s="2">
        <v>5.8524642139673233E-2</v>
      </c>
      <c r="V33" s="2">
        <v>2.8925664722919464E-2</v>
      </c>
      <c r="W33" s="2">
        <v>6.0938186943531036E-3</v>
      </c>
      <c r="X33" s="2">
        <v>-7.735753059387207E-2</v>
      </c>
      <c r="Y33" s="2">
        <v>0.12665408849716187</v>
      </c>
      <c r="Z33" s="2">
        <v>9.0388387441635132E-2</v>
      </c>
      <c r="AA33" s="2">
        <v>-7.5437717139720917E-2</v>
      </c>
      <c r="AB33" s="2">
        <v>8.4001779556274414E-2</v>
      </c>
      <c r="AC33" s="2">
        <v>-5.8428861200809479E-2</v>
      </c>
      <c r="AD33" s="2">
        <v>-4.8473834991455078E-2</v>
      </c>
      <c r="AE33" s="2">
        <v>-6.6222421824932098E-2</v>
      </c>
      <c r="AF33" s="2"/>
      <c r="AG33" s="2">
        <v>-2.0339329999999999E-2</v>
      </c>
    </row>
    <row r="34" spans="1:33" x14ac:dyDescent="0.25">
      <c r="A34" s="1">
        <v>43738</v>
      </c>
      <c r="B34" s="2">
        <v>-5.0560887902975082E-2</v>
      </c>
      <c r="C34" s="2">
        <v>5.9038963168859482E-2</v>
      </c>
      <c r="D34" s="2">
        <v>-0.127767413854599</v>
      </c>
      <c r="E34" s="2">
        <v>-9.5238059759140015E-2</v>
      </c>
      <c r="F34" s="2">
        <v>-1.4956161379814148E-2</v>
      </c>
      <c r="G34" s="2">
        <v>-2.8686406090855598E-2</v>
      </c>
      <c r="H34" s="2">
        <v>-6.8678217940032482E-3</v>
      </c>
      <c r="I34" s="2">
        <v>8.1114441156387329E-2</v>
      </c>
      <c r="J34" s="2">
        <v>2.4450607597827911E-3</v>
      </c>
      <c r="K34" s="2">
        <v>7.9369261860847473E-2</v>
      </c>
      <c r="L34" s="2">
        <v>3.1103929504752159E-2</v>
      </c>
      <c r="M34" s="2">
        <v>0.16981138288974762</v>
      </c>
      <c r="N34" s="2">
        <v>7.4753416702151299E-3</v>
      </c>
      <c r="O34" s="2">
        <v>3.6317594349384308E-2</v>
      </c>
      <c r="P34" s="2">
        <v>0.25588485598564148</v>
      </c>
      <c r="Q34" s="2">
        <v>3.451712429523468E-2</v>
      </c>
      <c r="R34" s="2">
        <v>6.968139111995697E-2</v>
      </c>
      <c r="S34" s="2">
        <v>1.6571806743741035E-2</v>
      </c>
      <c r="T34" s="2">
        <v>4.0010111406445503E-3</v>
      </c>
      <c r="U34" s="2">
        <v>-4.8749633133411407E-2</v>
      </c>
      <c r="V34" s="2">
        <v>4.3891780078411102E-2</v>
      </c>
      <c r="W34" s="2">
        <v>-1.2286925688385963E-2</v>
      </c>
      <c r="X34" s="2">
        <v>6.0101088136434555E-2</v>
      </c>
      <c r="Y34" s="2">
        <v>8.8682450354099274E-2</v>
      </c>
      <c r="Z34" s="2">
        <v>3.5292211920022964E-2</v>
      </c>
      <c r="AA34" s="2">
        <v>1.0689200833439827E-2</v>
      </c>
      <c r="AB34" s="2">
        <v>6.8209327757358551E-2</v>
      </c>
      <c r="AC34" s="2">
        <v>5.0334800034761429E-2</v>
      </c>
      <c r="AD34" s="2">
        <v>-2.2732777521014214E-2</v>
      </c>
      <c r="AE34" s="2">
        <v>6.76388218998909E-2</v>
      </c>
      <c r="AF34" s="2"/>
      <c r="AG34" s="2">
        <v>1.6032970000000001E-2</v>
      </c>
    </row>
    <row r="35" spans="1:33" x14ac:dyDescent="0.25">
      <c r="A35" s="1">
        <v>43769</v>
      </c>
      <c r="B35" s="2">
        <v>-3.0694378074258566E-3</v>
      </c>
      <c r="C35" s="2">
        <v>-4.4379714876413345E-2</v>
      </c>
      <c r="D35" s="2">
        <v>-0.16932471096515656</v>
      </c>
      <c r="E35" s="2">
        <v>2.5417150929570198E-2</v>
      </c>
      <c r="F35" s="2">
        <v>-8.3880625665187836E-2</v>
      </c>
      <c r="G35" s="2">
        <v>-0.10332364588975906</v>
      </c>
      <c r="H35" s="2">
        <v>-8.2982517778873444E-2</v>
      </c>
      <c r="I35" s="2">
        <v>0.11051146686077118</v>
      </c>
      <c r="J35" s="2">
        <v>-7.4137091636657715E-2</v>
      </c>
      <c r="K35" s="2">
        <v>2.3618243634700775E-2</v>
      </c>
      <c r="L35" s="2">
        <v>-4.3053403496742249E-2</v>
      </c>
      <c r="M35" s="2">
        <v>2.5706463493406773E-3</v>
      </c>
      <c r="N35" s="2">
        <v>-2.0741982385516167E-2</v>
      </c>
      <c r="O35" s="2">
        <v>-6.0309756547212601E-2</v>
      </c>
      <c r="P35" s="2">
        <v>0.11280806362628937</v>
      </c>
      <c r="Q35" s="2">
        <v>7.0421681739389896E-3</v>
      </c>
      <c r="R35" s="2">
        <v>5.577588826417923E-2</v>
      </c>
      <c r="S35" s="2">
        <v>3.5888785496354103E-3</v>
      </c>
      <c r="T35" s="2">
        <v>4.6241659671068192E-2</v>
      </c>
      <c r="U35" s="2">
        <v>7.6805679127573967E-3</v>
      </c>
      <c r="V35" s="2">
        <v>4.0827855467796326E-2</v>
      </c>
      <c r="W35" s="2">
        <v>0.12582549452781677</v>
      </c>
      <c r="X35" s="2">
        <v>-4.6273384243249893E-2</v>
      </c>
      <c r="Y35" s="2">
        <v>-4.4220376759767532E-2</v>
      </c>
      <c r="Z35" s="2">
        <v>6.0567617416381836E-2</v>
      </c>
      <c r="AA35" s="2">
        <v>6.7909784615039825E-2</v>
      </c>
      <c r="AB35" s="2">
        <v>1.0831248946487904E-2</v>
      </c>
      <c r="AC35" s="2">
        <v>2.4950500577688217E-2</v>
      </c>
      <c r="AD35" s="2">
        <v>2.3474719375371933E-2</v>
      </c>
      <c r="AE35" s="2">
        <v>0.30742731690406799</v>
      </c>
      <c r="AF35" s="2"/>
      <c r="AG35" s="2">
        <v>1.9255939999999999E-2</v>
      </c>
    </row>
    <row r="36" spans="1:33" x14ac:dyDescent="0.25">
      <c r="A36" s="1">
        <v>43798</v>
      </c>
      <c r="B36" s="2">
        <v>0.1667180061340332</v>
      </c>
      <c r="C36" s="2">
        <v>1.2551496038213372E-3</v>
      </c>
      <c r="D36" s="2">
        <v>5.0248898565769196E-2</v>
      </c>
      <c r="E36" s="2">
        <v>1.0055342689156532E-2</v>
      </c>
      <c r="F36" s="2">
        <v>-4.9313739873468876E-3</v>
      </c>
      <c r="G36" s="2">
        <v>-6.0957716777920723E-3</v>
      </c>
      <c r="H36" s="2">
        <v>-0.10590162128210068</v>
      </c>
      <c r="I36" s="2">
        <v>8.349897712469101E-2</v>
      </c>
      <c r="J36" s="2">
        <v>4.5954573899507523E-2</v>
      </c>
      <c r="K36" s="2">
        <v>2.9495703056454659E-2</v>
      </c>
      <c r="L36" s="2">
        <v>2.1163202822208405E-2</v>
      </c>
      <c r="M36" s="2">
        <v>4.3366823345422745E-2</v>
      </c>
      <c r="N36" s="2">
        <v>1.8770432099699974E-2</v>
      </c>
      <c r="O36" s="2">
        <v>1.4744136482477188E-2</v>
      </c>
      <c r="P36" s="2">
        <v>7.5614294037222862E-3</v>
      </c>
      <c r="Q36" s="2">
        <v>-1.9677171483635902E-2</v>
      </c>
      <c r="R36" s="2">
        <v>3.380749374628067E-2</v>
      </c>
      <c r="S36" s="2">
        <v>3.7699244916439056E-2</v>
      </c>
      <c r="T36" s="2">
        <v>2.76481993496418E-2</v>
      </c>
      <c r="U36" s="2">
        <v>-1.0314405895769596E-2</v>
      </c>
      <c r="V36" s="2">
        <v>2.0862450823187828E-2</v>
      </c>
      <c r="W36" s="2">
        <v>1.9630802795290947E-2</v>
      </c>
      <c r="X36" s="2">
        <v>-2.2222024854272604E-3</v>
      </c>
      <c r="Y36" s="2">
        <v>0.11607146263122559</v>
      </c>
      <c r="Z36" s="2">
        <v>0.13375504314899445</v>
      </c>
      <c r="AA36" s="2">
        <v>1.3291674666106701E-2</v>
      </c>
      <c r="AB36" s="2">
        <v>8.5138380527496338E-3</v>
      </c>
      <c r="AC36" s="2">
        <v>7.6782867312431335E-2</v>
      </c>
      <c r="AD36" s="2">
        <v>1.3587300665676594E-2</v>
      </c>
      <c r="AE36" s="2">
        <v>4.76946160197258E-2</v>
      </c>
      <c r="AF36" s="2"/>
      <c r="AG36" s="2">
        <v>3.4996520000000003E-2</v>
      </c>
    </row>
    <row r="37" spans="1:33" x14ac:dyDescent="0.25">
      <c r="A37" s="1">
        <v>43830</v>
      </c>
      <c r="B37" s="2">
        <v>-4.0044840425252914E-2</v>
      </c>
      <c r="C37" s="2">
        <v>9.580918587744236E-3</v>
      </c>
      <c r="D37" s="2">
        <v>3.7488523870706558E-2</v>
      </c>
      <c r="E37" s="2">
        <v>-2.4893321096897125E-4</v>
      </c>
      <c r="F37" s="2">
        <v>1.6094224527478218E-2</v>
      </c>
      <c r="G37" s="2">
        <v>5.960583221167326E-4</v>
      </c>
      <c r="H37" s="2">
        <v>0.21085441112518311</v>
      </c>
      <c r="I37" s="2">
        <v>4.417634045239538E-4</v>
      </c>
      <c r="J37" s="2">
        <v>2.8491746634244919E-2</v>
      </c>
      <c r="K37" s="2">
        <v>7.9664528369903564E-2</v>
      </c>
      <c r="L37" s="2">
        <v>2.4218428879976273E-2</v>
      </c>
      <c r="M37" s="2">
        <v>2.0963933318853378E-2</v>
      </c>
      <c r="N37" s="2">
        <v>2.8856867924332619E-2</v>
      </c>
      <c r="O37" s="2">
        <v>0.16566526889801025</v>
      </c>
      <c r="P37" s="2">
        <v>-2.7204470708966255E-2</v>
      </c>
      <c r="Q37" s="2">
        <v>2.3267278447747231E-2</v>
      </c>
      <c r="R37" s="2">
        <v>3.609134629368782E-2</v>
      </c>
      <c r="S37" s="2">
        <v>3.9170604199171066E-2</v>
      </c>
      <c r="T37" s="2">
        <v>3.7568923085927963E-2</v>
      </c>
      <c r="U37" s="2">
        <v>-3.8998208940029144E-2</v>
      </c>
      <c r="V37" s="2">
        <v>7.0305616827681661E-4</v>
      </c>
      <c r="W37" s="2">
        <v>7.9006841406226158E-3</v>
      </c>
      <c r="X37" s="2">
        <v>7.8119106590747833E-2</v>
      </c>
      <c r="Y37" s="2">
        <v>6.0351118445396423E-2</v>
      </c>
      <c r="Z37" s="2">
        <v>-1.3019739650189877E-2</v>
      </c>
      <c r="AA37" s="2">
        <v>1.7133953049778938E-2</v>
      </c>
      <c r="AB37" s="2">
        <v>6.1949070543050766E-2</v>
      </c>
      <c r="AC37" s="2">
        <v>2.8997115790843964E-2</v>
      </c>
      <c r="AD37" s="2">
        <v>2.6121675968170166E-2</v>
      </c>
      <c r="AE37" s="2">
        <v>0.26789712905883789</v>
      </c>
      <c r="AF37" s="2"/>
      <c r="AG37" s="2">
        <v>2.8490680000000001E-2</v>
      </c>
    </row>
    <row r="38" spans="1:33" x14ac:dyDescent="0.25">
      <c r="A38" s="1">
        <v>43861</v>
      </c>
      <c r="B38" s="2">
        <v>-4.3697759509086609E-2</v>
      </c>
      <c r="C38" s="2">
        <v>-2.3448759689927101E-2</v>
      </c>
      <c r="D38" s="2">
        <v>-0.15473286807537079</v>
      </c>
      <c r="E38" s="2">
        <v>0.1033109724521637</v>
      </c>
      <c r="F38" s="2">
        <v>8.2789331674575806E-2</v>
      </c>
      <c r="G38" s="2">
        <v>5.0034679472446442E-2</v>
      </c>
      <c r="H38" s="2">
        <v>-4.5427475124597549E-3</v>
      </c>
      <c r="I38" s="2">
        <v>-4.0949005633592606E-2</v>
      </c>
      <c r="J38" s="2">
        <v>3.5419508814811707E-2</v>
      </c>
      <c r="K38" s="2">
        <v>-3.4304212778806686E-2</v>
      </c>
      <c r="L38" s="2">
        <v>-0.10977357625961304</v>
      </c>
      <c r="M38" s="2">
        <v>-0.17591026425361633</v>
      </c>
      <c r="N38" s="2">
        <v>-0.11094517260789871</v>
      </c>
      <c r="O38" s="2">
        <v>-0.16273932158946991</v>
      </c>
      <c r="P38" s="2">
        <v>-0.14561235904693604</v>
      </c>
      <c r="Q38" s="2">
        <v>3.7301937118172646E-3</v>
      </c>
      <c r="R38" s="2">
        <v>-0.10225491225719452</v>
      </c>
      <c r="S38" s="2">
        <v>-0.10066882520914078</v>
      </c>
      <c r="T38" s="2">
        <v>-3.4663870930671692E-2</v>
      </c>
      <c r="U38" s="2">
        <v>4.5478440821170807E-2</v>
      </c>
      <c r="V38" s="2">
        <v>-4.549814760684967E-2</v>
      </c>
      <c r="W38" s="2">
        <v>3.2105040736496449E-3</v>
      </c>
      <c r="X38" s="2">
        <v>-8.8966101408004761E-2</v>
      </c>
      <c r="Y38" s="2">
        <v>-7.3473580181598663E-2</v>
      </c>
      <c r="Z38" s="2">
        <v>-8.0360762774944305E-2</v>
      </c>
      <c r="AA38" s="2">
        <v>-3.9816197007894516E-2</v>
      </c>
      <c r="AB38" s="2">
        <v>-3.4486807882785797E-2</v>
      </c>
      <c r="AC38" s="2">
        <v>-3.0220586806535721E-2</v>
      </c>
      <c r="AD38" s="2">
        <v>8.7063819169998169E-2</v>
      </c>
      <c r="AE38" s="2">
        <v>0.55515986680984497</v>
      </c>
      <c r="AF38" s="2"/>
      <c r="AG38" s="2">
        <v>-1.7277760000000001E-3</v>
      </c>
    </row>
    <row r="39" spans="1:33" x14ac:dyDescent="0.25">
      <c r="A39" s="1">
        <v>43889</v>
      </c>
      <c r="B39" s="2">
        <v>-0.1493745744228363</v>
      </c>
      <c r="C39" s="2">
        <v>-0.15607684850692749</v>
      </c>
      <c r="D39" s="2">
        <v>-0.33700498938560486</v>
      </c>
      <c r="E39" s="2">
        <v>-0.25249096751213074</v>
      </c>
      <c r="F39" s="2">
        <v>-8.6694411933422089E-2</v>
      </c>
      <c r="G39" s="2">
        <v>-0.15174432098865509</v>
      </c>
      <c r="H39" s="2">
        <v>-0.16337083280086517</v>
      </c>
      <c r="I39" s="2">
        <v>0.2048269510269165</v>
      </c>
      <c r="J39" s="2">
        <v>-0.10750379413366318</v>
      </c>
      <c r="K39" s="2">
        <v>-0.15080422163009644</v>
      </c>
      <c r="L39" s="2">
        <v>-0.15792016685009003</v>
      </c>
      <c r="M39" s="2">
        <v>-6.8713091313838959E-2</v>
      </c>
      <c r="N39" s="2">
        <v>-0.11676314473152161</v>
      </c>
      <c r="O39" s="2">
        <v>-0.26737028360366821</v>
      </c>
      <c r="P39" s="2">
        <v>-0.26237621903419495</v>
      </c>
      <c r="Q39" s="2">
        <v>-9.1397844254970551E-2</v>
      </c>
      <c r="R39" s="2">
        <v>-0.12416554987430573</v>
      </c>
      <c r="S39" s="2">
        <v>-5.0107132643461227E-2</v>
      </c>
      <c r="T39" s="2">
        <v>-6.6824570298194885E-2</v>
      </c>
      <c r="U39" s="2">
        <v>-9.0150579810142517E-2</v>
      </c>
      <c r="V39" s="2">
        <v>-6.9839656352996826E-2</v>
      </c>
      <c r="W39" s="2">
        <v>-0.12762881815433502</v>
      </c>
      <c r="X39" s="2">
        <v>-9.4983778893947601E-2</v>
      </c>
      <c r="Y39" s="2">
        <v>5.3238961845636368E-2</v>
      </c>
      <c r="Z39" s="2">
        <v>-0.12739604711532593</v>
      </c>
      <c r="AA39" s="2">
        <v>-0.10257796198129654</v>
      </c>
      <c r="AB39" s="2">
        <v>-0.18858045339584351</v>
      </c>
      <c r="AC39" s="2">
        <v>-0.11162324994802475</v>
      </c>
      <c r="AD39" s="2">
        <v>-6.2213733792304993E-2</v>
      </c>
      <c r="AE39" s="2">
        <v>2.6776492595672607E-2</v>
      </c>
      <c r="AF39" s="2"/>
      <c r="AG39" s="2">
        <v>-7.7918070000000006E-2</v>
      </c>
    </row>
    <row r="40" spans="1:33" x14ac:dyDescent="0.25">
      <c r="A40" s="1">
        <v>43921</v>
      </c>
      <c r="B40" s="2">
        <v>-0.17892055213451385</v>
      </c>
      <c r="C40" s="2">
        <v>-0.57813525199890137</v>
      </c>
      <c r="D40" s="2">
        <v>-0.49406647682189941</v>
      </c>
      <c r="E40" s="2">
        <v>-0.60375642776489258</v>
      </c>
      <c r="F40" s="2">
        <v>-0.1484265923500061</v>
      </c>
      <c r="G40" s="2">
        <v>-0.23215687274932861</v>
      </c>
      <c r="H40" s="2">
        <v>-0.69018179178237915</v>
      </c>
      <c r="I40" s="2">
        <v>-4.3038897216320038E-2</v>
      </c>
      <c r="J40" s="2">
        <v>-0.1540629118680954</v>
      </c>
      <c r="K40" s="2">
        <v>-6.5604276955127716E-2</v>
      </c>
      <c r="L40" s="2">
        <v>-0.26185843348503113</v>
      </c>
      <c r="M40" s="2">
        <v>-0.30548557639122009</v>
      </c>
      <c r="N40" s="2">
        <v>-0.22369828820228577</v>
      </c>
      <c r="O40" s="2">
        <v>-0.6026570200920105</v>
      </c>
      <c r="P40" s="2">
        <v>-0.39907073974609375</v>
      </c>
      <c r="Q40" s="2">
        <v>-2.8526037931442261E-2</v>
      </c>
      <c r="R40" s="2">
        <v>-0.19961702823638916</v>
      </c>
      <c r="S40" s="2">
        <v>-8.5298918187618256E-2</v>
      </c>
      <c r="T40" s="2">
        <v>-0.13772451877593994</v>
      </c>
      <c r="U40" s="2">
        <v>-6.2302995473146439E-2</v>
      </c>
      <c r="V40" s="2">
        <v>-0.11074990034103394</v>
      </c>
      <c r="W40" s="2">
        <v>-0.10516197979450226</v>
      </c>
      <c r="X40" s="2">
        <v>-0.12609162926673889</v>
      </c>
      <c r="Y40" s="2">
        <v>7.074303925037384E-2</v>
      </c>
      <c r="Z40" s="2">
        <v>2.5346658658236265E-3</v>
      </c>
      <c r="AA40" s="2">
        <v>-2.3339282721281052E-2</v>
      </c>
      <c r="AB40" s="2">
        <v>-0.31537884473800659</v>
      </c>
      <c r="AC40" s="2">
        <v>-0.42873331904411316</v>
      </c>
      <c r="AD40" s="2">
        <v>3.5020556300878525E-2</v>
      </c>
      <c r="AE40" s="2">
        <v>-0.21555711328983307</v>
      </c>
      <c r="AF40" s="2"/>
      <c r="AG40" s="2">
        <v>-0.14173259999999999</v>
      </c>
    </row>
    <row r="41" spans="1:33" x14ac:dyDescent="0.25">
      <c r="A41" s="1">
        <v>43951</v>
      </c>
      <c r="B41" s="2">
        <v>0.11956524848937988</v>
      </c>
      <c r="C41" s="2">
        <v>0.57251906394958496</v>
      </c>
      <c r="D41" s="2">
        <v>0.59569382667541504</v>
      </c>
      <c r="E41" s="2">
        <v>0.1192660853266716</v>
      </c>
      <c r="F41" s="2">
        <v>0.13432107865810394</v>
      </c>
      <c r="G41" s="2">
        <v>0.26119950413703918</v>
      </c>
      <c r="H41" s="2">
        <v>0.71713608503341675</v>
      </c>
      <c r="I41" s="2">
        <v>0.11682656407356262</v>
      </c>
      <c r="J41" s="2">
        <v>0.34252744913101196</v>
      </c>
      <c r="K41" s="2">
        <v>5.571344867348671E-2</v>
      </c>
      <c r="L41" s="2">
        <v>0.22386093437671661</v>
      </c>
      <c r="M41" s="2">
        <v>0.16764053702354431</v>
      </c>
      <c r="N41" s="2">
        <v>0.26966604590415955</v>
      </c>
      <c r="O41" s="2">
        <v>0.86018234491348267</v>
      </c>
      <c r="P41" s="2">
        <v>0.23195874691009521</v>
      </c>
      <c r="Q41" s="2">
        <v>7.8733660280704498E-2</v>
      </c>
      <c r="R41" s="2">
        <v>8.6483292281627655E-2</v>
      </c>
      <c r="S41" s="2">
        <v>0.11288553476333618</v>
      </c>
      <c r="T41" s="2">
        <v>-3.4482754766941071E-2</v>
      </c>
      <c r="U41" s="2">
        <v>2.5706926360726357E-2</v>
      </c>
      <c r="V41" s="2">
        <v>0.16723974049091339</v>
      </c>
      <c r="W41" s="2">
        <v>8.3635970950126648E-2</v>
      </c>
      <c r="X41" s="2">
        <v>-3.3146493136882782E-2</v>
      </c>
      <c r="Y41" s="2">
        <v>4.9468781799077988E-2</v>
      </c>
      <c r="Z41" s="2">
        <v>4.584522545337677E-2</v>
      </c>
      <c r="AA41" s="2">
        <v>0.17524513602256775</v>
      </c>
      <c r="AB41" s="2">
        <v>0.24304184317588806</v>
      </c>
      <c r="AC41" s="2">
        <v>0.28441104292869568</v>
      </c>
      <c r="AD41" s="2">
        <v>0.26890015602111816</v>
      </c>
      <c r="AE41" s="2">
        <v>0.49213740229606628</v>
      </c>
      <c r="AF41" s="2"/>
      <c r="AG41" s="2">
        <v>0.1296766</v>
      </c>
    </row>
    <row r="42" spans="1:33" x14ac:dyDescent="0.25">
      <c r="A42" s="1">
        <v>43980</v>
      </c>
      <c r="B42" s="2">
        <v>8.4604725241661072E-2</v>
      </c>
      <c r="C42" s="2">
        <v>0.10298194736242294</v>
      </c>
      <c r="D42" s="2">
        <v>0.14842575788497925</v>
      </c>
      <c r="E42" s="2">
        <v>-9.9043764173984528E-2</v>
      </c>
      <c r="F42" s="2">
        <v>5.3368337830761448E-5</v>
      </c>
      <c r="G42" s="2">
        <v>4.3619148433208466E-2</v>
      </c>
      <c r="H42" s="2">
        <v>-5.263160914182663E-2</v>
      </c>
      <c r="I42" s="2">
        <v>6.6062510013580322E-2</v>
      </c>
      <c r="J42" s="2">
        <v>0.14268964529037476</v>
      </c>
      <c r="K42" s="2">
        <v>6.8120680749416351E-2</v>
      </c>
      <c r="L42" s="2">
        <v>-2.7975034900009632E-3</v>
      </c>
      <c r="M42" s="2">
        <v>0.10025879740715027</v>
      </c>
      <c r="N42" s="2">
        <v>1.07608363032341E-2</v>
      </c>
      <c r="O42" s="2">
        <v>-0.12745094299316406</v>
      </c>
      <c r="P42" s="2">
        <v>6.1366815119981766E-2</v>
      </c>
      <c r="Q42" s="2">
        <v>-1.6543688252568245E-2</v>
      </c>
      <c r="R42" s="2">
        <v>0.12495867162942886</v>
      </c>
      <c r="S42" s="2">
        <v>3.9428673684597015E-2</v>
      </c>
      <c r="T42" s="2">
        <v>-4.9603050574660301E-3</v>
      </c>
      <c r="U42" s="2">
        <v>5.0597656518220901E-2</v>
      </c>
      <c r="V42" s="2">
        <v>0.10966306924819946</v>
      </c>
      <c r="W42" s="2">
        <v>2.5364505127072334E-3</v>
      </c>
      <c r="X42" s="2">
        <v>-3.7811372894793749E-3</v>
      </c>
      <c r="Y42" s="2">
        <v>3.7013549357652664E-2</v>
      </c>
      <c r="Z42" s="2">
        <v>6.5312765538692474E-2</v>
      </c>
      <c r="AA42" s="2">
        <v>5.474400706589222E-3</v>
      </c>
      <c r="AB42" s="2">
        <v>-1.9726330414414406E-2</v>
      </c>
      <c r="AC42" s="2">
        <v>5.6825179606676102E-2</v>
      </c>
      <c r="AD42" s="2">
        <v>-1.278491597622633E-2</v>
      </c>
      <c r="AE42" s="2">
        <v>6.7938804626464844E-2</v>
      </c>
      <c r="AF42" s="2"/>
      <c r="AG42" s="2">
        <v>5.3738750000000002E-2</v>
      </c>
    </row>
    <row r="43" spans="1:33" x14ac:dyDescent="0.25">
      <c r="A43" s="1">
        <v>44012</v>
      </c>
      <c r="B43" s="2">
        <v>-4.9360621720552444E-2</v>
      </c>
      <c r="C43" s="2">
        <v>-0.13549196720123291</v>
      </c>
      <c r="D43" s="2">
        <v>-0.1640557199716568</v>
      </c>
      <c r="E43" s="2">
        <v>1.0614127852022648E-2</v>
      </c>
      <c r="F43" s="2">
        <v>-9.9291866645216942E-3</v>
      </c>
      <c r="G43" s="2">
        <v>-3.1427610665559769E-2</v>
      </c>
      <c r="H43" s="2">
        <v>-0.26406925916671753</v>
      </c>
      <c r="I43" s="2">
        <v>-4.0483087301254272E-2</v>
      </c>
      <c r="J43" s="2">
        <v>4.8261310905218124E-2</v>
      </c>
      <c r="K43" s="2">
        <v>1.5008906833827496E-2</v>
      </c>
      <c r="L43" s="2">
        <v>-1.6494391486048698E-2</v>
      </c>
      <c r="M43" s="2">
        <v>4.7208327800035477E-2</v>
      </c>
      <c r="N43" s="2">
        <v>-2.693559043109417E-2</v>
      </c>
      <c r="O43" s="2">
        <v>0.14606736600399017</v>
      </c>
      <c r="P43" s="2">
        <v>0.17542700469493866</v>
      </c>
      <c r="Q43" s="2">
        <v>3.1487245112657547E-2</v>
      </c>
      <c r="R43" s="2">
        <v>4.317890852689743E-2</v>
      </c>
      <c r="S43" s="2">
        <v>-2.8764826711267233E-3</v>
      </c>
      <c r="T43" s="2">
        <v>-1.5852031065151095E-3</v>
      </c>
      <c r="U43" s="2">
        <v>1.5356185846030712E-2</v>
      </c>
      <c r="V43" s="2">
        <v>-2.694283239543438E-2</v>
      </c>
      <c r="W43" s="2">
        <v>3.6143474280834198E-2</v>
      </c>
      <c r="X43" s="2">
        <v>5.4074849933385849E-2</v>
      </c>
      <c r="Y43" s="2">
        <v>3.7706915289163589E-2</v>
      </c>
      <c r="Z43" s="2">
        <v>-9.1505032032728195E-3</v>
      </c>
      <c r="AA43" s="2">
        <v>-0.14375485479831696</v>
      </c>
      <c r="AB43" s="2">
        <v>-9.064539335668087E-3</v>
      </c>
      <c r="AC43" s="2">
        <v>-8.009994775056839E-2</v>
      </c>
      <c r="AD43" s="2">
        <v>0.1295667439699173</v>
      </c>
      <c r="AE43" s="2">
        <v>0.29318571090698242</v>
      </c>
      <c r="AF43" s="2"/>
      <c r="AG43" s="2">
        <v>2.5299080000000002E-2</v>
      </c>
    </row>
    <row r="44" spans="1:33" x14ac:dyDescent="0.25">
      <c r="A44" s="1">
        <v>44043</v>
      </c>
      <c r="B44" s="2">
        <v>4.8695184290409088E-2</v>
      </c>
      <c r="C44" s="2">
        <v>-0.13309089839458466</v>
      </c>
      <c r="D44" s="2">
        <v>-9.4742313027381897E-2</v>
      </c>
      <c r="E44" s="2">
        <v>-7.4268549680709839E-2</v>
      </c>
      <c r="F44" s="2">
        <v>5.3179364651441574E-2</v>
      </c>
      <c r="G44" s="2">
        <v>4.7635477036237717E-2</v>
      </c>
      <c r="H44" s="2">
        <v>-0.14313726127147675</v>
      </c>
      <c r="I44" s="2">
        <v>4.6475701034069061E-2</v>
      </c>
      <c r="J44" s="2">
        <v>9.7685247659683228E-2</v>
      </c>
      <c r="K44" s="2">
        <v>7.3433585464954376E-2</v>
      </c>
      <c r="L44" s="2">
        <v>-5.9033975005149841E-2</v>
      </c>
      <c r="M44" s="2">
        <v>-4.8691429197788239E-2</v>
      </c>
      <c r="N44" s="2">
        <v>-5.9285003691911697E-2</v>
      </c>
      <c r="O44" s="2">
        <v>-0.10294120013713837</v>
      </c>
      <c r="P44" s="2">
        <v>7.26668955758214E-3</v>
      </c>
      <c r="Q44" s="2">
        <v>0.10320895910263062</v>
      </c>
      <c r="R44" s="2">
        <v>1.4991551637649536E-2</v>
      </c>
      <c r="S44" s="2">
        <v>-3.5386908799409866E-2</v>
      </c>
      <c r="T44" s="2">
        <v>-4.9301944673061371E-3</v>
      </c>
      <c r="U44" s="2">
        <v>0.10204079002141953</v>
      </c>
      <c r="V44" s="2">
        <v>0.12125986069440842</v>
      </c>
      <c r="W44" s="2">
        <v>-6.5737576223909855E-3</v>
      </c>
      <c r="X44" s="2">
        <v>5.6163322180509567E-2</v>
      </c>
      <c r="Y44" s="2">
        <v>2.7769645676016808E-2</v>
      </c>
      <c r="Z44" s="2">
        <v>-2.3549370467662811E-2</v>
      </c>
      <c r="AA44" s="2">
        <v>0.18837916851043701</v>
      </c>
      <c r="AB44" s="2">
        <v>-2.4881107732653618E-2</v>
      </c>
      <c r="AC44" s="2">
        <v>1.9332146272063255E-2</v>
      </c>
      <c r="AD44" s="2">
        <v>0.14711356163024902</v>
      </c>
      <c r="AE44" s="2">
        <v>0.32501080632209778</v>
      </c>
      <c r="AF44" s="2"/>
      <c r="AG44" s="2">
        <v>5.5528970000000004E-2</v>
      </c>
    </row>
    <row r="45" spans="1:33" x14ac:dyDescent="0.25">
      <c r="A45" s="1">
        <v>44074</v>
      </c>
      <c r="B45" s="2">
        <v>0.12767224013805389</v>
      </c>
      <c r="C45" s="2">
        <v>0.23951338231563568</v>
      </c>
      <c r="D45" s="2">
        <v>0.24956873059272766</v>
      </c>
      <c r="E45" s="2">
        <v>0.34764984250068665</v>
      </c>
      <c r="F45" s="2">
        <v>0.10546636581420898</v>
      </c>
      <c r="G45" s="2">
        <v>5.7880233973264694E-2</v>
      </c>
      <c r="H45" s="2">
        <v>0.27002295851707458</v>
      </c>
      <c r="I45" s="2">
        <v>5.7810213416814804E-2</v>
      </c>
      <c r="J45" s="2">
        <v>0.13428442180156708</v>
      </c>
      <c r="K45" s="2">
        <v>5.3467113524675369E-2</v>
      </c>
      <c r="L45" s="2">
        <v>-3.0180683359503746E-2</v>
      </c>
      <c r="M45" s="2">
        <v>6.4139522612094879E-2</v>
      </c>
      <c r="N45" s="2">
        <v>1.5248960815370083E-2</v>
      </c>
      <c r="O45" s="2">
        <v>-3.8251288235187531E-2</v>
      </c>
      <c r="P45" s="2">
        <v>6.4927861094474792E-2</v>
      </c>
      <c r="Q45" s="2">
        <v>5.4987851530313492E-2</v>
      </c>
      <c r="R45" s="2">
        <v>0.12345564365386963</v>
      </c>
      <c r="S45" s="2">
        <v>9.3174740672111511E-2</v>
      </c>
      <c r="T45" s="2">
        <v>0.1040896475315094</v>
      </c>
      <c r="U45" s="2">
        <v>-7.1196714416146278E-3</v>
      </c>
      <c r="V45" s="2">
        <v>3.7767015397548676E-2</v>
      </c>
      <c r="W45" s="2">
        <v>1.8087198957800865E-2</v>
      </c>
      <c r="X45" s="2">
        <v>6.1694301664829254E-2</v>
      </c>
      <c r="Y45" s="2">
        <v>3.0755946412682533E-2</v>
      </c>
      <c r="Z45" s="2">
        <v>-1.3028276152908802E-2</v>
      </c>
      <c r="AA45" s="2">
        <v>-1.7931357026100159E-2</v>
      </c>
      <c r="AB45" s="2">
        <v>0.13793757557868958</v>
      </c>
      <c r="AC45" s="2">
        <v>8.3542317152023315E-2</v>
      </c>
      <c r="AD45" s="2">
        <v>9.0460970997810364E-2</v>
      </c>
      <c r="AE45" s="2">
        <v>0.74145209789276123</v>
      </c>
      <c r="AF45" s="2"/>
      <c r="AG45" s="2">
        <v>6.844219E-2</v>
      </c>
    </row>
    <row r="46" spans="1:33" x14ac:dyDescent="0.25">
      <c r="A46" s="1">
        <v>44104</v>
      </c>
      <c r="B46" s="2">
        <v>-5.9073280543088913E-2</v>
      </c>
      <c r="C46" s="2">
        <v>-5.0084587186574936E-2</v>
      </c>
      <c r="D46" s="2">
        <v>-6.5807655453681946E-2</v>
      </c>
      <c r="E46" s="2">
        <v>-8.8394433259963989E-2</v>
      </c>
      <c r="F46" s="2">
        <v>2.795991487801075E-2</v>
      </c>
      <c r="G46" s="2">
        <v>-4.7469958662986755E-2</v>
      </c>
      <c r="H46" s="2">
        <v>0.18558552861213684</v>
      </c>
      <c r="I46" s="2">
        <v>4.1813399642705917E-2</v>
      </c>
      <c r="J46" s="2">
        <v>-5.0805985927581787E-2</v>
      </c>
      <c r="K46" s="2">
        <v>3.865065798163414E-2</v>
      </c>
      <c r="L46" s="2">
        <v>-0.14046061038970947</v>
      </c>
      <c r="M46" s="2">
        <v>7.6511822640895844E-2</v>
      </c>
      <c r="N46" s="2">
        <v>-0.14214226603507996</v>
      </c>
      <c r="O46" s="2">
        <v>-0.22537879645824432</v>
      </c>
      <c r="P46" s="2">
        <v>-0.20062534511089325</v>
      </c>
      <c r="Q46" s="2">
        <v>4.7712256200611591E-3</v>
      </c>
      <c r="R46" s="2">
        <v>1.3953491114079952E-2</v>
      </c>
      <c r="S46" s="2">
        <v>-1.7421245574951172E-2</v>
      </c>
      <c r="T46" s="2">
        <v>-6.5521150827407837E-2</v>
      </c>
      <c r="U46" s="2">
        <v>3.5246700048446655E-2</v>
      </c>
      <c r="V46" s="2">
        <v>3.8283292204141617E-2</v>
      </c>
      <c r="W46" s="2">
        <v>0.11292137205600739</v>
      </c>
      <c r="X46" s="2">
        <v>1.7536570085212588E-3</v>
      </c>
      <c r="Y46" s="2">
        <v>-4.9607634544372559E-2</v>
      </c>
      <c r="Z46" s="2">
        <v>-5.9884052723646164E-2</v>
      </c>
      <c r="AA46" s="2">
        <v>-2.8843613341450691E-2</v>
      </c>
      <c r="AB46" s="2">
        <v>3.4585997462272644E-2</v>
      </c>
      <c r="AC46" s="2">
        <v>4.0996696799993515E-2</v>
      </c>
      <c r="AD46" s="2">
        <v>-8.7578527629375458E-2</v>
      </c>
      <c r="AE46" s="2">
        <v>-0.13908731937408447</v>
      </c>
      <c r="AF46" s="2"/>
      <c r="AG46" s="2">
        <v>-3.5056490000000003E-2</v>
      </c>
    </row>
    <row r="47" spans="1:33" x14ac:dyDescent="0.25">
      <c r="A47" s="1">
        <v>44134</v>
      </c>
      <c r="B47" s="2">
        <v>-2.2807881236076355E-2</v>
      </c>
      <c r="C47" s="2">
        <v>-7.3387943208217621E-2</v>
      </c>
      <c r="D47" s="2">
        <v>6.5024711191654205E-2</v>
      </c>
      <c r="E47" s="2">
        <v>0.13192611932754517</v>
      </c>
      <c r="F47" s="2">
        <v>-2.9568569734692574E-2</v>
      </c>
      <c r="G47" s="2">
        <v>2.2234378382563591E-2</v>
      </c>
      <c r="H47" s="2">
        <v>-8.5106372833251953E-2</v>
      </c>
      <c r="I47" s="2">
        <v>-0.11042135208845139</v>
      </c>
      <c r="J47" s="2">
        <v>-3.3954847604036331E-2</v>
      </c>
      <c r="K47" s="2">
        <v>-5.3775003179907799E-3</v>
      </c>
      <c r="L47" s="2">
        <v>-4.9810744822025299E-2</v>
      </c>
      <c r="M47" s="2">
        <v>-2.8940288349986076E-2</v>
      </c>
      <c r="N47" s="2">
        <v>-3.4722223877906799E-2</v>
      </c>
      <c r="O47" s="2">
        <v>-3.1784869730472565E-2</v>
      </c>
      <c r="P47" s="2">
        <v>7.9530596733093262E-2</v>
      </c>
      <c r="Q47" s="2">
        <v>-7.9091973602771759E-3</v>
      </c>
      <c r="R47" s="2">
        <v>6.2581904232501984E-2</v>
      </c>
      <c r="S47" s="2">
        <v>-1.3733672676607966E-3</v>
      </c>
      <c r="T47" s="2">
        <v>1.2257905676960945E-2</v>
      </c>
      <c r="U47" s="2">
        <v>-7.0776566863059998E-2</v>
      </c>
      <c r="V47" s="2">
        <v>-1.2572853825986385E-2</v>
      </c>
      <c r="W47" s="2">
        <v>8.2525059580802917E-2</v>
      </c>
      <c r="X47" s="2">
        <v>0.24135664105415344</v>
      </c>
      <c r="Y47" s="2">
        <v>-5.0132725387811661E-2</v>
      </c>
      <c r="Z47" s="2">
        <v>-3.0993172898888588E-2</v>
      </c>
      <c r="AA47" s="2">
        <v>-3.3242538571357727E-2</v>
      </c>
      <c r="AB47" s="2">
        <v>-0.10382512956857681</v>
      </c>
      <c r="AC47" s="2">
        <v>1.6977472230792046E-2</v>
      </c>
      <c r="AD47" s="2">
        <v>-3.5754121840000153E-2</v>
      </c>
      <c r="AE47" s="2">
        <v>-9.5498941838741302E-2</v>
      </c>
      <c r="AF47" s="2"/>
      <c r="AG47" s="2">
        <v>-2.0178500000000002E-2</v>
      </c>
    </row>
    <row r="48" spans="1:33" x14ac:dyDescent="0.25">
      <c r="A48" s="1">
        <v>44165</v>
      </c>
      <c r="B48" s="2">
        <v>0.22070097923278809</v>
      </c>
      <c r="C48" s="2">
        <v>0.46212989091873169</v>
      </c>
      <c r="D48" s="2">
        <v>0.42136901617050171</v>
      </c>
      <c r="E48" s="2">
        <v>0.47552448511123657</v>
      </c>
      <c r="F48" s="2">
        <v>2.6901420205831528E-2</v>
      </c>
      <c r="G48" s="2">
        <v>0.13864782452583313</v>
      </c>
      <c r="H48" s="2">
        <v>0.67026585340499878</v>
      </c>
      <c r="I48" s="2">
        <v>3.7666525691747665E-2</v>
      </c>
      <c r="J48" s="2">
        <v>7.3201447725296021E-2</v>
      </c>
      <c r="K48" s="2">
        <v>8.4126271307468414E-2</v>
      </c>
      <c r="L48" s="2">
        <v>0.19558560848236084</v>
      </c>
      <c r="M48" s="2">
        <v>0.2585829496383667</v>
      </c>
      <c r="N48" s="2">
        <v>0.27294963598251343</v>
      </c>
      <c r="O48" s="2">
        <v>0.50252526998519897</v>
      </c>
      <c r="P48" s="2">
        <v>0.25845414400100708</v>
      </c>
      <c r="Q48" s="2">
        <v>1.2910204008221626E-2</v>
      </c>
      <c r="R48" s="2">
        <v>0.1355997771024704</v>
      </c>
      <c r="S48" s="2">
        <v>8.9022181928157806E-2</v>
      </c>
      <c r="T48" s="2">
        <v>0.17344795167446136</v>
      </c>
      <c r="U48" s="2">
        <v>7.4432507157325745E-2</v>
      </c>
      <c r="V48" s="2">
        <v>8.8650867342948914E-2</v>
      </c>
      <c r="W48" s="2">
        <v>7.9124189913272858E-2</v>
      </c>
      <c r="X48" s="2">
        <v>4.6888768672943115E-2</v>
      </c>
      <c r="Y48" s="2">
        <v>3.0114900320768356E-2</v>
      </c>
      <c r="Z48" s="2">
        <v>0.20859333872795105</v>
      </c>
      <c r="AA48" s="2">
        <v>0.14050596952438354</v>
      </c>
      <c r="AB48" s="2">
        <v>0.28891700506210327</v>
      </c>
      <c r="AC48" s="2">
        <v>0.17323477566242218</v>
      </c>
      <c r="AD48" s="2">
        <v>4.3439928442239761E-2</v>
      </c>
      <c r="AE48" s="2">
        <v>0.46273571252822876</v>
      </c>
      <c r="AF48" s="2"/>
      <c r="AG48" s="2">
        <v>0.1237074</v>
      </c>
    </row>
    <row r="49" spans="1:33" x14ac:dyDescent="0.25">
      <c r="A49" s="1">
        <v>44196</v>
      </c>
      <c r="B49" s="2">
        <v>0.22410647571086884</v>
      </c>
      <c r="C49" s="2">
        <v>3.4446526318788528E-2</v>
      </c>
      <c r="D49" s="2">
        <v>0.10966479033231735</v>
      </c>
      <c r="E49" s="2">
        <v>0.18562404811382294</v>
      </c>
      <c r="F49" s="2">
        <v>-1.3153056614100933E-2</v>
      </c>
      <c r="G49" s="2">
        <v>2.6086904108524323E-2</v>
      </c>
      <c r="H49" s="2">
        <v>-4.3759375810623169E-2</v>
      </c>
      <c r="I49" s="2">
        <v>-2.121918648481369E-2</v>
      </c>
      <c r="J49" s="2">
        <v>7.5444109737873077E-2</v>
      </c>
      <c r="K49" s="2">
        <v>1.285913959145546E-2</v>
      </c>
      <c r="L49" s="2">
        <v>8.103855699300766E-2</v>
      </c>
      <c r="M49" s="2">
        <v>7.7085845172405243E-2</v>
      </c>
      <c r="N49" s="2">
        <v>-3.1314559280872345E-2</v>
      </c>
      <c r="O49" s="2">
        <v>0.12668918073177338</v>
      </c>
      <c r="P49" s="2">
        <v>4.7024928033351898E-2</v>
      </c>
      <c r="Q49" s="2">
        <v>1.9442952470853925E-3</v>
      </c>
      <c r="R49" s="2">
        <v>-1.7374143004417419E-2</v>
      </c>
      <c r="S49" s="2">
        <v>1.1926113627851009E-2</v>
      </c>
      <c r="T49" s="2">
        <v>7.8367680311203003E-2</v>
      </c>
      <c r="U49" s="2">
        <v>-1.1464145965874195E-2</v>
      </c>
      <c r="V49" s="2">
        <v>-1.7013804987072945E-2</v>
      </c>
      <c r="W49" s="2">
        <v>4.2788296937942505E-2</v>
      </c>
      <c r="X49" s="2">
        <v>0.11360166966915131</v>
      </c>
      <c r="Y49" s="2">
        <v>-3.7575751543045044E-2</v>
      </c>
      <c r="Z49" s="2">
        <v>7.5232647359371185E-3</v>
      </c>
      <c r="AA49" s="2">
        <v>-3.9154265075922012E-2</v>
      </c>
      <c r="AB49" s="2">
        <v>4.1660837829113007E-2</v>
      </c>
      <c r="AC49" s="2">
        <v>0.15425033867359161</v>
      </c>
      <c r="AD49" s="2">
        <v>2.8058324009180069E-2</v>
      </c>
      <c r="AE49" s="2">
        <v>0.24325230717658997</v>
      </c>
      <c r="AF49" s="2"/>
      <c r="AG49" s="2">
        <v>4.5048499999999998E-2</v>
      </c>
    </row>
    <row r="50" spans="1:33" x14ac:dyDescent="0.25">
      <c r="A50" s="1">
        <v>44225</v>
      </c>
      <c r="B50" s="2">
        <v>-7.1807011961936951E-2</v>
      </c>
      <c r="C50" s="2">
        <v>1.93187166005373E-2</v>
      </c>
      <c r="D50" s="2">
        <v>2.9326186049729586E-3</v>
      </c>
      <c r="E50" s="2">
        <v>0.13324449956417084</v>
      </c>
      <c r="F50" s="2">
        <v>-3.1410221010446548E-2</v>
      </c>
      <c r="G50" s="2">
        <v>-6.5125271677970886E-2</v>
      </c>
      <c r="H50" s="2">
        <v>0.36193454265594482</v>
      </c>
      <c r="I50" s="2">
        <v>-3.311944380402565E-2</v>
      </c>
      <c r="J50" s="2">
        <v>6.7274369299411774E-2</v>
      </c>
      <c r="K50" s="2">
        <v>-7.9349642619490623E-3</v>
      </c>
      <c r="L50" s="2">
        <v>8.7821416556835175E-2</v>
      </c>
      <c r="M50" s="2">
        <v>-6.436832994222641E-2</v>
      </c>
      <c r="N50" s="2">
        <v>8.8809952139854431E-3</v>
      </c>
      <c r="O50" s="2">
        <v>8.5457228124141693E-2</v>
      </c>
      <c r="P50" s="2">
        <v>-3.2997220754623413E-2</v>
      </c>
      <c r="Q50" s="2">
        <v>-7.287115603685379E-2</v>
      </c>
      <c r="R50" s="2">
        <v>-6.5940886735916138E-2</v>
      </c>
      <c r="S50" s="2">
        <v>4.9774609506130219E-3</v>
      </c>
      <c r="T50" s="2">
        <v>-7.2032272815704346E-2</v>
      </c>
      <c r="U50" s="2">
        <v>-3.3465877175331116E-2</v>
      </c>
      <c r="V50" s="2">
        <v>-5.8660227805376053E-2</v>
      </c>
      <c r="W50" s="2">
        <v>-2.7335474267601967E-2</v>
      </c>
      <c r="X50" s="2">
        <v>-2.1347878500819206E-3</v>
      </c>
      <c r="Y50" s="2">
        <v>8.627203106880188E-2</v>
      </c>
      <c r="Z50" s="2">
        <v>5.6368935853242874E-2</v>
      </c>
      <c r="AA50" s="2">
        <v>-1.4126591384410858E-2</v>
      </c>
      <c r="AB50" s="2">
        <v>-3.0972259119153023E-2</v>
      </c>
      <c r="AC50" s="2">
        <v>5.472942441701889E-2</v>
      </c>
      <c r="AD50" s="2">
        <v>-1.5576012432575226E-2</v>
      </c>
      <c r="AE50" s="2">
        <v>0.12450585514307022</v>
      </c>
      <c r="AF50" s="2"/>
      <c r="AG50" s="2">
        <v>-6.3112859999999999E-4</v>
      </c>
    </row>
    <row r="51" spans="1:33" x14ac:dyDescent="0.25">
      <c r="A51" s="1">
        <v>44253</v>
      </c>
      <c r="B51" s="2">
        <v>0.12410058826208115</v>
      </c>
      <c r="C51" s="2">
        <v>0.22618454694747925</v>
      </c>
      <c r="D51" s="2">
        <v>0.30409348011016846</v>
      </c>
      <c r="E51" s="2">
        <v>0.19370958209037781</v>
      </c>
      <c r="F51" s="2">
        <v>-1.9726569298654795E-3</v>
      </c>
      <c r="G51" s="2">
        <v>2.5027105584740639E-2</v>
      </c>
      <c r="H51" s="2">
        <v>0.17182129621505737</v>
      </c>
      <c r="I51" s="2">
        <v>-6.5406188368797302E-2</v>
      </c>
      <c r="J51" s="2">
        <v>-2.567567490041256E-2</v>
      </c>
      <c r="K51" s="2">
        <v>0.13877232372760773</v>
      </c>
      <c r="L51" s="2">
        <v>0.23193573951721191</v>
      </c>
      <c r="M51" s="2">
        <v>0.20207548141479492</v>
      </c>
      <c r="N51" s="2">
        <v>0.1888498067855835</v>
      </c>
      <c r="O51" s="2">
        <v>0.53729289770126343</v>
      </c>
      <c r="P51" s="2">
        <v>0.59336483478546143</v>
      </c>
      <c r="Q51" s="2">
        <v>-3.6502674221992493E-2</v>
      </c>
      <c r="R51" s="2">
        <v>4.8251845873892307E-3</v>
      </c>
      <c r="S51" s="2">
        <v>5.009643267840147E-3</v>
      </c>
      <c r="T51" s="2">
        <v>5.8304513804614544E-3</v>
      </c>
      <c r="U51" s="2">
        <v>-9.8836109042167664E-2</v>
      </c>
      <c r="V51" s="2">
        <v>-1.418034266680479E-2</v>
      </c>
      <c r="W51" s="2">
        <v>0.16133102774620056</v>
      </c>
      <c r="X51" s="2">
        <v>0.17787285149097443</v>
      </c>
      <c r="Y51" s="2">
        <v>-6.1159446835517883E-2</v>
      </c>
      <c r="Z51" s="2">
        <v>-4.9127761274576187E-2</v>
      </c>
      <c r="AA51" s="2">
        <v>-6.7130915820598602E-2</v>
      </c>
      <c r="AB51" s="2">
        <v>0.11355048418045044</v>
      </c>
      <c r="AC51" s="2">
        <v>0.15662765502929688</v>
      </c>
      <c r="AD51" s="2">
        <v>-3.532843291759491E-2</v>
      </c>
      <c r="AE51" s="2">
        <v>-0.14874047040939331</v>
      </c>
      <c r="AF51" s="2"/>
      <c r="AG51" s="2">
        <v>2.919633E-2</v>
      </c>
    </row>
    <row r="52" spans="1:33" x14ac:dyDescent="0.25">
      <c r="A52" s="1">
        <v>44286</v>
      </c>
      <c r="B52" s="2">
        <v>-2.3910226300358772E-2</v>
      </c>
      <c r="C52" s="2">
        <v>1.0372222401201725E-2</v>
      </c>
      <c r="D52" s="2">
        <v>4.1928313672542572E-2</v>
      </c>
      <c r="E52" s="2">
        <v>0.17951245605945587</v>
      </c>
      <c r="F52" s="2">
        <v>8.7319299578666687E-2</v>
      </c>
      <c r="G52" s="2">
        <v>4.4914532452821732E-2</v>
      </c>
      <c r="H52" s="2">
        <v>0.29977187514305115</v>
      </c>
      <c r="I52" s="2">
        <v>6.4125128090381622E-2</v>
      </c>
      <c r="J52" s="2">
        <v>-1.4687970280647278E-2</v>
      </c>
      <c r="K52" s="2">
        <v>7.4230851605534554E-3</v>
      </c>
      <c r="L52" s="2">
        <v>2.6853097602725029E-2</v>
      </c>
      <c r="M52" s="2">
        <v>1.9497592002153397E-2</v>
      </c>
      <c r="N52" s="2">
        <v>4.7900009900331497E-2</v>
      </c>
      <c r="O52" s="2">
        <v>-3.7837844341993332E-2</v>
      </c>
      <c r="P52" s="2">
        <v>4.5211199671030045E-2</v>
      </c>
      <c r="Q52" s="2">
        <v>9.6332825720310211E-2</v>
      </c>
      <c r="R52" s="2">
        <v>0.11452296376228333</v>
      </c>
      <c r="S52" s="2">
        <v>0.10065118223428726</v>
      </c>
      <c r="T52" s="2">
        <v>0.13308091461658478</v>
      </c>
      <c r="U52" s="2">
        <v>7.2416447103023529E-2</v>
      </c>
      <c r="V52" s="2">
        <v>8.4766410291194916E-2</v>
      </c>
      <c r="W52" s="2">
        <v>5.1709301769733429E-2</v>
      </c>
      <c r="X52" s="2">
        <v>3.5126596689224243E-2</v>
      </c>
      <c r="Y52" s="2">
        <v>0.11735494434833527</v>
      </c>
      <c r="Z52" s="2">
        <v>0.10421262681484222</v>
      </c>
      <c r="AA52" s="2">
        <v>8.181539922952652E-2</v>
      </c>
      <c r="AB52" s="2">
        <v>-5.5255484767258167E-3</v>
      </c>
      <c r="AC52" s="2">
        <v>5.8573931455612183E-2</v>
      </c>
      <c r="AD52" s="2">
        <v>3.7186310510151088E-4</v>
      </c>
      <c r="AE52" s="2">
        <v>-1.1206524446606636E-2</v>
      </c>
      <c r="AF52" s="2"/>
      <c r="AG52" s="2">
        <v>3.0573220000000002E-2</v>
      </c>
    </row>
    <row r="53" spans="1:33" x14ac:dyDescent="0.25">
      <c r="A53" s="1">
        <v>44316</v>
      </c>
      <c r="B53" s="2">
        <v>8.1291999667882919E-3</v>
      </c>
      <c r="C53" s="2">
        <v>-6.6425488330423832E-3</v>
      </c>
      <c r="D53" s="2">
        <v>1.097478624433279E-2</v>
      </c>
      <c r="E53" s="2">
        <v>-4.6764124184846878E-2</v>
      </c>
      <c r="F53" s="2">
        <v>5.3270287811756134E-2</v>
      </c>
      <c r="G53" s="2">
        <v>0.10482525825500488</v>
      </c>
      <c r="H53" s="2">
        <v>-8.8493324816226959E-2</v>
      </c>
      <c r="I53" s="2">
        <v>0.14831829071044922</v>
      </c>
      <c r="J53" s="2">
        <v>5.0119005143642426E-2</v>
      </c>
      <c r="K53" s="2">
        <v>0.10754387825727463</v>
      </c>
      <c r="L53" s="2">
        <v>2.5255234912037849E-2</v>
      </c>
      <c r="M53" s="2">
        <v>-2.9793865978717804E-3</v>
      </c>
      <c r="N53" s="2">
        <v>-1.6413791105151176E-2</v>
      </c>
      <c r="O53" s="2">
        <v>5.4307106882333755E-2</v>
      </c>
      <c r="P53" s="2">
        <v>-2.0489506423473358E-2</v>
      </c>
      <c r="Q53" s="2">
        <v>-8.4190694615244865E-3</v>
      </c>
      <c r="R53" s="2">
        <v>0.13962472975254059</v>
      </c>
      <c r="S53" s="2">
        <v>2.3147223517298698E-2</v>
      </c>
      <c r="T53" s="2">
        <v>0.16447922587394714</v>
      </c>
      <c r="U53" s="2">
        <v>5.1764272153377533E-2</v>
      </c>
      <c r="V53" s="2">
        <v>0.11327756196260452</v>
      </c>
      <c r="W53" s="2">
        <v>0.16618570685386658</v>
      </c>
      <c r="X53" s="2">
        <v>6.496785581111908E-2</v>
      </c>
      <c r="Y53" s="2">
        <v>1.5282000415027142E-2</v>
      </c>
      <c r="Z53" s="2">
        <v>2.2198565304279327E-2</v>
      </c>
      <c r="AA53" s="2">
        <v>6.6795527935028076E-2</v>
      </c>
      <c r="AB53" s="2">
        <v>7.6073221862316132E-2</v>
      </c>
      <c r="AC53" s="2">
        <v>0.1717362105846405</v>
      </c>
      <c r="AD53" s="2">
        <v>0.1206626296043396</v>
      </c>
      <c r="AE53" s="2">
        <v>6.2147244811058044E-2</v>
      </c>
      <c r="AF53" s="2"/>
      <c r="AG53" s="2">
        <v>4.8191879999999999E-2</v>
      </c>
    </row>
    <row r="54" spans="1:33" x14ac:dyDescent="0.25">
      <c r="A54" s="1">
        <v>44344</v>
      </c>
      <c r="B54" s="2">
        <v>-3.9619449526071548E-2</v>
      </c>
      <c r="C54" s="2">
        <v>-8.2066856324672699E-2</v>
      </c>
      <c r="D54" s="2">
        <v>-3.299274668097496E-2</v>
      </c>
      <c r="E54" s="2">
        <v>-7.4025429785251617E-2</v>
      </c>
      <c r="F54" s="2">
        <v>-3.8122774567455053E-3</v>
      </c>
      <c r="G54" s="2">
        <v>7.9484991729259491E-3</v>
      </c>
      <c r="H54" s="2">
        <v>-1.3751374557614326E-2</v>
      </c>
      <c r="I54" s="2">
        <v>1.0725952684879303E-2</v>
      </c>
      <c r="J54" s="2">
        <v>-8.0460876226425171E-2</v>
      </c>
      <c r="K54" s="2">
        <v>5.9718005359172821E-2</v>
      </c>
      <c r="L54" s="2">
        <v>3.4940551966428757E-2</v>
      </c>
      <c r="M54" s="2">
        <v>8.5598662495613098E-2</v>
      </c>
      <c r="N54" s="2">
        <v>1.9986428320407867E-2</v>
      </c>
      <c r="O54" s="2">
        <v>7.9040803015232086E-2</v>
      </c>
      <c r="P54" s="2">
        <v>0.15223713219165802</v>
      </c>
      <c r="Q54" s="2">
        <v>1.0718093253672123E-2</v>
      </c>
      <c r="R54" s="2">
        <v>5.2674580365419388E-2</v>
      </c>
      <c r="S54" s="2">
        <v>3.7435293197631836E-2</v>
      </c>
      <c r="T54" s="2">
        <v>6.2353950925171375E-3</v>
      </c>
      <c r="U54" s="2">
        <v>3.0073229223489761E-2</v>
      </c>
      <c r="V54" s="2">
        <v>3.7280473858118057E-2</v>
      </c>
      <c r="W54" s="2">
        <v>2.9696039855480194E-2</v>
      </c>
      <c r="X54" s="2">
        <v>3.4352067857980728E-2</v>
      </c>
      <c r="Y54" s="2">
        <v>1.6967669129371643E-2</v>
      </c>
      <c r="Z54" s="2">
        <v>0.13141362369060516</v>
      </c>
      <c r="AA54" s="2">
        <v>1.2160361744463444E-2</v>
      </c>
      <c r="AB54" s="2">
        <v>-4.4022224843502045E-2</v>
      </c>
      <c r="AC54" s="2">
        <v>8.1164456903934479E-2</v>
      </c>
      <c r="AD54" s="2">
        <v>-7.0470221340656281E-2</v>
      </c>
      <c r="AE54" s="2">
        <v>-0.11871339380741119</v>
      </c>
      <c r="AF54" s="2"/>
      <c r="AG54" s="2">
        <v>7.0917570000000006E-3</v>
      </c>
    </row>
    <row r="55" spans="1:33" x14ac:dyDescent="0.25">
      <c r="A55" s="1">
        <v>44377</v>
      </c>
      <c r="B55" s="2">
        <v>-1.6120849177241325E-2</v>
      </c>
      <c r="C55" s="2">
        <v>-1.0375218465924263E-2</v>
      </c>
      <c r="D55" s="2">
        <v>-4.7325588762760162E-2</v>
      </c>
      <c r="E55" s="2">
        <v>-3.9735108613967896E-2</v>
      </c>
      <c r="F55" s="2">
        <v>-1.239896472543478E-2</v>
      </c>
      <c r="G55" s="2">
        <v>-4.1176982223987579E-2</v>
      </c>
      <c r="H55" s="2">
        <v>-7.668711245059967E-2</v>
      </c>
      <c r="I55" s="2">
        <v>9.5017209649085999E-2</v>
      </c>
      <c r="J55" s="2">
        <v>0.13000188767910004</v>
      </c>
      <c r="K55" s="2">
        <v>-8.9132726192474365E-2</v>
      </c>
      <c r="L55" s="2">
        <v>8.0692186951637268E-2</v>
      </c>
      <c r="M55" s="2">
        <v>-7.6540574431419373E-2</v>
      </c>
      <c r="N55" s="2">
        <v>9.1530680656433105E-3</v>
      </c>
      <c r="O55" s="2">
        <v>0.12469036132097244</v>
      </c>
      <c r="P55" s="2">
        <v>-0.1351487785577774</v>
      </c>
      <c r="Q55" s="2">
        <v>5.93152130022645E-4</v>
      </c>
      <c r="R55" s="2">
        <v>-5.5363882333040237E-2</v>
      </c>
      <c r="S55" s="2">
        <v>-2.1719802170991898E-2</v>
      </c>
      <c r="T55" s="2">
        <v>-4.8876996152102947E-3</v>
      </c>
      <c r="U55" s="2">
        <v>-2.451227605342865E-2</v>
      </c>
      <c r="V55" s="2">
        <v>-3.9078708738088608E-2</v>
      </c>
      <c r="W55" s="2">
        <v>-4.3576806783676147E-2</v>
      </c>
      <c r="X55" s="2">
        <v>-9.9861763417720795E-2</v>
      </c>
      <c r="Y55" s="2">
        <v>3.5965435206890106E-2</v>
      </c>
      <c r="Z55" s="2">
        <v>-3.4706152975559235E-2</v>
      </c>
      <c r="AA55" s="2">
        <v>1.110251247882843E-2</v>
      </c>
      <c r="AB55" s="2">
        <v>-4.0123455226421356E-2</v>
      </c>
      <c r="AC55" s="2">
        <v>-3.7877824157476425E-2</v>
      </c>
      <c r="AD55" s="2">
        <v>6.735498458147049E-2</v>
      </c>
      <c r="AE55" s="2">
        <v>8.7137401103973389E-2</v>
      </c>
      <c r="AF55" s="2"/>
      <c r="AG55" s="2">
        <v>2.34218E-2</v>
      </c>
    </row>
    <row r="56" spans="1:33" x14ac:dyDescent="0.25">
      <c r="A56" s="1">
        <v>44407</v>
      </c>
      <c r="B56" s="2">
        <v>1.4223131584003568E-3</v>
      </c>
      <c r="C56" s="2">
        <v>-6.3127405941486359E-2</v>
      </c>
      <c r="D56" s="2">
        <v>-3.9972264319658279E-2</v>
      </c>
      <c r="E56" s="2">
        <v>-0.18029557168483734</v>
      </c>
      <c r="F56" s="2">
        <v>5.0738129764795303E-2</v>
      </c>
      <c r="G56" s="2">
        <v>0.1422237753868103</v>
      </c>
      <c r="H56" s="2">
        <v>-0.20779223740100861</v>
      </c>
      <c r="I56" s="2">
        <v>0.12647645175457001</v>
      </c>
      <c r="J56" s="2">
        <v>0.20195569097995758</v>
      </c>
      <c r="K56" s="2">
        <v>-1.4521406963467598E-2</v>
      </c>
      <c r="L56" s="2">
        <v>-8.7349429726600647E-2</v>
      </c>
      <c r="M56" s="2">
        <v>-3.441237285733223E-2</v>
      </c>
      <c r="N56" s="2">
        <v>-2.797403372824192E-2</v>
      </c>
      <c r="O56" s="2">
        <v>-0.14904549717903137</v>
      </c>
      <c r="P56" s="2">
        <v>-8.3964988589286804E-2</v>
      </c>
      <c r="Q56" s="2">
        <v>6.0548458248376846E-2</v>
      </c>
      <c r="R56" s="2">
        <v>-3.6814514547586441E-2</v>
      </c>
      <c r="S56" s="2">
        <v>-3.4738075919449329E-3</v>
      </c>
      <c r="T56" s="2">
        <v>5.67457415163517E-2</v>
      </c>
      <c r="U56" s="2">
        <v>-1.658121682703495E-2</v>
      </c>
      <c r="V56" s="2">
        <v>6.8195946514606476E-2</v>
      </c>
      <c r="W56" s="2">
        <v>2.0927852019667625E-3</v>
      </c>
      <c r="X56" s="2">
        <v>-6.6539254039525986E-3</v>
      </c>
      <c r="Y56" s="2">
        <v>6.2385782599449158E-2</v>
      </c>
      <c r="Z56" s="2">
        <v>-6.951124407351017E-3</v>
      </c>
      <c r="AA56" s="2">
        <v>0.10316653549671173</v>
      </c>
      <c r="AB56" s="2">
        <v>-3.9614185690879822E-2</v>
      </c>
      <c r="AC56" s="2">
        <v>4.5316401869058609E-2</v>
      </c>
      <c r="AD56" s="2">
        <v>-3.2722264528274536E-2</v>
      </c>
      <c r="AE56" s="2">
        <v>1.1034280061721802E-2</v>
      </c>
      <c r="AF56" s="2"/>
      <c r="AG56" s="2">
        <v>1.1827509999999999E-2</v>
      </c>
    </row>
    <row r="57" spans="1:33" x14ac:dyDescent="0.25">
      <c r="A57" s="1">
        <v>44439</v>
      </c>
      <c r="B57" s="2">
        <v>2.9996583238244057E-2</v>
      </c>
      <c r="C57" s="2">
        <v>5.1904767751693726E-2</v>
      </c>
      <c r="D57" s="2">
        <v>1.6606558114290237E-2</v>
      </c>
      <c r="E57" s="2">
        <v>0.12439902126789093</v>
      </c>
      <c r="F57" s="2">
        <v>-1.6315767541527748E-2</v>
      </c>
      <c r="G57" s="2">
        <v>1.065525459125638E-3</v>
      </c>
      <c r="H57" s="2">
        <v>-6.6717498004436493E-2</v>
      </c>
      <c r="I57" s="2">
        <v>-1.636563241481781E-2</v>
      </c>
      <c r="J57" s="2">
        <v>2.1406654268503189E-2</v>
      </c>
      <c r="K57" s="2">
        <v>1.088410522788763E-2</v>
      </c>
      <c r="L57" s="2">
        <v>-3.7866931408643723E-2</v>
      </c>
      <c r="M57" s="2">
        <v>2.1644987165927887E-2</v>
      </c>
      <c r="N57" s="2">
        <v>-3.6342214792966843E-2</v>
      </c>
      <c r="O57" s="2">
        <v>1.8119053915143013E-2</v>
      </c>
      <c r="P57" s="2">
        <v>8.2749910652637482E-3</v>
      </c>
      <c r="Q57" s="2">
        <v>1.1249642120674253E-3</v>
      </c>
      <c r="R57" s="2">
        <v>-2.0670261234045029E-2</v>
      </c>
      <c r="S57" s="2">
        <v>-8.6894864216446877E-3</v>
      </c>
      <c r="T57" s="2">
        <v>4.4699367135763168E-2</v>
      </c>
      <c r="U57" s="2">
        <v>-2.3412106558680534E-2</v>
      </c>
      <c r="V57" s="2">
        <v>4.5321837067604065E-2</v>
      </c>
      <c r="W57" s="2">
        <v>7.3049210011959076E-2</v>
      </c>
      <c r="X57" s="2">
        <v>-1.7969833686947823E-2</v>
      </c>
      <c r="Y57" s="2">
        <v>0.13611789047718048</v>
      </c>
      <c r="Z57" s="2">
        <v>4.8931505531072617E-2</v>
      </c>
      <c r="AA57" s="2">
        <v>7.6150387525558472E-2</v>
      </c>
      <c r="AB57" s="2">
        <v>7.3450200259685516E-2</v>
      </c>
      <c r="AC57" s="2">
        <v>3.382810577750206E-2</v>
      </c>
      <c r="AD57" s="2">
        <v>4.3034132570028305E-2</v>
      </c>
      <c r="AE57" s="2">
        <v>7.0605292916297913E-2</v>
      </c>
      <c r="AF57" s="2"/>
      <c r="AG57" s="2">
        <v>2.7146590000000002E-2</v>
      </c>
    </row>
    <row r="58" spans="1:33" x14ac:dyDescent="0.25">
      <c r="A58" s="1">
        <v>44469</v>
      </c>
      <c r="B58" s="2">
        <v>-6.6905707120895386E-2</v>
      </c>
      <c r="C58" s="2">
        <v>4.9796305596828461E-2</v>
      </c>
      <c r="D58" s="2">
        <v>6.1552631668746471E-3</v>
      </c>
      <c r="E58" s="2">
        <v>2.4318644776940346E-2</v>
      </c>
      <c r="F58" s="2">
        <v>1.5370983630418777E-2</v>
      </c>
      <c r="G58" s="2">
        <v>-6.654965877532959E-2</v>
      </c>
      <c r="H58" s="2">
        <v>-5.8006539940834045E-2</v>
      </c>
      <c r="I58" s="2">
        <v>-7.5431950390338898E-2</v>
      </c>
      <c r="J58" s="2">
        <v>-4.5084111392498016E-2</v>
      </c>
      <c r="K58" s="2">
        <v>1.6663869610056281E-4</v>
      </c>
      <c r="L58" s="2">
        <v>7.8870125114917755E-2</v>
      </c>
      <c r="M58" s="2">
        <v>-6.4773291349411011E-2</v>
      </c>
      <c r="N58" s="2">
        <v>4.836210235953331E-2</v>
      </c>
      <c r="O58" s="2">
        <v>0.16340425610542297</v>
      </c>
      <c r="P58" s="2">
        <v>0.11742427945137024</v>
      </c>
      <c r="Q58" s="2">
        <v>-1.8189454451203346E-2</v>
      </c>
      <c r="R58" s="2">
        <v>-0.10366661101579666</v>
      </c>
      <c r="S58" s="2">
        <v>-9.9209234118461609E-2</v>
      </c>
      <c r="T58" s="2">
        <v>-5.670500174164772E-2</v>
      </c>
      <c r="U58" s="2">
        <v>-2.6221247389912605E-2</v>
      </c>
      <c r="V58" s="2">
        <v>-7.8835584223270416E-2</v>
      </c>
      <c r="W58" s="2">
        <v>-8.0660156905651093E-2</v>
      </c>
      <c r="X58" s="2">
        <v>7.4098542332649231E-2</v>
      </c>
      <c r="Y58" s="2">
        <v>-0.12165975570678711</v>
      </c>
      <c r="Z58" s="2">
        <v>-1.7710369080305099E-2</v>
      </c>
      <c r="AA58" s="2">
        <v>-6.6420696675777435E-2</v>
      </c>
      <c r="AB58" s="2">
        <v>-8.5373697802424431E-3</v>
      </c>
      <c r="AC58" s="2">
        <v>-2.4100741371512413E-2</v>
      </c>
      <c r="AD58" s="2">
        <v>-5.3518075495958328E-2</v>
      </c>
      <c r="AE58" s="2">
        <v>5.4042313247919083E-2</v>
      </c>
      <c r="AF58" s="2"/>
      <c r="AG58" s="2">
        <v>-4.2243500000000003E-2</v>
      </c>
    </row>
    <row r="59" spans="1:33" x14ac:dyDescent="0.25">
      <c r="A59" s="1">
        <v>44498</v>
      </c>
      <c r="B59" s="2">
        <v>-5.9106724802404642E-4</v>
      </c>
      <c r="C59" s="2">
        <v>1.9404948689043522E-3</v>
      </c>
      <c r="D59" s="2">
        <v>-3.2235268503427505E-2</v>
      </c>
      <c r="E59" s="2">
        <v>-3.1307090073823929E-2</v>
      </c>
      <c r="F59" s="2">
        <v>1.8414841964840889E-2</v>
      </c>
      <c r="G59" s="2">
        <v>2.1502779796719551E-2</v>
      </c>
      <c r="H59" s="2">
        <v>-0.138334721326828</v>
      </c>
      <c r="I59" s="2">
        <v>2.5180328637361526E-2</v>
      </c>
      <c r="J59" s="2">
        <v>-2.1177202463150024E-2</v>
      </c>
      <c r="K59" s="2">
        <v>7.0488244295120239E-2</v>
      </c>
      <c r="L59" s="2">
        <v>9.6055790781974792E-2</v>
      </c>
      <c r="M59" s="2">
        <v>-1.0974947363138199E-2</v>
      </c>
      <c r="N59" s="2">
        <v>0.12853623926639557</v>
      </c>
      <c r="O59" s="2">
        <v>0.19385512173175812</v>
      </c>
      <c r="P59" s="2">
        <v>8.022598922252655E-2</v>
      </c>
      <c r="Q59" s="2">
        <v>2.9040073975920677E-2</v>
      </c>
      <c r="R59" s="2">
        <v>0.12278871238231659</v>
      </c>
      <c r="S59" s="2">
        <v>1.8583938479423523E-2</v>
      </c>
      <c r="T59" s="2">
        <v>0.1213844045996666</v>
      </c>
      <c r="U59" s="2">
        <v>-1.180375088006258E-2</v>
      </c>
      <c r="V59" s="2">
        <v>0.13184131681919098</v>
      </c>
      <c r="W59" s="2">
        <v>5.0721462815999985E-2</v>
      </c>
      <c r="X59" s="2">
        <v>0.13920314610004425</v>
      </c>
      <c r="Y59" s="2">
        <v>-1.0140980593860149E-2</v>
      </c>
      <c r="Z59" s="2">
        <v>5.7977825403213501E-2</v>
      </c>
      <c r="AA59" s="2">
        <v>1.6972875222563744E-2</v>
      </c>
      <c r="AB59" s="2">
        <v>-2.0382145419716835E-2</v>
      </c>
      <c r="AC59" s="2">
        <v>-6.7543387413024902E-2</v>
      </c>
      <c r="AD59" s="2">
        <v>2.6602383702993393E-2</v>
      </c>
      <c r="AE59" s="2">
        <v>0.43652966618537903</v>
      </c>
      <c r="AF59" s="2"/>
      <c r="AG59" s="2">
        <v>6.4657580000000006E-2</v>
      </c>
    </row>
    <row r="60" spans="1:33" x14ac:dyDescent="0.25">
      <c r="A60" s="1">
        <v>44530</v>
      </c>
      <c r="B60" s="2">
        <v>-0.14295861124992371</v>
      </c>
      <c r="C60" s="2">
        <v>9.4684446230530739E-3</v>
      </c>
      <c r="D60" s="2">
        <v>-0.11086800694465637</v>
      </c>
      <c r="E60" s="2">
        <v>-0.12523569166660309</v>
      </c>
      <c r="F60" s="2">
        <v>1.7511831829324365E-3</v>
      </c>
      <c r="G60" s="2">
        <v>-1.2806195765733719E-2</v>
      </c>
      <c r="H60" s="2">
        <v>-0.17966791987419128</v>
      </c>
      <c r="I60" s="2">
        <v>7.1926727890968323E-2</v>
      </c>
      <c r="J60" s="2">
        <v>-7.6232552528381348E-2</v>
      </c>
      <c r="K60" s="2">
        <v>-2.5840580463409424E-2</v>
      </c>
      <c r="L60" s="2">
        <v>-5.8166604489088058E-2</v>
      </c>
      <c r="M60" s="2">
        <v>-4.9127370119094849E-2</v>
      </c>
      <c r="N60" s="2">
        <v>-2.445585560053587E-3</v>
      </c>
      <c r="O60" s="2">
        <v>-4.7181367874145508E-2</v>
      </c>
      <c r="P60" s="2">
        <v>5.1778227090835571E-2</v>
      </c>
      <c r="Q60" s="2">
        <v>1.1119632981717587E-2</v>
      </c>
      <c r="R60" s="2">
        <v>-3.618365153670311E-2</v>
      </c>
      <c r="S60" s="2">
        <v>-4.0071632713079453E-2</v>
      </c>
      <c r="T60" s="2">
        <v>1.2650272808969021E-2</v>
      </c>
      <c r="U60" s="2">
        <v>-4.1666727513074875E-2</v>
      </c>
      <c r="V60" s="2">
        <v>4.794543981552124E-2</v>
      </c>
      <c r="W60" s="2">
        <v>-5.4978843778371811E-2</v>
      </c>
      <c r="X60" s="2">
        <v>-5.9855353087186813E-2</v>
      </c>
      <c r="Y60" s="2">
        <v>4.2978469282388687E-2</v>
      </c>
      <c r="Z60" s="2">
        <v>-2.4641714990139008E-3</v>
      </c>
      <c r="AA60" s="2">
        <v>0.23731133341789246</v>
      </c>
      <c r="AB60" s="2">
        <v>-8.9206770062446594E-2</v>
      </c>
      <c r="AC60" s="2">
        <v>-6.5549887716770172E-2</v>
      </c>
      <c r="AD60" s="2">
        <v>3.9923775941133499E-2</v>
      </c>
      <c r="AE60" s="2">
        <v>2.7612216770648956E-2</v>
      </c>
      <c r="AF60" s="2"/>
      <c r="AG60" s="2">
        <v>-1.834653E-2</v>
      </c>
    </row>
    <row r="61" spans="1:33" x14ac:dyDescent="0.25">
      <c r="A61" s="1">
        <v>44561</v>
      </c>
      <c r="B61" s="2">
        <v>6.8944141268730164E-2</v>
      </c>
      <c r="C61" s="2">
        <v>6.7149892449378967E-2</v>
      </c>
      <c r="D61" s="2">
        <v>0.16434241831302643</v>
      </c>
      <c r="E61" s="2">
        <v>0.18226607143878937</v>
      </c>
      <c r="F61" s="2">
        <v>9.5952577888965607E-2</v>
      </c>
      <c r="G61" s="2">
        <v>0.13041359186172485</v>
      </c>
      <c r="H61" s="2">
        <v>1.4110518619418144E-2</v>
      </c>
      <c r="I61" s="2">
        <v>7.847139984369278E-2</v>
      </c>
      <c r="J61" s="2">
        <v>6.3794158399105072E-2</v>
      </c>
      <c r="K61" s="2">
        <v>8.6481228470802307E-2</v>
      </c>
      <c r="L61" s="2">
        <v>2.2560134530067444E-2</v>
      </c>
      <c r="M61" s="2">
        <v>5.8533299714326859E-2</v>
      </c>
      <c r="N61" s="2">
        <v>3.9691641926765442E-2</v>
      </c>
      <c r="O61" s="2">
        <v>6.003875657916069E-2</v>
      </c>
      <c r="P61" s="2">
        <v>6.0169022530317307E-2</v>
      </c>
      <c r="Q61" s="2">
        <v>0.13141512870788574</v>
      </c>
      <c r="R61" s="2">
        <v>0.1185055747628212</v>
      </c>
      <c r="S61" s="2">
        <v>4.4636625796556473E-2</v>
      </c>
      <c r="T61" s="2">
        <v>0.10177619010210037</v>
      </c>
      <c r="U61" s="2">
        <v>5.7817157357931137E-2</v>
      </c>
      <c r="V61" s="2">
        <v>6.3156664371490479E-2</v>
      </c>
      <c r="W61" s="2">
        <v>5.6078411638736725E-2</v>
      </c>
      <c r="X61" s="2">
        <v>7.8433647751808167E-2</v>
      </c>
      <c r="Y61" s="2">
        <v>8.9814580976963043E-2</v>
      </c>
      <c r="Z61" s="2">
        <v>0.15832030773162842</v>
      </c>
      <c r="AA61" s="2">
        <v>9.9013581871986389E-2</v>
      </c>
      <c r="AB61" s="2">
        <v>0.12150202691555023</v>
      </c>
      <c r="AC61" s="2">
        <v>3.2448571175336838E-2</v>
      </c>
      <c r="AD61" s="2">
        <v>-4.925193265080452E-2</v>
      </c>
      <c r="AE61" s="2">
        <v>-7.6854519546031952E-2</v>
      </c>
      <c r="AF61" s="2"/>
      <c r="AG61" s="2">
        <v>3.3346819999999999E-2</v>
      </c>
    </row>
    <row r="62" spans="1:33" x14ac:dyDescent="0.25">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x14ac:dyDescent="0.25">
      <c r="B63" t="s">
        <v>69</v>
      </c>
      <c r="C63" t="s">
        <v>70</v>
      </c>
      <c r="D63" t="s">
        <v>71</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90</v>
      </c>
      <c r="X63" t="s">
        <v>91</v>
      </c>
      <c r="Y63" t="s">
        <v>92</v>
      </c>
      <c r="Z63" t="s">
        <v>93</v>
      </c>
      <c r="AA63" t="s">
        <v>94</v>
      </c>
      <c r="AB63" t="s">
        <v>95</v>
      </c>
      <c r="AC63" t="s">
        <v>96</v>
      </c>
      <c r="AD63" t="s">
        <v>97</v>
      </c>
      <c r="AE63" t="s">
        <v>98</v>
      </c>
      <c r="AG63" t="s">
        <v>99</v>
      </c>
    </row>
    <row r="64" spans="1:33" s="3" customFormat="1" x14ac:dyDescent="0.25">
      <c r="A64" s="3" t="s">
        <v>16</v>
      </c>
      <c r="B64" s="3">
        <f t="shared" ref="B64:AE64" si="0">AVERAGE(B2:B61)</f>
        <v>1.0447509119209523E-2</v>
      </c>
      <c r="C64" s="3">
        <f t="shared" si="0"/>
        <v>1.0585044089627143E-2</v>
      </c>
      <c r="D64" s="3">
        <f t="shared" si="0"/>
        <v>9.353915023772667E-3</v>
      </c>
      <c r="E64" s="3">
        <f t="shared" si="0"/>
        <v>7.2924701690984268E-3</v>
      </c>
      <c r="F64" s="3">
        <f t="shared" si="0"/>
        <v>1.6514474455289019E-2</v>
      </c>
      <c r="G64" s="3">
        <f t="shared" si="0"/>
        <v>1.7186561952500293E-2</v>
      </c>
      <c r="H64" s="3">
        <f t="shared" si="0"/>
        <v>3.7790908012539149E-3</v>
      </c>
      <c r="I64" s="3">
        <f t="shared" si="0"/>
        <v>2.5083943624728513E-2</v>
      </c>
      <c r="J64" s="3">
        <f t="shared" si="0"/>
        <v>3.0757409726114324E-2</v>
      </c>
      <c r="K64" s="3">
        <f t="shared" si="0"/>
        <v>1.0856923122385826E-2</v>
      </c>
      <c r="L64" s="3">
        <f t="shared" si="0"/>
        <v>1.621133058021466E-3</v>
      </c>
      <c r="M64" s="3">
        <f t="shared" si="0"/>
        <v>9.4197396208376936E-3</v>
      </c>
      <c r="N64" s="3">
        <f t="shared" si="0"/>
        <v>6.905148195801303E-3</v>
      </c>
      <c r="O64" s="3">
        <f t="shared" si="0"/>
        <v>1.9550585475129386E-2</v>
      </c>
      <c r="P64" s="3">
        <f t="shared" si="0"/>
        <v>5.8083317358978096E-3</v>
      </c>
      <c r="Q64" s="3">
        <f t="shared" si="0"/>
        <v>1.4581772537591556E-2</v>
      </c>
      <c r="R64" s="3">
        <f t="shared" si="0"/>
        <v>1.3827585438654448E-2</v>
      </c>
      <c r="S64" s="3">
        <f t="shared" si="0"/>
        <v>4.2025973392204223E-3</v>
      </c>
      <c r="T64" s="3">
        <f t="shared" si="0"/>
        <v>1.7359568318352104E-2</v>
      </c>
      <c r="U64" s="3">
        <f t="shared" si="0"/>
        <v>8.562883629929274E-3</v>
      </c>
      <c r="V64" s="3">
        <f t="shared" si="0"/>
        <v>2.5850471306087759E-2</v>
      </c>
      <c r="W64" s="3">
        <f t="shared" si="0"/>
        <v>2.2845233439390236E-2</v>
      </c>
      <c r="X64" s="3">
        <f t="shared" si="0"/>
        <v>9.6108694400754754E-3</v>
      </c>
      <c r="Y64" s="3">
        <f t="shared" si="0"/>
        <v>9.7350064762091893E-3</v>
      </c>
      <c r="Z64" s="3">
        <f t="shared" si="0"/>
        <v>1.0106330378524339E-2</v>
      </c>
      <c r="AA64" s="3">
        <f t="shared" si="0"/>
        <v>1.61487773914511E-2</v>
      </c>
      <c r="AB64" s="3">
        <f t="shared" si="0"/>
        <v>1.1627323097006108E-2</v>
      </c>
      <c r="AC64" s="3">
        <f t="shared" si="0"/>
        <v>1.5133290801895783E-2</v>
      </c>
      <c r="AD64" s="3">
        <f t="shared" si="0"/>
        <v>2.8244458596357921E-2</v>
      </c>
      <c r="AE64" s="3">
        <f t="shared" si="0"/>
        <v>7.1018763134876886E-2</v>
      </c>
      <c r="AG64" s="3">
        <f>AVERAGE(AG2:AG61)</f>
        <v>1.4039555303333333E-2</v>
      </c>
    </row>
    <row r="65" spans="1:33" x14ac:dyDescent="0.25">
      <c r="A65" s="1" t="s">
        <v>17</v>
      </c>
      <c r="B65" s="2">
        <f t="shared" ref="B65:AE65" si="1">_xlfn.VAR.S(B2:B61)</f>
        <v>6.5596360623736572E-3</v>
      </c>
      <c r="C65" s="2">
        <f t="shared" si="1"/>
        <v>2.0424531217516428E-2</v>
      </c>
      <c r="D65" s="2">
        <f t="shared" si="1"/>
        <v>2.4195033592855474E-2</v>
      </c>
      <c r="E65" s="2">
        <f t="shared" si="1"/>
        <v>2.3478984805696424E-2</v>
      </c>
      <c r="F65" s="2">
        <f t="shared" si="1"/>
        <v>2.4489756036598161E-3</v>
      </c>
      <c r="G65" s="2">
        <f t="shared" si="1"/>
        <v>5.1906008633480832E-3</v>
      </c>
      <c r="H65" s="2">
        <f t="shared" si="1"/>
        <v>4.6196147378887636E-2</v>
      </c>
      <c r="I65" s="2">
        <f t="shared" si="1"/>
        <v>6.2645857552764521E-3</v>
      </c>
      <c r="J65" s="2">
        <f t="shared" si="1"/>
        <v>1.0514605034020505E-2</v>
      </c>
      <c r="K65" s="2">
        <f t="shared" si="1"/>
        <v>3.4880408807066504E-3</v>
      </c>
      <c r="L65" s="2">
        <f t="shared" si="1"/>
        <v>7.316805711041042E-3</v>
      </c>
      <c r="M65" s="2">
        <f t="shared" si="1"/>
        <v>8.7308647063731818E-3</v>
      </c>
      <c r="N65" s="2">
        <f t="shared" si="1"/>
        <v>6.6799598503721538E-3</v>
      </c>
      <c r="O65" s="2">
        <f t="shared" si="1"/>
        <v>4.0386433605294661E-2</v>
      </c>
      <c r="P65" s="2">
        <f t="shared" si="1"/>
        <v>2.1621294161383583E-2</v>
      </c>
      <c r="Q65" s="2">
        <f t="shared" si="1"/>
        <v>2.1331456425119797E-3</v>
      </c>
      <c r="R65" s="2">
        <f t="shared" si="1"/>
        <v>4.833265711357883E-3</v>
      </c>
      <c r="S65" s="2">
        <f t="shared" si="1"/>
        <v>3.5871407880087845E-3</v>
      </c>
      <c r="T65" s="2">
        <f t="shared" si="1"/>
        <v>5.3443406037610511E-3</v>
      </c>
      <c r="U65" s="2">
        <f t="shared" si="1"/>
        <v>2.4363421991899876E-3</v>
      </c>
      <c r="V65" s="2">
        <f t="shared" si="1"/>
        <v>4.1583929958638292E-3</v>
      </c>
      <c r="W65" s="2">
        <f t="shared" si="1"/>
        <v>4.8520918901529759E-3</v>
      </c>
      <c r="X65" s="2">
        <f t="shared" si="1"/>
        <v>5.7094720614084427E-3</v>
      </c>
      <c r="Y65" s="2">
        <f t="shared" si="1"/>
        <v>7.1018929340030089E-3</v>
      </c>
      <c r="Z65" s="2">
        <f t="shared" si="1"/>
        <v>6.5437357980965387E-3</v>
      </c>
      <c r="AA65" s="2">
        <f t="shared" si="1"/>
        <v>4.7956165287017637E-3</v>
      </c>
      <c r="AB65" s="2">
        <f t="shared" si="1"/>
        <v>7.3682368764932732E-3</v>
      </c>
      <c r="AC65" s="2">
        <f t="shared" si="1"/>
        <v>9.5014558196350879E-3</v>
      </c>
      <c r="AD65" s="2">
        <f t="shared" si="1"/>
        <v>6.4449493951946801E-3</v>
      </c>
      <c r="AE65" s="2">
        <f t="shared" si="1"/>
        <v>3.8468985715685397E-2</v>
      </c>
      <c r="AF65" s="2"/>
      <c r="AG65" s="2">
        <f>_xlfn.VAR.S(AG2:AG61)</f>
        <v>2.0597856373678193E-3</v>
      </c>
    </row>
    <row r="66" spans="1:33" x14ac:dyDescent="0.25">
      <c r="A66" s="1" t="s">
        <v>18</v>
      </c>
      <c r="B66" s="3">
        <f t="shared" ref="B66:AE66" si="2">_xlfn.STDEV.S(B2:B61)</f>
        <v>8.0991580194324259E-2</v>
      </c>
      <c r="C66" s="3">
        <f t="shared" si="2"/>
        <v>0.1429144192078477</v>
      </c>
      <c r="D66" s="3">
        <f t="shared" si="2"/>
        <v>0.15554752840484312</v>
      </c>
      <c r="E66" s="3">
        <f t="shared" si="2"/>
        <v>0.15322853783057652</v>
      </c>
      <c r="F66" s="3">
        <f t="shared" si="2"/>
        <v>4.9487125635460136E-2</v>
      </c>
      <c r="G66" s="3">
        <f t="shared" si="2"/>
        <v>7.2045824746116163E-2</v>
      </c>
      <c r="H66" s="3">
        <f t="shared" si="2"/>
        <v>0.21493289040741911</v>
      </c>
      <c r="I66" s="3">
        <f t="shared" si="2"/>
        <v>7.9149136162540976E-2</v>
      </c>
      <c r="J66" s="3">
        <f t="shared" si="2"/>
        <v>0.10254074816393971</v>
      </c>
      <c r="K66" s="3">
        <f t="shared" si="2"/>
        <v>5.9059638338772869E-2</v>
      </c>
      <c r="L66" s="3">
        <f t="shared" si="2"/>
        <v>8.5538328900213165E-2</v>
      </c>
      <c r="M66" s="3">
        <f t="shared" si="2"/>
        <v>9.3439096241205055E-2</v>
      </c>
      <c r="N66" s="3">
        <f t="shared" si="2"/>
        <v>8.1731021346684238E-2</v>
      </c>
      <c r="O66" s="3">
        <f t="shared" si="2"/>
        <v>0.20096376192063747</v>
      </c>
      <c r="P66" s="3">
        <f t="shared" si="2"/>
        <v>0.14704181092935295</v>
      </c>
      <c r="Q66" s="3">
        <f t="shared" si="2"/>
        <v>4.6185989677736468E-2</v>
      </c>
      <c r="R66" s="3">
        <f t="shared" si="2"/>
        <v>6.9521692379845609E-2</v>
      </c>
      <c r="S66" s="3">
        <f t="shared" si="2"/>
        <v>5.9892744034722473E-2</v>
      </c>
      <c r="T66" s="3">
        <f t="shared" si="2"/>
        <v>7.310499711894565E-2</v>
      </c>
      <c r="U66" s="3">
        <f t="shared" si="2"/>
        <v>4.9359317248012936E-2</v>
      </c>
      <c r="V66" s="3">
        <f t="shared" si="2"/>
        <v>6.4485603012330042E-2</v>
      </c>
      <c r="W66" s="3">
        <f t="shared" si="2"/>
        <v>6.9656958662813975E-2</v>
      </c>
      <c r="X66" s="3">
        <f t="shared" si="2"/>
        <v>7.556104857271663E-2</v>
      </c>
      <c r="Y66" s="3">
        <f t="shared" si="2"/>
        <v>8.4272729479962907E-2</v>
      </c>
      <c r="Z66" s="3">
        <f t="shared" si="2"/>
        <v>8.0893360655226454E-2</v>
      </c>
      <c r="AA66" s="3">
        <f t="shared" si="2"/>
        <v>6.9250390097830961E-2</v>
      </c>
      <c r="AB66" s="3">
        <f t="shared" si="2"/>
        <v>8.5838434727651416E-2</v>
      </c>
      <c r="AC66" s="3">
        <f t="shared" si="2"/>
        <v>9.7475411359147834E-2</v>
      </c>
      <c r="AD66" s="3">
        <f t="shared" si="2"/>
        <v>8.0280442171145772E-2</v>
      </c>
      <c r="AE66" s="3">
        <f t="shared" si="2"/>
        <v>0.19613512106628275</v>
      </c>
      <c r="AF66" s="3"/>
      <c r="AG66" s="3">
        <f>_xlfn.STDEV.S(AG2:AG61)</f>
        <v>4.5384861323659667E-2</v>
      </c>
    </row>
    <row r="67" spans="1:33" x14ac:dyDescent="0.25">
      <c r="A67" s="1" t="s">
        <v>19</v>
      </c>
      <c r="B67" s="4">
        <f t="shared" ref="B67:AE67" si="3">SLOPE(B2:B61,$AG$2:$AG$61)</f>
        <v>1.1947409223351086</v>
      </c>
      <c r="C67" s="4">
        <f t="shared" si="3"/>
        <v>2.1892988762386385</v>
      </c>
      <c r="D67" s="4">
        <f t="shared" si="3"/>
        <v>2.4566853173513343</v>
      </c>
      <c r="E67" s="4">
        <f t="shared" si="3"/>
        <v>2.0628719142836873</v>
      </c>
      <c r="F67" s="4">
        <f t="shared" si="3"/>
        <v>0.55349534318743066</v>
      </c>
      <c r="G67" s="4">
        <f t="shared" si="3"/>
        <v>1.0433330325432448</v>
      </c>
      <c r="H67" s="4">
        <f t="shared" si="3"/>
        <v>2.851788134935882</v>
      </c>
      <c r="I67" s="4">
        <f t="shared" si="3"/>
        <v>0.50100181950784206</v>
      </c>
      <c r="J67" s="4">
        <f t="shared" si="3"/>
        <v>1.2479673237726034</v>
      </c>
      <c r="K67" s="4">
        <f t="shared" si="3"/>
        <v>0.86606339648510755</v>
      </c>
      <c r="L67" s="4">
        <f t="shared" si="3"/>
        <v>1.3861520868119339</v>
      </c>
      <c r="M67" s="4">
        <f t="shared" si="3"/>
        <v>1.513633281498505</v>
      </c>
      <c r="N67" s="4">
        <f t="shared" si="3"/>
        <v>1.2916557244436693</v>
      </c>
      <c r="O67" s="4">
        <f t="shared" si="3"/>
        <v>3.1082773531602466</v>
      </c>
      <c r="P67" s="4">
        <f t="shared" si="3"/>
        <v>2.0115365013561126</v>
      </c>
      <c r="Q67" s="4">
        <f t="shared" si="3"/>
        <v>0.40799026179899317</v>
      </c>
      <c r="R67" s="4">
        <f t="shared" si="3"/>
        <v>1.1402367495208841</v>
      </c>
      <c r="S67" s="4">
        <f t="shared" si="3"/>
        <v>0.91177374917813991</v>
      </c>
      <c r="T67" s="4">
        <f t="shared" si="3"/>
        <v>1.0400618067445155</v>
      </c>
      <c r="U67" s="4">
        <f t="shared" si="3"/>
        <v>0.42461426352934256</v>
      </c>
      <c r="V67" s="4">
        <f t="shared" si="3"/>
        <v>1.0163868628248769</v>
      </c>
      <c r="W67" s="4">
        <f t="shared" si="3"/>
        <v>0.9675049102082548</v>
      </c>
      <c r="X67" s="4">
        <f t="shared" si="3"/>
        <v>0.6366086949387405</v>
      </c>
      <c r="Y67" s="4">
        <f t="shared" si="3"/>
        <v>0.36096519288940226</v>
      </c>
      <c r="Z67" s="4">
        <f t="shared" si="3"/>
        <v>0.8107866718510468</v>
      </c>
      <c r="AA67" s="4">
        <f t="shared" si="3"/>
        <v>0.60591475045738585</v>
      </c>
      <c r="AB67" s="4">
        <f t="shared" si="3"/>
        <v>1.3784455329534449</v>
      </c>
      <c r="AC67" s="4">
        <f t="shared" si="3"/>
        <v>1.6703918248082077</v>
      </c>
      <c r="AD67" s="4">
        <f t="shared" si="3"/>
        <v>1.0398546927554384</v>
      </c>
      <c r="AE67" s="4">
        <f t="shared" si="3"/>
        <v>1.9748755773185125</v>
      </c>
      <c r="AF67" s="4"/>
      <c r="AG67" s="4">
        <f>SLOPE(AG2:AG61,$AG$2:$AG$61)</f>
        <v>1</v>
      </c>
    </row>
    <row r="69" spans="1:33" x14ac:dyDescent="0.25">
      <c r="A69" t="s">
        <v>20</v>
      </c>
      <c r="B69" t="s">
        <v>21</v>
      </c>
      <c r="C69" t="s">
        <v>22</v>
      </c>
    </row>
    <row r="70" spans="1:33" x14ac:dyDescent="0.25">
      <c r="B70" s="3">
        <v>1.6000000000000001E-3</v>
      </c>
      <c r="C70" s="3">
        <f>B70*12</f>
        <v>1.9200000000000002E-2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252"/>
  <sheetViews>
    <sheetView zoomScale="80" zoomScaleNormal="80" workbookViewId="0"/>
  </sheetViews>
  <sheetFormatPr defaultRowHeight="15" x14ac:dyDescent="0.25"/>
  <cols>
    <col min="1" max="1" width="46.85546875" bestFit="1" customWidth="1"/>
    <col min="2" max="11" width="9.28515625" customWidth="1"/>
    <col min="12" max="12" width="16.7109375" bestFit="1" customWidth="1"/>
    <col min="13" max="13" width="25.7109375" bestFit="1" customWidth="1"/>
    <col min="14" max="14" width="23.42578125" bestFit="1" customWidth="1"/>
    <col min="15" max="15" width="14.85546875" bestFit="1" customWidth="1"/>
    <col min="16" max="16" width="12.7109375" bestFit="1" customWidth="1"/>
    <col min="17" max="17" width="19.42578125" bestFit="1" customWidth="1"/>
    <col min="18" max="18" width="17.5703125" bestFit="1" customWidth="1"/>
    <col min="19" max="21" width="12.7109375" bestFit="1" customWidth="1"/>
    <col min="22" max="22" width="22.28515625" bestFit="1" customWidth="1"/>
    <col min="23" max="23" width="20.140625" bestFit="1" customWidth="1"/>
    <col min="24" max="25" width="12.7109375" bestFit="1" customWidth="1"/>
    <col min="26" max="26" width="15.7109375" bestFit="1" customWidth="1"/>
    <col min="27" max="27" width="13.85546875" bestFit="1" customWidth="1"/>
    <col min="28" max="28" width="20.5703125" bestFit="1" customWidth="1"/>
    <col min="29" max="29" width="15.42578125" bestFit="1" customWidth="1"/>
    <col min="30" max="30" width="14.28515625" bestFit="1" customWidth="1"/>
    <col min="31" max="31" width="12.7109375" bestFit="1" customWidth="1"/>
    <col min="33" max="33" width="43.5703125" bestFit="1" customWidth="1"/>
    <col min="34" max="34" width="9.5703125" bestFit="1" customWidth="1"/>
    <col min="36" max="36" width="29.5703125" bestFit="1" customWidth="1"/>
  </cols>
  <sheetData>
    <row r="1" spans="1:33" x14ac:dyDescent="0.25">
      <c r="A1" t="s">
        <v>0</v>
      </c>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G1" t="s">
        <v>99</v>
      </c>
    </row>
    <row r="2" spans="1:33" x14ac:dyDescent="0.25">
      <c r="A2" s="1">
        <v>42766</v>
      </c>
      <c r="B2" s="2">
        <v>6.1696413904428482E-2</v>
      </c>
      <c r="C2" s="2">
        <v>-2.601243369281292E-2</v>
      </c>
      <c r="D2" s="2">
        <v>-6.3375127501785755E-3</v>
      </c>
      <c r="E2" s="2">
        <v>-3.2682064920663834E-2</v>
      </c>
      <c r="F2" s="2">
        <v>6.9832275621592999E-3</v>
      </c>
      <c r="G2" s="2">
        <v>3.9475712925195694E-2</v>
      </c>
      <c r="H2" s="2">
        <v>-0.15691493451595306</v>
      </c>
      <c r="I2" s="2">
        <v>9.6081309020519257E-2</v>
      </c>
      <c r="J2" s="2">
        <v>0.11692991107702255</v>
      </c>
      <c r="K2" s="2">
        <v>-3.0449138954281807E-2</v>
      </c>
      <c r="L2" s="2">
        <v>-7.0573925971984863E-2</v>
      </c>
      <c r="M2" s="2">
        <v>8.7316364049911499E-2</v>
      </c>
      <c r="N2" s="2">
        <v>-5.3950712084770203E-2</v>
      </c>
      <c r="O2" s="2">
        <v>-3.2351210713386536E-2</v>
      </c>
      <c r="P2" s="2">
        <v>5.2478086203336716E-2</v>
      </c>
      <c r="Q2" s="2">
        <v>4.9827504903078079E-2</v>
      </c>
      <c r="R2" s="2">
        <v>5.5403120815753937E-2</v>
      </c>
      <c r="S2" s="2">
        <v>-2.1000167354941368E-2</v>
      </c>
      <c r="T2" s="2">
        <v>-1.0699069127440453E-2</v>
      </c>
      <c r="U2" s="2">
        <v>1.00737065076828E-2</v>
      </c>
      <c r="V2" s="2">
        <v>0.13049791753292084</v>
      </c>
      <c r="W2" s="2">
        <v>3.9874613285064697E-2</v>
      </c>
      <c r="X2" s="2">
        <v>-4.19435054063797E-2</v>
      </c>
      <c r="Y2" s="2">
        <v>-1.5937387943267822E-2</v>
      </c>
      <c r="Z2" s="2">
        <v>5.0689885392785072E-3</v>
      </c>
      <c r="AA2" s="2">
        <v>-2.3091133683919907E-2</v>
      </c>
      <c r="AB2" s="2">
        <v>-4.6595625579357147E-2</v>
      </c>
      <c r="AC2" s="2">
        <v>1.7194122774526477E-3</v>
      </c>
      <c r="AD2" s="2">
        <v>9.81636643409729E-2</v>
      </c>
      <c r="AE2" s="2">
        <v>0.17895077168941498</v>
      </c>
      <c r="AF2" s="2"/>
      <c r="AG2" s="2">
        <v>2.2173040000000001E-2</v>
      </c>
    </row>
    <row r="3" spans="1:33" x14ac:dyDescent="0.25">
      <c r="A3" s="1">
        <v>42794</v>
      </c>
      <c r="B3" s="2">
        <v>-5.0610499456524849E-3</v>
      </c>
      <c r="C3" s="2">
        <v>9.5154404640197754E-2</v>
      </c>
      <c r="D3" s="2">
        <v>2.8029518201947212E-2</v>
      </c>
      <c r="E3" s="2">
        <v>5.0128526985645294E-2</v>
      </c>
      <c r="F3" s="2">
        <v>4.9114808440208435E-2</v>
      </c>
      <c r="G3" s="2">
        <v>-3.2046250998973846E-3</v>
      </c>
      <c r="H3" s="2">
        <v>-3.9957892149686813E-2</v>
      </c>
      <c r="I3" s="2">
        <v>8.748713880777359E-2</v>
      </c>
      <c r="J3" s="2">
        <v>-6.406635046005249E-3</v>
      </c>
      <c r="K3" s="2">
        <v>6.8459175527095795E-2</v>
      </c>
      <c r="L3" s="2">
        <v>-2.1695073693990707E-2</v>
      </c>
      <c r="M3" s="2">
        <v>-2.1764757111668587E-2</v>
      </c>
      <c r="N3" s="2">
        <v>2.0026955753564835E-2</v>
      </c>
      <c r="O3" s="2">
        <v>-4.1791044175624847E-2</v>
      </c>
      <c r="P3" s="2">
        <v>8.2124106585979462E-2</v>
      </c>
      <c r="Q3" s="2">
        <v>3.9611887186765671E-2</v>
      </c>
      <c r="R3" s="2">
        <v>2.8197161853313446E-2</v>
      </c>
      <c r="S3" s="2">
        <v>7.2674743831157684E-2</v>
      </c>
      <c r="T3" s="2">
        <v>-5.0041221082210541E-2</v>
      </c>
      <c r="U3" s="2">
        <v>0.16331546008586884</v>
      </c>
      <c r="V3" s="2">
        <v>1.8366778269410133E-2</v>
      </c>
      <c r="W3" s="2">
        <v>0.11092855036258698</v>
      </c>
      <c r="X3" s="2">
        <v>0.18870104849338531</v>
      </c>
      <c r="Y3" s="2">
        <v>-6.0070667415857315E-2</v>
      </c>
      <c r="Z3" s="2">
        <v>2.2459134459495544E-2</v>
      </c>
      <c r="AA3" s="2">
        <v>8.5408113896846771E-2</v>
      </c>
      <c r="AB3" s="2">
        <v>4.9561979249119759E-3</v>
      </c>
      <c r="AC3" s="2">
        <v>7.8613124787807465E-2</v>
      </c>
      <c r="AD3" s="2">
        <v>2.6181569322943687E-2</v>
      </c>
      <c r="AE3" s="2">
        <v>-7.7005010098218918E-3</v>
      </c>
      <c r="AF3" s="2"/>
      <c r="AG3" s="2">
        <v>3.2623440000000004E-2</v>
      </c>
    </row>
    <row r="4" spans="1:33" x14ac:dyDescent="0.25">
      <c r="A4" s="1">
        <v>42825</v>
      </c>
      <c r="B4" s="2">
        <v>2.997550368309021E-2</v>
      </c>
      <c r="C4" s="2">
        <v>2.7014340739697218E-3</v>
      </c>
      <c r="D4" s="2">
        <v>-1.847878098487854E-2</v>
      </c>
      <c r="E4" s="2">
        <v>6.8193770945072174E-2</v>
      </c>
      <c r="F4" s="2">
        <v>1.5354477800428867E-2</v>
      </c>
      <c r="G4" s="2">
        <v>-2.1739102900028229E-2</v>
      </c>
      <c r="H4" s="2">
        <v>0.2803942859172821</v>
      </c>
      <c r="I4" s="2">
        <v>-2.6605524122714996E-2</v>
      </c>
      <c r="J4" s="2">
        <v>6.3953764736652374E-2</v>
      </c>
      <c r="K4" s="2">
        <v>-1.9799878820776939E-2</v>
      </c>
      <c r="L4" s="2">
        <v>8.485027588903904E-3</v>
      </c>
      <c r="M4" s="2">
        <v>8.7681347504258156E-3</v>
      </c>
      <c r="N4" s="2">
        <v>-4.5599974691867828E-2</v>
      </c>
      <c r="O4" s="2">
        <v>-1.2499988079071045E-2</v>
      </c>
      <c r="P4" s="2">
        <v>2.7104159817099571E-2</v>
      </c>
      <c r="Q4" s="2">
        <v>-1.3396302238106728E-2</v>
      </c>
      <c r="R4" s="2">
        <v>2.5871342048048973E-2</v>
      </c>
      <c r="S4" s="2">
        <v>2.6723882183432579E-2</v>
      </c>
      <c r="T4" s="2">
        <v>3.0106490477919579E-2</v>
      </c>
      <c r="U4" s="2">
        <v>3.9174403995275497E-2</v>
      </c>
      <c r="V4" s="2">
        <v>5.3477468900382519E-3</v>
      </c>
      <c r="W4" s="2">
        <v>-1.362911774776876E-3</v>
      </c>
      <c r="X4" s="2">
        <v>-3.1643204391002655E-2</v>
      </c>
      <c r="Y4" s="2">
        <v>-7.2641491889953613E-2</v>
      </c>
      <c r="Z4" s="2">
        <v>-2.5812879204750061E-2</v>
      </c>
      <c r="AA4" s="2">
        <v>2.6377537287771702E-3</v>
      </c>
      <c r="AB4" s="2">
        <v>-1.5174563974142075E-2</v>
      </c>
      <c r="AC4" s="2">
        <v>-7.6709963381290436E-2</v>
      </c>
      <c r="AD4" s="2">
        <v>4.9110103398561478E-2</v>
      </c>
      <c r="AE4" s="2">
        <v>0.11324445903301239</v>
      </c>
      <c r="AF4" s="2"/>
      <c r="AG4" s="2">
        <v>2.0642049999999999E-3</v>
      </c>
    </row>
    <row r="5" spans="1:33" x14ac:dyDescent="0.25">
      <c r="A5" s="1">
        <v>42853</v>
      </c>
      <c r="B5" s="2">
        <v>1.9490247592329979E-2</v>
      </c>
      <c r="C5" s="2">
        <v>5.6923769414424896E-2</v>
      </c>
      <c r="D5" s="2">
        <v>5.2445769309997559E-2</v>
      </c>
      <c r="E5" s="2">
        <v>4.7798361629247665E-2</v>
      </c>
      <c r="F5" s="2">
        <v>7.9623423516750336E-2</v>
      </c>
      <c r="G5" s="2">
        <v>3.3646296709775925E-2</v>
      </c>
      <c r="H5" s="2">
        <v>5.1325787790119648E-3</v>
      </c>
      <c r="I5" s="2">
        <v>-1.5789493918418884E-2</v>
      </c>
      <c r="J5" s="2">
        <v>6.4980275928974152E-2</v>
      </c>
      <c r="K5" s="2">
        <v>-6.2988903373479843E-3</v>
      </c>
      <c r="L5" s="2">
        <v>-4.3897158466279507E-3</v>
      </c>
      <c r="M5" s="2">
        <v>-7.0512115955352783E-2</v>
      </c>
      <c r="N5" s="2">
        <v>-6.2401583418250084E-3</v>
      </c>
      <c r="O5" s="2">
        <v>-5.886077880859375E-2</v>
      </c>
      <c r="P5" s="2">
        <v>9.1666541993618011E-3</v>
      </c>
      <c r="Q5" s="2">
        <v>-2.03716941177845E-2</v>
      </c>
      <c r="R5" s="2">
        <v>4.529876634478569E-2</v>
      </c>
      <c r="S5" s="2">
        <v>2.3519573733210564E-2</v>
      </c>
      <c r="T5" s="2">
        <v>-4.7176055610179901E-2</v>
      </c>
      <c r="U5" s="2">
        <v>4.0535062551498413E-2</v>
      </c>
      <c r="V5" s="2">
        <v>7.8951574862003326E-2</v>
      </c>
      <c r="W5" s="2">
        <v>3.2382141798734665E-2</v>
      </c>
      <c r="X5" s="2">
        <v>-2.9018842615187168E-3</v>
      </c>
      <c r="Y5" s="2">
        <v>5.4255630820989609E-3</v>
      </c>
      <c r="Z5" s="2">
        <v>5.6560542434453964E-2</v>
      </c>
      <c r="AA5" s="2">
        <v>-8.4770806133747101E-3</v>
      </c>
      <c r="AB5" s="2">
        <v>2.4653328582644463E-2</v>
      </c>
      <c r="AC5" s="2">
        <v>-7.246718555688858E-2</v>
      </c>
      <c r="AD5" s="2">
        <v>4.3370872735977173E-2</v>
      </c>
      <c r="AE5" s="2">
        <v>0.12853044271469116</v>
      </c>
      <c r="AF5" s="2"/>
      <c r="AG5" s="2">
        <v>9.656754E-3</v>
      </c>
    </row>
    <row r="6" spans="1:33" x14ac:dyDescent="0.25">
      <c r="A6" s="1">
        <v>42886</v>
      </c>
      <c r="B6" s="2">
        <v>-6.6262945532798767E-2</v>
      </c>
      <c r="C6" s="2">
        <v>-9.0693673118948936E-3</v>
      </c>
      <c r="D6" s="2">
        <v>-2.5395296514034271E-2</v>
      </c>
      <c r="E6" s="2">
        <v>4.2024601250886917E-2</v>
      </c>
      <c r="F6" s="2">
        <v>7.8324928879737854E-2</v>
      </c>
      <c r="G6" s="2">
        <v>0.10479086637496948</v>
      </c>
      <c r="H6" s="2">
        <v>0.22680845856666565</v>
      </c>
      <c r="I6" s="2">
        <v>0.16720879077911377</v>
      </c>
      <c r="J6" s="2">
        <v>6.0699409805238247E-3</v>
      </c>
      <c r="K6" s="2">
        <v>-8.4152966737747192E-2</v>
      </c>
      <c r="L6" s="2">
        <v>-4.6540298499166965E-3</v>
      </c>
      <c r="M6" s="2">
        <v>-5.0023660063743591E-2</v>
      </c>
      <c r="N6" s="2">
        <v>-2.0056173205375671E-2</v>
      </c>
      <c r="O6" s="2">
        <v>-0.12104905396699905</v>
      </c>
      <c r="P6" s="2">
        <v>-0.11068171262741089</v>
      </c>
      <c r="Q6" s="2">
        <v>8.7025593966245651E-3</v>
      </c>
      <c r="R6" s="2">
        <v>-2.8040748089551926E-2</v>
      </c>
      <c r="S6" s="2">
        <v>5.0119999796152115E-2</v>
      </c>
      <c r="T6" s="2">
        <v>2.8602667152881622E-3</v>
      </c>
      <c r="U6" s="2">
        <v>9.0821944177150726E-2</v>
      </c>
      <c r="V6" s="2">
        <v>-6.1551444232463837E-3</v>
      </c>
      <c r="W6" s="2">
        <v>1.2618712149560452E-2</v>
      </c>
      <c r="X6" s="2">
        <v>1.7208686098456383E-2</v>
      </c>
      <c r="Y6" s="2">
        <v>8.4317391738295555E-3</v>
      </c>
      <c r="Z6" s="2">
        <v>-6.8049497902393341E-2</v>
      </c>
      <c r="AA6" s="2">
        <v>-2.8006978332996368E-2</v>
      </c>
      <c r="AB6" s="2">
        <v>3.1965244561433792E-2</v>
      </c>
      <c r="AC6" s="2">
        <v>-3.8069162517786026E-2</v>
      </c>
      <c r="AD6" s="2">
        <v>7.5276494026184082E-2</v>
      </c>
      <c r="AE6" s="2">
        <v>8.5777059197425842E-2</v>
      </c>
      <c r="AF6" s="2"/>
      <c r="AG6" s="2">
        <v>9.3348820000000009E-3</v>
      </c>
    </row>
    <row r="7" spans="1:33" x14ac:dyDescent="0.25">
      <c r="A7" s="1">
        <v>42916</v>
      </c>
      <c r="B7" s="2">
        <v>-1.5656867995858192E-2</v>
      </c>
      <c r="C7" s="2">
        <v>2.7245873585343361E-2</v>
      </c>
      <c r="D7" s="2">
        <v>-1.2752574868500233E-2</v>
      </c>
      <c r="E7" s="2">
        <v>-2.8484980575740337E-3</v>
      </c>
      <c r="F7" s="2">
        <v>2.127380482852459E-2</v>
      </c>
      <c r="G7" s="2">
        <v>1.5418539755046368E-2</v>
      </c>
      <c r="H7" s="2">
        <v>-9.4692990183830261E-2</v>
      </c>
      <c r="I7" s="2">
        <v>1.2752576731145382E-3</v>
      </c>
      <c r="J7" s="2">
        <v>-0.12831255793571472</v>
      </c>
      <c r="K7" s="2">
        <v>-4.810023121535778E-3</v>
      </c>
      <c r="L7" s="2">
        <v>2.8571845032274723E-3</v>
      </c>
      <c r="M7" s="2">
        <v>5.9239976108074188E-2</v>
      </c>
      <c r="N7" s="2">
        <v>8.2141328603029251E-3</v>
      </c>
      <c r="O7" s="2">
        <v>-8.9861750602722168E-2</v>
      </c>
      <c r="P7" s="2">
        <v>8.5040278732776642E-2</v>
      </c>
      <c r="Q7" s="2">
        <v>-1.0670846328139305E-2</v>
      </c>
      <c r="R7" s="2">
        <v>3.3847294747829437E-2</v>
      </c>
      <c r="S7" s="2">
        <v>1.8193384632468224E-2</v>
      </c>
      <c r="T7" s="2">
        <v>-5.8521665632724762E-2</v>
      </c>
      <c r="U7" s="2">
        <v>-2.6968717575073242E-2</v>
      </c>
      <c r="V7" s="2">
        <v>5.7841286063194275E-2</v>
      </c>
      <c r="W7" s="2">
        <v>5.4118212312459946E-2</v>
      </c>
      <c r="X7" s="2">
        <v>-6.7150212824344635E-2</v>
      </c>
      <c r="Y7" s="2">
        <v>-0.21692414581775665</v>
      </c>
      <c r="Z7" s="2">
        <v>4.7247130423784256E-2</v>
      </c>
      <c r="AA7" s="2">
        <v>2.8790155425667763E-2</v>
      </c>
      <c r="AB7" s="2">
        <v>-7.7529318630695343E-2</v>
      </c>
      <c r="AC7" s="2">
        <v>7.4103027582168579E-2</v>
      </c>
      <c r="AD7" s="2">
        <v>-2.6763984933495522E-2</v>
      </c>
      <c r="AE7" s="2">
        <v>6.0408711433410645E-2</v>
      </c>
      <c r="AF7" s="2"/>
      <c r="AG7" s="2">
        <v>9.5796500000000003E-3</v>
      </c>
    </row>
    <row r="8" spans="1:33" x14ac:dyDescent="0.25">
      <c r="A8" s="1">
        <v>42947</v>
      </c>
      <c r="B8" s="2">
        <v>4.1976474225521088E-2</v>
      </c>
      <c r="C8" s="2">
        <v>-3.6893147975206375E-2</v>
      </c>
      <c r="D8" s="2">
        <v>-4.5965470373630524E-2</v>
      </c>
      <c r="E8" s="2">
        <v>-6.6155485808849335E-2</v>
      </c>
      <c r="F8" s="2">
        <v>1.2927629053592682E-2</v>
      </c>
      <c r="G8" s="2">
        <v>2.7386132627725601E-2</v>
      </c>
      <c r="H8" s="2">
        <v>-8.3524912595748901E-2</v>
      </c>
      <c r="I8" s="2">
        <v>-0.11832836270332336</v>
      </c>
      <c r="J8" s="2">
        <v>-0.17382843792438507</v>
      </c>
      <c r="K8" s="2">
        <v>1.9332991912961006E-2</v>
      </c>
      <c r="L8" s="2">
        <v>-8.547038771212101E-3</v>
      </c>
      <c r="M8" s="2">
        <v>6.754351407289505E-2</v>
      </c>
      <c r="N8" s="2">
        <v>4.6582963317632675E-2</v>
      </c>
      <c r="O8" s="2">
        <v>3.2067440450191498E-2</v>
      </c>
      <c r="P8" s="2">
        <v>-9.5823764801025391E-2</v>
      </c>
      <c r="Q8" s="2">
        <v>5.0024073570966721E-2</v>
      </c>
      <c r="R8" s="2">
        <v>-4.2833749204874039E-2</v>
      </c>
      <c r="S8" s="2">
        <v>-3.3719219267368317E-2</v>
      </c>
      <c r="T8" s="2">
        <v>2.2955920547246933E-2</v>
      </c>
      <c r="U8" s="2">
        <v>5.3030353039503098E-2</v>
      </c>
      <c r="V8" s="2">
        <v>-3.900730237364769E-2</v>
      </c>
      <c r="W8" s="2">
        <v>5.1601193845272064E-2</v>
      </c>
      <c r="X8" s="2">
        <v>5.0804302096366882E-2</v>
      </c>
      <c r="Y8" s="2">
        <v>5.1458008587360382E-2</v>
      </c>
      <c r="Z8" s="2">
        <v>-3.7284090649336576E-4</v>
      </c>
      <c r="AA8" s="2">
        <v>-1.2801437638700008E-2</v>
      </c>
      <c r="AB8" s="2">
        <v>5.2056368440389633E-2</v>
      </c>
      <c r="AC8" s="2">
        <v>4.3088808655738831E-2</v>
      </c>
      <c r="AD8" s="2">
        <v>2.0433913916349411E-2</v>
      </c>
      <c r="AE8" s="2">
        <v>-0.10547270625829697</v>
      </c>
      <c r="AF8" s="2"/>
      <c r="AG8" s="2">
        <v>2.029371E-2</v>
      </c>
    </row>
    <row r="9" spans="1:33" x14ac:dyDescent="0.25">
      <c r="A9" s="1">
        <v>42978</v>
      </c>
      <c r="B9" s="2">
        <v>-7.9414203763008118E-2</v>
      </c>
      <c r="C9" s="2">
        <v>-8.6412997916340828E-4</v>
      </c>
      <c r="D9" s="2">
        <v>-2.9189366847276688E-2</v>
      </c>
      <c r="E9" s="2">
        <v>-5.8766726404428482E-2</v>
      </c>
      <c r="F9" s="2">
        <v>3.7192225456237793E-2</v>
      </c>
      <c r="G9" s="2">
        <v>1.7752997577190399E-2</v>
      </c>
      <c r="H9" s="2">
        <v>-4.6822730451822281E-2</v>
      </c>
      <c r="I9" s="2">
        <v>-2.2734614089131355E-2</v>
      </c>
      <c r="J9" s="2">
        <v>-7.8715413808822632E-2</v>
      </c>
      <c r="K9" s="2">
        <v>-1.2802290730178356E-2</v>
      </c>
      <c r="L9" s="2">
        <v>-3.6731623113155365E-2</v>
      </c>
      <c r="M9" s="2">
        <v>5.5500059388577938E-3</v>
      </c>
      <c r="N9" s="2">
        <v>-4.4875871390104294E-3</v>
      </c>
      <c r="O9" s="2">
        <v>-8.6672089993953705E-2</v>
      </c>
      <c r="P9" s="2">
        <v>-3.8400538265705109E-2</v>
      </c>
      <c r="Q9" s="2">
        <v>1.5965612605214119E-2</v>
      </c>
      <c r="R9" s="2">
        <v>-4.5605730265378952E-3</v>
      </c>
      <c r="S9" s="2">
        <v>2.1499274298548698E-2</v>
      </c>
      <c r="T9" s="2">
        <v>-2.5924725458025932E-2</v>
      </c>
      <c r="U9" s="2">
        <v>2.8671650215983391E-2</v>
      </c>
      <c r="V9" s="2">
        <v>8.450203575193882E-3</v>
      </c>
      <c r="W9" s="2">
        <v>1.4311866834759712E-2</v>
      </c>
      <c r="X9" s="2">
        <v>-4.2097233235836029E-2</v>
      </c>
      <c r="Y9" s="2">
        <v>-0.10297714173793793</v>
      </c>
      <c r="Z9" s="2">
        <v>-3.2403402030467987E-2</v>
      </c>
      <c r="AA9" s="2">
        <v>3.2569311559200287E-2</v>
      </c>
      <c r="AB9" s="2">
        <v>9.5019454602152109E-4</v>
      </c>
      <c r="AC9" s="2">
        <v>-7.159433513879776E-2</v>
      </c>
      <c r="AD9" s="2">
        <v>-7.268879096955061E-3</v>
      </c>
      <c r="AE9" s="2">
        <v>0.10025656968355179</v>
      </c>
      <c r="AF9" s="2"/>
      <c r="AG9" s="2">
        <v>1.593433E-3</v>
      </c>
    </row>
    <row r="10" spans="1:33" x14ac:dyDescent="0.25">
      <c r="A10" s="1">
        <v>43007</v>
      </c>
      <c r="B10" s="2">
        <v>-2.5988116860389709E-2</v>
      </c>
      <c r="C10" s="2">
        <v>-6.3490845263004303E-2</v>
      </c>
      <c r="D10" s="2">
        <v>0.11673078685998917</v>
      </c>
      <c r="E10" s="2">
        <v>-0.10229215770959854</v>
      </c>
      <c r="F10" s="2">
        <v>-2.0566409453749657E-2</v>
      </c>
      <c r="G10" s="2">
        <v>-4.1785981506109238E-2</v>
      </c>
      <c r="H10" s="2">
        <v>0.17543859779834747</v>
      </c>
      <c r="I10" s="2">
        <v>9.1901727020740509E-2</v>
      </c>
      <c r="J10" s="2">
        <v>-2.8038283810019493E-2</v>
      </c>
      <c r="K10" s="2">
        <v>2.8799580410122871E-2</v>
      </c>
      <c r="L10" s="2">
        <v>7.4020721018314362E-2</v>
      </c>
      <c r="M10" s="2">
        <v>0.10332273691892624</v>
      </c>
      <c r="N10" s="2">
        <v>9.1804467141628265E-2</v>
      </c>
      <c r="O10" s="2">
        <v>0.21942451596260071</v>
      </c>
      <c r="P10" s="2">
        <v>9.7359761595726013E-2</v>
      </c>
      <c r="Q10" s="2">
        <v>-1.398063637316227E-2</v>
      </c>
      <c r="R10" s="2">
        <v>4.160279780626297E-2</v>
      </c>
      <c r="S10" s="2">
        <v>2.731003426015377E-2</v>
      </c>
      <c r="T10" s="2">
        <v>5.9140335768461227E-2</v>
      </c>
      <c r="U10" s="2">
        <v>-4.2947949841618538E-3</v>
      </c>
      <c r="V10" s="2">
        <v>5.5324725806713104E-2</v>
      </c>
      <c r="W10" s="2">
        <v>4.8058498650789261E-2</v>
      </c>
      <c r="X10" s="2">
        <v>-6.9275066256523132E-2</v>
      </c>
      <c r="Y10" s="2">
        <v>-8.276183158159256E-2</v>
      </c>
      <c r="Z10" s="2">
        <v>5.1461126655340195E-2</v>
      </c>
      <c r="AA10" s="2">
        <v>5.2476495504379272E-2</v>
      </c>
      <c r="AB10" s="2">
        <v>2.430230937898159E-2</v>
      </c>
      <c r="AC10" s="2">
        <v>6.3434280455112457E-2</v>
      </c>
      <c r="AD10" s="2">
        <v>-1.9630838185548782E-2</v>
      </c>
      <c r="AE10" s="2">
        <v>-4.158468171954155E-2</v>
      </c>
      <c r="AF10" s="2"/>
      <c r="AG10" s="2">
        <v>2.375789E-2</v>
      </c>
    </row>
    <row r="11" spans="1:33" x14ac:dyDescent="0.25">
      <c r="A11" s="1">
        <v>43039</v>
      </c>
      <c r="B11" s="2">
        <v>-7.7102784998714924E-3</v>
      </c>
      <c r="C11" s="2">
        <v>-2.370561845600605E-2</v>
      </c>
      <c r="D11" s="2">
        <v>3.0357766896486282E-2</v>
      </c>
      <c r="E11" s="2">
        <v>-8.1554852426052094E-2</v>
      </c>
      <c r="F11" s="2">
        <v>6.5292388200759888E-2</v>
      </c>
      <c r="G11" s="2">
        <v>1.141144335269928E-2</v>
      </c>
      <c r="H11" s="2">
        <v>2.0895544439554214E-2</v>
      </c>
      <c r="I11" s="2">
        <v>-7.8317821025848389E-2</v>
      </c>
      <c r="J11" s="2">
        <v>-0.11672025173902512</v>
      </c>
      <c r="K11" s="2">
        <v>-3.8579143583774567E-2</v>
      </c>
      <c r="L11" s="2">
        <v>1.6711331903934479E-2</v>
      </c>
      <c r="M11" s="2">
        <v>4.5229636132717133E-2</v>
      </c>
      <c r="N11" s="2">
        <v>-1.3702132739126682E-2</v>
      </c>
      <c r="O11" s="2">
        <v>4.8672553151845932E-2</v>
      </c>
      <c r="P11" s="2">
        <v>-7.5789466500282288E-2</v>
      </c>
      <c r="Q11" s="2">
        <v>-4.3420609086751938E-2</v>
      </c>
      <c r="R11" s="2">
        <v>6.97588250041008E-2</v>
      </c>
      <c r="S11" s="2">
        <v>9.6665121614933014E-2</v>
      </c>
      <c r="T11" s="2">
        <v>9.5124147832393646E-2</v>
      </c>
      <c r="U11" s="2">
        <v>-2.260175347328186E-2</v>
      </c>
      <c r="V11" s="2">
        <v>0.10364759713411331</v>
      </c>
      <c r="W11" s="2">
        <v>7.9621739685535431E-2</v>
      </c>
      <c r="X11" s="2">
        <v>-9.789811447262764E-3</v>
      </c>
      <c r="Y11" s="2">
        <v>3.1904350966215134E-2</v>
      </c>
      <c r="Z11" s="2">
        <v>-0.15113134682178497</v>
      </c>
      <c r="AA11" s="2">
        <v>-1.7927153035998344E-2</v>
      </c>
      <c r="AB11" s="2">
        <v>3.7071328610181808E-2</v>
      </c>
      <c r="AC11" s="2">
        <v>8.8825851678848267E-2</v>
      </c>
      <c r="AD11" s="2">
        <v>0.14971660077571869</v>
      </c>
      <c r="AE11" s="2">
        <v>-2.8056308627128601E-2</v>
      </c>
      <c r="AF11" s="2"/>
      <c r="AG11" s="2">
        <v>1.93113E-2</v>
      </c>
    </row>
    <row r="12" spans="1:33" x14ac:dyDescent="0.25">
      <c r="A12" s="1">
        <v>43069</v>
      </c>
      <c r="B12" s="2">
        <v>7.1669586002826691E-2</v>
      </c>
      <c r="C12" s="2">
        <v>8.4185376763343811E-2</v>
      </c>
      <c r="D12" s="2">
        <v>5.3033877164125443E-2</v>
      </c>
      <c r="E12" s="2">
        <v>0.10020742565393448</v>
      </c>
      <c r="F12" s="2">
        <v>3.6366887390613556E-2</v>
      </c>
      <c r="G12" s="2">
        <v>0.12518474459648132</v>
      </c>
      <c r="H12" s="2">
        <v>-0.23391813039779663</v>
      </c>
      <c r="I12" s="2">
        <v>1.7267780378460884E-2</v>
      </c>
      <c r="J12" s="2">
        <v>0.1194925382733345</v>
      </c>
      <c r="K12" s="2">
        <v>-1.6393391415476799E-2</v>
      </c>
      <c r="L12" s="2">
        <v>8.5183251649141312E-3</v>
      </c>
      <c r="M12" s="2">
        <v>1.1301054619252682E-2</v>
      </c>
      <c r="N12" s="2">
        <v>3.6068674176931381E-2</v>
      </c>
      <c r="O12" s="2">
        <v>4.7116726636886597E-2</v>
      </c>
      <c r="P12" s="2">
        <v>5.8188911527395248E-2</v>
      </c>
      <c r="Q12" s="2">
        <v>4.2274747043848038E-2</v>
      </c>
      <c r="R12" s="2">
        <v>9.1190692037343979E-3</v>
      </c>
      <c r="S12" s="2">
        <v>6.1362337321043015E-2</v>
      </c>
      <c r="T12" s="2">
        <v>5.0168436020612717E-2</v>
      </c>
      <c r="U12" s="2">
        <v>4.4430363923311234E-3</v>
      </c>
      <c r="V12" s="2">
        <v>1.2957154773175716E-2</v>
      </c>
      <c r="W12" s="2">
        <v>7.4879951775074005E-2</v>
      </c>
      <c r="X12" s="2">
        <v>-2.0500075072050095E-2</v>
      </c>
      <c r="Y12" s="2">
        <v>0.25531399250030518</v>
      </c>
      <c r="Z12" s="2">
        <v>0.11775864660739899</v>
      </c>
      <c r="AA12" s="2">
        <v>4.3354161083698273E-2</v>
      </c>
      <c r="AB12" s="2">
        <v>3.7936005741357803E-2</v>
      </c>
      <c r="AC12" s="2">
        <v>2.3866316769272089E-3</v>
      </c>
      <c r="AD12" s="2">
        <v>6.4662322402000427E-2</v>
      </c>
      <c r="AE12" s="2">
        <v>-6.8410076200962067E-2</v>
      </c>
      <c r="AF12" s="2"/>
      <c r="AG12" s="2">
        <v>2.725955E-2</v>
      </c>
    </row>
    <row r="13" spans="1:33" x14ac:dyDescent="0.25">
      <c r="A13" s="1">
        <v>43098</v>
      </c>
      <c r="B13" s="2">
        <v>3.3676803112030029E-2</v>
      </c>
      <c r="C13" s="2">
        <v>-2.9320830479264259E-2</v>
      </c>
      <c r="D13" s="2">
        <v>1.7578745260834694E-2</v>
      </c>
      <c r="E13" s="2">
        <v>4.0354505181312561E-2</v>
      </c>
      <c r="F13" s="2">
        <v>8.7220966815948486E-4</v>
      </c>
      <c r="G13" s="2">
        <v>-2.2283462807536125E-2</v>
      </c>
      <c r="H13" s="2">
        <v>7.6335877180099487E-2</v>
      </c>
      <c r="I13" s="2">
        <v>1.751183345913887E-2</v>
      </c>
      <c r="J13" s="2">
        <v>-5.0461627542972565E-2</v>
      </c>
      <c r="K13" s="2">
        <v>5.0150640308856964E-3</v>
      </c>
      <c r="L13" s="2">
        <v>4.2021665722131729E-3</v>
      </c>
      <c r="M13" s="2">
        <v>6.2273189425468445E-2</v>
      </c>
      <c r="N13" s="2">
        <v>5.2105259150266647E-2</v>
      </c>
      <c r="O13" s="2">
        <v>0.14083558320999146</v>
      </c>
      <c r="P13" s="2">
        <v>-1.8534928094595671E-3</v>
      </c>
      <c r="Q13" s="2">
        <v>2.1002328023314476E-2</v>
      </c>
      <c r="R13" s="2">
        <v>-2.5672896299511194E-4</v>
      </c>
      <c r="S13" s="2">
        <v>-3.1956914812326431E-2</v>
      </c>
      <c r="T13" s="2">
        <v>-1.1481253430247307E-2</v>
      </c>
      <c r="U13" s="2">
        <v>-2.0184125751256943E-2</v>
      </c>
      <c r="V13" s="2">
        <v>2.6588540524244308E-2</v>
      </c>
      <c r="W13" s="2">
        <v>1.0427600704133511E-2</v>
      </c>
      <c r="X13" s="2">
        <v>2.5406987406313419E-3</v>
      </c>
      <c r="Y13" s="2">
        <v>6.1484921723604202E-2</v>
      </c>
      <c r="Z13" s="2">
        <v>-5.3524784743785858E-2</v>
      </c>
      <c r="AA13" s="2">
        <v>-1.1030640453100204E-3</v>
      </c>
      <c r="AB13" s="2">
        <v>5.1966048777103424E-2</v>
      </c>
      <c r="AC13" s="2">
        <v>8.2391321659088135E-2</v>
      </c>
      <c r="AD13" s="2">
        <v>-6.1865556053817272E-3</v>
      </c>
      <c r="AE13" s="2">
        <v>8.0945445224642754E-3</v>
      </c>
      <c r="AF13" s="2"/>
      <c r="AG13" s="2">
        <v>1.2128949999999999E-2</v>
      </c>
    </row>
    <row r="14" spans="1:33" x14ac:dyDescent="0.25">
      <c r="A14" s="1">
        <v>43131</v>
      </c>
      <c r="B14" s="2">
        <v>1.0789657011628151E-2</v>
      </c>
      <c r="C14" s="2">
        <v>4.3237503618001938E-2</v>
      </c>
      <c r="D14" s="2">
        <v>1.4871532097458839E-2</v>
      </c>
      <c r="E14" s="2">
        <v>-0.14808769524097443</v>
      </c>
      <c r="F14" s="2">
        <v>-5.6936773471534252E-3</v>
      </c>
      <c r="G14" s="2">
        <v>3.6515079438686371E-2</v>
      </c>
      <c r="H14" s="2">
        <v>-6.6489361226558685E-2</v>
      </c>
      <c r="I14" s="2">
        <v>0.14759737253189087</v>
      </c>
      <c r="J14" s="2">
        <v>0.1236204206943512</v>
      </c>
      <c r="K14" s="2">
        <v>7.1606755256652832E-2</v>
      </c>
      <c r="L14" s="2">
        <v>4.375901073217392E-2</v>
      </c>
      <c r="M14" s="2">
        <v>8.6294382810592651E-2</v>
      </c>
      <c r="N14" s="2">
        <v>1.2780256802216172E-3</v>
      </c>
      <c r="O14" s="2">
        <v>7.4424110352993011E-2</v>
      </c>
      <c r="P14" s="2">
        <v>8.2017898559570313E-2</v>
      </c>
      <c r="Q14" s="2">
        <v>-5.2790608257055283E-2</v>
      </c>
      <c r="R14" s="2">
        <v>1.6349971294403076E-2</v>
      </c>
      <c r="S14" s="2">
        <v>6.428179144859314E-2</v>
      </c>
      <c r="T14" s="2">
        <v>4.9273869954049587E-3</v>
      </c>
      <c r="U14" s="2">
        <v>2.0419245585799217E-2</v>
      </c>
      <c r="V14" s="2">
        <v>1.7242163419723511E-2</v>
      </c>
      <c r="W14" s="2">
        <v>6.8082883954048157E-2</v>
      </c>
      <c r="X14" s="2">
        <v>0.18410849571228027</v>
      </c>
      <c r="Y14" s="2">
        <v>0.10601092129945755</v>
      </c>
      <c r="Z14" s="2">
        <v>9.2275895178318024E-2</v>
      </c>
      <c r="AA14" s="2">
        <v>2.263941615819931E-2</v>
      </c>
      <c r="AB14" s="2">
        <v>4.1165806353092194E-2</v>
      </c>
      <c r="AC14" s="2">
        <v>4.3984707444906235E-2</v>
      </c>
      <c r="AD14" s="2">
        <v>0.24063897132873535</v>
      </c>
      <c r="AE14" s="2">
        <v>0.13797973096370697</v>
      </c>
      <c r="AF14" s="2"/>
      <c r="AG14" s="2">
        <v>5.0638450000000002E-2</v>
      </c>
    </row>
    <row r="15" spans="1:33" x14ac:dyDescent="0.25">
      <c r="A15" s="1">
        <v>43159</v>
      </c>
      <c r="B15" s="2">
        <v>-5.0703916698694229E-2</v>
      </c>
      <c r="C15" s="2">
        <v>-1.460184995085001E-2</v>
      </c>
      <c r="D15" s="2">
        <v>-3.9816480129957199E-2</v>
      </c>
      <c r="E15" s="2">
        <v>-4.7446798533201218E-2</v>
      </c>
      <c r="F15" s="2">
        <v>-7.2396829724311829E-2</v>
      </c>
      <c r="G15" s="2">
        <v>-3.3691916614770889E-2</v>
      </c>
      <c r="H15" s="2">
        <v>1.8993351608514786E-2</v>
      </c>
      <c r="I15" s="2">
        <v>2.5639832019805908E-2</v>
      </c>
      <c r="J15" s="2">
        <v>-1.9552918151021004E-2</v>
      </c>
      <c r="K15" s="2">
        <v>-2.5494767352938652E-2</v>
      </c>
      <c r="L15" s="2">
        <v>-0.12359684705734253</v>
      </c>
      <c r="M15" s="2">
        <v>-9.6962578594684601E-2</v>
      </c>
      <c r="N15" s="2">
        <v>-9.8205029964447021E-2</v>
      </c>
      <c r="O15" s="2">
        <v>-0.1990104466676712</v>
      </c>
      <c r="P15" s="2">
        <v>-0.16886843740940094</v>
      </c>
      <c r="Q15" s="2">
        <v>-9.0572156012058258E-2</v>
      </c>
      <c r="R15" s="2">
        <v>-4.918723925948143E-2</v>
      </c>
      <c r="S15" s="2">
        <v>-5.4411198943853378E-2</v>
      </c>
      <c r="T15" s="2">
        <v>-9.5700860023498535E-2</v>
      </c>
      <c r="U15" s="2">
        <v>-7.8356698155403137E-2</v>
      </c>
      <c r="V15" s="2">
        <v>-3.5170577466487885E-2</v>
      </c>
      <c r="W15" s="2">
        <v>-3.6925323307514191E-2</v>
      </c>
      <c r="X15" s="2">
        <v>-4.4567544013261795E-2</v>
      </c>
      <c r="Y15" s="2">
        <v>-0.10260210186243057</v>
      </c>
      <c r="Z15" s="2">
        <v>-0.13928070664405823</v>
      </c>
      <c r="AA15" s="2">
        <v>-1.0529144667088985E-2</v>
      </c>
      <c r="AB15" s="2">
        <v>-5.121675506234169E-2</v>
      </c>
      <c r="AC15" s="2">
        <v>-5.4155431687831879E-2</v>
      </c>
      <c r="AD15" s="2">
        <v>4.2429085820913315E-2</v>
      </c>
      <c r="AE15" s="2">
        <v>-3.1751856207847595E-2</v>
      </c>
      <c r="AF15" s="2"/>
      <c r="AG15" s="2">
        <v>-3.9481330000000002E-2</v>
      </c>
    </row>
    <row r="16" spans="1:33" x14ac:dyDescent="0.25">
      <c r="A16" s="1">
        <v>43188</v>
      </c>
      <c r="B16" s="2">
        <v>-2.6366820558905602E-2</v>
      </c>
      <c r="C16" s="2">
        <v>-3.0534299090504646E-2</v>
      </c>
      <c r="D16" s="2">
        <v>-2.8553567826747894E-2</v>
      </c>
      <c r="E16" s="2">
        <v>-6.7679218947887421E-2</v>
      </c>
      <c r="F16" s="2">
        <v>-8.6217857897281647E-3</v>
      </c>
      <c r="G16" s="2">
        <v>4.6080119907855988E-2</v>
      </c>
      <c r="H16" s="2">
        <v>8.1081047654151917E-2</v>
      </c>
      <c r="I16" s="2">
        <v>5.2605520933866501E-2</v>
      </c>
      <c r="J16" s="2">
        <v>1.4760784804821014E-2</v>
      </c>
      <c r="K16" s="2">
        <v>4.4556804001331329E-2</v>
      </c>
      <c r="L16" s="2">
        <v>-1.491942536085844E-2</v>
      </c>
      <c r="M16" s="2">
        <v>-1.4230280183255672E-2</v>
      </c>
      <c r="N16" s="2">
        <v>1.8942127004265785E-2</v>
      </c>
      <c r="O16" s="2">
        <v>0.11088144779205322</v>
      </c>
      <c r="P16" s="2">
        <v>-8.1548050045967102E-2</v>
      </c>
      <c r="Q16" s="2">
        <v>9.6790902316570282E-3</v>
      </c>
      <c r="R16" s="2">
        <v>-7.4706859886646271E-3</v>
      </c>
      <c r="S16" s="2">
        <v>-6.7895166575908661E-2</v>
      </c>
      <c r="T16" s="2">
        <v>1.4575842767953873E-2</v>
      </c>
      <c r="U16" s="2">
        <v>7.6744243502616882E-2</v>
      </c>
      <c r="V16" s="2">
        <v>-2.3556929081678391E-2</v>
      </c>
      <c r="W16" s="2">
        <v>-9.6910715103149414E-2</v>
      </c>
      <c r="X16" s="2">
        <v>-1.9753385335206985E-2</v>
      </c>
      <c r="Y16" s="2">
        <v>-0.11725664138793945</v>
      </c>
      <c r="Z16" s="2">
        <v>-8.1500135362148285E-2</v>
      </c>
      <c r="AA16" s="2">
        <v>-2.2583300247788429E-2</v>
      </c>
      <c r="AB16" s="2">
        <v>5.1969415508210659E-3</v>
      </c>
      <c r="AC16" s="2">
        <v>-2.1546008065342903E-2</v>
      </c>
      <c r="AD16" s="2">
        <v>-4.3049350380897522E-2</v>
      </c>
      <c r="AE16" s="2">
        <v>-0.22424647212028503</v>
      </c>
      <c r="AF16" s="2"/>
      <c r="AG16" s="2">
        <v>-1.8445340000000001E-2</v>
      </c>
    </row>
    <row r="17" spans="1:33" x14ac:dyDescent="0.25">
      <c r="A17" s="1">
        <v>43220</v>
      </c>
      <c r="B17" s="2">
        <v>-1.0951872682198882E-3</v>
      </c>
      <c r="C17" s="2">
        <v>6.0425747185945511E-2</v>
      </c>
      <c r="D17" s="2">
        <v>1.5740497037768364E-2</v>
      </c>
      <c r="E17" s="2">
        <v>1.7968375235795975E-2</v>
      </c>
      <c r="F17" s="2">
        <v>7.0725135505199432E-2</v>
      </c>
      <c r="G17" s="2">
        <v>2.3141093552112579E-2</v>
      </c>
      <c r="H17" s="2">
        <v>7.4999973177909851E-2</v>
      </c>
      <c r="I17" s="2">
        <v>3.4980297088623047E-2</v>
      </c>
      <c r="J17" s="2">
        <v>0.31017303466796875</v>
      </c>
      <c r="K17" s="2">
        <v>4.6345449984073639E-2</v>
      </c>
      <c r="L17" s="2">
        <v>4.2085502296686172E-2</v>
      </c>
      <c r="M17" s="2">
        <v>4.7315529081970453E-4</v>
      </c>
      <c r="N17" s="2">
        <v>9.7071200609207153E-2</v>
      </c>
      <c r="O17" s="2">
        <v>0.1314321756362915</v>
      </c>
      <c r="P17" s="2">
        <v>-5.0037596374750137E-2</v>
      </c>
      <c r="Q17" s="2">
        <v>-7.8491456806659698E-2</v>
      </c>
      <c r="R17" s="2">
        <v>-5.1254492253065109E-2</v>
      </c>
      <c r="S17" s="2">
        <v>-0.11447706073522568</v>
      </c>
      <c r="T17" s="2">
        <v>3.179771825671196E-2</v>
      </c>
      <c r="U17" s="2">
        <v>7.3794065974652767E-3</v>
      </c>
      <c r="V17" s="2">
        <v>-6.2378842383623123E-2</v>
      </c>
      <c r="W17" s="2">
        <v>-1.3552963733673096E-2</v>
      </c>
      <c r="X17" s="2">
        <v>-2.3126846179366112E-2</v>
      </c>
      <c r="Y17" s="2">
        <v>5.2213866263628006E-2</v>
      </c>
      <c r="Z17" s="2">
        <v>0.13052567839622498</v>
      </c>
      <c r="AA17" s="2">
        <v>3.1558152288198471E-2</v>
      </c>
      <c r="AB17" s="2">
        <v>4.9032721668481827E-2</v>
      </c>
      <c r="AC17" s="2">
        <v>-5.4268389940261841E-2</v>
      </c>
      <c r="AD17" s="2">
        <v>8.2074731588363647E-2</v>
      </c>
      <c r="AE17" s="2">
        <v>0.10434745252132416</v>
      </c>
      <c r="AF17" s="2"/>
      <c r="AG17" s="2">
        <v>4.6918850000000007E-3</v>
      </c>
    </row>
    <row r="18" spans="1:33" x14ac:dyDescent="0.25">
      <c r="A18" s="1">
        <v>43251</v>
      </c>
      <c r="B18" s="2">
        <v>-8.5717188194394112E-3</v>
      </c>
      <c r="C18" s="2">
        <v>-1.8600450828671455E-2</v>
      </c>
      <c r="D18" s="2">
        <v>3.2574240118265152E-2</v>
      </c>
      <c r="E18" s="2">
        <v>-2.0004760473966599E-2</v>
      </c>
      <c r="F18" s="2">
        <v>-4.4374149292707443E-2</v>
      </c>
      <c r="G18" s="2">
        <v>-6.2112476676702499E-2</v>
      </c>
      <c r="H18" s="2">
        <v>-0.19246190786361694</v>
      </c>
      <c r="I18" s="2">
        <v>4.0334258228540421E-2</v>
      </c>
      <c r="J18" s="2">
        <v>1.6181245446205139E-2</v>
      </c>
      <c r="K18" s="2">
        <v>-2.9197880998253822E-2</v>
      </c>
      <c r="L18" s="2">
        <v>5.5434055626392365E-2</v>
      </c>
      <c r="M18" s="2">
        <v>6.0436952859163284E-2</v>
      </c>
      <c r="N18" s="2">
        <v>2.4778391234576702E-3</v>
      </c>
      <c r="O18" s="2">
        <v>0.17698632180690765</v>
      </c>
      <c r="P18" s="2">
        <v>-2.7080856263637543E-2</v>
      </c>
      <c r="Q18" s="2">
        <v>1.1473623104393482E-2</v>
      </c>
      <c r="R18" s="2">
        <v>-4.2595382779836655E-2</v>
      </c>
      <c r="S18" s="2">
        <v>2.1606031805276871E-2</v>
      </c>
      <c r="T18" s="2">
        <v>2.7843716088682413E-4</v>
      </c>
      <c r="U18" s="2">
        <v>-3.7717071827501059E-3</v>
      </c>
      <c r="V18" s="2">
        <v>3.3862799406051636E-2</v>
      </c>
      <c r="W18" s="2">
        <v>2.099048113450408E-3</v>
      </c>
      <c r="X18" s="2">
        <v>-3.0735153704881668E-2</v>
      </c>
      <c r="Y18" s="2">
        <v>-2.917826920747757E-2</v>
      </c>
      <c r="Z18" s="2">
        <v>-9.2224001884460449E-2</v>
      </c>
      <c r="AA18" s="2">
        <v>-9.2870881780982018E-3</v>
      </c>
      <c r="AB18" s="2">
        <v>3.9814483374357224E-2</v>
      </c>
      <c r="AC18" s="2">
        <v>4.1712615638971329E-2</v>
      </c>
      <c r="AD18" s="2">
        <v>4.0539413690567017E-2</v>
      </c>
      <c r="AE18" s="2">
        <v>-3.1201031059026718E-2</v>
      </c>
      <c r="AF18" s="2"/>
      <c r="AG18" s="2">
        <v>2.6164449999999999E-2</v>
      </c>
    </row>
    <row r="19" spans="1:33" x14ac:dyDescent="0.25">
      <c r="A19" s="1">
        <v>43280</v>
      </c>
      <c r="B19" s="2">
        <v>5.3684491664171219E-2</v>
      </c>
      <c r="C19" s="2">
        <v>-3.8808736950159073E-2</v>
      </c>
      <c r="D19" s="2">
        <v>8.5709959268569946E-2</v>
      </c>
      <c r="E19" s="2">
        <v>0.14313158392906189</v>
      </c>
      <c r="F19" s="2">
        <v>-1.4436548575758934E-2</v>
      </c>
      <c r="G19" s="2">
        <v>-3.8239277899265289E-2</v>
      </c>
      <c r="H19" s="2">
        <v>-7.4478648602962494E-2</v>
      </c>
      <c r="I19" s="2">
        <v>0.12422466278076172</v>
      </c>
      <c r="J19" s="2">
        <v>2.7662895154207945E-3</v>
      </c>
      <c r="K19" s="2">
        <v>4.8261675983667374E-2</v>
      </c>
      <c r="L19" s="2">
        <v>1.8340786918997765E-2</v>
      </c>
      <c r="M19" s="2">
        <v>-1.1327187530696392E-2</v>
      </c>
      <c r="N19" s="2">
        <v>1.7135938629508018E-2</v>
      </c>
      <c r="O19" s="2">
        <v>-2.6598211377859116E-2</v>
      </c>
      <c r="P19" s="2">
        <v>-4.6663913875818253E-2</v>
      </c>
      <c r="Q19" s="2">
        <v>6.6830664873123169E-2</v>
      </c>
      <c r="R19" s="2">
        <v>2.7843888849020004E-2</v>
      </c>
      <c r="S19" s="2">
        <v>-2.5857856962829828E-3</v>
      </c>
      <c r="T19" s="2">
        <v>8.5668889805674553E-3</v>
      </c>
      <c r="U19" s="2">
        <v>0</v>
      </c>
      <c r="V19" s="2">
        <v>7.4673719704151154E-2</v>
      </c>
      <c r="W19" s="2">
        <v>-2.29458287358284E-2</v>
      </c>
      <c r="X19" s="2">
        <v>2.3004461545497179E-3</v>
      </c>
      <c r="Y19" s="2">
        <v>0.16933830082416534</v>
      </c>
      <c r="Z19" s="2">
        <v>1.5144330449402332E-2</v>
      </c>
      <c r="AA19" s="2">
        <v>9.7411209717392921E-3</v>
      </c>
      <c r="AB19" s="2">
        <v>5.0130743533372879E-2</v>
      </c>
      <c r="AC19" s="2">
        <v>-2.2340409457683563E-2</v>
      </c>
      <c r="AD19" s="2">
        <v>4.3065287172794342E-2</v>
      </c>
      <c r="AE19" s="2">
        <v>0.20447440445423126</v>
      </c>
      <c r="AF19" s="2"/>
      <c r="AG19" s="2">
        <v>5.365018E-3</v>
      </c>
    </row>
    <row r="20" spans="1:33" x14ac:dyDescent="0.25">
      <c r="A20" s="1">
        <v>43312</v>
      </c>
      <c r="B20" s="2">
        <v>9.1498903930187225E-2</v>
      </c>
      <c r="C20" s="2">
        <v>-9.3159802258014679E-2</v>
      </c>
      <c r="D20" s="2">
        <v>-7.2805225849151611E-2</v>
      </c>
      <c r="E20" s="2">
        <v>3.2563090324401855E-2</v>
      </c>
      <c r="F20" s="2">
        <v>5.4246652871370316E-3</v>
      </c>
      <c r="G20" s="2">
        <v>1.3679361902177334E-2</v>
      </c>
      <c r="H20" s="2">
        <v>1.5021475963294506E-2</v>
      </c>
      <c r="I20" s="2">
        <v>-6.9142743945121765E-2</v>
      </c>
      <c r="J20" s="2">
        <v>5.308687686920166E-3</v>
      </c>
      <c r="K20" s="2">
        <v>5.3021959960460663E-2</v>
      </c>
      <c r="L20" s="2">
        <v>-1.4746780507266521E-2</v>
      </c>
      <c r="M20" s="2">
        <v>8.5571454837918282E-3</v>
      </c>
      <c r="N20" s="2">
        <v>-1.2655514292418957E-3</v>
      </c>
      <c r="O20" s="2">
        <v>1.2464056722819805E-2</v>
      </c>
      <c r="P20" s="2">
        <v>4.5513015240430832E-2</v>
      </c>
      <c r="Q20" s="2">
        <v>4.531385749578476E-2</v>
      </c>
      <c r="R20" s="2">
        <v>6.6808059811592102E-2</v>
      </c>
      <c r="S20" s="2">
        <v>7.9300560057163239E-2</v>
      </c>
      <c r="T20" s="2">
        <v>0.13415196537971497</v>
      </c>
      <c r="U20" s="2">
        <v>3.1295217573642731E-2</v>
      </c>
      <c r="V20" s="2">
        <v>8.1360265612602234E-2</v>
      </c>
      <c r="W20" s="2">
        <v>0.1232125535607338</v>
      </c>
      <c r="X20" s="2">
        <v>-8.3202095702290535E-3</v>
      </c>
      <c r="Y20" s="2">
        <v>1.933213509619236E-2</v>
      </c>
      <c r="Z20" s="2">
        <v>1.5695448964834213E-2</v>
      </c>
      <c r="AA20" s="2">
        <v>0.10060644149780273</v>
      </c>
      <c r="AB20" s="2">
        <v>-1.0543297976255417E-2</v>
      </c>
      <c r="AC20" s="2">
        <v>2.6332950219511986E-2</v>
      </c>
      <c r="AD20" s="2">
        <v>4.5675896108150482E-2</v>
      </c>
      <c r="AE20" s="2">
        <v>-0.13066042959690094</v>
      </c>
      <c r="AF20" s="2"/>
      <c r="AG20" s="2">
        <v>3.1603569999999997E-2</v>
      </c>
    </row>
    <row r="21" spans="1:33" x14ac:dyDescent="0.25">
      <c r="A21" s="1">
        <v>43343</v>
      </c>
      <c r="B21" s="2">
        <v>-1.3561121188104153E-2</v>
      </c>
      <c r="C21" s="2">
        <v>-7.0003502070903778E-2</v>
      </c>
      <c r="D21" s="2">
        <v>5.2040126174688339E-2</v>
      </c>
      <c r="E21" s="2">
        <v>0.18351976573467255</v>
      </c>
      <c r="F21" s="2">
        <v>3.6181304603815079E-2</v>
      </c>
      <c r="G21" s="2">
        <v>0.10039094835519791</v>
      </c>
      <c r="H21" s="2">
        <v>-0.12684988975524902</v>
      </c>
      <c r="I21" s="2">
        <v>0.13667857646942139</v>
      </c>
      <c r="J21" s="2">
        <v>9.5743179321289063E-2</v>
      </c>
      <c r="K21" s="2">
        <v>5.1284775137901306E-2</v>
      </c>
      <c r="L21" s="2">
        <v>-6.3796341419219971E-3</v>
      </c>
      <c r="M21" s="2">
        <v>1.7961891368031502E-2</v>
      </c>
      <c r="N21" s="2">
        <v>-5.298168957233429E-2</v>
      </c>
      <c r="O21" s="2">
        <v>2.0833304151892662E-2</v>
      </c>
      <c r="P21" s="2">
        <v>-6.2783919274806976E-2</v>
      </c>
      <c r="Q21" s="2">
        <v>2.55934689193964E-2</v>
      </c>
      <c r="R21" s="2">
        <v>3.2531830947846174E-3</v>
      </c>
      <c r="S21" s="2">
        <v>-1.8843791622202843E-4</v>
      </c>
      <c r="T21" s="2">
        <v>3.5574741661548615E-2</v>
      </c>
      <c r="U21" s="2">
        <v>5.4920297116041183E-3</v>
      </c>
      <c r="V21" s="2">
        <v>3.5645350813865662E-2</v>
      </c>
      <c r="W21" s="2">
        <v>-8.2839205861091614E-2</v>
      </c>
      <c r="X21" s="2">
        <v>-5.2798986434936523E-2</v>
      </c>
      <c r="Y21" s="2">
        <v>9.1034479439258575E-2</v>
      </c>
      <c r="Z21" s="2">
        <v>0.16003696620464325</v>
      </c>
      <c r="AA21" s="2">
        <v>4.833458736538887E-2</v>
      </c>
      <c r="AB21" s="2">
        <v>0.11322721093893051</v>
      </c>
      <c r="AC21" s="2">
        <v>5.4813366383314133E-2</v>
      </c>
      <c r="AD21" s="2">
        <v>0.13236454129219055</v>
      </c>
      <c r="AE21" s="2">
        <v>1.1806496419012547E-2</v>
      </c>
      <c r="AF21" s="2"/>
      <c r="AG21" s="2">
        <v>3.0233019999999999E-2</v>
      </c>
    </row>
    <row r="22" spans="1:33" x14ac:dyDescent="0.25">
      <c r="A22" s="1">
        <v>43371</v>
      </c>
      <c r="B22" s="2">
        <v>4.3920781463384628E-2</v>
      </c>
      <c r="C22" s="2">
        <v>-3.199051134288311E-3</v>
      </c>
      <c r="D22" s="2">
        <v>3.3604685217142105E-2</v>
      </c>
      <c r="E22" s="2">
        <v>0.14096619188785553</v>
      </c>
      <c r="F22" s="2">
        <v>3.1190270557999611E-2</v>
      </c>
      <c r="G22" s="2">
        <v>4.6265441924333572E-2</v>
      </c>
      <c r="H22" s="2">
        <v>-2.7844982221722603E-2</v>
      </c>
      <c r="I22" s="2">
        <v>-1.0751640424132347E-2</v>
      </c>
      <c r="J22" s="2">
        <v>-4.3478269129991531E-2</v>
      </c>
      <c r="K22" s="2">
        <v>-2.5793861132115126E-3</v>
      </c>
      <c r="L22" s="2">
        <v>6.0496427118778229E-2</v>
      </c>
      <c r="M22" s="2">
        <v>-8.2195393741130829E-2</v>
      </c>
      <c r="N22" s="2">
        <v>3.2247170805931091E-2</v>
      </c>
      <c r="O22" s="2">
        <v>8.2287326455116272E-2</v>
      </c>
      <c r="P22" s="2">
        <v>3.0850544571876526E-2</v>
      </c>
      <c r="Q22" s="2">
        <v>3.3756047487258911E-3</v>
      </c>
      <c r="R22" s="2">
        <v>-1.275559701025486E-2</v>
      </c>
      <c r="S22" s="2">
        <v>-9.9559768568724394E-4</v>
      </c>
      <c r="T22" s="2">
        <v>-3.9507884532213211E-2</v>
      </c>
      <c r="U22" s="2">
        <v>-3.3409491181373596E-2</v>
      </c>
      <c r="V22" s="2">
        <v>-8.1214087549597025E-4</v>
      </c>
      <c r="W22" s="2">
        <v>3.5082697868347168E-2</v>
      </c>
      <c r="X22" s="2">
        <v>5.740220844745636E-2</v>
      </c>
      <c r="Y22" s="2">
        <v>-7.5872994959354401E-2</v>
      </c>
      <c r="Z22" s="2">
        <v>4.6252038329839706E-2</v>
      </c>
      <c r="AA22" s="2">
        <v>6.1416167765855789E-2</v>
      </c>
      <c r="AB22" s="2">
        <v>-2.0983690395951271E-2</v>
      </c>
      <c r="AC22" s="2">
        <v>-4.1981998831033707E-2</v>
      </c>
      <c r="AD22" s="2">
        <v>-4.8243221826851368E-3</v>
      </c>
      <c r="AE22" s="2">
        <v>-0.12229004502296448</v>
      </c>
      <c r="AF22" s="2"/>
      <c r="AG22" s="2">
        <v>4.2462880000000003E-4</v>
      </c>
    </row>
    <row r="23" spans="1:33" x14ac:dyDescent="0.25">
      <c r="A23" s="1">
        <v>43404</v>
      </c>
      <c r="B23" s="2">
        <v>-1.804344542324543E-2</v>
      </c>
      <c r="C23" s="2">
        <v>-1.5745075419545174E-2</v>
      </c>
      <c r="D23" s="2">
        <v>-0.2285877913236618</v>
      </c>
      <c r="E23" s="2">
        <v>-0.10072488337755203</v>
      </c>
      <c r="F23" s="2">
        <v>5.7445161044597626E-2</v>
      </c>
      <c r="G23" s="2">
        <v>-5.499944556504488E-3</v>
      </c>
      <c r="H23" s="2">
        <v>-0.24782067537307739</v>
      </c>
      <c r="I23" s="2">
        <v>-8.8229238986968994E-2</v>
      </c>
      <c r="J23" s="2">
        <v>1.278271060436964E-2</v>
      </c>
      <c r="K23" s="2">
        <v>-6.0075599700212479E-2</v>
      </c>
      <c r="L23" s="2">
        <v>-6.2808707356452942E-2</v>
      </c>
      <c r="M23" s="2">
        <v>-0.12915818393230438</v>
      </c>
      <c r="N23" s="2">
        <v>-8.6931608617305756E-2</v>
      </c>
      <c r="O23" s="2">
        <v>-0.18427838385105133</v>
      </c>
      <c r="P23" s="2">
        <v>-9.2774689197540283E-2</v>
      </c>
      <c r="Q23" s="2">
        <v>7.4098244309425354E-2</v>
      </c>
      <c r="R23" s="2">
        <v>-3.7020076066255569E-2</v>
      </c>
      <c r="S23" s="2">
        <v>-9.7052879631519318E-2</v>
      </c>
      <c r="T23" s="2">
        <v>-0.20697870850563049</v>
      </c>
      <c r="U23" s="2">
        <v>-3.6201592534780502E-2</v>
      </c>
      <c r="V23" s="2">
        <v>-0.13562968373298645</v>
      </c>
      <c r="W23" s="2">
        <v>-0.16271340847015381</v>
      </c>
      <c r="X23" s="2">
        <v>-0.10056760162115097</v>
      </c>
      <c r="Y23" s="2">
        <v>2.232908271253109E-2</v>
      </c>
      <c r="Z23" s="2">
        <v>-7.4059978127479553E-2</v>
      </c>
      <c r="AA23" s="2">
        <v>-2.291804738342762E-2</v>
      </c>
      <c r="AB23" s="2">
        <v>-2.1296903491020203E-2</v>
      </c>
      <c r="AC23" s="2">
        <v>-5.9306830167770386E-2</v>
      </c>
      <c r="AD23" s="2">
        <v>-0.20219171047210693</v>
      </c>
      <c r="AE23" s="2">
        <v>0.27401149272918701</v>
      </c>
      <c r="AF23" s="2"/>
      <c r="AG23" s="2">
        <v>-7.4045410000000006E-2</v>
      </c>
    </row>
    <row r="24" spans="1:33" x14ac:dyDescent="0.25">
      <c r="A24" s="1">
        <v>43434</v>
      </c>
      <c r="B24" s="2">
        <v>5.7475920766592026E-3</v>
      </c>
      <c r="C24" s="2">
        <v>6.7499086260795593E-2</v>
      </c>
      <c r="D24" s="2">
        <v>0.15447455644607544</v>
      </c>
      <c r="E24" s="2">
        <v>-4.5172102749347687E-2</v>
      </c>
      <c r="F24" s="2">
        <v>7.218768447637558E-2</v>
      </c>
      <c r="G24" s="2">
        <v>2.4001741781830788E-2</v>
      </c>
      <c r="H24" s="2">
        <v>0.14867542684078217</v>
      </c>
      <c r="I24" s="2">
        <v>3.1734805554151535E-2</v>
      </c>
      <c r="J24" s="2">
        <v>2.7979938313364983E-2</v>
      </c>
      <c r="K24" s="2">
        <v>-1.8941789865493774E-2</v>
      </c>
      <c r="L24" s="2">
        <v>8.0321244895458221E-3</v>
      </c>
      <c r="M24" s="2">
        <v>4.5255977660417557E-2</v>
      </c>
      <c r="N24" s="2">
        <v>7.5324684381484985E-2</v>
      </c>
      <c r="O24" s="2">
        <v>-0.11848337203264236</v>
      </c>
      <c r="P24" s="2">
        <v>9.971512109041214E-2</v>
      </c>
      <c r="Q24" s="2">
        <v>6.5742015838623047E-2</v>
      </c>
      <c r="R24" s="2">
        <v>4.4913936406373978E-2</v>
      </c>
      <c r="S24" s="2">
        <v>9.9968485534191132E-2</v>
      </c>
      <c r="T24" s="2">
        <v>9.6593856811523438E-2</v>
      </c>
      <c r="U24" s="2">
        <v>3.3195570111274719E-2</v>
      </c>
      <c r="V24" s="2">
        <v>7.9955287277698517E-2</v>
      </c>
      <c r="W24" s="2">
        <v>6.2610231339931488E-2</v>
      </c>
      <c r="X24" s="2">
        <v>-6.8446598947048187E-2</v>
      </c>
      <c r="Y24" s="2">
        <v>1.3440732145681977E-3</v>
      </c>
      <c r="Z24" s="2">
        <v>0.10788779705762863</v>
      </c>
      <c r="AA24" s="2">
        <v>8.1514120101928711E-2</v>
      </c>
      <c r="AB24" s="2">
        <v>-5.5096033960580826E-2</v>
      </c>
      <c r="AC24" s="2">
        <v>8.734571747481823E-3</v>
      </c>
      <c r="AD24" s="2">
        <v>5.7671751827001572E-2</v>
      </c>
      <c r="AE24" s="2">
        <v>3.9013408124446869E-2</v>
      </c>
      <c r="AF24" s="2"/>
      <c r="AG24" s="2">
        <v>1.8512150000000002E-2</v>
      </c>
    </row>
    <row r="25" spans="1:33" x14ac:dyDescent="0.25">
      <c r="A25" s="1">
        <v>43465</v>
      </c>
      <c r="B25" s="2">
        <v>-4.294741153717041E-2</v>
      </c>
      <c r="C25" s="2">
        <v>-0.1186952069401741</v>
      </c>
      <c r="D25" s="2">
        <v>-9.33833047747612E-2</v>
      </c>
      <c r="E25" s="2">
        <v>-0.21368271112442017</v>
      </c>
      <c r="F25" s="2">
        <v>-5.8033991605043411E-2</v>
      </c>
      <c r="G25" s="2">
        <v>-3.253123490139842E-3</v>
      </c>
      <c r="H25" s="2">
        <v>-0.22974920272827148</v>
      </c>
      <c r="I25" s="2">
        <v>-0.10377903282642365</v>
      </c>
      <c r="J25" s="2">
        <v>-8.752981573343277E-2</v>
      </c>
      <c r="K25" s="2">
        <v>-0.10973487794399261</v>
      </c>
      <c r="L25" s="2">
        <v>-0.14226411283016205</v>
      </c>
      <c r="M25" s="2">
        <v>-9.8060168325901031E-2</v>
      </c>
      <c r="N25" s="2">
        <v>-8.5337154567241669E-2</v>
      </c>
      <c r="O25" s="2">
        <v>-0.14080289006233215</v>
      </c>
      <c r="P25" s="2">
        <v>-0.11873920261859894</v>
      </c>
      <c r="Q25" s="2">
        <v>-2.7404548600316048E-2</v>
      </c>
      <c r="R25" s="2">
        <v>-6.4940989017486572E-2</v>
      </c>
      <c r="S25" s="2">
        <v>-8.3589866757392883E-2</v>
      </c>
      <c r="T25" s="2">
        <v>-4.7384385019540787E-2</v>
      </c>
      <c r="U25" s="2">
        <v>-3.7575997412204742E-2</v>
      </c>
      <c r="V25" s="2">
        <v>-7.2181515395641327E-2</v>
      </c>
      <c r="W25" s="2">
        <v>-6.2759332358837128E-2</v>
      </c>
      <c r="X25" s="2">
        <v>-6.3606113195419312E-2</v>
      </c>
      <c r="Y25" s="2">
        <v>-7.2825349867343903E-2</v>
      </c>
      <c r="Z25" s="2">
        <v>-0.18304240703582764</v>
      </c>
      <c r="AA25" s="2">
        <v>-5.5807873606681824E-2</v>
      </c>
      <c r="AB25" s="2">
        <v>-7.0326432585716248E-2</v>
      </c>
      <c r="AC25" s="2">
        <v>-0.15711422264575958</v>
      </c>
      <c r="AD25" s="2">
        <v>-0.11134978383779526</v>
      </c>
      <c r="AE25" s="2">
        <v>-5.044516921043396E-2</v>
      </c>
      <c r="AF25" s="2"/>
      <c r="AG25" s="2">
        <v>-8.9890029999999996E-2</v>
      </c>
    </row>
    <row r="26" spans="1:33" x14ac:dyDescent="0.25">
      <c r="A26" s="1">
        <v>43496</v>
      </c>
      <c r="B26" s="2">
        <v>1.7054218798875809E-2</v>
      </c>
      <c r="C26" s="2">
        <v>0.16913320124149323</v>
      </c>
      <c r="D26" s="2">
        <v>0.10713642090559006</v>
      </c>
      <c r="E26" s="2">
        <v>0.15462295711040497</v>
      </c>
      <c r="F26" s="2">
        <v>6.8141655065119267E-3</v>
      </c>
      <c r="G26" s="2">
        <v>2.241084910929203E-2</v>
      </c>
      <c r="H26" s="2">
        <v>0.1968563050031662</v>
      </c>
      <c r="I26" s="2">
        <v>0.14411872625350952</v>
      </c>
      <c r="J26" s="2">
        <v>0.22654525935649872</v>
      </c>
      <c r="K26" s="2">
        <v>9.5923848450183868E-2</v>
      </c>
      <c r="L26" s="2">
        <v>7.4644319713115692E-2</v>
      </c>
      <c r="M26" s="2">
        <v>4.5815262943506241E-2</v>
      </c>
      <c r="N26" s="2">
        <v>5.3865250200033188E-2</v>
      </c>
      <c r="O26" s="2">
        <v>0.10111574828624725</v>
      </c>
      <c r="P26" s="2">
        <v>4.6055890619754791E-2</v>
      </c>
      <c r="Q26" s="2">
        <v>5.7302035391330719E-2</v>
      </c>
      <c r="R26" s="2">
        <v>3.1399775296449661E-2</v>
      </c>
      <c r="S26" s="2">
        <v>5.1222894340753555E-2</v>
      </c>
      <c r="T26" s="2">
        <v>7.1727089583873749E-2</v>
      </c>
      <c r="U26" s="2">
        <v>6.6985352896153927E-3</v>
      </c>
      <c r="V26" s="2">
        <v>7.1316011250019073E-2</v>
      </c>
      <c r="W26" s="2">
        <v>0.16275180876255035</v>
      </c>
      <c r="X26" s="2">
        <v>3.0501518398523331E-2</v>
      </c>
      <c r="Y26" s="2">
        <v>3.0181815847754478E-2</v>
      </c>
      <c r="Z26" s="2">
        <v>8.0892313271760941E-3</v>
      </c>
      <c r="AA26" s="2">
        <v>-1.9244002178311348E-2</v>
      </c>
      <c r="AB26" s="2">
        <v>2.5215426459908485E-2</v>
      </c>
      <c r="AC26" s="2">
        <v>6.6146321594715118E-2</v>
      </c>
      <c r="AD26" s="2">
        <v>0.1443171352148056</v>
      </c>
      <c r="AE26" s="2">
        <v>-7.7463939785957336E-2</v>
      </c>
      <c r="AF26" s="2"/>
      <c r="AG26" s="2">
        <v>8.8293910000000003E-2</v>
      </c>
    </row>
    <row r="27" spans="1:33" x14ac:dyDescent="0.25">
      <c r="A27" s="1">
        <v>43524</v>
      </c>
      <c r="B27" s="2">
        <v>1.1836439371109009E-2</v>
      </c>
      <c r="C27" s="2">
        <v>-4.1591305285692215E-2</v>
      </c>
      <c r="D27" s="2">
        <v>-8.2156211137771606E-2</v>
      </c>
      <c r="E27" s="2">
        <v>-2.3323406931012869E-3</v>
      </c>
      <c r="F27" s="2">
        <v>3.4791350364685059E-2</v>
      </c>
      <c r="G27" s="2">
        <v>1.0002091526985168E-2</v>
      </c>
      <c r="H27" s="2">
        <v>-4.9093175679445267E-2</v>
      </c>
      <c r="I27" s="2">
        <v>-0.1155676394701004</v>
      </c>
      <c r="J27" s="2">
        <v>0.14712721109390259</v>
      </c>
      <c r="K27" s="2">
        <v>-4.5657049864530563E-2</v>
      </c>
      <c r="L27" s="2">
        <v>8.965611457824707E-2</v>
      </c>
      <c r="M27" s="2">
        <v>-1.6672467812895775E-2</v>
      </c>
      <c r="N27" s="2">
        <v>5.3379852324724197E-2</v>
      </c>
      <c r="O27" s="2">
        <v>5.4464876651763916E-2</v>
      </c>
      <c r="P27" s="2">
        <v>-6.6540814936161041E-2</v>
      </c>
      <c r="Q27" s="2">
        <v>2.1561125293374062E-2</v>
      </c>
      <c r="R27" s="2">
        <v>6.6483296453952789E-2</v>
      </c>
      <c r="S27" s="2">
        <v>4.2586103081703186E-2</v>
      </c>
      <c r="T27" s="2">
        <v>0.1461988091468811</v>
      </c>
      <c r="U27" s="2">
        <v>2.0384050905704498E-2</v>
      </c>
      <c r="V27" s="2">
        <v>3.0390072613954544E-2</v>
      </c>
      <c r="W27" s="2">
        <v>3.4370552748441696E-2</v>
      </c>
      <c r="X27" s="2">
        <v>-2.7056435123085976E-2</v>
      </c>
      <c r="Y27" s="2">
        <v>4.0240027010440826E-2</v>
      </c>
      <c r="Z27" s="2">
        <v>-0.11777270585298538</v>
      </c>
      <c r="AA27" s="2">
        <v>2.1201359108090401E-2</v>
      </c>
      <c r="AB27" s="2">
        <v>5.7948388159275055E-2</v>
      </c>
      <c r="AC27" s="2">
        <v>4.2064841836690903E-2</v>
      </c>
      <c r="AD27" s="2">
        <v>-4.5906003564596176E-2</v>
      </c>
      <c r="AE27" s="2">
        <v>4.1886575520038605E-2</v>
      </c>
      <c r="AF27" s="2"/>
      <c r="AG27" s="2">
        <v>3.2724210000000004E-2</v>
      </c>
    </row>
    <row r="28" spans="1:33" x14ac:dyDescent="0.25">
      <c r="A28" s="1">
        <v>43553</v>
      </c>
      <c r="B28" s="2">
        <v>-1.6040390357375145E-2</v>
      </c>
      <c r="C28" s="2">
        <v>1.0282998904585838E-2</v>
      </c>
      <c r="D28" s="2">
        <v>-0.1141626387834549</v>
      </c>
      <c r="E28" s="2">
        <v>-2.5521192699670792E-2</v>
      </c>
      <c r="F28" s="2">
        <v>3.2963432371616364E-2</v>
      </c>
      <c r="G28" s="2">
        <v>5.6190449744462967E-2</v>
      </c>
      <c r="H28" s="2">
        <v>-5.2614282816648483E-2</v>
      </c>
      <c r="I28" s="2">
        <v>3.1122991815209389E-2</v>
      </c>
      <c r="J28" s="2">
        <v>0.16917677223682404</v>
      </c>
      <c r="K28" s="2">
        <v>1.4823554083704948E-2</v>
      </c>
      <c r="L28" s="2">
        <v>2.2396612912416458E-2</v>
      </c>
      <c r="M28" s="2">
        <v>-5.1449346356093884E-3</v>
      </c>
      <c r="N28" s="2">
        <v>3.0105356127023697E-2</v>
      </c>
      <c r="O28" s="2">
        <v>6.6264276392757893E-3</v>
      </c>
      <c r="P28" s="2">
        <v>-8.2406520843505859E-2</v>
      </c>
      <c r="Q28" s="2">
        <v>5.5809233337640762E-2</v>
      </c>
      <c r="R28" s="2">
        <v>8.0378809943795204E-3</v>
      </c>
      <c r="S28" s="2">
        <v>1.8805119907483459E-3</v>
      </c>
      <c r="T28" s="2">
        <v>-3.7373991217464209E-3</v>
      </c>
      <c r="U28" s="2">
        <v>8.4350958466529846E-2</v>
      </c>
      <c r="V28" s="2">
        <v>-5.7479701936244965E-3</v>
      </c>
      <c r="W28" s="2">
        <v>5.0721947103738785E-2</v>
      </c>
      <c r="X28" s="2">
        <v>-1.8843510770238936E-4</v>
      </c>
      <c r="Y28" s="2">
        <v>-0.16126830875873566</v>
      </c>
      <c r="Z28" s="2">
        <v>-6.7439071834087372E-2</v>
      </c>
      <c r="AA28" s="2">
        <v>-2.0299822092056274E-2</v>
      </c>
      <c r="AB28" s="2">
        <v>-1.1695053428411484E-2</v>
      </c>
      <c r="AC28" s="2">
        <v>-2.2613057866692543E-2</v>
      </c>
      <c r="AD28" s="2">
        <v>8.5935764014720917E-2</v>
      </c>
      <c r="AE28" s="2">
        <v>-0.1251094788312912</v>
      </c>
      <c r="AF28" s="2"/>
      <c r="AG28" s="2">
        <v>1.296229E-2</v>
      </c>
    </row>
    <row r="29" spans="1:33" x14ac:dyDescent="0.25">
      <c r="A29" s="1">
        <v>43585</v>
      </c>
      <c r="B29" s="2">
        <v>0.23363056778907776</v>
      </c>
      <c r="C29" s="2">
        <v>2.5655688717961311E-2</v>
      </c>
      <c r="D29" s="2">
        <v>7.5785242021083832E-2</v>
      </c>
      <c r="E29" s="2">
        <v>0.13976341485977173</v>
      </c>
      <c r="F29" s="2">
        <v>4.0389750152826309E-2</v>
      </c>
      <c r="G29" s="2">
        <v>4.5887205749750137E-2</v>
      </c>
      <c r="H29" s="2">
        <v>0.11176672577857971</v>
      </c>
      <c r="I29" s="2">
        <v>4.8353273421525955E-2</v>
      </c>
      <c r="J29" s="2">
        <v>-3.1352534890174866E-2</v>
      </c>
      <c r="K29" s="2">
        <v>3.4082945436239243E-2</v>
      </c>
      <c r="L29" s="2">
        <v>-6.4356960356235504E-3</v>
      </c>
      <c r="M29" s="2">
        <v>4.9357771873474121E-2</v>
      </c>
      <c r="N29" s="2">
        <v>-2.5328809395432472E-2</v>
      </c>
      <c r="O29" s="2">
        <v>1.9748764112591743E-2</v>
      </c>
      <c r="P29" s="2">
        <v>6.7217603325843811E-2</v>
      </c>
      <c r="Q29" s="2">
        <v>3.0522827059030533E-2</v>
      </c>
      <c r="R29" s="2">
        <v>4.1020616888999939E-2</v>
      </c>
      <c r="S29" s="2">
        <v>-8.7929561734199524E-2</v>
      </c>
      <c r="T29" s="2">
        <v>0.15331915020942688</v>
      </c>
      <c r="U29" s="2">
        <v>5.3361017256975174E-2</v>
      </c>
      <c r="V29" s="2">
        <v>5.6000545620918274E-2</v>
      </c>
      <c r="W29" s="2">
        <v>-2.079644612967968E-2</v>
      </c>
      <c r="X29" s="2">
        <v>-1.2436402030289173E-2</v>
      </c>
      <c r="Y29" s="2">
        <v>4.7967489808797836E-2</v>
      </c>
      <c r="Z29" s="2">
        <v>1.7615441232919693E-2</v>
      </c>
      <c r="AA29" s="2">
        <v>-4.3795634061098099E-2</v>
      </c>
      <c r="AB29" s="2">
        <v>5.9916123747825623E-2</v>
      </c>
      <c r="AC29" s="2">
        <v>0.13636918365955353</v>
      </c>
      <c r="AD29" s="2">
        <v>8.185877650976181E-2</v>
      </c>
      <c r="AE29" s="2">
        <v>-0.14710921049118042</v>
      </c>
      <c r="AF29" s="2"/>
      <c r="AG29" s="2">
        <v>3.789327E-2</v>
      </c>
    </row>
    <row r="30" spans="1:33" x14ac:dyDescent="0.25">
      <c r="A30" s="1">
        <v>43616</v>
      </c>
      <c r="B30" s="2">
        <v>-3.5993341356515884E-2</v>
      </c>
      <c r="C30" s="2">
        <v>-5.3362999111413956E-2</v>
      </c>
      <c r="D30" s="2">
        <v>-5.481257289648056E-2</v>
      </c>
      <c r="E30" s="2">
        <v>-0.12491200864315033</v>
      </c>
      <c r="F30" s="2">
        <v>9.4143692404031754E-3</v>
      </c>
      <c r="G30" s="2">
        <v>-1.5518737025558949E-2</v>
      </c>
      <c r="H30" s="2">
        <v>-0.20137368142604828</v>
      </c>
      <c r="I30" s="2">
        <v>3.2966271042823792E-2</v>
      </c>
      <c r="J30" s="2">
        <v>-4.0797058492898941E-2</v>
      </c>
      <c r="K30" s="2">
        <v>-0.13295961916446686</v>
      </c>
      <c r="L30" s="2">
        <v>-0.10762334614992142</v>
      </c>
      <c r="M30" s="2">
        <v>-0.15844954550266266</v>
      </c>
      <c r="N30" s="2">
        <v>-4.1812419891357422E-2</v>
      </c>
      <c r="O30" s="2">
        <v>-0.22535218298435211</v>
      </c>
      <c r="P30" s="2">
        <v>-0.30192604660987854</v>
      </c>
      <c r="Q30" s="2">
        <v>-3.3527418971061707E-2</v>
      </c>
      <c r="R30" s="2">
        <v>-0.10527658462524414</v>
      </c>
      <c r="S30" s="2">
        <v>-0.14943799376487732</v>
      </c>
      <c r="T30" s="2">
        <v>-5.4518461227416992E-2</v>
      </c>
      <c r="U30" s="2">
        <v>9.442443959414959E-3</v>
      </c>
      <c r="V30" s="2">
        <v>-7.5302809476852417E-2</v>
      </c>
      <c r="W30" s="2">
        <v>-5.9557195752859116E-2</v>
      </c>
      <c r="X30" s="2">
        <v>7.2505450807511806E-3</v>
      </c>
      <c r="Y30" s="2">
        <v>-0.10977506637573242</v>
      </c>
      <c r="Z30" s="2">
        <v>-3.6962155252695084E-2</v>
      </c>
      <c r="AA30" s="2">
        <v>3.127308189868927E-2</v>
      </c>
      <c r="AB30" s="2">
        <v>-2.202647365629673E-2</v>
      </c>
      <c r="AC30" s="2">
        <v>-7.0666797459125519E-2</v>
      </c>
      <c r="AD30" s="2">
        <v>-7.8613288700580597E-2</v>
      </c>
      <c r="AE30" s="2">
        <v>-0.22426578402519226</v>
      </c>
      <c r="AF30" s="2"/>
      <c r="AG30" s="2">
        <v>-6.167856E-2</v>
      </c>
    </row>
    <row r="31" spans="1:33" x14ac:dyDescent="0.25">
      <c r="A31" s="1">
        <v>43644</v>
      </c>
      <c r="B31" s="2">
        <v>5.7558365166187286E-2</v>
      </c>
      <c r="C31" s="2">
        <v>-4.8443950712680817E-2</v>
      </c>
      <c r="D31" s="2">
        <v>6.4829760231077671E-3</v>
      </c>
      <c r="E31" s="2">
        <v>-0.18335343897342682</v>
      </c>
      <c r="F31" s="2">
        <v>4.7359656542539597E-2</v>
      </c>
      <c r="G31" s="2">
        <v>8.1289693713188171E-2</v>
      </c>
      <c r="H31" s="2">
        <v>0.19507427513599396</v>
      </c>
      <c r="I31" s="2">
        <v>-2.0393603481352329E-3</v>
      </c>
      <c r="J31" s="2">
        <v>0.11047477275133133</v>
      </c>
      <c r="K31" s="2">
        <v>6.4718149602413177E-2</v>
      </c>
      <c r="L31" s="2">
        <v>8.2803457975387573E-2</v>
      </c>
      <c r="M31" s="2">
        <v>0.17414137721061707</v>
      </c>
      <c r="N31" s="2">
        <v>9.3017160892486572E-2</v>
      </c>
      <c r="O31" s="2">
        <v>8.0608397722244263E-2</v>
      </c>
      <c r="P31" s="2">
        <v>0.1409396231174469</v>
      </c>
      <c r="Q31" s="2">
        <v>6.5494097769260406E-2</v>
      </c>
      <c r="R31" s="2">
        <v>0.11524125188589096</v>
      </c>
      <c r="S31" s="2">
        <v>8.5070401430130005E-2</v>
      </c>
      <c r="T31" s="2">
        <v>5.3259368985891342E-2</v>
      </c>
      <c r="U31" s="2">
        <v>1.7402747645974159E-2</v>
      </c>
      <c r="V31" s="2">
        <v>9.2597439885139465E-2</v>
      </c>
      <c r="W31" s="2">
        <v>0.11724008619785309</v>
      </c>
      <c r="X31" s="2">
        <v>6.5404437482357025E-2</v>
      </c>
      <c r="Y31" s="2">
        <v>-4.8224478960037231E-2</v>
      </c>
      <c r="Z31" s="2">
        <v>4.0481243282556534E-2</v>
      </c>
      <c r="AA31" s="2">
        <v>4.3352581560611725E-2</v>
      </c>
      <c r="AB31" s="2">
        <v>2.7608275413513184E-2</v>
      </c>
      <c r="AC31" s="2">
        <v>5.671357735991478E-2</v>
      </c>
      <c r="AD31" s="2">
        <v>6.679176539182663E-2</v>
      </c>
      <c r="AE31" s="2">
        <v>0.20684814453125</v>
      </c>
      <c r="AF31" s="2"/>
      <c r="AG31" s="2">
        <v>6.7278859999999996E-2</v>
      </c>
    </row>
    <row r="32" spans="1:33" x14ac:dyDescent="0.25">
      <c r="A32" s="1">
        <v>43677</v>
      </c>
      <c r="B32" s="2">
        <v>3.0435370281338692E-2</v>
      </c>
      <c r="C32" s="2">
        <v>5.829320102930069E-2</v>
      </c>
      <c r="D32" s="2">
        <v>6.3405826687812805E-2</v>
      </c>
      <c r="E32" s="2">
        <v>4.4477465562522411E-3</v>
      </c>
      <c r="F32" s="2">
        <v>1.4735613949596882E-2</v>
      </c>
      <c r="G32" s="2">
        <v>1.6716349869966507E-2</v>
      </c>
      <c r="H32" s="2">
        <v>8.0143958330154419E-2</v>
      </c>
      <c r="I32" s="2">
        <v>-0.1212807223200798</v>
      </c>
      <c r="J32" s="2">
        <v>8.5484698414802551E-2</v>
      </c>
      <c r="K32" s="2">
        <v>6.8628089502453804E-3</v>
      </c>
      <c r="L32" s="2">
        <v>-2.9622821137309074E-2</v>
      </c>
      <c r="M32" s="2">
        <v>-2.8329210355877876E-2</v>
      </c>
      <c r="N32" s="2">
        <v>-1.0687896050512791E-2</v>
      </c>
      <c r="O32" s="2">
        <v>-9.8522407934069633E-3</v>
      </c>
      <c r="P32" s="2">
        <v>-9.2156901955604553E-2</v>
      </c>
      <c r="Q32" s="2">
        <v>8.3318732678890228E-2</v>
      </c>
      <c r="R32" s="2">
        <v>5.8264099061489105E-3</v>
      </c>
      <c r="S32" s="2">
        <v>7.9612601548433304E-3</v>
      </c>
      <c r="T32" s="2">
        <v>2.7063621208071709E-2</v>
      </c>
      <c r="U32" s="2">
        <v>-2.985319122672081E-2</v>
      </c>
      <c r="V32" s="2">
        <v>0.11946576833724976</v>
      </c>
      <c r="W32" s="2">
        <v>-7.0020537823438644E-3</v>
      </c>
      <c r="X32" s="2">
        <v>4.8824291676282883E-2</v>
      </c>
      <c r="Y32" s="2">
        <v>-2.5333913043141365E-2</v>
      </c>
      <c r="Z32" s="2">
        <v>3.4501690417528152E-2</v>
      </c>
      <c r="AA32" s="2">
        <v>-0.10341642796993256</v>
      </c>
      <c r="AB32" s="2">
        <v>-2.4886898696422577E-2</v>
      </c>
      <c r="AC32" s="2">
        <v>1.8514441326260567E-2</v>
      </c>
      <c r="AD32" s="2">
        <v>-1.4179103076457977E-2</v>
      </c>
      <c r="AE32" s="2">
        <v>8.1222563982009888E-2</v>
      </c>
      <c r="AF32" s="2"/>
      <c r="AG32" s="2">
        <v>1.185431E-2</v>
      </c>
    </row>
    <row r="33" spans="1:33" x14ac:dyDescent="0.25">
      <c r="A33" s="1">
        <v>43707</v>
      </c>
      <c r="B33" s="2">
        <v>-4.0206979960203171E-2</v>
      </c>
      <c r="C33" s="2">
        <v>0.1091737300157547</v>
      </c>
      <c r="D33" s="2">
        <v>0.12000750005245209</v>
      </c>
      <c r="E33" s="2">
        <v>5.9040531516075134E-2</v>
      </c>
      <c r="F33" s="2">
        <v>3.9910782128572464E-2</v>
      </c>
      <c r="G33" s="2">
        <v>4.159262403845787E-2</v>
      </c>
      <c r="H33" s="2">
        <v>1.4233834110200405E-2</v>
      </c>
      <c r="I33" s="2">
        <v>-7.2342872619628906E-2</v>
      </c>
      <c r="J33" s="2">
        <v>5.3913682699203491E-2</v>
      </c>
      <c r="K33" s="2">
        <v>-6.5238617360591888E-2</v>
      </c>
      <c r="L33" s="2">
        <v>-6.737489253282547E-2</v>
      </c>
      <c r="M33" s="2">
        <v>-7.539735734462738E-2</v>
      </c>
      <c r="N33" s="2">
        <v>-3.4115824848413467E-2</v>
      </c>
      <c r="O33" s="2">
        <v>-0.15493956208229065</v>
      </c>
      <c r="P33" s="2">
        <v>-0.16460300981998444</v>
      </c>
      <c r="Q33" s="2">
        <v>1.8553053960204124E-2</v>
      </c>
      <c r="R33" s="2">
        <v>-5.1878340542316437E-2</v>
      </c>
      <c r="S33" s="2">
        <v>-6.6163003444671631E-2</v>
      </c>
      <c r="T33" s="2">
        <v>8.6679141968488693E-3</v>
      </c>
      <c r="U33" s="2">
        <v>5.8524642139673233E-2</v>
      </c>
      <c r="V33" s="2">
        <v>2.8925664722919464E-2</v>
      </c>
      <c r="W33" s="2">
        <v>6.0938186943531036E-3</v>
      </c>
      <c r="X33" s="2">
        <v>-7.735753059387207E-2</v>
      </c>
      <c r="Y33" s="2">
        <v>0.12665408849716187</v>
      </c>
      <c r="Z33" s="2">
        <v>9.0388387441635132E-2</v>
      </c>
      <c r="AA33" s="2">
        <v>-7.5437717139720917E-2</v>
      </c>
      <c r="AB33" s="2">
        <v>8.4001779556274414E-2</v>
      </c>
      <c r="AC33" s="2">
        <v>-5.8428861200809479E-2</v>
      </c>
      <c r="AD33" s="2">
        <v>-4.8473834991455078E-2</v>
      </c>
      <c r="AE33" s="2">
        <v>-6.6222421824932098E-2</v>
      </c>
      <c r="AF33" s="2"/>
      <c r="AG33" s="2">
        <v>-2.0339329999999999E-2</v>
      </c>
    </row>
    <row r="34" spans="1:33" x14ac:dyDescent="0.25">
      <c r="A34" s="1">
        <v>43738</v>
      </c>
      <c r="B34" s="2">
        <v>-5.0560887902975082E-2</v>
      </c>
      <c r="C34" s="2">
        <v>5.9038963168859482E-2</v>
      </c>
      <c r="D34" s="2">
        <v>-0.127767413854599</v>
      </c>
      <c r="E34" s="2">
        <v>-9.5238059759140015E-2</v>
      </c>
      <c r="F34" s="2">
        <v>-1.4956161379814148E-2</v>
      </c>
      <c r="G34" s="2">
        <v>-2.8686406090855598E-2</v>
      </c>
      <c r="H34" s="2">
        <v>-6.8678217940032482E-3</v>
      </c>
      <c r="I34" s="2">
        <v>8.1114441156387329E-2</v>
      </c>
      <c r="J34" s="2">
        <v>2.4450607597827911E-3</v>
      </c>
      <c r="K34" s="2">
        <v>7.9369261860847473E-2</v>
      </c>
      <c r="L34" s="2">
        <v>3.1103929504752159E-2</v>
      </c>
      <c r="M34" s="2">
        <v>0.16981138288974762</v>
      </c>
      <c r="N34" s="2">
        <v>7.4753416702151299E-3</v>
      </c>
      <c r="O34" s="2">
        <v>3.6317594349384308E-2</v>
      </c>
      <c r="P34" s="2">
        <v>0.25588485598564148</v>
      </c>
      <c r="Q34" s="2">
        <v>3.451712429523468E-2</v>
      </c>
      <c r="R34" s="2">
        <v>6.968139111995697E-2</v>
      </c>
      <c r="S34" s="2">
        <v>1.6571806743741035E-2</v>
      </c>
      <c r="T34" s="2">
        <v>4.0010111406445503E-3</v>
      </c>
      <c r="U34" s="2">
        <v>-4.8749633133411407E-2</v>
      </c>
      <c r="V34" s="2">
        <v>4.3891780078411102E-2</v>
      </c>
      <c r="W34" s="2">
        <v>-1.2286925688385963E-2</v>
      </c>
      <c r="X34" s="2">
        <v>6.0101088136434555E-2</v>
      </c>
      <c r="Y34" s="2">
        <v>8.8682450354099274E-2</v>
      </c>
      <c r="Z34" s="2">
        <v>3.5292211920022964E-2</v>
      </c>
      <c r="AA34" s="2">
        <v>1.0689200833439827E-2</v>
      </c>
      <c r="AB34" s="2">
        <v>6.8209327757358551E-2</v>
      </c>
      <c r="AC34" s="2">
        <v>5.0334800034761429E-2</v>
      </c>
      <c r="AD34" s="2">
        <v>-2.2732777521014214E-2</v>
      </c>
      <c r="AE34" s="2">
        <v>6.76388218998909E-2</v>
      </c>
      <c r="AF34" s="2"/>
      <c r="AG34" s="2">
        <v>1.6032970000000001E-2</v>
      </c>
    </row>
    <row r="35" spans="1:33" x14ac:dyDescent="0.25">
      <c r="A35" s="1">
        <v>43769</v>
      </c>
      <c r="B35" s="2">
        <v>-3.0694378074258566E-3</v>
      </c>
      <c r="C35" s="2">
        <v>-4.4379714876413345E-2</v>
      </c>
      <c r="D35" s="2">
        <v>-0.16932471096515656</v>
      </c>
      <c r="E35" s="2">
        <v>2.5417150929570198E-2</v>
      </c>
      <c r="F35" s="2">
        <v>-8.3880625665187836E-2</v>
      </c>
      <c r="G35" s="2">
        <v>-0.10332364588975906</v>
      </c>
      <c r="H35" s="2">
        <v>-8.2982517778873444E-2</v>
      </c>
      <c r="I35" s="2">
        <v>0.11051146686077118</v>
      </c>
      <c r="J35" s="2">
        <v>-7.4137091636657715E-2</v>
      </c>
      <c r="K35" s="2">
        <v>2.3618243634700775E-2</v>
      </c>
      <c r="L35" s="2">
        <v>-4.3053403496742249E-2</v>
      </c>
      <c r="M35" s="2">
        <v>2.5706463493406773E-3</v>
      </c>
      <c r="N35" s="2">
        <v>-2.0741982385516167E-2</v>
      </c>
      <c r="O35" s="2">
        <v>-6.0309756547212601E-2</v>
      </c>
      <c r="P35" s="2">
        <v>0.11280806362628937</v>
      </c>
      <c r="Q35" s="2">
        <v>7.0421681739389896E-3</v>
      </c>
      <c r="R35" s="2">
        <v>5.577588826417923E-2</v>
      </c>
      <c r="S35" s="2">
        <v>3.5888785496354103E-3</v>
      </c>
      <c r="T35" s="2">
        <v>4.6241659671068192E-2</v>
      </c>
      <c r="U35" s="2">
        <v>7.6805679127573967E-3</v>
      </c>
      <c r="V35" s="2">
        <v>4.0827855467796326E-2</v>
      </c>
      <c r="W35" s="2">
        <v>0.12582549452781677</v>
      </c>
      <c r="X35" s="2">
        <v>-4.6273384243249893E-2</v>
      </c>
      <c r="Y35" s="2">
        <v>-4.4220376759767532E-2</v>
      </c>
      <c r="Z35" s="2">
        <v>6.0567617416381836E-2</v>
      </c>
      <c r="AA35" s="2">
        <v>6.7909784615039825E-2</v>
      </c>
      <c r="AB35" s="2">
        <v>1.0831248946487904E-2</v>
      </c>
      <c r="AC35" s="2">
        <v>2.4950500577688217E-2</v>
      </c>
      <c r="AD35" s="2">
        <v>2.3474719375371933E-2</v>
      </c>
      <c r="AE35" s="2">
        <v>0.30742731690406799</v>
      </c>
      <c r="AF35" s="2"/>
      <c r="AG35" s="2">
        <v>1.9255939999999999E-2</v>
      </c>
    </row>
    <row r="36" spans="1:33" x14ac:dyDescent="0.25">
      <c r="A36" s="1">
        <v>43798</v>
      </c>
      <c r="B36" s="2">
        <v>0.1667180061340332</v>
      </c>
      <c r="C36" s="2">
        <v>1.2551496038213372E-3</v>
      </c>
      <c r="D36" s="2">
        <v>5.0248898565769196E-2</v>
      </c>
      <c r="E36" s="2">
        <v>1.0055342689156532E-2</v>
      </c>
      <c r="F36" s="2">
        <v>-4.9313739873468876E-3</v>
      </c>
      <c r="G36" s="2">
        <v>-6.0957716777920723E-3</v>
      </c>
      <c r="H36" s="2">
        <v>-0.10590162128210068</v>
      </c>
      <c r="I36" s="2">
        <v>8.349897712469101E-2</v>
      </c>
      <c r="J36" s="2">
        <v>4.5954573899507523E-2</v>
      </c>
      <c r="K36" s="2">
        <v>2.9495703056454659E-2</v>
      </c>
      <c r="L36" s="2">
        <v>2.1163202822208405E-2</v>
      </c>
      <c r="M36" s="2">
        <v>4.3366823345422745E-2</v>
      </c>
      <c r="N36" s="2">
        <v>1.8770432099699974E-2</v>
      </c>
      <c r="O36" s="2">
        <v>1.4744136482477188E-2</v>
      </c>
      <c r="P36" s="2">
        <v>7.5614294037222862E-3</v>
      </c>
      <c r="Q36" s="2">
        <v>-1.9677171483635902E-2</v>
      </c>
      <c r="R36" s="2">
        <v>3.380749374628067E-2</v>
      </c>
      <c r="S36" s="2">
        <v>3.7699244916439056E-2</v>
      </c>
      <c r="T36" s="2">
        <v>2.76481993496418E-2</v>
      </c>
      <c r="U36" s="2">
        <v>-1.0314405895769596E-2</v>
      </c>
      <c r="V36" s="2">
        <v>2.0862450823187828E-2</v>
      </c>
      <c r="W36" s="2">
        <v>1.9630802795290947E-2</v>
      </c>
      <c r="X36" s="2">
        <v>-2.2222024854272604E-3</v>
      </c>
      <c r="Y36" s="2">
        <v>0.11607146263122559</v>
      </c>
      <c r="Z36" s="2">
        <v>0.13375504314899445</v>
      </c>
      <c r="AA36" s="2">
        <v>1.3291674666106701E-2</v>
      </c>
      <c r="AB36" s="2">
        <v>8.5138380527496338E-3</v>
      </c>
      <c r="AC36" s="2">
        <v>7.6782867312431335E-2</v>
      </c>
      <c r="AD36" s="2">
        <v>1.3587300665676594E-2</v>
      </c>
      <c r="AE36" s="2">
        <v>4.76946160197258E-2</v>
      </c>
      <c r="AF36" s="2"/>
      <c r="AG36" s="2">
        <v>3.4996520000000003E-2</v>
      </c>
    </row>
    <row r="37" spans="1:33" x14ac:dyDescent="0.25">
      <c r="A37" s="1">
        <v>43830</v>
      </c>
      <c r="B37" s="2">
        <v>-4.0044840425252914E-2</v>
      </c>
      <c r="C37" s="2">
        <v>9.580918587744236E-3</v>
      </c>
      <c r="D37" s="2">
        <v>3.7488523870706558E-2</v>
      </c>
      <c r="E37" s="2">
        <v>-2.4893321096897125E-4</v>
      </c>
      <c r="F37" s="2">
        <v>1.6094224527478218E-2</v>
      </c>
      <c r="G37" s="2">
        <v>5.960583221167326E-4</v>
      </c>
      <c r="H37" s="2">
        <v>0.21085441112518311</v>
      </c>
      <c r="I37" s="2">
        <v>4.417634045239538E-4</v>
      </c>
      <c r="J37" s="2">
        <v>2.8491746634244919E-2</v>
      </c>
      <c r="K37" s="2">
        <v>7.9664528369903564E-2</v>
      </c>
      <c r="L37" s="2">
        <v>2.4218428879976273E-2</v>
      </c>
      <c r="M37" s="2">
        <v>2.0963933318853378E-2</v>
      </c>
      <c r="N37" s="2">
        <v>2.8856867924332619E-2</v>
      </c>
      <c r="O37" s="2">
        <v>0.16566526889801025</v>
      </c>
      <c r="P37" s="2">
        <v>-2.7204470708966255E-2</v>
      </c>
      <c r="Q37" s="2">
        <v>2.3267278447747231E-2</v>
      </c>
      <c r="R37" s="2">
        <v>3.609134629368782E-2</v>
      </c>
      <c r="S37" s="2">
        <v>3.9170604199171066E-2</v>
      </c>
      <c r="T37" s="2">
        <v>3.7568923085927963E-2</v>
      </c>
      <c r="U37" s="2">
        <v>-3.8998208940029144E-2</v>
      </c>
      <c r="V37" s="2">
        <v>7.0305616827681661E-4</v>
      </c>
      <c r="W37" s="2">
        <v>7.9006841406226158E-3</v>
      </c>
      <c r="X37" s="2">
        <v>7.8119106590747833E-2</v>
      </c>
      <c r="Y37" s="2">
        <v>6.0351118445396423E-2</v>
      </c>
      <c r="Z37" s="2">
        <v>-1.3019739650189877E-2</v>
      </c>
      <c r="AA37" s="2">
        <v>1.7133953049778938E-2</v>
      </c>
      <c r="AB37" s="2">
        <v>6.1949070543050766E-2</v>
      </c>
      <c r="AC37" s="2">
        <v>2.8997115790843964E-2</v>
      </c>
      <c r="AD37" s="2">
        <v>2.6121675968170166E-2</v>
      </c>
      <c r="AE37" s="2">
        <v>0.26789712905883789</v>
      </c>
      <c r="AF37" s="2"/>
      <c r="AG37" s="2">
        <v>2.8490680000000001E-2</v>
      </c>
    </row>
    <row r="38" spans="1:33" x14ac:dyDescent="0.25">
      <c r="A38" s="1">
        <v>43861</v>
      </c>
      <c r="B38" s="2">
        <v>-4.3697759509086609E-2</v>
      </c>
      <c r="C38" s="2">
        <v>-2.3448759689927101E-2</v>
      </c>
      <c r="D38" s="2">
        <v>-0.15473286807537079</v>
      </c>
      <c r="E38" s="2">
        <v>0.1033109724521637</v>
      </c>
      <c r="F38" s="2">
        <v>8.2789331674575806E-2</v>
      </c>
      <c r="G38" s="2">
        <v>5.0034679472446442E-2</v>
      </c>
      <c r="H38" s="2">
        <v>-4.5427475124597549E-3</v>
      </c>
      <c r="I38" s="2">
        <v>-4.0949005633592606E-2</v>
      </c>
      <c r="J38" s="2">
        <v>3.5419508814811707E-2</v>
      </c>
      <c r="K38" s="2">
        <v>-3.4304212778806686E-2</v>
      </c>
      <c r="L38" s="2">
        <v>-0.10977357625961304</v>
      </c>
      <c r="M38" s="2">
        <v>-0.17591026425361633</v>
      </c>
      <c r="N38" s="2">
        <v>-0.11094517260789871</v>
      </c>
      <c r="O38" s="2">
        <v>-0.16273932158946991</v>
      </c>
      <c r="P38" s="2">
        <v>-0.14561235904693604</v>
      </c>
      <c r="Q38" s="2">
        <v>3.7301937118172646E-3</v>
      </c>
      <c r="R38" s="2">
        <v>-0.10225491225719452</v>
      </c>
      <c r="S38" s="2">
        <v>-0.10066882520914078</v>
      </c>
      <c r="T38" s="2">
        <v>-3.4663870930671692E-2</v>
      </c>
      <c r="U38" s="2">
        <v>4.5478440821170807E-2</v>
      </c>
      <c r="V38" s="2">
        <v>-4.549814760684967E-2</v>
      </c>
      <c r="W38" s="2">
        <v>3.2105040736496449E-3</v>
      </c>
      <c r="X38" s="2">
        <v>-8.8966101408004761E-2</v>
      </c>
      <c r="Y38" s="2">
        <v>-7.3473580181598663E-2</v>
      </c>
      <c r="Z38" s="2">
        <v>-8.0360762774944305E-2</v>
      </c>
      <c r="AA38" s="2">
        <v>-3.9816197007894516E-2</v>
      </c>
      <c r="AB38" s="2">
        <v>-3.4486807882785797E-2</v>
      </c>
      <c r="AC38" s="2">
        <v>-3.0220586806535721E-2</v>
      </c>
      <c r="AD38" s="2">
        <v>8.7063819169998169E-2</v>
      </c>
      <c r="AE38" s="2">
        <v>0.55515986680984497</v>
      </c>
      <c r="AF38" s="2"/>
      <c r="AG38" s="2">
        <v>-1.7277760000000001E-3</v>
      </c>
    </row>
    <row r="39" spans="1:33" x14ac:dyDescent="0.25">
      <c r="A39" s="1">
        <v>43889</v>
      </c>
      <c r="B39" s="2">
        <v>-0.1493745744228363</v>
      </c>
      <c r="C39" s="2">
        <v>-0.15607684850692749</v>
      </c>
      <c r="D39" s="2">
        <v>-0.33700498938560486</v>
      </c>
      <c r="E39" s="2">
        <v>-0.25249096751213074</v>
      </c>
      <c r="F39" s="2">
        <v>-8.6694411933422089E-2</v>
      </c>
      <c r="G39" s="2">
        <v>-0.15174432098865509</v>
      </c>
      <c r="H39" s="2">
        <v>-0.16337083280086517</v>
      </c>
      <c r="I39" s="2">
        <v>0.2048269510269165</v>
      </c>
      <c r="J39" s="2">
        <v>-0.10750379413366318</v>
      </c>
      <c r="K39" s="2">
        <v>-0.15080422163009644</v>
      </c>
      <c r="L39" s="2">
        <v>-0.15792016685009003</v>
      </c>
      <c r="M39" s="2">
        <v>-6.8713091313838959E-2</v>
      </c>
      <c r="N39" s="2">
        <v>-0.11676314473152161</v>
      </c>
      <c r="O39" s="2">
        <v>-0.26737028360366821</v>
      </c>
      <c r="P39" s="2">
        <v>-0.26237621903419495</v>
      </c>
      <c r="Q39" s="2">
        <v>-9.1397844254970551E-2</v>
      </c>
      <c r="R39" s="2">
        <v>-0.12416554987430573</v>
      </c>
      <c r="S39" s="2">
        <v>-5.0107132643461227E-2</v>
      </c>
      <c r="T39" s="2">
        <v>-6.6824570298194885E-2</v>
      </c>
      <c r="U39" s="2">
        <v>-9.0150579810142517E-2</v>
      </c>
      <c r="V39" s="2">
        <v>-6.9839656352996826E-2</v>
      </c>
      <c r="W39" s="2">
        <v>-0.12762881815433502</v>
      </c>
      <c r="X39" s="2">
        <v>-9.4983778893947601E-2</v>
      </c>
      <c r="Y39" s="2">
        <v>5.3238961845636368E-2</v>
      </c>
      <c r="Z39" s="2">
        <v>-0.12739604711532593</v>
      </c>
      <c r="AA39" s="2">
        <v>-0.10257796198129654</v>
      </c>
      <c r="AB39" s="2">
        <v>-0.18858045339584351</v>
      </c>
      <c r="AC39" s="2">
        <v>-0.11162324994802475</v>
      </c>
      <c r="AD39" s="2">
        <v>-6.2213733792304993E-2</v>
      </c>
      <c r="AE39" s="2">
        <v>2.6776492595672607E-2</v>
      </c>
      <c r="AF39" s="2"/>
      <c r="AG39" s="2">
        <v>-7.7918070000000006E-2</v>
      </c>
    </row>
    <row r="40" spans="1:33" x14ac:dyDescent="0.25">
      <c r="A40" s="1">
        <v>43921</v>
      </c>
      <c r="B40" s="2">
        <v>-0.17892055213451385</v>
      </c>
      <c r="C40" s="2">
        <v>-0.57813525199890137</v>
      </c>
      <c r="D40" s="2">
        <v>-0.49406647682189941</v>
      </c>
      <c r="E40" s="2">
        <v>-0.60375642776489258</v>
      </c>
      <c r="F40" s="2">
        <v>-0.1484265923500061</v>
      </c>
      <c r="G40" s="2">
        <v>-0.23215687274932861</v>
      </c>
      <c r="H40" s="2">
        <v>-0.69018179178237915</v>
      </c>
      <c r="I40" s="2">
        <v>-4.3038897216320038E-2</v>
      </c>
      <c r="J40" s="2">
        <v>-0.1540629118680954</v>
      </c>
      <c r="K40" s="2">
        <v>-6.5604276955127716E-2</v>
      </c>
      <c r="L40" s="2">
        <v>-0.26185843348503113</v>
      </c>
      <c r="M40" s="2">
        <v>-0.30548557639122009</v>
      </c>
      <c r="N40" s="2">
        <v>-0.22369828820228577</v>
      </c>
      <c r="O40" s="2">
        <v>-0.6026570200920105</v>
      </c>
      <c r="P40" s="2">
        <v>-0.39907073974609375</v>
      </c>
      <c r="Q40" s="2">
        <v>-2.8526037931442261E-2</v>
      </c>
      <c r="R40" s="2">
        <v>-0.19961702823638916</v>
      </c>
      <c r="S40" s="2">
        <v>-8.5298918187618256E-2</v>
      </c>
      <c r="T40" s="2">
        <v>-0.13772451877593994</v>
      </c>
      <c r="U40" s="2">
        <v>-6.2302995473146439E-2</v>
      </c>
      <c r="V40" s="2">
        <v>-0.11074990034103394</v>
      </c>
      <c r="W40" s="2">
        <v>-0.10516197979450226</v>
      </c>
      <c r="X40" s="2">
        <v>-0.12609162926673889</v>
      </c>
      <c r="Y40" s="2">
        <v>7.074303925037384E-2</v>
      </c>
      <c r="Z40" s="2">
        <v>2.5346658658236265E-3</v>
      </c>
      <c r="AA40" s="2">
        <v>-2.3339282721281052E-2</v>
      </c>
      <c r="AB40" s="2">
        <v>-0.31537884473800659</v>
      </c>
      <c r="AC40" s="2">
        <v>-0.42873331904411316</v>
      </c>
      <c r="AD40" s="2">
        <v>3.5020556300878525E-2</v>
      </c>
      <c r="AE40" s="2">
        <v>-0.21555711328983307</v>
      </c>
      <c r="AF40" s="2"/>
      <c r="AG40" s="2">
        <v>-0.14173259999999999</v>
      </c>
    </row>
    <row r="41" spans="1:33" x14ac:dyDescent="0.25">
      <c r="A41" s="1">
        <v>43951</v>
      </c>
      <c r="B41" s="2">
        <v>0.11956524848937988</v>
      </c>
      <c r="C41" s="2">
        <v>0.57251906394958496</v>
      </c>
      <c r="D41" s="2">
        <v>0.59569382667541504</v>
      </c>
      <c r="E41" s="2">
        <v>0.1192660853266716</v>
      </c>
      <c r="F41" s="2">
        <v>0.13432107865810394</v>
      </c>
      <c r="G41" s="2">
        <v>0.26119950413703918</v>
      </c>
      <c r="H41" s="2">
        <v>0.71713608503341675</v>
      </c>
      <c r="I41" s="2">
        <v>0.11682656407356262</v>
      </c>
      <c r="J41" s="2">
        <v>0.34252744913101196</v>
      </c>
      <c r="K41" s="2">
        <v>5.571344867348671E-2</v>
      </c>
      <c r="L41" s="2">
        <v>0.22386093437671661</v>
      </c>
      <c r="M41" s="2">
        <v>0.16764053702354431</v>
      </c>
      <c r="N41" s="2">
        <v>0.26966604590415955</v>
      </c>
      <c r="O41" s="2">
        <v>0.86018234491348267</v>
      </c>
      <c r="P41" s="2">
        <v>0.23195874691009521</v>
      </c>
      <c r="Q41" s="2">
        <v>7.8733660280704498E-2</v>
      </c>
      <c r="R41" s="2">
        <v>8.6483292281627655E-2</v>
      </c>
      <c r="S41" s="2">
        <v>0.11288553476333618</v>
      </c>
      <c r="T41" s="2">
        <v>-3.4482754766941071E-2</v>
      </c>
      <c r="U41" s="2">
        <v>2.5706926360726357E-2</v>
      </c>
      <c r="V41" s="2">
        <v>0.16723974049091339</v>
      </c>
      <c r="W41" s="2">
        <v>8.3635970950126648E-2</v>
      </c>
      <c r="X41" s="2">
        <v>-3.3146493136882782E-2</v>
      </c>
      <c r="Y41" s="2">
        <v>4.9468781799077988E-2</v>
      </c>
      <c r="Z41" s="2">
        <v>4.584522545337677E-2</v>
      </c>
      <c r="AA41" s="2">
        <v>0.17524513602256775</v>
      </c>
      <c r="AB41" s="2">
        <v>0.24304184317588806</v>
      </c>
      <c r="AC41" s="2">
        <v>0.28441104292869568</v>
      </c>
      <c r="AD41" s="2">
        <v>0.26890015602111816</v>
      </c>
      <c r="AE41" s="2">
        <v>0.49213740229606628</v>
      </c>
      <c r="AF41" s="2"/>
      <c r="AG41" s="2">
        <v>0.1296766</v>
      </c>
    </row>
    <row r="42" spans="1:33" x14ac:dyDescent="0.25">
      <c r="A42" s="1">
        <v>43980</v>
      </c>
      <c r="B42" s="2">
        <v>8.4604725241661072E-2</v>
      </c>
      <c r="C42" s="2">
        <v>0.10298194736242294</v>
      </c>
      <c r="D42" s="2">
        <v>0.14842575788497925</v>
      </c>
      <c r="E42" s="2">
        <v>-9.9043764173984528E-2</v>
      </c>
      <c r="F42" s="2">
        <v>5.3368337830761448E-5</v>
      </c>
      <c r="G42" s="2">
        <v>4.3619148433208466E-2</v>
      </c>
      <c r="H42" s="2">
        <v>-5.263160914182663E-2</v>
      </c>
      <c r="I42" s="2">
        <v>6.6062510013580322E-2</v>
      </c>
      <c r="J42" s="2">
        <v>0.14268964529037476</v>
      </c>
      <c r="K42" s="2">
        <v>6.8120680749416351E-2</v>
      </c>
      <c r="L42" s="2">
        <v>-2.7975034900009632E-3</v>
      </c>
      <c r="M42" s="2">
        <v>0.10025879740715027</v>
      </c>
      <c r="N42" s="2">
        <v>1.07608363032341E-2</v>
      </c>
      <c r="O42" s="2">
        <v>-0.12745094299316406</v>
      </c>
      <c r="P42" s="2">
        <v>6.1366815119981766E-2</v>
      </c>
      <c r="Q42" s="2">
        <v>-1.6543688252568245E-2</v>
      </c>
      <c r="R42" s="2">
        <v>0.12495867162942886</v>
      </c>
      <c r="S42" s="2">
        <v>3.9428673684597015E-2</v>
      </c>
      <c r="T42" s="2">
        <v>-4.9603050574660301E-3</v>
      </c>
      <c r="U42" s="2">
        <v>5.0597656518220901E-2</v>
      </c>
      <c r="V42" s="2">
        <v>0.10966306924819946</v>
      </c>
      <c r="W42" s="2">
        <v>2.5364505127072334E-3</v>
      </c>
      <c r="X42" s="2">
        <v>-3.7811372894793749E-3</v>
      </c>
      <c r="Y42" s="2">
        <v>3.7013549357652664E-2</v>
      </c>
      <c r="Z42" s="2">
        <v>6.5312765538692474E-2</v>
      </c>
      <c r="AA42" s="2">
        <v>5.474400706589222E-3</v>
      </c>
      <c r="AB42" s="2">
        <v>-1.9726330414414406E-2</v>
      </c>
      <c r="AC42" s="2">
        <v>5.6825179606676102E-2</v>
      </c>
      <c r="AD42" s="2">
        <v>-1.278491597622633E-2</v>
      </c>
      <c r="AE42" s="2">
        <v>6.7938804626464844E-2</v>
      </c>
      <c r="AF42" s="2"/>
      <c r="AG42" s="2">
        <v>5.3738750000000002E-2</v>
      </c>
    </row>
    <row r="43" spans="1:33" x14ac:dyDescent="0.25">
      <c r="A43" s="1">
        <v>44012</v>
      </c>
      <c r="B43" s="2">
        <v>-4.9360621720552444E-2</v>
      </c>
      <c r="C43" s="2">
        <v>-0.13549196720123291</v>
      </c>
      <c r="D43" s="2">
        <v>-0.1640557199716568</v>
      </c>
      <c r="E43" s="2">
        <v>1.0614127852022648E-2</v>
      </c>
      <c r="F43" s="2">
        <v>-9.9291866645216942E-3</v>
      </c>
      <c r="G43" s="2">
        <v>-3.1427610665559769E-2</v>
      </c>
      <c r="H43" s="2">
        <v>-0.26406925916671753</v>
      </c>
      <c r="I43" s="2">
        <v>-4.0483087301254272E-2</v>
      </c>
      <c r="J43" s="2">
        <v>4.8261310905218124E-2</v>
      </c>
      <c r="K43" s="2">
        <v>1.5008906833827496E-2</v>
      </c>
      <c r="L43" s="2">
        <v>-1.6494391486048698E-2</v>
      </c>
      <c r="M43" s="2">
        <v>4.7208327800035477E-2</v>
      </c>
      <c r="N43" s="2">
        <v>-2.693559043109417E-2</v>
      </c>
      <c r="O43" s="2">
        <v>0.14606736600399017</v>
      </c>
      <c r="P43" s="2">
        <v>0.17542700469493866</v>
      </c>
      <c r="Q43" s="2">
        <v>3.1487245112657547E-2</v>
      </c>
      <c r="R43" s="2">
        <v>4.317890852689743E-2</v>
      </c>
      <c r="S43" s="2">
        <v>-2.8764826711267233E-3</v>
      </c>
      <c r="T43" s="2">
        <v>-1.5852031065151095E-3</v>
      </c>
      <c r="U43" s="2">
        <v>1.5356185846030712E-2</v>
      </c>
      <c r="V43" s="2">
        <v>-2.694283239543438E-2</v>
      </c>
      <c r="W43" s="2">
        <v>3.6143474280834198E-2</v>
      </c>
      <c r="X43" s="2">
        <v>5.4074849933385849E-2</v>
      </c>
      <c r="Y43" s="2">
        <v>3.7706915289163589E-2</v>
      </c>
      <c r="Z43" s="2">
        <v>-9.1505032032728195E-3</v>
      </c>
      <c r="AA43" s="2">
        <v>-0.14375485479831696</v>
      </c>
      <c r="AB43" s="2">
        <v>-9.064539335668087E-3</v>
      </c>
      <c r="AC43" s="2">
        <v>-8.009994775056839E-2</v>
      </c>
      <c r="AD43" s="2">
        <v>0.1295667439699173</v>
      </c>
      <c r="AE43" s="2">
        <v>0.29318571090698242</v>
      </c>
      <c r="AF43" s="2"/>
      <c r="AG43" s="2">
        <v>2.5299080000000002E-2</v>
      </c>
    </row>
    <row r="44" spans="1:33" x14ac:dyDescent="0.25">
      <c r="A44" s="1">
        <v>44043</v>
      </c>
      <c r="B44" s="2">
        <v>4.8695184290409088E-2</v>
      </c>
      <c r="C44" s="2">
        <v>-0.13309089839458466</v>
      </c>
      <c r="D44" s="2">
        <v>-9.4742313027381897E-2</v>
      </c>
      <c r="E44" s="2">
        <v>-7.4268549680709839E-2</v>
      </c>
      <c r="F44" s="2">
        <v>5.3179364651441574E-2</v>
      </c>
      <c r="G44" s="2">
        <v>4.7635477036237717E-2</v>
      </c>
      <c r="H44" s="2">
        <v>-0.14313726127147675</v>
      </c>
      <c r="I44" s="2">
        <v>4.6475701034069061E-2</v>
      </c>
      <c r="J44" s="2">
        <v>9.7685247659683228E-2</v>
      </c>
      <c r="K44" s="2">
        <v>7.3433585464954376E-2</v>
      </c>
      <c r="L44" s="2">
        <v>-5.9033975005149841E-2</v>
      </c>
      <c r="M44" s="2">
        <v>-4.8691429197788239E-2</v>
      </c>
      <c r="N44" s="2">
        <v>-5.9285003691911697E-2</v>
      </c>
      <c r="O44" s="2">
        <v>-0.10294120013713837</v>
      </c>
      <c r="P44" s="2">
        <v>7.26668955758214E-3</v>
      </c>
      <c r="Q44" s="2">
        <v>0.10320895910263062</v>
      </c>
      <c r="R44" s="2">
        <v>1.4991551637649536E-2</v>
      </c>
      <c r="S44" s="2">
        <v>-3.5386908799409866E-2</v>
      </c>
      <c r="T44" s="2">
        <v>-4.9301944673061371E-3</v>
      </c>
      <c r="U44" s="2">
        <v>0.10204079002141953</v>
      </c>
      <c r="V44" s="2">
        <v>0.12125986069440842</v>
      </c>
      <c r="W44" s="2">
        <v>-6.5737576223909855E-3</v>
      </c>
      <c r="X44" s="2">
        <v>5.6163322180509567E-2</v>
      </c>
      <c r="Y44" s="2">
        <v>2.7769645676016808E-2</v>
      </c>
      <c r="Z44" s="2">
        <v>-2.3549370467662811E-2</v>
      </c>
      <c r="AA44" s="2">
        <v>0.18837916851043701</v>
      </c>
      <c r="AB44" s="2">
        <v>-2.4881107732653618E-2</v>
      </c>
      <c r="AC44" s="2">
        <v>1.9332146272063255E-2</v>
      </c>
      <c r="AD44" s="2">
        <v>0.14711356163024902</v>
      </c>
      <c r="AE44" s="2">
        <v>0.32501080632209778</v>
      </c>
      <c r="AF44" s="2"/>
      <c r="AG44" s="2">
        <v>5.5528970000000004E-2</v>
      </c>
    </row>
    <row r="45" spans="1:33" x14ac:dyDescent="0.25">
      <c r="A45" s="1">
        <v>44074</v>
      </c>
      <c r="B45" s="2">
        <v>0.12767224013805389</v>
      </c>
      <c r="C45" s="2">
        <v>0.23951338231563568</v>
      </c>
      <c r="D45" s="2">
        <v>0.24956873059272766</v>
      </c>
      <c r="E45" s="2">
        <v>0.34764984250068665</v>
      </c>
      <c r="F45" s="2">
        <v>0.10546636581420898</v>
      </c>
      <c r="G45" s="2">
        <v>5.7880233973264694E-2</v>
      </c>
      <c r="H45" s="2">
        <v>0.27002295851707458</v>
      </c>
      <c r="I45" s="2">
        <v>5.7810213416814804E-2</v>
      </c>
      <c r="J45" s="2">
        <v>0.13428442180156708</v>
      </c>
      <c r="K45" s="2">
        <v>5.3467113524675369E-2</v>
      </c>
      <c r="L45" s="2">
        <v>-3.0180683359503746E-2</v>
      </c>
      <c r="M45" s="2">
        <v>6.4139522612094879E-2</v>
      </c>
      <c r="N45" s="2">
        <v>1.5248960815370083E-2</v>
      </c>
      <c r="O45" s="2">
        <v>-3.8251288235187531E-2</v>
      </c>
      <c r="P45" s="2">
        <v>6.4927861094474792E-2</v>
      </c>
      <c r="Q45" s="2">
        <v>5.4987851530313492E-2</v>
      </c>
      <c r="R45" s="2">
        <v>0.12345564365386963</v>
      </c>
      <c r="S45" s="2">
        <v>9.3174740672111511E-2</v>
      </c>
      <c r="T45" s="2">
        <v>0.1040896475315094</v>
      </c>
      <c r="U45" s="2">
        <v>-7.1196714416146278E-3</v>
      </c>
      <c r="V45" s="2">
        <v>3.7767015397548676E-2</v>
      </c>
      <c r="W45" s="2">
        <v>1.8087198957800865E-2</v>
      </c>
      <c r="X45" s="2">
        <v>6.1694301664829254E-2</v>
      </c>
      <c r="Y45" s="2">
        <v>3.0755946412682533E-2</v>
      </c>
      <c r="Z45" s="2">
        <v>-1.3028276152908802E-2</v>
      </c>
      <c r="AA45" s="2">
        <v>-1.7931357026100159E-2</v>
      </c>
      <c r="AB45" s="2">
        <v>0.13793757557868958</v>
      </c>
      <c r="AC45" s="2">
        <v>8.3542317152023315E-2</v>
      </c>
      <c r="AD45" s="2">
        <v>9.0460970997810364E-2</v>
      </c>
      <c r="AE45" s="2">
        <v>0.74145209789276123</v>
      </c>
      <c r="AF45" s="2"/>
      <c r="AG45" s="2">
        <v>6.844219E-2</v>
      </c>
    </row>
    <row r="46" spans="1:33" x14ac:dyDescent="0.25">
      <c r="A46" s="1">
        <v>44104</v>
      </c>
      <c r="B46" s="2">
        <v>-5.9073280543088913E-2</v>
      </c>
      <c r="C46" s="2">
        <v>-5.0084587186574936E-2</v>
      </c>
      <c r="D46" s="2">
        <v>-6.5807655453681946E-2</v>
      </c>
      <c r="E46" s="2">
        <v>-8.8394433259963989E-2</v>
      </c>
      <c r="F46" s="2">
        <v>2.795991487801075E-2</v>
      </c>
      <c r="G46" s="2">
        <v>-4.7469958662986755E-2</v>
      </c>
      <c r="H46" s="2">
        <v>0.18558552861213684</v>
      </c>
      <c r="I46" s="2">
        <v>4.1813399642705917E-2</v>
      </c>
      <c r="J46" s="2">
        <v>-5.0805985927581787E-2</v>
      </c>
      <c r="K46" s="2">
        <v>3.865065798163414E-2</v>
      </c>
      <c r="L46" s="2">
        <v>-0.14046061038970947</v>
      </c>
      <c r="M46" s="2">
        <v>7.6511822640895844E-2</v>
      </c>
      <c r="N46" s="2">
        <v>-0.14214226603507996</v>
      </c>
      <c r="O46" s="2">
        <v>-0.22537879645824432</v>
      </c>
      <c r="P46" s="2">
        <v>-0.20062534511089325</v>
      </c>
      <c r="Q46" s="2">
        <v>4.7712256200611591E-3</v>
      </c>
      <c r="R46" s="2">
        <v>1.3953491114079952E-2</v>
      </c>
      <c r="S46" s="2">
        <v>-1.7421245574951172E-2</v>
      </c>
      <c r="T46" s="2">
        <v>-6.5521150827407837E-2</v>
      </c>
      <c r="U46" s="2">
        <v>3.5246700048446655E-2</v>
      </c>
      <c r="V46" s="2">
        <v>3.8283292204141617E-2</v>
      </c>
      <c r="W46" s="2">
        <v>0.11292137205600739</v>
      </c>
      <c r="X46" s="2">
        <v>1.7536570085212588E-3</v>
      </c>
      <c r="Y46" s="2">
        <v>-4.9607634544372559E-2</v>
      </c>
      <c r="Z46" s="2">
        <v>-5.9884052723646164E-2</v>
      </c>
      <c r="AA46" s="2">
        <v>-2.8843613341450691E-2</v>
      </c>
      <c r="AB46" s="2">
        <v>3.4585997462272644E-2</v>
      </c>
      <c r="AC46" s="2">
        <v>4.0996696799993515E-2</v>
      </c>
      <c r="AD46" s="2">
        <v>-8.7578527629375458E-2</v>
      </c>
      <c r="AE46" s="2">
        <v>-0.13908731937408447</v>
      </c>
      <c r="AF46" s="2"/>
      <c r="AG46" s="2">
        <v>-3.5056490000000003E-2</v>
      </c>
    </row>
    <row r="47" spans="1:33" x14ac:dyDescent="0.25">
      <c r="A47" s="1">
        <v>44134</v>
      </c>
      <c r="B47" s="2">
        <v>-2.2807881236076355E-2</v>
      </c>
      <c r="C47" s="2">
        <v>-7.3387943208217621E-2</v>
      </c>
      <c r="D47" s="2">
        <v>6.5024711191654205E-2</v>
      </c>
      <c r="E47" s="2">
        <v>0.13192611932754517</v>
      </c>
      <c r="F47" s="2">
        <v>-2.9568569734692574E-2</v>
      </c>
      <c r="G47" s="2">
        <v>2.2234378382563591E-2</v>
      </c>
      <c r="H47" s="2">
        <v>-8.5106372833251953E-2</v>
      </c>
      <c r="I47" s="2">
        <v>-0.11042135208845139</v>
      </c>
      <c r="J47" s="2">
        <v>-3.3954847604036331E-2</v>
      </c>
      <c r="K47" s="2">
        <v>-5.3775003179907799E-3</v>
      </c>
      <c r="L47" s="2">
        <v>-4.9810744822025299E-2</v>
      </c>
      <c r="M47" s="2">
        <v>-2.8940288349986076E-2</v>
      </c>
      <c r="N47" s="2">
        <v>-3.4722223877906799E-2</v>
      </c>
      <c r="O47" s="2">
        <v>-3.1784869730472565E-2</v>
      </c>
      <c r="P47" s="2">
        <v>7.9530596733093262E-2</v>
      </c>
      <c r="Q47" s="2">
        <v>-7.9091973602771759E-3</v>
      </c>
      <c r="R47" s="2">
        <v>6.2581904232501984E-2</v>
      </c>
      <c r="S47" s="2">
        <v>-1.3733672676607966E-3</v>
      </c>
      <c r="T47" s="2">
        <v>1.2257905676960945E-2</v>
      </c>
      <c r="U47" s="2">
        <v>-7.0776566863059998E-2</v>
      </c>
      <c r="V47" s="2">
        <v>-1.2572853825986385E-2</v>
      </c>
      <c r="W47" s="2">
        <v>8.2525059580802917E-2</v>
      </c>
      <c r="X47" s="2">
        <v>0.24135664105415344</v>
      </c>
      <c r="Y47" s="2">
        <v>-5.0132725387811661E-2</v>
      </c>
      <c r="Z47" s="2">
        <v>-3.0993172898888588E-2</v>
      </c>
      <c r="AA47" s="2">
        <v>-3.3242538571357727E-2</v>
      </c>
      <c r="AB47" s="2">
        <v>-0.10382512956857681</v>
      </c>
      <c r="AC47" s="2">
        <v>1.6977472230792046E-2</v>
      </c>
      <c r="AD47" s="2">
        <v>-3.5754121840000153E-2</v>
      </c>
      <c r="AE47" s="2">
        <v>-9.5498941838741302E-2</v>
      </c>
      <c r="AF47" s="2"/>
      <c r="AG47" s="2">
        <v>-2.0178500000000002E-2</v>
      </c>
    </row>
    <row r="48" spans="1:33" x14ac:dyDescent="0.25">
      <c r="A48" s="1">
        <v>44165</v>
      </c>
      <c r="B48" s="2">
        <v>0.22070097923278809</v>
      </c>
      <c r="C48" s="2">
        <v>0.46212989091873169</v>
      </c>
      <c r="D48" s="2">
        <v>0.42136901617050171</v>
      </c>
      <c r="E48" s="2">
        <v>0.47552448511123657</v>
      </c>
      <c r="F48" s="2">
        <v>2.6901420205831528E-2</v>
      </c>
      <c r="G48" s="2">
        <v>0.13864782452583313</v>
      </c>
      <c r="H48" s="2">
        <v>0.67026585340499878</v>
      </c>
      <c r="I48" s="2">
        <v>3.7666525691747665E-2</v>
      </c>
      <c r="J48" s="2">
        <v>7.3201447725296021E-2</v>
      </c>
      <c r="K48" s="2">
        <v>8.4126271307468414E-2</v>
      </c>
      <c r="L48" s="2">
        <v>0.19558560848236084</v>
      </c>
      <c r="M48" s="2">
        <v>0.2585829496383667</v>
      </c>
      <c r="N48" s="2">
        <v>0.27294963598251343</v>
      </c>
      <c r="O48" s="2">
        <v>0.50252526998519897</v>
      </c>
      <c r="P48" s="2">
        <v>0.25845414400100708</v>
      </c>
      <c r="Q48" s="2">
        <v>1.2910204008221626E-2</v>
      </c>
      <c r="R48" s="2">
        <v>0.1355997771024704</v>
      </c>
      <c r="S48" s="2">
        <v>8.9022181928157806E-2</v>
      </c>
      <c r="T48" s="2">
        <v>0.17344795167446136</v>
      </c>
      <c r="U48" s="2">
        <v>7.4432507157325745E-2</v>
      </c>
      <c r="V48" s="2">
        <v>8.8650867342948914E-2</v>
      </c>
      <c r="W48" s="2">
        <v>7.9124189913272858E-2</v>
      </c>
      <c r="X48" s="2">
        <v>4.6888768672943115E-2</v>
      </c>
      <c r="Y48" s="2">
        <v>3.0114900320768356E-2</v>
      </c>
      <c r="Z48" s="2">
        <v>0.20859333872795105</v>
      </c>
      <c r="AA48" s="2">
        <v>0.14050596952438354</v>
      </c>
      <c r="AB48" s="2">
        <v>0.28891700506210327</v>
      </c>
      <c r="AC48" s="2">
        <v>0.17323477566242218</v>
      </c>
      <c r="AD48" s="2">
        <v>4.3439928442239761E-2</v>
      </c>
      <c r="AE48" s="2">
        <v>0.46273571252822876</v>
      </c>
      <c r="AF48" s="2"/>
      <c r="AG48" s="2">
        <v>0.1237074</v>
      </c>
    </row>
    <row r="49" spans="1:33" x14ac:dyDescent="0.25">
      <c r="A49" s="1">
        <v>44196</v>
      </c>
      <c r="B49" s="2">
        <v>0.22410647571086884</v>
      </c>
      <c r="C49" s="2">
        <v>3.4446526318788528E-2</v>
      </c>
      <c r="D49" s="2">
        <v>0.10966479033231735</v>
      </c>
      <c r="E49" s="2">
        <v>0.18562404811382294</v>
      </c>
      <c r="F49" s="2">
        <v>-1.3153056614100933E-2</v>
      </c>
      <c r="G49" s="2">
        <v>2.6086904108524323E-2</v>
      </c>
      <c r="H49" s="2">
        <v>-4.3759375810623169E-2</v>
      </c>
      <c r="I49" s="2">
        <v>-2.121918648481369E-2</v>
      </c>
      <c r="J49" s="2">
        <v>7.5444109737873077E-2</v>
      </c>
      <c r="K49" s="2">
        <v>1.285913959145546E-2</v>
      </c>
      <c r="L49" s="2">
        <v>8.103855699300766E-2</v>
      </c>
      <c r="M49" s="2">
        <v>7.7085845172405243E-2</v>
      </c>
      <c r="N49" s="2">
        <v>-3.1314559280872345E-2</v>
      </c>
      <c r="O49" s="2">
        <v>0.12668918073177338</v>
      </c>
      <c r="P49" s="2">
        <v>4.7024928033351898E-2</v>
      </c>
      <c r="Q49" s="2">
        <v>1.9442952470853925E-3</v>
      </c>
      <c r="R49" s="2">
        <v>-1.7374143004417419E-2</v>
      </c>
      <c r="S49" s="2">
        <v>1.1926113627851009E-2</v>
      </c>
      <c r="T49" s="2">
        <v>7.8367680311203003E-2</v>
      </c>
      <c r="U49" s="2">
        <v>-1.1464145965874195E-2</v>
      </c>
      <c r="V49" s="2">
        <v>-1.7013804987072945E-2</v>
      </c>
      <c r="W49" s="2">
        <v>4.2788296937942505E-2</v>
      </c>
      <c r="X49" s="2">
        <v>0.11360166966915131</v>
      </c>
      <c r="Y49" s="2">
        <v>-3.7575751543045044E-2</v>
      </c>
      <c r="Z49" s="2">
        <v>7.5232647359371185E-3</v>
      </c>
      <c r="AA49" s="2">
        <v>-3.9154265075922012E-2</v>
      </c>
      <c r="AB49" s="2">
        <v>4.1660837829113007E-2</v>
      </c>
      <c r="AC49" s="2">
        <v>0.15425033867359161</v>
      </c>
      <c r="AD49" s="2">
        <v>2.8058324009180069E-2</v>
      </c>
      <c r="AE49" s="2">
        <v>0.24325230717658997</v>
      </c>
      <c r="AF49" s="2"/>
      <c r="AG49" s="2">
        <v>4.5048499999999998E-2</v>
      </c>
    </row>
    <row r="50" spans="1:33" x14ac:dyDescent="0.25">
      <c r="A50" s="1">
        <v>44225</v>
      </c>
      <c r="B50" s="2">
        <v>-7.1807011961936951E-2</v>
      </c>
      <c r="C50" s="2">
        <v>1.93187166005373E-2</v>
      </c>
      <c r="D50" s="2">
        <v>2.9326186049729586E-3</v>
      </c>
      <c r="E50" s="2">
        <v>0.13324449956417084</v>
      </c>
      <c r="F50" s="2">
        <v>-3.1410221010446548E-2</v>
      </c>
      <c r="G50" s="2">
        <v>-6.5125271677970886E-2</v>
      </c>
      <c r="H50" s="2">
        <v>0.36193454265594482</v>
      </c>
      <c r="I50" s="2">
        <v>-3.311944380402565E-2</v>
      </c>
      <c r="J50" s="2">
        <v>6.7274369299411774E-2</v>
      </c>
      <c r="K50" s="2">
        <v>-7.9349642619490623E-3</v>
      </c>
      <c r="L50" s="2">
        <v>8.7821416556835175E-2</v>
      </c>
      <c r="M50" s="2">
        <v>-6.436832994222641E-2</v>
      </c>
      <c r="N50" s="2">
        <v>8.8809952139854431E-3</v>
      </c>
      <c r="O50" s="2">
        <v>8.5457228124141693E-2</v>
      </c>
      <c r="P50" s="2">
        <v>-3.2997220754623413E-2</v>
      </c>
      <c r="Q50" s="2">
        <v>-7.287115603685379E-2</v>
      </c>
      <c r="R50" s="2">
        <v>-6.5940886735916138E-2</v>
      </c>
      <c r="S50" s="2">
        <v>4.9774609506130219E-3</v>
      </c>
      <c r="T50" s="2">
        <v>-7.2032272815704346E-2</v>
      </c>
      <c r="U50" s="2">
        <v>-3.3465877175331116E-2</v>
      </c>
      <c r="V50" s="2">
        <v>-5.8660227805376053E-2</v>
      </c>
      <c r="W50" s="2">
        <v>-2.7335474267601967E-2</v>
      </c>
      <c r="X50" s="2">
        <v>-2.1347878500819206E-3</v>
      </c>
      <c r="Y50" s="2">
        <v>8.627203106880188E-2</v>
      </c>
      <c r="Z50" s="2">
        <v>5.6368935853242874E-2</v>
      </c>
      <c r="AA50" s="2">
        <v>-1.4126591384410858E-2</v>
      </c>
      <c r="AB50" s="2">
        <v>-3.0972259119153023E-2</v>
      </c>
      <c r="AC50" s="2">
        <v>5.472942441701889E-2</v>
      </c>
      <c r="AD50" s="2">
        <v>-1.5576012432575226E-2</v>
      </c>
      <c r="AE50" s="2">
        <v>0.12450585514307022</v>
      </c>
      <c r="AF50" s="2"/>
      <c r="AG50" s="2">
        <v>-6.3112859999999999E-4</v>
      </c>
    </row>
    <row r="51" spans="1:33" x14ac:dyDescent="0.25">
      <c r="A51" s="1">
        <v>44253</v>
      </c>
      <c r="B51" s="2">
        <v>0.12410058826208115</v>
      </c>
      <c r="C51" s="2">
        <v>0.22618454694747925</v>
      </c>
      <c r="D51" s="2">
        <v>0.30409348011016846</v>
      </c>
      <c r="E51" s="2">
        <v>0.19370958209037781</v>
      </c>
      <c r="F51" s="2">
        <v>-1.9726569298654795E-3</v>
      </c>
      <c r="G51" s="2">
        <v>2.5027105584740639E-2</v>
      </c>
      <c r="H51" s="2">
        <v>0.17182129621505737</v>
      </c>
      <c r="I51" s="2">
        <v>-6.5406188368797302E-2</v>
      </c>
      <c r="J51" s="2">
        <v>-2.567567490041256E-2</v>
      </c>
      <c r="K51" s="2">
        <v>0.13877232372760773</v>
      </c>
      <c r="L51" s="2">
        <v>0.23193573951721191</v>
      </c>
      <c r="M51" s="2">
        <v>0.20207548141479492</v>
      </c>
      <c r="N51" s="2">
        <v>0.1888498067855835</v>
      </c>
      <c r="O51" s="2">
        <v>0.53729289770126343</v>
      </c>
      <c r="P51" s="2">
        <v>0.59336483478546143</v>
      </c>
      <c r="Q51" s="2">
        <v>-3.6502674221992493E-2</v>
      </c>
      <c r="R51" s="2">
        <v>4.8251845873892307E-3</v>
      </c>
      <c r="S51" s="2">
        <v>5.009643267840147E-3</v>
      </c>
      <c r="T51" s="2">
        <v>5.8304513804614544E-3</v>
      </c>
      <c r="U51" s="2">
        <v>-9.8836109042167664E-2</v>
      </c>
      <c r="V51" s="2">
        <v>-1.418034266680479E-2</v>
      </c>
      <c r="W51" s="2">
        <v>0.16133102774620056</v>
      </c>
      <c r="X51" s="2">
        <v>0.17787285149097443</v>
      </c>
      <c r="Y51" s="2">
        <v>-6.1159446835517883E-2</v>
      </c>
      <c r="Z51" s="2">
        <v>-4.9127761274576187E-2</v>
      </c>
      <c r="AA51" s="2">
        <v>-6.7130915820598602E-2</v>
      </c>
      <c r="AB51" s="2">
        <v>0.11355048418045044</v>
      </c>
      <c r="AC51" s="2">
        <v>0.15662765502929688</v>
      </c>
      <c r="AD51" s="2">
        <v>-3.532843291759491E-2</v>
      </c>
      <c r="AE51" s="2">
        <v>-0.14874047040939331</v>
      </c>
      <c r="AF51" s="2"/>
      <c r="AG51" s="2">
        <v>2.919633E-2</v>
      </c>
    </row>
    <row r="52" spans="1:33" x14ac:dyDescent="0.25">
      <c r="A52" s="1">
        <v>44286</v>
      </c>
      <c r="B52" s="2">
        <v>-2.3910226300358772E-2</v>
      </c>
      <c r="C52" s="2">
        <v>1.0372222401201725E-2</v>
      </c>
      <c r="D52" s="2">
        <v>4.1928313672542572E-2</v>
      </c>
      <c r="E52" s="2">
        <v>0.17951245605945587</v>
      </c>
      <c r="F52" s="2">
        <v>8.7319299578666687E-2</v>
      </c>
      <c r="G52" s="2">
        <v>4.4914532452821732E-2</v>
      </c>
      <c r="H52" s="2">
        <v>0.29977187514305115</v>
      </c>
      <c r="I52" s="2">
        <v>6.4125128090381622E-2</v>
      </c>
      <c r="J52" s="2">
        <v>-1.4687970280647278E-2</v>
      </c>
      <c r="K52" s="2">
        <v>7.4230851605534554E-3</v>
      </c>
      <c r="L52" s="2">
        <v>2.6853097602725029E-2</v>
      </c>
      <c r="M52" s="2">
        <v>1.9497592002153397E-2</v>
      </c>
      <c r="N52" s="2">
        <v>4.7900009900331497E-2</v>
      </c>
      <c r="O52" s="2">
        <v>-3.7837844341993332E-2</v>
      </c>
      <c r="P52" s="2">
        <v>4.5211199671030045E-2</v>
      </c>
      <c r="Q52" s="2">
        <v>9.6332825720310211E-2</v>
      </c>
      <c r="R52" s="2">
        <v>0.11452296376228333</v>
      </c>
      <c r="S52" s="2">
        <v>0.10065118223428726</v>
      </c>
      <c r="T52" s="2">
        <v>0.13308091461658478</v>
      </c>
      <c r="U52" s="2">
        <v>7.2416447103023529E-2</v>
      </c>
      <c r="V52" s="2">
        <v>8.4766410291194916E-2</v>
      </c>
      <c r="W52" s="2">
        <v>5.1709301769733429E-2</v>
      </c>
      <c r="X52" s="2">
        <v>3.5126596689224243E-2</v>
      </c>
      <c r="Y52" s="2">
        <v>0.11735494434833527</v>
      </c>
      <c r="Z52" s="2">
        <v>0.10421262681484222</v>
      </c>
      <c r="AA52" s="2">
        <v>8.181539922952652E-2</v>
      </c>
      <c r="AB52" s="2">
        <v>-5.5255484767258167E-3</v>
      </c>
      <c r="AC52" s="2">
        <v>5.8573931455612183E-2</v>
      </c>
      <c r="AD52" s="2">
        <v>3.7186310510151088E-4</v>
      </c>
      <c r="AE52" s="2">
        <v>-1.1206524446606636E-2</v>
      </c>
      <c r="AF52" s="2"/>
      <c r="AG52" s="2">
        <v>3.0573220000000002E-2</v>
      </c>
    </row>
    <row r="53" spans="1:33" x14ac:dyDescent="0.25">
      <c r="A53" s="1">
        <v>44316</v>
      </c>
      <c r="B53" s="2">
        <v>8.1291999667882919E-3</v>
      </c>
      <c r="C53" s="2">
        <v>-6.6425488330423832E-3</v>
      </c>
      <c r="D53" s="2">
        <v>1.097478624433279E-2</v>
      </c>
      <c r="E53" s="2">
        <v>-4.6764124184846878E-2</v>
      </c>
      <c r="F53" s="2">
        <v>5.3270287811756134E-2</v>
      </c>
      <c r="G53" s="2">
        <v>0.10482525825500488</v>
      </c>
      <c r="H53" s="2">
        <v>-8.8493324816226959E-2</v>
      </c>
      <c r="I53" s="2">
        <v>0.14831829071044922</v>
      </c>
      <c r="J53" s="2">
        <v>5.0119005143642426E-2</v>
      </c>
      <c r="K53" s="2">
        <v>0.10754387825727463</v>
      </c>
      <c r="L53" s="2">
        <v>2.5255234912037849E-2</v>
      </c>
      <c r="M53" s="2">
        <v>-2.9793865978717804E-3</v>
      </c>
      <c r="N53" s="2">
        <v>-1.6413791105151176E-2</v>
      </c>
      <c r="O53" s="2">
        <v>5.4307106882333755E-2</v>
      </c>
      <c r="P53" s="2">
        <v>-2.0489506423473358E-2</v>
      </c>
      <c r="Q53" s="2">
        <v>-8.4190694615244865E-3</v>
      </c>
      <c r="R53" s="2">
        <v>0.13962472975254059</v>
      </c>
      <c r="S53" s="2">
        <v>2.3147223517298698E-2</v>
      </c>
      <c r="T53" s="2">
        <v>0.16447922587394714</v>
      </c>
      <c r="U53" s="2">
        <v>5.1764272153377533E-2</v>
      </c>
      <c r="V53" s="2">
        <v>0.11327756196260452</v>
      </c>
      <c r="W53" s="2">
        <v>0.16618570685386658</v>
      </c>
      <c r="X53" s="2">
        <v>6.496785581111908E-2</v>
      </c>
      <c r="Y53" s="2">
        <v>1.5282000415027142E-2</v>
      </c>
      <c r="Z53" s="2">
        <v>2.2198565304279327E-2</v>
      </c>
      <c r="AA53" s="2">
        <v>6.6795527935028076E-2</v>
      </c>
      <c r="AB53" s="2">
        <v>7.6073221862316132E-2</v>
      </c>
      <c r="AC53" s="2">
        <v>0.1717362105846405</v>
      </c>
      <c r="AD53" s="2">
        <v>0.1206626296043396</v>
      </c>
      <c r="AE53" s="2">
        <v>6.2147244811058044E-2</v>
      </c>
      <c r="AF53" s="2"/>
      <c r="AG53" s="2">
        <v>4.8191879999999999E-2</v>
      </c>
    </row>
    <row r="54" spans="1:33" x14ac:dyDescent="0.25">
      <c r="A54" s="1">
        <v>44344</v>
      </c>
      <c r="B54" s="2">
        <v>-3.9619449526071548E-2</v>
      </c>
      <c r="C54" s="2">
        <v>-8.2066856324672699E-2</v>
      </c>
      <c r="D54" s="2">
        <v>-3.299274668097496E-2</v>
      </c>
      <c r="E54" s="2">
        <v>-7.4025429785251617E-2</v>
      </c>
      <c r="F54" s="2">
        <v>-3.8122774567455053E-3</v>
      </c>
      <c r="G54" s="2">
        <v>7.9484991729259491E-3</v>
      </c>
      <c r="H54" s="2">
        <v>-1.3751374557614326E-2</v>
      </c>
      <c r="I54" s="2">
        <v>1.0725952684879303E-2</v>
      </c>
      <c r="J54" s="2">
        <v>-8.0460876226425171E-2</v>
      </c>
      <c r="K54" s="2">
        <v>5.9718005359172821E-2</v>
      </c>
      <c r="L54" s="2">
        <v>3.4940551966428757E-2</v>
      </c>
      <c r="M54" s="2">
        <v>8.5598662495613098E-2</v>
      </c>
      <c r="N54" s="2">
        <v>1.9986428320407867E-2</v>
      </c>
      <c r="O54" s="2">
        <v>7.9040803015232086E-2</v>
      </c>
      <c r="P54" s="2">
        <v>0.15223713219165802</v>
      </c>
      <c r="Q54" s="2">
        <v>1.0718093253672123E-2</v>
      </c>
      <c r="R54" s="2">
        <v>5.2674580365419388E-2</v>
      </c>
      <c r="S54" s="2">
        <v>3.7435293197631836E-2</v>
      </c>
      <c r="T54" s="2">
        <v>6.2353950925171375E-3</v>
      </c>
      <c r="U54" s="2">
        <v>3.0073229223489761E-2</v>
      </c>
      <c r="V54" s="2">
        <v>3.7280473858118057E-2</v>
      </c>
      <c r="W54" s="2">
        <v>2.9696039855480194E-2</v>
      </c>
      <c r="X54" s="2">
        <v>3.4352067857980728E-2</v>
      </c>
      <c r="Y54" s="2">
        <v>1.6967669129371643E-2</v>
      </c>
      <c r="Z54" s="2">
        <v>0.13141362369060516</v>
      </c>
      <c r="AA54" s="2">
        <v>1.2160361744463444E-2</v>
      </c>
      <c r="AB54" s="2">
        <v>-4.4022224843502045E-2</v>
      </c>
      <c r="AC54" s="2">
        <v>8.1164456903934479E-2</v>
      </c>
      <c r="AD54" s="2">
        <v>-7.0470221340656281E-2</v>
      </c>
      <c r="AE54" s="2">
        <v>-0.11871339380741119</v>
      </c>
      <c r="AF54" s="2"/>
      <c r="AG54" s="2">
        <v>7.0917570000000006E-3</v>
      </c>
    </row>
    <row r="55" spans="1:33" x14ac:dyDescent="0.25">
      <c r="A55" s="1">
        <v>44377</v>
      </c>
      <c r="B55" s="2">
        <v>-1.6120849177241325E-2</v>
      </c>
      <c r="C55" s="2">
        <v>-1.0375218465924263E-2</v>
      </c>
      <c r="D55" s="2">
        <v>-4.7325588762760162E-2</v>
      </c>
      <c r="E55" s="2">
        <v>-3.9735108613967896E-2</v>
      </c>
      <c r="F55" s="2">
        <v>-1.239896472543478E-2</v>
      </c>
      <c r="G55" s="2">
        <v>-4.1176982223987579E-2</v>
      </c>
      <c r="H55" s="2">
        <v>-7.668711245059967E-2</v>
      </c>
      <c r="I55" s="2">
        <v>9.5017209649085999E-2</v>
      </c>
      <c r="J55" s="2">
        <v>0.13000188767910004</v>
      </c>
      <c r="K55" s="2">
        <v>-8.9132726192474365E-2</v>
      </c>
      <c r="L55" s="2">
        <v>8.0692186951637268E-2</v>
      </c>
      <c r="M55" s="2">
        <v>-7.6540574431419373E-2</v>
      </c>
      <c r="N55" s="2">
        <v>9.1530680656433105E-3</v>
      </c>
      <c r="O55" s="2">
        <v>0.12469036132097244</v>
      </c>
      <c r="P55" s="2">
        <v>-0.1351487785577774</v>
      </c>
      <c r="Q55" s="2">
        <v>5.93152130022645E-4</v>
      </c>
      <c r="R55" s="2">
        <v>-5.5363882333040237E-2</v>
      </c>
      <c r="S55" s="2">
        <v>-2.1719802170991898E-2</v>
      </c>
      <c r="T55" s="2">
        <v>-4.8876996152102947E-3</v>
      </c>
      <c r="U55" s="2">
        <v>-2.451227605342865E-2</v>
      </c>
      <c r="V55" s="2">
        <v>-3.9078708738088608E-2</v>
      </c>
      <c r="W55" s="2">
        <v>-4.3576806783676147E-2</v>
      </c>
      <c r="X55" s="2">
        <v>-9.9861763417720795E-2</v>
      </c>
      <c r="Y55" s="2">
        <v>3.5965435206890106E-2</v>
      </c>
      <c r="Z55" s="2">
        <v>-3.4706152975559235E-2</v>
      </c>
      <c r="AA55" s="2">
        <v>1.110251247882843E-2</v>
      </c>
      <c r="AB55" s="2">
        <v>-4.0123455226421356E-2</v>
      </c>
      <c r="AC55" s="2">
        <v>-3.7877824157476425E-2</v>
      </c>
      <c r="AD55" s="2">
        <v>6.735498458147049E-2</v>
      </c>
      <c r="AE55" s="2">
        <v>8.7137401103973389E-2</v>
      </c>
      <c r="AF55" s="2"/>
      <c r="AG55" s="2">
        <v>2.34218E-2</v>
      </c>
    </row>
    <row r="56" spans="1:33" x14ac:dyDescent="0.25">
      <c r="A56" s="1">
        <v>44407</v>
      </c>
      <c r="B56" s="2">
        <v>1.4223131584003568E-3</v>
      </c>
      <c r="C56" s="2">
        <v>-6.3127405941486359E-2</v>
      </c>
      <c r="D56" s="2">
        <v>-3.9972264319658279E-2</v>
      </c>
      <c r="E56" s="2">
        <v>-0.18029557168483734</v>
      </c>
      <c r="F56" s="2">
        <v>5.0738129764795303E-2</v>
      </c>
      <c r="G56" s="2">
        <v>0.1422237753868103</v>
      </c>
      <c r="H56" s="2">
        <v>-0.20779223740100861</v>
      </c>
      <c r="I56" s="2">
        <v>0.12647645175457001</v>
      </c>
      <c r="J56" s="2">
        <v>0.20195569097995758</v>
      </c>
      <c r="K56" s="2">
        <v>-1.4521406963467598E-2</v>
      </c>
      <c r="L56" s="2">
        <v>-8.7349429726600647E-2</v>
      </c>
      <c r="M56" s="2">
        <v>-3.441237285733223E-2</v>
      </c>
      <c r="N56" s="2">
        <v>-2.797403372824192E-2</v>
      </c>
      <c r="O56" s="2">
        <v>-0.14904549717903137</v>
      </c>
      <c r="P56" s="2">
        <v>-8.3964988589286804E-2</v>
      </c>
      <c r="Q56" s="2">
        <v>6.0548458248376846E-2</v>
      </c>
      <c r="R56" s="2">
        <v>-3.6814514547586441E-2</v>
      </c>
      <c r="S56" s="2">
        <v>-3.4738075919449329E-3</v>
      </c>
      <c r="T56" s="2">
        <v>5.67457415163517E-2</v>
      </c>
      <c r="U56" s="2">
        <v>-1.658121682703495E-2</v>
      </c>
      <c r="V56" s="2">
        <v>6.8195946514606476E-2</v>
      </c>
      <c r="W56" s="2">
        <v>2.0927852019667625E-3</v>
      </c>
      <c r="X56" s="2">
        <v>-6.6539254039525986E-3</v>
      </c>
      <c r="Y56" s="2">
        <v>6.2385782599449158E-2</v>
      </c>
      <c r="Z56" s="2">
        <v>-6.951124407351017E-3</v>
      </c>
      <c r="AA56" s="2">
        <v>0.10316653549671173</v>
      </c>
      <c r="AB56" s="2">
        <v>-3.9614185690879822E-2</v>
      </c>
      <c r="AC56" s="2">
        <v>4.5316401869058609E-2</v>
      </c>
      <c r="AD56" s="2">
        <v>-3.2722264528274536E-2</v>
      </c>
      <c r="AE56" s="2">
        <v>1.1034280061721802E-2</v>
      </c>
      <c r="AF56" s="2"/>
      <c r="AG56" s="2">
        <v>1.1827509999999999E-2</v>
      </c>
    </row>
    <row r="57" spans="1:33" x14ac:dyDescent="0.25">
      <c r="A57" s="1">
        <v>44439</v>
      </c>
      <c r="B57" s="2">
        <v>2.9996583238244057E-2</v>
      </c>
      <c r="C57" s="2">
        <v>5.1904767751693726E-2</v>
      </c>
      <c r="D57" s="2">
        <v>1.6606558114290237E-2</v>
      </c>
      <c r="E57" s="2">
        <v>0.12439902126789093</v>
      </c>
      <c r="F57" s="2">
        <v>-1.6315767541527748E-2</v>
      </c>
      <c r="G57" s="2">
        <v>1.065525459125638E-3</v>
      </c>
      <c r="H57" s="2">
        <v>-6.6717498004436493E-2</v>
      </c>
      <c r="I57" s="2">
        <v>-1.636563241481781E-2</v>
      </c>
      <c r="J57" s="2">
        <v>2.1406654268503189E-2</v>
      </c>
      <c r="K57" s="2">
        <v>1.088410522788763E-2</v>
      </c>
      <c r="L57" s="2">
        <v>-3.7866931408643723E-2</v>
      </c>
      <c r="M57" s="2">
        <v>2.1644987165927887E-2</v>
      </c>
      <c r="N57" s="2">
        <v>-3.6342214792966843E-2</v>
      </c>
      <c r="O57" s="2">
        <v>1.8119053915143013E-2</v>
      </c>
      <c r="P57" s="2">
        <v>8.2749910652637482E-3</v>
      </c>
      <c r="Q57" s="2">
        <v>1.1249642120674253E-3</v>
      </c>
      <c r="R57" s="2">
        <v>-2.0670261234045029E-2</v>
      </c>
      <c r="S57" s="2">
        <v>-8.6894864216446877E-3</v>
      </c>
      <c r="T57" s="2">
        <v>4.4699367135763168E-2</v>
      </c>
      <c r="U57" s="2">
        <v>-2.3412106558680534E-2</v>
      </c>
      <c r="V57" s="2">
        <v>4.5321837067604065E-2</v>
      </c>
      <c r="W57" s="2">
        <v>7.3049210011959076E-2</v>
      </c>
      <c r="X57" s="2">
        <v>-1.7969833686947823E-2</v>
      </c>
      <c r="Y57" s="2">
        <v>0.13611789047718048</v>
      </c>
      <c r="Z57" s="2">
        <v>4.8931505531072617E-2</v>
      </c>
      <c r="AA57" s="2">
        <v>7.6150387525558472E-2</v>
      </c>
      <c r="AB57" s="2">
        <v>7.3450200259685516E-2</v>
      </c>
      <c r="AC57" s="2">
        <v>3.382810577750206E-2</v>
      </c>
      <c r="AD57" s="2">
        <v>4.3034132570028305E-2</v>
      </c>
      <c r="AE57" s="2">
        <v>7.0605292916297913E-2</v>
      </c>
      <c r="AF57" s="2"/>
      <c r="AG57" s="2">
        <v>2.7146590000000002E-2</v>
      </c>
    </row>
    <row r="58" spans="1:33" x14ac:dyDescent="0.25">
      <c r="A58" s="1">
        <v>44469</v>
      </c>
      <c r="B58" s="2">
        <v>-6.6905707120895386E-2</v>
      </c>
      <c r="C58" s="2">
        <v>4.9796305596828461E-2</v>
      </c>
      <c r="D58" s="2">
        <v>6.1552631668746471E-3</v>
      </c>
      <c r="E58" s="2">
        <v>2.4318644776940346E-2</v>
      </c>
      <c r="F58" s="2">
        <v>1.5370983630418777E-2</v>
      </c>
      <c r="G58" s="2">
        <v>-6.654965877532959E-2</v>
      </c>
      <c r="H58" s="2">
        <v>-5.8006539940834045E-2</v>
      </c>
      <c r="I58" s="2">
        <v>-7.5431950390338898E-2</v>
      </c>
      <c r="J58" s="2">
        <v>-4.5084111392498016E-2</v>
      </c>
      <c r="K58" s="2">
        <v>1.6663869610056281E-4</v>
      </c>
      <c r="L58" s="2">
        <v>7.8870125114917755E-2</v>
      </c>
      <c r="M58" s="2">
        <v>-6.4773291349411011E-2</v>
      </c>
      <c r="N58" s="2">
        <v>4.836210235953331E-2</v>
      </c>
      <c r="O58" s="2">
        <v>0.16340425610542297</v>
      </c>
      <c r="P58" s="2">
        <v>0.11742427945137024</v>
      </c>
      <c r="Q58" s="2">
        <v>-1.8189454451203346E-2</v>
      </c>
      <c r="R58" s="2">
        <v>-0.10366661101579666</v>
      </c>
      <c r="S58" s="2">
        <v>-9.9209234118461609E-2</v>
      </c>
      <c r="T58" s="2">
        <v>-5.670500174164772E-2</v>
      </c>
      <c r="U58" s="2">
        <v>-2.6221247389912605E-2</v>
      </c>
      <c r="V58" s="2">
        <v>-7.8835584223270416E-2</v>
      </c>
      <c r="W58" s="2">
        <v>-8.0660156905651093E-2</v>
      </c>
      <c r="X58" s="2">
        <v>7.4098542332649231E-2</v>
      </c>
      <c r="Y58" s="2">
        <v>-0.12165975570678711</v>
      </c>
      <c r="Z58" s="2">
        <v>-1.7710369080305099E-2</v>
      </c>
      <c r="AA58" s="2">
        <v>-6.6420696675777435E-2</v>
      </c>
      <c r="AB58" s="2">
        <v>-8.5373697802424431E-3</v>
      </c>
      <c r="AC58" s="2">
        <v>-2.4100741371512413E-2</v>
      </c>
      <c r="AD58" s="2">
        <v>-5.3518075495958328E-2</v>
      </c>
      <c r="AE58" s="2">
        <v>5.4042313247919083E-2</v>
      </c>
      <c r="AF58" s="2"/>
      <c r="AG58" s="2">
        <v>-4.2243500000000003E-2</v>
      </c>
    </row>
    <row r="59" spans="1:33" x14ac:dyDescent="0.25">
      <c r="A59" s="1">
        <v>44498</v>
      </c>
      <c r="B59" s="2">
        <v>-5.9106724802404642E-4</v>
      </c>
      <c r="C59" s="2">
        <v>1.9404948689043522E-3</v>
      </c>
      <c r="D59" s="2">
        <v>-3.2235268503427505E-2</v>
      </c>
      <c r="E59" s="2">
        <v>-3.1307090073823929E-2</v>
      </c>
      <c r="F59" s="2">
        <v>1.8414841964840889E-2</v>
      </c>
      <c r="G59" s="2">
        <v>2.1502779796719551E-2</v>
      </c>
      <c r="H59" s="2">
        <v>-0.138334721326828</v>
      </c>
      <c r="I59" s="2">
        <v>2.5180328637361526E-2</v>
      </c>
      <c r="J59" s="2">
        <v>-2.1177202463150024E-2</v>
      </c>
      <c r="K59" s="2">
        <v>7.0488244295120239E-2</v>
      </c>
      <c r="L59" s="2">
        <v>9.6055790781974792E-2</v>
      </c>
      <c r="M59" s="2">
        <v>-1.0974947363138199E-2</v>
      </c>
      <c r="N59" s="2">
        <v>0.12853623926639557</v>
      </c>
      <c r="O59" s="2">
        <v>0.19385512173175812</v>
      </c>
      <c r="P59" s="2">
        <v>8.022598922252655E-2</v>
      </c>
      <c r="Q59" s="2">
        <v>2.9040073975920677E-2</v>
      </c>
      <c r="R59" s="2">
        <v>0.12278871238231659</v>
      </c>
      <c r="S59" s="2">
        <v>1.8583938479423523E-2</v>
      </c>
      <c r="T59" s="2">
        <v>0.1213844045996666</v>
      </c>
      <c r="U59" s="2">
        <v>-1.180375088006258E-2</v>
      </c>
      <c r="V59" s="2">
        <v>0.13184131681919098</v>
      </c>
      <c r="W59" s="2">
        <v>5.0721462815999985E-2</v>
      </c>
      <c r="X59" s="2">
        <v>0.13920314610004425</v>
      </c>
      <c r="Y59" s="2">
        <v>-1.0140980593860149E-2</v>
      </c>
      <c r="Z59" s="2">
        <v>5.7977825403213501E-2</v>
      </c>
      <c r="AA59" s="2">
        <v>1.6972875222563744E-2</v>
      </c>
      <c r="AB59" s="2">
        <v>-2.0382145419716835E-2</v>
      </c>
      <c r="AC59" s="2">
        <v>-6.7543387413024902E-2</v>
      </c>
      <c r="AD59" s="2">
        <v>2.6602383702993393E-2</v>
      </c>
      <c r="AE59" s="2">
        <v>0.43652966618537903</v>
      </c>
      <c r="AF59" s="2"/>
      <c r="AG59" s="2">
        <v>6.4657580000000006E-2</v>
      </c>
    </row>
    <row r="60" spans="1:33" x14ac:dyDescent="0.25">
      <c r="A60" s="1">
        <v>44530</v>
      </c>
      <c r="B60" s="2">
        <v>-0.14295861124992371</v>
      </c>
      <c r="C60" s="2">
        <v>9.4684446230530739E-3</v>
      </c>
      <c r="D60" s="2">
        <v>-0.11086800694465637</v>
      </c>
      <c r="E60" s="2">
        <v>-0.12523569166660309</v>
      </c>
      <c r="F60" s="2">
        <v>1.7511831829324365E-3</v>
      </c>
      <c r="G60" s="2">
        <v>-1.2806195765733719E-2</v>
      </c>
      <c r="H60" s="2">
        <v>-0.17966791987419128</v>
      </c>
      <c r="I60" s="2">
        <v>7.1926727890968323E-2</v>
      </c>
      <c r="J60" s="2">
        <v>-7.6232552528381348E-2</v>
      </c>
      <c r="K60" s="2">
        <v>-2.5840580463409424E-2</v>
      </c>
      <c r="L60" s="2">
        <v>-5.8166604489088058E-2</v>
      </c>
      <c r="M60" s="2">
        <v>-4.9127370119094849E-2</v>
      </c>
      <c r="N60" s="2">
        <v>-2.445585560053587E-3</v>
      </c>
      <c r="O60" s="2">
        <v>-4.7181367874145508E-2</v>
      </c>
      <c r="P60" s="2">
        <v>5.1778227090835571E-2</v>
      </c>
      <c r="Q60" s="2">
        <v>1.1119632981717587E-2</v>
      </c>
      <c r="R60" s="2">
        <v>-3.618365153670311E-2</v>
      </c>
      <c r="S60" s="2">
        <v>-4.0071632713079453E-2</v>
      </c>
      <c r="T60" s="2">
        <v>1.2650272808969021E-2</v>
      </c>
      <c r="U60" s="2">
        <v>-4.1666727513074875E-2</v>
      </c>
      <c r="V60" s="2">
        <v>4.794543981552124E-2</v>
      </c>
      <c r="W60" s="2">
        <v>-5.4978843778371811E-2</v>
      </c>
      <c r="X60" s="2">
        <v>-5.9855353087186813E-2</v>
      </c>
      <c r="Y60" s="2">
        <v>4.2978469282388687E-2</v>
      </c>
      <c r="Z60" s="2">
        <v>-2.4641714990139008E-3</v>
      </c>
      <c r="AA60" s="2">
        <v>0.23731133341789246</v>
      </c>
      <c r="AB60" s="2">
        <v>-8.9206770062446594E-2</v>
      </c>
      <c r="AC60" s="2">
        <v>-6.5549887716770172E-2</v>
      </c>
      <c r="AD60" s="2">
        <v>3.9923775941133499E-2</v>
      </c>
      <c r="AE60" s="2">
        <v>2.7612216770648956E-2</v>
      </c>
      <c r="AF60" s="2"/>
      <c r="AG60" s="2">
        <v>-1.834653E-2</v>
      </c>
    </row>
    <row r="61" spans="1:33" x14ac:dyDescent="0.25">
      <c r="A61" s="1">
        <v>44561</v>
      </c>
      <c r="B61" s="2">
        <v>6.8944141268730164E-2</v>
      </c>
      <c r="C61" s="2">
        <v>6.7149892449378967E-2</v>
      </c>
      <c r="D61" s="2">
        <v>0.16434241831302643</v>
      </c>
      <c r="E61" s="2">
        <v>0.18226607143878937</v>
      </c>
      <c r="F61" s="2">
        <v>9.5952577888965607E-2</v>
      </c>
      <c r="G61" s="2">
        <v>0.13041359186172485</v>
      </c>
      <c r="H61" s="2">
        <v>1.4110518619418144E-2</v>
      </c>
      <c r="I61" s="2">
        <v>7.847139984369278E-2</v>
      </c>
      <c r="J61" s="2">
        <v>6.3794158399105072E-2</v>
      </c>
      <c r="K61" s="2">
        <v>8.6481228470802307E-2</v>
      </c>
      <c r="L61" s="2">
        <v>2.2560134530067444E-2</v>
      </c>
      <c r="M61" s="2">
        <v>5.8533299714326859E-2</v>
      </c>
      <c r="N61" s="2">
        <v>3.9691641926765442E-2</v>
      </c>
      <c r="O61" s="2">
        <v>6.003875657916069E-2</v>
      </c>
      <c r="P61" s="2">
        <v>6.0169022530317307E-2</v>
      </c>
      <c r="Q61" s="2">
        <v>0.13141512870788574</v>
      </c>
      <c r="R61" s="2">
        <v>0.1185055747628212</v>
      </c>
      <c r="S61" s="2">
        <v>4.4636625796556473E-2</v>
      </c>
      <c r="T61" s="2">
        <v>0.10177619010210037</v>
      </c>
      <c r="U61" s="2">
        <v>5.7817157357931137E-2</v>
      </c>
      <c r="V61" s="2">
        <v>6.3156664371490479E-2</v>
      </c>
      <c r="W61" s="2">
        <v>5.6078411638736725E-2</v>
      </c>
      <c r="X61" s="2">
        <v>7.8433647751808167E-2</v>
      </c>
      <c r="Y61" s="2">
        <v>8.9814580976963043E-2</v>
      </c>
      <c r="Z61" s="2">
        <v>0.15832030773162842</v>
      </c>
      <c r="AA61" s="2">
        <v>9.9013581871986389E-2</v>
      </c>
      <c r="AB61" s="2">
        <v>0.12150202691555023</v>
      </c>
      <c r="AC61" s="2">
        <v>3.2448571175336838E-2</v>
      </c>
      <c r="AD61" s="2">
        <v>-4.925193265080452E-2</v>
      </c>
      <c r="AE61" s="2">
        <v>-7.6854519546031952E-2</v>
      </c>
      <c r="AF61" s="2"/>
      <c r="AG61" s="2">
        <v>3.3346819999999999E-2</v>
      </c>
    </row>
    <row r="63" spans="1:33" x14ac:dyDescent="0.25">
      <c r="B63" t="s">
        <v>69</v>
      </c>
      <c r="C63" t="s">
        <v>70</v>
      </c>
      <c r="D63" t="s">
        <v>71</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90</v>
      </c>
      <c r="X63" t="s">
        <v>91</v>
      </c>
      <c r="Y63" t="s">
        <v>92</v>
      </c>
      <c r="Z63" t="s">
        <v>93</v>
      </c>
      <c r="AA63" t="s">
        <v>94</v>
      </c>
      <c r="AB63" t="s">
        <v>95</v>
      </c>
      <c r="AC63" t="s">
        <v>96</v>
      </c>
      <c r="AD63" t="s">
        <v>97</v>
      </c>
      <c r="AE63" t="s">
        <v>98</v>
      </c>
      <c r="AG63" t="s">
        <v>99</v>
      </c>
    </row>
    <row r="64" spans="1:33" s="3" customFormat="1" x14ac:dyDescent="0.25">
      <c r="A64" s="3" t="s">
        <v>16</v>
      </c>
      <c r="B64" s="3">
        <f>AVERAGE(B2:B61)</f>
        <v>1.0447509119209523E-2</v>
      </c>
      <c r="C64" s="3">
        <f t="shared" ref="C64:AG64" si="0">AVERAGE(C2:C61)</f>
        <v>1.0585044089627143E-2</v>
      </c>
      <c r="D64" s="3">
        <f t="shared" si="0"/>
        <v>9.353915023772667E-3</v>
      </c>
      <c r="E64" s="3">
        <f t="shared" si="0"/>
        <v>7.2924701690984268E-3</v>
      </c>
      <c r="F64" s="3">
        <f t="shared" si="0"/>
        <v>1.6514474455289019E-2</v>
      </c>
      <c r="G64" s="3">
        <f t="shared" si="0"/>
        <v>1.7186561952500293E-2</v>
      </c>
      <c r="H64" s="3">
        <f t="shared" si="0"/>
        <v>3.7790908012539149E-3</v>
      </c>
      <c r="I64" s="3">
        <f t="shared" si="0"/>
        <v>2.5083943624728513E-2</v>
      </c>
      <c r="J64" s="3">
        <f t="shared" si="0"/>
        <v>3.0757409726114324E-2</v>
      </c>
      <c r="K64" s="3">
        <f t="shared" si="0"/>
        <v>1.0856923122385826E-2</v>
      </c>
      <c r="L64" s="3">
        <f t="shared" si="0"/>
        <v>1.621133058021466E-3</v>
      </c>
      <c r="M64" s="3">
        <f t="shared" si="0"/>
        <v>9.4197396208376936E-3</v>
      </c>
      <c r="N64" s="3">
        <f t="shared" si="0"/>
        <v>6.905148195801303E-3</v>
      </c>
      <c r="O64" s="3">
        <f t="shared" si="0"/>
        <v>1.9550585475129386E-2</v>
      </c>
      <c r="P64" s="3">
        <f t="shared" si="0"/>
        <v>5.8083317358978096E-3</v>
      </c>
      <c r="Q64" s="3">
        <f t="shared" si="0"/>
        <v>1.4581772537591556E-2</v>
      </c>
      <c r="R64" s="3">
        <f t="shared" si="0"/>
        <v>1.3827585438654448E-2</v>
      </c>
      <c r="S64" s="3">
        <f t="shared" si="0"/>
        <v>4.2025973392204223E-3</v>
      </c>
      <c r="T64" s="3">
        <f t="shared" si="0"/>
        <v>1.7359568318352104E-2</v>
      </c>
      <c r="U64" s="3">
        <f t="shared" si="0"/>
        <v>8.562883629929274E-3</v>
      </c>
      <c r="V64" s="3">
        <f t="shared" si="0"/>
        <v>2.5850471306087759E-2</v>
      </c>
      <c r="W64" s="3">
        <f t="shared" si="0"/>
        <v>2.2845233439390236E-2</v>
      </c>
      <c r="X64" s="3">
        <f t="shared" si="0"/>
        <v>9.6108694400754754E-3</v>
      </c>
      <c r="Y64" s="3">
        <f t="shared" si="0"/>
        <v>9.7350064762091893E-3</v>
      </c>
      <c r="Z64" s="3">
        <f t="shared" si="0"/>
        <v>1.0106330378524339E-2</v>
      </c>
      <c r="AA64" s="3">
        <f t="shared" si="0"/>
        <v>1.61487773914511E-2</v>
      </c>
      <c r="AB64" s="3">
        <f t="shared" si="0"/>
        <v>1.1627323097006108E-2</v>
      </c>
      <c r="AC64" s="3">
        <f t="shared" si="0"/>
        <v>1.5133290801895783E-2</v>
      </c>
      <c r="AD64" s="3">
        <f t="shared" si="0"/>
        <v>2.8244458596357921E-2</v>
      </c>
      <c r="AE64" s="3">
        <f t="shared" si="0"/>
        <v>7.1018763134876886E-2</v>
      </c>
      <c r="AG64" s="3">
        <f t="shared" si="0"/>
        <v>1.4039555303333333E-2</v>
      </c>
    </row>
    <row r="65" spans="1:36" x14ac:dyDescent="0.25">
      <c r="A65" s="1" t="s">
        <v>17</v>
      </c>
      <c r="B65" s="2">
        <f>_xlfn.VAR.S(B2:B61)</f>
        <v>6.5596360623736572E-3</v>
      </c>
      <c r="C65" s="2">
        <f t="shared" ref="C65:AG65" si="1">_xlfn.VAR.S(C2:C61)</f>
        <v>2.0424531217516428E-2</v>
      </c>
      <c r="D65" s="2">
        <f t="shared" si="1"/>
        <v>2.4195033592855474E-2</v>
      </c>
      <c r="E65" s="2">
        <f t="shared" si="1"/>
        <v>2.3478984805696424E-2</v>
      </c>
      <c r="F65" s="2">
        <f t="shared" si="1"/>
        <v>2.4489756036598161E-3</v>
      </c>
      <c r="G65" s="2">
        <f t="shared" si="1"/>
        <v>5.1906008633480832E-3</v>
      </c>
      <c r="H65" s="2">
        <f t="shared" si="1"/>
        <v>4.6196147378887636E-2</v>
      </c>
      <c r="I65" s="2">
        <f t="shared" si="1"/>
        <v>6.2645857552764521E-3</v>
      </c>
      <c r="J65" s="2">
        <f t="shared" si="1"/>
        <v>1.0514605034020505E-2</v>
      </c>
      <c r="K65" s="2">
        <f t="shared" si="1"/>
        <v>3.4880408807066504E-3</v>
      </c>
      <c r="L65" s="2">
        <f t="shared" si="1"/>
        <v>7.316805711041042E-3</v>
      </c>
      <c r="M65" s="2">
        <f t="shared" si="1"/>
        <v>8.7308647063731818E-3</v>
      </c>
      <c r="N65" s="2">
        <f t="shared" si="1"/>
        <v>6.6799598503721538E-3</v>
      </c>
      <c r="O65" s="2">
        <f t="shared" si="1"/>
        <v>4.0386433605294661E-2</v>
      </c>
      <c r="P65" s="2">
        <f t="shared" si="1"/>
        <v>2.1621294161383583E-2</v>
      </c>
      <c r="Q65" s="2">
        <f t="shared" si="1"/>
        <v>2.1331456425119797E-3</v>
      </c>
      <c r="R65" s="2">
        <f t="shared" si="1"/>
        <v>4.833265711357883E-3</v>
      </c>
      <c r="S65" s="2">
        <f t="shared" si="1"/>
        <v>3.5871407880087845E-3</v>
      </c>
      <c r="T65" s="2">
        <f t="shared" si="1"/>
        <v>5.3443406037610511E-3</v>
      </c>
      <c r="U65" s="2">
        <f t="shared" si="1"/>
        <v>2.4363421991899876E-3</v>
      </c>
      <c r="V65" s="2">
        <f t="shared" si="1"/>
        <v>4.1583929958638292E-3</v>
      </c>
      <c r="W65" s="2">
        <f t="shared" si="1"/>
        <v>4.8520918901529759E-3</v>
      </c>
      <c r="X65" s="2">
        <f t="shared" si="1"/>
        <v>5.7094720614084427E-3</v>
      </c>
      <c r="Y65" s="2">
        <f t="shared" si="1"/>
        <v>7.1018929340030089E-3</v>
      </c>
      <c r="Z65" s="2">
        <f t="shared" si="1"/>
        <v>6.5437357980965387E-3</v>
      </c>
      <c r="AA65" s="2">
        <f t="shared" si="1"/>
        <v>4.7956165287017637E-3</v>
      </c>
      <c r="AB65" s="2">
        <f t="shared" si="1"/>
        <v>7.3682368764932732E-3</v>
      </c>
      <c r="AC65" s="2">
        <f t="shared" si="1"/>
        <v>9.5014558196350879E-3</v>
      </c>
      <c r="AD65" s="2">
        <f t="shared" si="1"/>
        <v>6.4449493951946801E-3</v>
      </c>
      <c r="AE65" s="2">
        <f t="shared" si="1"/>
        <v>3.8468985715685397E-2</v>
      </c>
      <c r="AF65" s="2"/>
      <c r="AG65" s="2">
        <f t="shared" si="1"/>
        <v>2.0597856373678193E-3</v>
      </c>
    </row>
    <row r="66" spans="1:36" x14ac:dyDescent="0.25">
      <c r="A66" s="1" t="s">
        <v>18</v>
      </c>
      <c r="B66" s="3">
        <f>_xlfn.STDEV.S(B2:B61)</f>
        <v>8.0991580194324259E-2</v>
      </c>
      <c r="C66" s="3">
        <f t="shared" ref="C66:AG66" si="2">_xlfn.STDEV.S(C2:C61)</f>
        <v>0.1429144192078477</v>
      </c>
      <c r="D66" s="3">
        <f t="shared" si="2"/>
        <v>0.15554752840484312</v>
      </c>
      <c r="E66" s="3">
        <f t="shared" si="2"/>
        <v>0.15322853783057652</v>
      </c>
      <c r="F66" s="3">
        <f t="shared" si="2"/>
        <v>4.9487125635460136E-2</v>
      </c>
      <c r="G66" s="3">
        <f t="shared" si="2"/>
        <v>7.2045824746116163E-2</v>
      </c>
      <c r="H66" s="3">
        <f t="shared" si="2"/>
        <v>0.21493289040741911</v>
      </c>
      <c r="I66" s="3">
        <f t="shared" si="2"/>
        <v>7.9149136162540976E-2</v>
      </c>
      <c r="J66" s="3">
        <f t="shared" si="2"/>
        <v>0.10254074816393971</v>
      </c>
      <c r="K66" s="3">
        <f t="shared" si="2"/>
        <v>5.9059638338772869E-2</v>
      </c>
      <c r="L66" s="3">
        <f t="shared" si="2"/>
        <v>8.5538328900213165E-2</v>
      </c>
      <c r="M66" s="3">
        <f t="shared" si="2"/>
        <v>9.3439096241205055E-2</v>
      </c>
      <c r="N66" s="3">
        <f t="shared" si="2"/>
        <v>8.1731021346684238E-2</v>
      </c>
      <c r="O66" s="3">
        <f t="shared" si="2"/>
        <v>0.20096376192063747</v>
      </c>
      <c r="P66" s="3">
        <f t="shared" si="2"/>
        <v>0.14704181092935295</v>
      </c>
      <c r="Q66" s="3">
        <f t="shared" si="2"/>
        <v>4.6185989677736468E-2</v>
      </c>
      <c r="R66" s="3">
        <f t="shared" si="2"/>
        <v>6.9521692379845609E-2</v>
      </c>
      <c r="S66" s="3">
        <f t="shared" si="2"/>
        <v>5.9892744034722473E-2</v>
      </c>
      <c r="T66" s="3">
        <f t="shared" si="2"/>
        <v>7.310499711894565E-2</v>
      </c>
      <c r="U66" s="3">
        <f t="shared" si="2"/>
        <v>4.9359317248012936E-2</v>
      </c>
      <c r="V66" s="3">
        <f t="shared" si="2"/>
        <v>6.4485603012330042E-2</v>
      </c>
      <c r="W66" s="3">
        <f t="shared" si="2"/>
        <v>6.9656958662813975E-2</v>
      </c>
      <c r="X66" s="3">
        <f t="shared" si="2"/>
        <v>7.556104857271663E-2</v>
      </c>
      <c r="Y66" s="3">
        <f t="shared" si="2"/>
        <v>8.4272729479962907E-2</v>
      </c>
      <c r="Z66" s="3">
        <f t="shared" si="2"/>
        <v>8.0893360655226454E-2</v>
      </c>
      <c r="AA66" s="3">
        <f t="shared" si="2"/>
        <v>6.9250390097830961E-2</v>
      </c>
      <c r="AB66" s="3">
        <f t="shared" si="2"/>
        <v>8.5838434727651416E-2</v>
      </c>
      <c r="AC66" s="3">
        <f t="shared" si="2"/>
        <v>9.7475411359147834E-2</v>
      </c>
      <c r="AD66" s="3">
        <f t="shared" si="2"/>
        <v>8.0280442171145772E-2</v>
      </c>
      <c r="AE66" s="3">
        <f t="shared" si="2"/>
        <v>0.19613512106628275</v>
      </c>
      <c r="AF66" s="3"/>
      <c r="AG66" s="3">
        <f t="shared" si="2"/>
        <v>4.5384861323659667E-2</v>
      </c>
    </row>
    <row r="67" spans="1:36" x14ac:dyDescent="0.25">
      <c r="A67" s="1" t="s">
        <v>19</v>
      </c>
      <c r="B67" s="4">
        <f>SLOPE(B2:B61,$AG$2:$AG$61)</f>
        <v>1.1947409223351086</v>
      </c>
      <c r="C67" s="4">
        <f t="shared" ref="C67:AG67" si="3">SLOPE(C2:C61,$AG$2:$AG$61)</f>
        <v>2.1892988762386385</v>
      </c>
      <c r="D67" s="4">
        <f t="shared" si="3"/>
        <v>2.4566853173513343</v>
      </c>
      <c r="E67" s="4">
        <f t="shared" si="3"/>
        <v>2.0628719142836873</v>
      </c>
      <c r="F67" s="4">
        <f t="shared" si="3"/>
        <v>0.55349534318743066</v>
      </c>
      <c r="G67" s="4">
        <f t="shared" si="3"/>
        <v>1.0433330325432448</v>
      </c>
      <c r="H67" s="4">
        <f t="shared" si="3"/>
        <v>2.851788134935882</v>
      </c>
      <c r="I67" s="4">
        <f t="shared" si="3"/>
        <v>0.50100181950784206</v>
      </c>
      <c r="J67" s="4">
        <f t="shared" si="3"/>
        <v>1.2479673237726034</v>
      </c>
      <c r="K67" s="4">
        <f t="shared" si="3"/>
        <v>0.86606339648510755</v>
      </c>
      <c r="L67" s="4">
        <f t="shared" si="3"/>
        <v>1.3861520868119339</v>
      </c>
      <c r="M67" s="4">
        <f t="shared" si="3"/>
        <v>1.513633281498505</v>
      </c>
      <c r="N67" s="4">
        <f t="shared" si="3"/>
        <v>1.2916557244436693</v>
      </c>
      <c r="O67" s="4">
        <f t="shared" si="3"/>
        <v>3.1082773531602466</v>
      </c>
      <c r="P67" s="4">
        <f t="shared" si="3"/>
        <v>2.0115365013561126</v>
      </c>
      <c r="Q67" s="4">
        <f t="shared" si="3"/>
        <v>0.40799026179899317</v>
      </c>
      <c r="R67" s="4">
        <f t="shared" si="3"/>
        <v>1.1402367495208841</v>
      </c>
      <c r="S67" s="4">
        <f t="shared" si="3"/>
        <v>0.91177374917813991</v>
      </c>
      <c r="T67" s="4">
        <f t="shared" si="3"/>
        <v>1.0400618067445155</v>
      </c>
      <c r="U67" s="4">
        <f t="shared" si="3"/>
        <v>0.42461426352934256</v>
      </c>
      <c r="V67" s="4">
        <f t="shared" si="3"/>
        <v>1.0163868628248769</v>
      </c>
      <c r="W67" s="4">
        <f t="shared" si="3"/>
        <v>0.9675049102082548</v>
      </c>
      <c r="X67" s="4">
        <f t="shared" si="3"/>
        <v>0.6366086949387405</v>
      </c>
      <c r="Y67" s="4">
        <f t="shared" si="3"/>
        <v>0.36096519288940226</v>
      </c>
      <c r="Z67" s="4">
        <f t="shared" si="3"/>
        <v>0.8107866718510468</v>
      </c>
      <c r="AA67" s="4">
        <f t="shared" si="3"/>
        <v>0.60591475045738585</v>
      </c>
      <c r="AB67" s="4">
        <f t="shared" si="3"/>
        <v>1.3784455329534449</v>
      </c>
      <c r="AC67" s="4">
        <f t="shared" si="3"/>
        <v>1.6703918248082077</v>
      </c>
      <c r="AD67" s="4">
        <f t="shared" si="3"/>
        <v>1.0398546927554384</v>
      </c>
      <c r="AE67" s="4">
        <f t="shared" si="3"/>
        <v>1.9748755773185125</v>
      </c>
      <c r="AF67" s="4"/>
      <c r="AG67" s="4">
        <f t="shared" si="3"/>
        <v>1</v>
      </c>
    </row>
    <row r="69" spans="1:36" x14ac:dyDescent="0.25">
      <c r="A69" t="s">
        <v>20</v>
      </c>
      <c r="B69" t="s">
        <v>21</v>
      </c>
      <c r="C69" t="s">
        <v>22</v>
      </c>
    </row>
    <row r="70" spans="1:36" x14ac:dyDescent="0.25">
      <c r="B70" s="3">
        <v>1.6000000000000001E-3</v>
      </c>
      <c r="C70" s="3">
        <f>B70*12</f>
        <v>1.9200000000000002E-2</v>
      </c>
    </row>
    <row r="72" spans="1:36" x14ac:dyDescent="0.25">
      <c r="A72" s="7" t="s">
        <v>24</v>
      </c>
    </row>
    <row r="73" spans="1:36" x14ac:dyDescent="0.25">
      <c r="A73" t="s">
        <v>25</v>
      </c>
      <c r="B73" t="s">
        <v>69</v>
      </c>
      <c r="C73" t="s">
        <v>70</v>
      </c>
      <c r="D73" t="s">
        <v>71</v>
      </c>
      <c r="E73" t="s">
        <v>72</v>
      </c>
      <c r="F73" t="s">
        <v>73</v>
      </c>
      <c r="G73" t="s">
        <v>74</v>
      </c>
      <c r="H73" t="s">
        <v>75</v>
      </c>
      <c r="I73" t="s">
        <v>76</v>
      </c>
      <c r="J73" t="s">
        <v>77</v>
      </c>
      <c r="K73" t="s">
        <v>78</v>
      </c>
      <c r="L73" t="s">
        <v>79</v>
      </c>
      <c r="M73" t="s">
        <v>80</v>
      </c>
      <c r="N73" t="s">
        <v>81</v>
      </c>
      <c r="O73" t="s">
        <v>82</v>
      </c>
      <c r="P73" t="s">
        <v>83</v>
      </c>
      <c r="Q73" t="s">
        <v>84</v>
      </c>
      <c r="R73" t="s">
        <v>85</v>
      </c>
      <c r="S73" t="s">
        <v>86</v>
      </c>
      <c r="T73" t="s">
        <v>87</v>
      </c>
      <c r="U73" t="s">
        <v>88</v>
      </c>
      <c r="V73" t="s">
        <v>89</v>
      </c>
      <c r="W73" t="s">
        <v>90</v>
      </c>
      <c r="X73" t="s">
        <v>91</v>
      </c>
      <c r="Y73" t="s">
        <v>92</v>
      </c>
      <c r="Z73" t="s">
        <v>93</v>
      </c>
      <c r="AA73" t="s">
        <v>94</v>
      </c>
      <c r="AB73" t="s">
        <v>95</v>
      </c>
      <c r="AC73" t="s">
        <v>96</v>
      </c>
      <c r="AD73" t="s">
        <v>97</v>
      </c>
      <c r="AE73" t="s">
        <v>98</v>
      </c>
      <c r="AG73" t="s">
        <v>26</v>
      </c>
      <c r="AH73" t="s">
        <v>16</v>
      </c>
      <c r="AI73" t="s">
        <v>27</v>
      </c>
      <c r="AJ73" t="s">
        <v>28</v>
      </c>
    </row>
    <row r="74" spans="1:36" x14ac:dyDescent="0.25">
      <c r="A74" t="s">
        <v>69</v>
      </c>
      <c r="B74" s="2">
        <f t="array" ref="B74:AE103">MMULT(TRANSPOSE(B2:AE61-B64:AE64), B2:AE61-B64:AE64)/(COUNT(A2:A61)-1)</f>
        <v>6.5596360623736572E-3</v>
      </c>
      <c r="C74" s="2">
        <v>6.4257398863939372E-3</v>
      </c>
      <c r="D74" s="2">
        <v>8.3399105911383144E-3</v>
      </c>
      <c r="E74" s="2">
        <v>7.6369127130841846E-3</v>
      </c>
      <c r="F74" s="2">
        <v>1.3478858660694942E-3</v>
      </c>
      <c r="G74" s="2">
        <v>3.0604469418529789E-3</v>
      </c>
      <c r="H74" s="2">
        <v>7.0571846226946382E-3</v>
      </c>
      <c r="I74" s="2">
        <v>3.3832071700896384E-5</v>
      </c>
      <c r="J74" s="2">
        <v>3.0131822802963956E-3</v>
      </c>
      <c r="K74" s="2">
        <v>2.238953088561881E-3</v>
      </c>
      <c r="L74" s="2">
        <v>3.6269830913300315E-3</v>
      </c>
      <c r="M74" s="2">
        <v>4.3730943111203189E-3</v>
      </c>
      <c r="N74" s="2">
        <v>3.2458269375910949E-3</v>
      </c>
      <c r="O74" s="2">
        <v>8.169519104499404E-3</v>
      </c>
      <c r="P74" s="2">
        <v>5.876364558413727E-3</v>
      </c>
      <c r="Q74" s="2">
        <v>1.093658561379143E-3</v>
      </c>
      <c r="R74" s="2">
        <v>2.9323152997808139E-3</v>
      </c>
      <c r="S74" s="2">
        <v>1.6589378454528348E-3</v>
      </c>
      <c r="T74" s="2">
        <v>3.0541924649202658E-3</v>
      </c>
      <c r="U74" s="2">
        <v>9.0639125564974745E-4</v>
      </c>
      <c r="V74" s="2">
        <v>2.1679702739573303E-3</v>
      </c>
      <c r="W74" s="2">
        <v>2.236117862920454E-3</v>
      </c>
      <c r="X74" s="2">
        <v>1.8839188766718593E-3</v>
      </c>
      <c r="Y74" s="2">
        <v>1.0160274955215588E-3</v>
      </c>
      <c r="Z74" s="2">
        <v>2.2900290980457818E-3</v>
      </c>
      <c r="AA74" s="2">
        <v>8.1841785016129119E-4</v>
      </c>
      <c r="AB74" s="2">
        <v>4.331350390902565E-3</v>
      </c>
      <c r="AC74" s="2">
        <v>5.1501078367189252E-3</v>
      </c>
      <c r="AD74" s="2">
        <v>1.6155548648471157E-3</v>
      </c>
      <c r="AE74" s="2">
        <v>4.0446415785948724E-3</v>
      </c>
      <c r="AG74">
        <v>1</v>
      </c>
      <c r="AH74" s="3">
        <f>B64</f>
        <v>1.0447509119209523E-2</v>
      </c>
      <c r="AI74" s="3">
        <f>B108</f>
        <v>0.1406262602598814</v>
      </c>
      <c r="AJ74" s="3">
        <f>B119</f>
        <v>0.10866870514321743</v>
      </c>
    </row>
    <row r="75" spans="1:36" x14ac:dyDescent="0.25">
      <c r="A75" t="s">
        <v>70</v>
      </c>
      <c r="B75" s="2">
        <v>6.4257398863939372E-3</v>
      </c>
      <c r="C75" s="2">
        <v>2.0424531217516431E-2</v>
      </c>
      <c r="D75" s="2">
        <v>1.9363842687178105E-2</v>
      </c>
      <c r="E75" s="2">
        <v>1.5395547639830157E-2</v>
      </c>
      <c r="F75" s="2">
        <v>3.9221483714123847E-3</v>
      </c>
      <c r="G75" s="2">
        <v>6.7634992687578416E-3</v>
      </c>
      <c r="H75" s="2">
        <v>2.3390590499366683E-2</v>
      </c>
      <c r="I75" s="2">
        <v>1.6234045744116939E-3</v>
      </c>
      <c r="J75" s="2">
        <v>7.3326928893683412E-3</v>
      </c>
      <c r="K75" s="2">
        <v>3.3870033014359838E-3</v>
      </c>
      <c r="L75" s="2">
        <v>8.4322248531191017E-3</v>
      </c>
      <c r="M75" s="2">
        <v>8.1727841292752266E-3</v>
      </c>
      <c r="N75" s="2">
        <v>8.8747057745999225E-3</v>
      </c>
      <c r="O75" s="2">
        <v>2.0988911026126697E-2</v>
      </c>
      <c r="P75" s="2">
        <v>1.2166294292235943E-2</v>
      </c>
      <c r="Q75" s="2">
        <v>1.2597036435958457E-3</v>
      </c>
      <c r="R75" s="2">
        <v>4.6827491538204962E-3</v>
      </c>
      <c r="S75" s="2">
        <v>3.6724257359937807E-3</v>
      </c>
      <c r="T75" s="2">
        <v>3.0028972475658684E-3</v>
      </c>
      <c r="U75" s="2">
        <v>1.4098761660815827E-3</v>
      </c>
      <c r="V75" s="2">
        <v>3.7014781662417207E-3</v>
      </c>
      <c r="W75" s="2">
        <v>3.7580445266404429E-3</v>
      </c>
      <c r="X75" s="2">
        <v>2.6549436869495765E-3</v>
      </c>
      <c r="Y75" s="2">
        <v>6.1692116863496177E-4</v>
      </c>
      <c r="Z75" s="2">
        <v>3.6353585787572253E-3</v>
      </c>
      <c r="AA75" s="2">
        <v>2.6002513122916904E-3</v>
      </c>
      <c r="AB75" s="2">
        <v>9.7647117954574991E-3</v>
      </c>
      <c r="AC75" s="2">
        <v>9.9096670617360733E-3</v>
      </c>
      <c r="AD75" s="2">
        <v>2.9763084893524487E-3</v>
      </c>
      <c r="AE75" s="2">
        <v>1.1280830688113579E-2</v>
      </c>
      <c r="AG75">
        <v>1</v>
      </c>
      <c r="AH75" s="3">
        <f>C64</f>
        <v>1.0585044089627143E-2</v>
      </c>
      <c r="AI75" s="3">
        <f>C108</f>
        <v>2.8416614754518336E-2</v>
      </c>
      <c r="AJ75" s="3">
        <f>C119</f>
        <v>-0.1525941863596835</v>
      </c>
    </row>
    <row r="76" spans="1:36" x14ac:dyDescent="0.25">
      <c r="A76" t="s">
        <v>71</v>
      </c>
      <c r="B76" s="2">
        <v>8.3399105911383144E-3</v>
      </c>
      <c r="C76" s="2">
        <v>1.9363842687178105E-2</v>
      </c>
      <c r="D76" s="2">
        <v>2.4195033592855478E-2</v>
      </c>
      <c r="E76" s="2">
        <v>1.6661250154753126E-2</v>
      </c>
      <c r="F76" s="2">
        <v>3.9998535860961961E-3</v>
      </c>
      <c r="G76" s="2">
        <v>7.6647824946090284E-3</v>
      </c>
      <c r="H76" s="2">
        <v>2.4736942520351076E-2</v>
      </c>
      <c r="I76" s="2">
        <v>1.2815464394341218E-3</v>
      </c>
      <c r="J76" s="2">
        <v>7.2048082620427426E-3</v>
      </c>
      <c r="K76" s="2">
        <v>4.4139097424451745E-3</v>
      </c>
      <c r="L76" s="2">
        <v>9.4749557317253801E-3</v>
      </c>
      <c r="M76" s="2">
        <v>9.513105318158549E-3</v>
      </c>
      <c r="N76" s="2">
        <v>9.756006861380416E-3</v>
      </c>
      <c r="O76" s="2">
        <v>2.3365839964228696E-2</v>
      </c>
      <c r="P76" s="2">
        <v>1.343882651006733E-2</v>
      </c>
      <c r="Q76" s="2">
        <v>1.6242457068155664E-3</v>
      </c>
      <c r="R76" s="2">
        <v>5.836852076336922E-3</v>
      </c>
      <c r="S76" s="2">
        <v>4.7495584323875807E-3</v>
      </c>
      <c r="T76" s="2">
        <v>4.670560364402874E-3</v>
      </c>
      <c r="U76" s="2">
        <v>1.4427617551581945E-3</v>
      </c>
      <c r="V76" s="2">
        <v>5.1721843092874444E-3</v>
      </c>
      <c r="W76" s="2">
        <v>4.8341653913141691E-3</v>
      </c>
      <c r="X76" s="2">
        <v>3.8305645202892716E-3</v>
      </c>
      <c r="Y76" s="2">
        <v>1.1863646096754066E-3</v>
      </c>
      <c r="Z76" s="2">
        <v>5.0400965712218146E-3</v>
      </c>
      <c r="AA76" s="2">
        <v>2.9229431287299272E-3</v>
      </c>
      <c r="AB76" s="2">
        <v>1.0466937648766777E-2</v>
      </c>
      <c r="AC76" s="2">
        <v>1.1195843441768936E-2</v>
      </c>
      <c r="AD76" s="2">
        <v>3.731828774546809E-3</v>
      </c>
      <c r="AE76" s="2">
        <v>7.816939956297073E-3</v>
      </c>
      <c r="AG76">
        <v>1</v>
      </c>
      <c r="AH76" s="3">
        <f>D64</f>
        <v>9.353915023772667E-3</v>
      </c>
      <c r="AI76" s="3">
        <f>D108</f>
        <v>-8.9236855685423708E-2</v>
      </c>
      <c r="AJ76" s="3">
        <f>D119</f>
        <v>-6.5321758777704297E-2</v>
      </c>
    </row>
    <row r="77" spans="1:36" x14ac:dyDescent="0.25">
      <c r="A77" t="s">
        <v>72</v>
      </c>
      <c r="B77" s="2">
        <v>7.6369127130841846E-3</v>
      </c>
      <c r="C77" s="2">
        <v>1.5395547639830157E-2</v>
      </c>
      <c r="D77" s="2">
        <v>1.6661250154753126E-2</v>
      </c>
      <c r="E77" s="2">
        <v>2.347898480569641E-2</v>
      </c>
      <c r="F77" s="2">
        <v>3.4838641207074728E-3</v>
      </c>
      <c r="G77" s="2">
        <v>5.4758843895848525E-3</v>
      </c>
      <c r="H77" s="2">
        <v>2.0451430886821328E-2</v>
      </c>
      <c r="I77" s="2">
        <v>1.9017580481754432E-4</v>
      </c>
      <c r="J77" s="2">
        <v>4.7931761940434095E-3</v>
      </c>
      <c r="K77" s="2">
        <v>3.5755525151017335E-3</v>
      </c>
      <c r="L77" s="2">
        <v>7.4338320714388093E-3</v>
      </c>
      <c r="M77" s="2">
        <v>6.2592781099270692E-3</v>
      </c>
      <c r="N77" s="2">
        <v>6.4544095923696337E-3</v>
      </c>
      <c r="O77" s="2">
        <v>1.6696778473997163E-2</v>
      </c>
      <c r="P77" s="2">
        <v>1.1152422367977029E-2</v>
      </c>
      <c r="Q77" s="2">
        <v>1.7083067129287808E-3</v>
      </c>
      <c r="R77" s="2">
        <v>4.8063538374163136E-3</v>
      </c>
      <c r="S77" s="2">
        <v>3.1720670580990562E-3</v>
      </c>
      <c r="T77" s="2">
        <v>5.0344165726974137E-3</v>
      </c>
      <c r="U77" s="2">
        <v>1.6587474136892848E-3</v>
      </c>
      <c r="V77" s="2">
        <v>2.5736862145227263E-3</v>
      </c>
      <c r="W77" s="2">
        <v>3.8268455835811545E-3</v>
      </c>
      <c r="X77" s="2">
        <v>3.8666287482761273E-3</v>
      </c>
      <c r="Y77" s="2">
        <v>1.5210007473679297E-3</v>
      </c>
      <c r="Z77" s="2">
        <v>4.5046941938462681E-3</v>
      </c>
      <c r="AA77" s="2">
        <v>1.1528119325401086E-3</v>
      </c>
      <c r="AB77" s="2">
        <v>9.4264839841554891E-3</v>
      </c>
      <c r="AC77" s="2">
        <v>9.0156938238886535E-3</v>
      </c>
      <c r="AD77" s="2">
        <v>2.1752051261280619E-3</v>
      </c>
      <c r="AE77" s="2">
        <v>1.0670702510989028E-2</v>
      </c>
      <c r="AG77">
        <v>1</v>
      </c>
      <c r="AH77" s="3">
        <f>E64</f>
        <v>7.2924701690984268E-3</v>
      </c>
      <c r="AI77" s="3">
        <f>E108</f>
        <v>1.1055854587131425E-2</v>
      </c>
      <c r="AJ77" s="3">
        <f>E119</f>
        <v>2.5045430567446165E-4</v>
      </c>
    </row>
    <row r="78" spans="1:36" x14ac:dyDescent="0.25">
      <c r="A78" t="s">
        <v>73</v>
      </c>
      <c r="B78" s="2">
        <v>1.3478858660694942E-3</v>
      </c>
      <c r="C78" s="2">
        <v>3.9221483714123847E-3</v>
      </c>
      <c r="D78" s="2">
        <v>3.9998535860961961E-3</v>
      </c>
      <c r="E78" s="2">
        <v>3.4838641207074728E-3</v>
      </c>
      <c r="F78" s="2">
        <v>2.4489756036598174E-3</v>
      </c>
      <c r="G78" s="2">
        <v>2.7431749361885023E-3</v>
      </c>
      <c r="H78" s="2">
        <v>5.1114251388309374E-3</v>
      </c>
      <c r="I78" s="2">
        <v>2.2671136730744121E-4</v>
      </c>
      <c r="J78" s="2">
        <v>2.3184069368722923E-3</v>
      </c>
      <c r="K78" s="2">
        <v>7.4190960933413037E-4</v>
      </c>
      <c r="L78" s="2">
        <v>1.4849718776942401E-3</v>
      </c>
      <c r="M78" s="2">
        <v>1.1603144222216305E-3</v>
      </c>
      <c r="N78" s="2">
        <v>1.6481474353649338E-3</v>
      </c>
      <c r="O78" s="2">
        <v>3.0719090884036414E-3</v>
      </c>
      <c r="P78" s="2">
        <v>1.6538801985530387E-3</v>
      </c>
      <c r="Q78" s="2">
        <v>1.1456063808190278E-3</v>
      </c>
      <c r="R78" s="2">
        <v>1.5538511195317991E-3</v>
      </c>
      <c r="S78" s="2">
        <v>1.0357726287453456E-3</v>
      </c>
      <c r="T78" s="2">
        <v>1.142400223071048E-3</v>
      </c>
      <c r="U78" s="2">
        <v>1.268633564045664E-3</v>
      </c>
      <c r="V78" s="2">
        <v>1.2965022010099784E-3</v>
      </c>
      <c r="W78" s="2">
        <v>9.1055134410221884E-4</v>
      </c>
      <c r="X78" s="2">
        <v>5.363508768424733E-4</v>
      </c>
      <c r="Y78" s="2">
        <v>3.1762269372430119E-4</v>
      </c>
      <c r="Z78" s="2">
        <v>9.7060888933586447E-4</v>
      </c>
      <c r="AA78" s="2">
        <v>1.0642659591661499E-3</v>
      </c>
      <c r="AB78" s="2">
        <v>2.361660683357279E-3</v>
      </c>
      <c r="AC78" s="2">
        <v>2.2212557182859668E-3</v>
      </c>
      <c r="AD78" s="2">
        <v>1.0489205067122774E-3</v>
      </c>
      <c r="AE78" s="2">
        <v>3.2533621561463828E-3</v>
      </c>
      <c r="AG78">
        <v>1</v>
      </c>
      <c r="AH78" s="3">
        <f>F64</f>
        <v>1.6514474455289019E-2</v>
      </c>
      <c r="AI78" s="3">
        <f>F108</f>
        <v>0.35598371288044167</v>
      </c>
      <c r="AJ78" s="3">
        <f>F119</f>
        <v>0.89880626792827534</v>
      </c>
    </row>
    <row r="79" spans="1:36" x14ac:dyDescent="0.25">
      <c r="A79" t="s">
        <v>74</v>
      </c>
      <c r="B79" s="2">
        <v>3.0604469418529789E-3</v>
      </c>
      <c r="C79" s="2">
        <v>6.7634992687578416E-3</v>
      </c>
      <c r="D79" s="2">
        <v>7.6647824946090284E-3</v>
      </c>
      <c r="E79" s="2">
        <v>5.4758843895848525E-3</v>
      </c>
      <c r="F79" s="2">
        <v>2.7431749361885023E-3</v>
      </c>
      <c r="G79" s="2">
        <v>5.1906008633480849E-3</v>
      </c>
      <c r="H79" s="2">
        <v>7.4952921561936272E-3</v>
      </c>
      <c r="I79" s="2">
        <v>9.2122847276157084E-4</v>
      </c>
      <c r="J79" s="2">
        <v>4.17349136948773E-3</v>
      </c>
      <c r="K79" s="2">
        <v>1.5697183234268202E-3</v>
      </c>
      <c r="L79" s="2">
        <v>2.8179475187136735E-3</v>
      </c>
      <c r="M79" s="2">
        <v>2.9413133716594325E-3</v>
      </c>
      <c r="N79" s="2">
        <v>3.1721868110051164E-3</v>
      </c>
      <c r="O79" s="2">
        <v>7.3231783190870247E-3</v>
      </c>
      <c r="P79" s="2">
        <v>3.8360860111921759E-3</v>
      </c>
      <c r="Q79" s="2">
        <v>1.5444861967742827E-3</v>
      </c>
      <c r="R79" s="2">
        <v>2.6315134906311562E-3</v>
      </c>
      <c r="S79" s="2">
        <v>1.7686370200275989E-3</v>
      </c>
      <c r="T79" s="2">
        <v>2.1898945948804305E-3</v>
      </c>
      <c r="U79" s="2">
        <v>1.5205377913410554E-3</v>
      </c>
      <c r="V79" s="2">
        <v>2.3743788301336184E-3</v>
      </c>
      <c r="W79" s="2">
        <v>1.8330897216480547E-3</v>
      </c>
      <c r="X79" s="2">
        <v>1.2858232236891223E-3</v>
      </c>
      <c r="Y79" s="2">
        <v>7.5722141807683756E-4</v>
      </c>
      <c r="Z79" s="2">
        <v>1.9294473942539408E-3</v>
      </c>
      <c r="AA79" s="2">
        <v>1.9990748282562591E-3</v>
      </c>
      <c r="AB79" s="2">
        <v>4.0960143046211549E-3</v>
      </c>
      <c r="AC79" s="2">
        <v>4.2223030808195899E-3</v>
      </c>
      <c r="AD79" s="2">
        <v>2.0844856415130932E-3</v>
      </c>
      <c r="AE79" s="2">
        <v>3.5414933513018949E-3</v>
      </c>
      <c r="AG79">
        <v>1</v>
      </c>
      <c r="AH79" s="3">
        <f>G64</f>
        <v>1.7186561952500293E-2</v>
      </c>
      <c r="AI79" s="3">
        <f>G108</f>
        <v>-7.0928697434474497E-2</v>
      </c>
      <c r="AJ79" s="3">
        <f>G119</f>
        <v>-0.28026094704389842</v>
      </c>
    </row>
    <row r="80" spans="1:36" x14ac:dyDescent="0.25">
      <c r="A80" t="s">
        <v>75</v>
      </c>
      <c r="B80" s="2">
        <v>7.0571846226946382E-3</v>
      </c>
      <c r="C80" s="2">
        <v>2.3390590499366683E-2</v>
      </c>
      <c r="D80" s="2">
        <v>2.4736942520351076E-2</v>
      </c>
      <c r="E80" s="2">
        <v>2.0451430886821328E-2</v>
      </c>
      <c r="F80" s="2">
        <v>5.1114251388309374E-3</v>
      </c>
      <c r="G80" s="2">
        <v>7.4952921561936272E-3</v>
      </c>
      <c r="H80" s="2">
        <v>4.6196147378887657E-2</v>
      </c>
      <c r="I80" s="2">
        <v>2.0714797596546497E-3</v>
      </c>
      <c r="J80" s="2">
        <v>7.9288033971142667E-3</v>
      </c>
      <c r="K80" s="2">
        <v>4.7562531470935945E-3</v>
      </c>
      <c r="L80" s="2">
        <v>1.1377492779822142E-2</v>
      </c>
      <c r="M80" s="2">
        <v>1.1577638611787728E-2</v>
      </c>
      <c r="N80" s="2">
        <v>1.1525586958448917E-2</v>
      </c>
      <c r="O80" s="2">
        <v>2.729445325806238E-2</v>
      </c>
      <c r="P80" s="2">
        <v>1.3634487833769558E-2</v>
      </c>
      <c r="Q80" s="2">
        <v>1.2300481463248109E-3</v>
      </c>
      <c r="R80" s="2">
        <v>6.9067157087564736E-3</v>
      </c>
      <c r="S80" s="2">
        <v>6.2794830698189212E-3</v>
      </c>
      <c r="T80" s="2">
        <v>5.4250937223163003E-3</v>
      </c>
      <c r="U80" s="2">
        <v>2.6880162257090453E-3</v>
      </c>
      <c r="V80" s="2">
        <v>5.1308277046304696E-3</v>
      </c>
      <c r="W80" s="2">
        <v>5.4385774603152972E-3</v>
      </c>
      <c r="X80" s="2">
        <v>2.7974333666485186E-3</v>
      </c>
      <c r="Y80" s="2">
        <v>-5.0836116927059334E-4</v>
      </c>
      <c r="Z80" s="2">
        <v>4.0553890429959293E-3</v>
      </c>
      <c r="AA80" s="2">
        <v>3.1150672048025686E-3</v>
      </c>
      <c r="AB80" s="2">
        <v>1.2380641410891104E-2</v>
      </c>
      <c r="AC80" s="2">
        <v>1.3346714030854216E-2</v>
      </c>
      <c r="AD80" s="2">
        <v>3.9793198285895826E-3</v>
      </c>
      <c r="AE80" s="2">
        <v>1.3608854533954332E-2</v>
      </c>
      <c r="AG80">
        <v>1</v>
      </c>
      <c r="AH80" s="3">
        <f>H64</f>
        <v>3.7790908012539149E-3</v>
      </c>
      <c r="AI80" s="3">
        <f>H108</f>
        <v>-2.1924647411030781E-2</v>
      </c>
      <c r="AJ80" s="3">
        <f>H119</f>
        <v>-2.2131695893542549E-2</v>
      </c>
    </row>
    <row r="81" spans="1:36" x14ac:dyDescent="0.25">
      <c r="A81" t="s">
        <v>76</v>
      </c>
      <c r="B81" s="2">
        <v>3.3832071700896384E-5</v>
      </c>
      <c r="C81" s="2">
        <v>1.6234045744116939E-3</v>
      </c>
      <c r="D81" s="2">
        <v>1.2815464394341218E-3</v>
      </c>
      <c r="E81" s="2">
        <v>1.9017580481754432E-4</v>
      </c>
      <c r="F81" s="2">
        <v>2.2671136730744121E-4</v>
      </c>
      <c r="G81" s="2">
        <v>9.2122847276157084E-4</v>
      </c>
      <c r="H81" s="2">
        <v>2.0714797596546497E-3</v>
      </c>
      <c r="I81" s="2">
        <v>6.264585755276453E-3</v>
      </c>
      <c r="J81" s="2">
        <v>2.2909989908442654E-3</v>
      </c>
      <c r="K81" s="2">
        <v>7.9397063651430997E-4</v>
      </c>
      <c r="L81" s="2">
        <v>3.2263095476132243E-4</v>
      </c>
      <c r="M81" s="2">
        <v>1.4055957199687477E-3</v>
      </c>
      <c r="N81" s="2">
        <v>4.7568371516404969E-4</v>
      </c>
      <c r="O81" s="2">
        <v>7.6483855138806021E-4</v>
      </c>
      <c r="P81" s="2">
        <v>1.9219698792719125E-4</v>
      </c>
      <c r="Q81" s="2">
        <v>1.3841285583640039E-4</v>
      </c>
      <c r="R81" s="2">
        <v>9.3631743352692995E-4</v>
      </c>
      <c r="S81" s="2">
        <v>9.8072008696443048E-4</v>
      </c>
      <c r="T81" s="2">
        <v>7.5677910222452492E-4</v>
      </c>
      <c r="U81" s="2">
        <v>7.7769126200461761E-4</v>
      </c>
      <c r="V81" s="2">
        <v>1.4745772260199577E-3</v>
      </c>
      <c r="W81" s="2">
        <v>2.8507290996109816E-4</v>
      </c>
      <c r="X81" s="2">
        <v>-3.5610327868305539E-4</v>
      </c>
      <c r="Y81" s="2">
        <v>1.4230616542072428E-3</v>
      </c>
      <c r="Z81" s="2">
        <v>1.5391383939792943E-3</v>
      </c>
      <c r="AA81" s="2">
        <v>1.7903267954520626E-3</v>
      </c>
      <c r="AB81" s="2">
        <v>8.6094877321458377E-4</v>
      </c>
      <c r="AC81" s="2">
        <v>1.589553208653776E-3</v>
      </c>
      <c r="AD81" s="2">
        <v>2.3509166489702896E-3</v>
      </c>
      <c r="AE81" s="2">
        <v>1.7179707001754201E-3</v>
      </c>
      <c r="AG81">
        <v>1</v>
      </c>
      <c r="AH81" s="3">
        <f>I64</f>
        <v>2.5083943624728513E-2</v>
      </c>
      <c r="AI81" s="3">
        <f>I108</f>
        <v>0.10476963033975251</v>
      </c>
      <c r="AJ81" s="3">
        <f>I119</f>
        <v>0.33114250056247491</v>
      </c>
    </row>
    <row r="82" spans="1:36" x14ac:dyDescent="0.25">
      <c r="A82" t="s">
        <v>77</v>
      </c>
      <c r="B82" s="2">
        <v>3.0131822802963956E-3</v>
      </c>
      <c r="C82" s="2">
        <v>7.3326928893683412E-3</v>
      </c>
      <c r="D82" s="2">
        <v>7.2048082620427426E-3</v>
      </c>
      <c r="E82" s="2">
        <v>4.7931761940434095E-3</v>
      </c>
      <c r="F82" s="2">
        <v>2.3184069368722923E-3</v>
      </c>
      <c r="G82" s="2">
        <v>4.17349136948773E-3</v>
      </c>
      <c r="H82" s="2">
        <v>7.9288033971142667E-3</v>
      </c>
      <c r="I82" s="2">
        <v>2.2909989908442654E-3</v>
      </c>
      <c r="J82" s="2">
        <v>1.0514605034020503E-2</v>
      </c>
      <c r="K82" s="2">
        <v>1.7247068907223603E-3</v>
      </c>
      <c r="L82" s="2">
        <v>3.4773242743774049E-3</v>
      </c>
      <c r="M82" s="2">
        <v>2.3507178431807964E-3</v>
      </c>
      <c r="N82" s="2">
        <v>3.1422762243862668E-3</v>
      </c>
      <c r="O82" s="2">
        <v>8.1788259047231478E-3</v>
      </c>
      <c r="P82" s="2">
        <v>2.6242129138093332E-3</v>
      </c>
      <c r="Q82" s="2">
        <v>1.181366794734811E-3</v>
      </c>
      <c r="R82" s="2">
        <v>1.9068314115627165E-3</v>
      </c>
      <c r="S82" s="2">
        <v>1.5186398685895562E-3</v>
      </c>
      <c r="T82" s="2">
        <v>1.6563600655590323E-3</v>
      </c>
      <c r="U82" s="2">
        <v>1.1719198039301705E-3</v>
      </c>
      <c r="V82" s="2">
        <v>1.9928448000606988E-3</v>
      </c>
      <c r="W82" s="2">
        <v>1.2103909456049561E-3</v>
      </c>
      <c r="X82" s="2">
        <v>3.8205772099870767E-4</v>
      </c>
      <c r="Y82" s="2">
        <v>2.1132246178055935E-3</v>
      </c>
      <c r="Z82" s="2">
        <v>2.2724541901404326E-3</v>
      </c>
      <c r="AA82" s="2">
        <v>1.4073082990544261E-3</v>
      </c>
      <c r="AB82" s="2">
        <v>3.7968303755561749E-3</v>
      </c>
      <c r="AC82" s="2">
        <v>3.3399266942813971E-3</v>
      </c>
      <c r="AD82" s="2">
        <v>3.8394408913300423E-3</v>
      </c>
      <c r="AE82" s="2">
        <v>7.0920179784421996E-3</v>
      </c>
      <c r="AG82">
        <v>1</v>
      </c>
      <c r="AH82" s="3">
        <f>J64</f>
        <v>3.0757409726114324E-2</v>
      </c>
      <c r="AI82" s="3">
        <f>J108</f>
        <v>-5.1212769038479121E-2</v>
      </c>
      <c r="AJ82" s="3">
        <f>J119</f>
        <v>9.4817843099024454E-2</v>
      </c>
    </row>
    <row r="83" spans="1:36" x14ac:dyDescent="0.25">
      <c r="A83" t="s">
        <v>78</v>
      </c>
      <c r="B83" s="2">
        <v>2.238953088561881E-3</v>
      </c>
      <c r="C83" s="2">
        <v>3.3870033014359838E-3</v>
      </c>
      <c r="D83" s="2">
        <v>4.4139097424451745E-3</v>
      </c>
      <c r="E83" s="2">
        <v>3.5755525151017335E-3</v>
      </c>
      <c r="F83" s="2">
        <v>7.4190960933413037E-4</v>
      </c>
      <c r="G83" s="2">
        <v>1.5697183234268202E-3</v>
      </c>
      <c r="H83" s="2">
        <v>4.7562531470935945E-3</v>
      </c>
      <c r="I83" s="2">
        <v>7.9397063651430997E-4</v>
      </c>
      <c r="J83" s="2">
        <v>1.7247068907223603E-3</v>
      </c>
      <c r="K83" s="2">
        <v>3.4880408807066508E-3</v>
      </c>
      <c r="L83" s="2">
        <v>2.7278223803494728E-3</v>
      </c>
      <c r="M83" s="2">
        <v>3.5154813427282655E-3</v>
      </c>
      <c r="N83" s="2">
        <v>2.4699793314065738E-3</v>
      </c>
      <c r="O83" s="2">
        <v>6.1769430195431317E-3</v>
      </c>
      <c r="P83" s="2">
        <v>5.7770812867048325E-3</v>
      </c>
      <c r="Q83" s="2">
        <v>8.4715947451923965E-4</v>
      </c>
      <c r="R83" s="2">
        <v>2.6360498216902528E-3</v>
      </c>
      <c r="S83" s="2">
        <v>1.5517645564074721E-3</v>
      </c>
      <c r="T83" s="2">
        <v>1.8323673625968027E-3</v>
      </c>
      <c r="U83" s="2">
        <v>7.2211769096885807E-4</v>
      </c>
      <c r="V83" s="2">
        <v>1.882193816083715E-3</v>
      </c>
      <c r="W83" s="2">
        <v>2.3357936218829328E-3</v>
      </c>
      <c r="X83" s="2">
        <v>2.5632847203004398E-3</v>
      </c>
      <c r="Y83" s="2">
        <v>5.1738318483038348E-4</v>
      </c>
      <c r="Z83" s="2">
        <v>2.2916013149955686E-3</v>
      </c>
      <c r="AA83" s="2">
        <v>1.171232434748125E-3</v>
      </c>
      <c r="AB83" s="2">
        <v>2.7005233630165836E-3</v>
      </c>
      <c r="AC83" s="2">
        <v>3.3178522445302745E-3</v>
      </c>
      <c r="AD83" s="2">
        <v>1.5022432814658783E-3</v>
      </c>
      <c r="AE83" s="2">
        <v>2.0876020022601014E-3</v>
      </c>
      <c r="AG83">
        <v>1</v>
      </c>
      <c r="AH83" s="3">
        <f>K64</f>
        <v>1.0856923122385826E-2</v>
      </c>
      <c r="AI83" s="3">
        <f>K108</f>
        <v>0.14592576244934846</v>
      </c>
      <c r="AJ83" s="3">
        <f>K119</f>
        <v>-0.23485597440670547</v>
      </c>
    </row>
    <row r="84" spans="1:36" x14ac:dyDescent="0.25">
      <c r="A84" t="s">
        <v>79</v>
      </c>
      <c r="B84" s="2">
        <v>3.6269830913300315E-3</v>
      </c>
      <c r="C84" s="2">
        <v>8.4322248531191017E-3</v>
      </c>
      <c r="D84" s="2">
        <v>9.4749557317253801E-3</v>
      </c>
      <c r="E84" s="2">
        <v>7.4338320714388093E-3</v>
      </c>
      <c r="F84" s="2">
        <v>1.4849718776942401E-3</v>
      </c>
      <c r="G84" s="2">
        <v>2.8179475187136735E-3</v>
      </c>
      <c r="H84" s="2">
        <v>1.1377492779822142E-2</v>
      </c>
      <c r="I84" s="2">
        <v>3.2263095476132243E-4</v>
      </c>
      <c r="J84" s="2">
        <v>3.4773242743774049E-3</v>
      </c>
      <c r="K84" s="2">
        <v>2.7278223803494728E-3</v>
      </c>
      <c r="L84" s="2">
        <v>7.3168057110410412E-3</v>
      </c>
      <c r="M84" s="2">
        <v>5.3855683921172973E-3</v>
      </c>
      <c r="N84" s="2">
        <v>6.2106601273749593E-3</v>
      </c>
      <c r="O84" s="2">
        <v>1.5456086329676516E-2</v>
      </c>
      <c r="P84" s="2">
        <v>9.2340221091643786E-3</v>
      </c>
      <c r="Q84" s="2">
        <v>5.3042447235230347E-4</v>
      </c>
      <c r="R84" s="2">
        <v>2.9589766622313035E-3</v>
      </c>
      <c r="S84" s="2">
        <v>2.6129632472989116E-3</v>
      </c>
      <c r="T84" s="2">
        <v>2.6464880696747493E-3</v>
      </c>
      <c r="U84" s="2">
        <v>3.7437064266454328E-4</v>
      </c>
      <c r="V84" s="2">
        <v>1.9244970285475765E-3</v>
      </c>
      <c r="W84" s="2">
        <v>2.6329780732459603E-3</v>
      </c>
      <c r="X84" s="2">
        <v>2.5424179449099029E-3</v>
      </c>
      <c r="Y84" s="2">
        <v>2.9140938941087032E-4</v>
      </c>
      <c r="Z84" s="2">
        <v>2.4455690952405449E-3</v>
      </c>
      <c r="AA84" s="2">
        <v>1.2323673487426628E-3</v>
      </c>
      <c r="AB84" s="2">
        <v>4.925232332904473E-3</v>
      </c>
      <c r="AC84" s="2">
        <v>5.6733023766643437E-3</v>
      </c>
      <c r="AD84" s="2">
        <v>1.8813107237551218E-3</v>
      </c>
      <c r="AE84" s="2">
        <v>3.7855760426151971E-3</v>
      </c>
      <c r="AG84">
        <v>1</v>
      </c>
      <c r="AH84" s="3">
        <f>L64</f>
        <v>1.621133058021466E-3</v>
      </c>
      <c r="AI84" s="3">
        <f>L108</f>
        <v>0.21851842827440032</v>
      </c>
      <c r="AJ84" s="3">
        <f>L119</f>
        <v>-0.28054649112816282</v>
      </c>
    </row>
    <row r="85" spans="1:36" x14ac:dyDescent="0.25">
      <c r="A85" t="s">
        <v>80</v>
      </c>
      <c r="B85" s="2">
        <v>4.3730943111203189E-3</v>
      </c>
      <c r="C85" s="2">
        <v>8.1727841292752266E-3</v>
      </c>
      <c r="D85" s="2">
        <v>9.513105318158549E-3</v>
      </c>
      <c r="E85" s="2">
        <v>6.2592781099270692E-3</v>
      </c>
      <c r="F85" s="2">
        <v>1.1603144222216305E-3</v>
      </c>
      <c r="G85" s="2">
        <v>2.9413133716594325E-3</v>
      </c>
      <c r="H85" s="2">
        <v>1.1577638611787728E-2</v>
      </c>
      <c r="I85" s="2">
        <v>1.4055957199687477E-3</v>
      </c>
      <c r="J85" s="2">
        <v>2.3507178431807964E-3</v>
      </c>
      <c r="K85" s="2">
        <v>3.5154813427282655E-3</v>
      </c>
      <c r="L85" s="2">
        <v>5.3855683921172973E-3</v>
      </c>
      <c r="M85" s="2">
        <v>8.7308647063731801E-3</v>
      </c>
      <c r="N85" s="2">
        <v>5.1880194904510742E-3</v>
      </c>
      <c r="O85" s="2">
        <v>1.2859852385376533E-2</v>
      </c>
      <c r="P85" s="2">
        <v>1.0402933978754664E-2</v>
      </c>
      <c r="Q85" s="2">
        <v>9.480645675982595E-4</v>
      </c>
      <c r="R85" s="2">
        <v>4.476786895275477E-3</v>
      </c>
      <c r="S85" s="2">
        <v>3.3641242360812527E-3</v>
      </c>
      <c r="T85" s="2">
        <v>3.2931273920714954E-3</v>
      </c>
      <c r="U85" s="2">
        <v>6.2301853284449675E-4</v>
      </c>
      <c r="V85" s="2">
        <v>3.298694428404698E-3</v>
      </c>
      <c r="W85" s="2">
        <v>3.6460849513795602E-3</v>
      </c>
      <c r="X85" s="2">
        <v>2.6223436657705234E-3</v>
      </c>
      <c r="Y85" s="2">
        <v>6.2688817273134532E-4</v>
      </c>
      <c r="Z85" s="2">
        <v>2.7452219065016476E-3</v>
      </c>
      <c r="AA85" s="2">
        <v>1.1646172901951712E-3</v>
      </c>
      <c r="AB85" s="2">
        <v>5.412090512585903E-3</v>
      </c>
      <c r="AC85" s="2">
        <v>6.9197427003260511E-3</v>
      </c>
      <c r="AD85" s="2">
        <v>1.8012446074485041E-3</v>
      </c>
      <c r="AE85" s="2">
        <v>3.3180785972000142E-3</v>
      </c>
      <c r="AG85">
        <v>1</v>
      </c>
      <c r="AH85" s="3">
        <f>M64</f>
        <v>9.4197396208376936E-3</v>
      </c>
      <c r="AI85" s="3">
        <f>M108</f>
        <v>0.13004280479013197</v>
      </c>
      <c r="AJ85" s="3">
        <f>M119</f>
        <v>0.22030083012432411</v>
      </c>
    </row>
    <row r="86" spans="1:36" x14ac:dyDescent="0.25">
      <c r="A86" t="s">
        <v>81</v>
      </c>
      <c r="B86" s="2">
        <v>3.2458269375910949E-3</v>
      </c>
      <c r="C86" s="2">
        <v>8.8747057745999225E-3</v>
      </c>
      <c r="D86" s="2">
        <v>9.756006861380416E-3</v>
      </c>
      <c r="E86" s="2">
        <v>6.4544095923696337E-3</v>
      </c>
      <c r="F86" s="2">
        <v>1.6481474353649338E-3</v>
      </c>
      <c r="G86" s="2">
        <v>3.1721868110051164E-3</v>
      </c>
      <c r="H86" s="2">
        <v>1.1525586958448917E-2</v>
      </c>
      <c r="I86" s="2">
        <v>4.7568371516404969E-4</v>
      </c>
      <c r="J86" s="2">
        <v>3.1422762243862668E-3</v>
      </c>
      <c r="K86" s="2">
        <v>2.4699793314065738E-3</v>
      </c>
      <c r="L86" s="2">
        <v>6.2106601273749593E-3</v>
      </c>
      <c r="M86" s="2">
        <v>5.1880194904510742E-3</v>
      </c>
      <c r="N86" s="2">
        <v>6.6799598503721547E-3</v>
      </c>
      <c r="O86" s="2">
        <v>1.4263988211928251E-2</v>
      </c>
      <c r="P86" s="2">
        <v>8.4310208066899206E-3</v>
      </c>
      <c r="Q86" s="2">
        <v>8.2593514390909002E-4</v>
      </c>
      <c r="R86" s="2">
        <v>2.9851425236333655E-3</v>
      </c>
      <c r="S86" s="2">
        <v>2.4255404663368601E-3</v>
      </c>
      <c r="T86" s="2">
        <v>2.675567687872589E-3</v>
      </c>
      <c r="U86" s="2">
        <v>6.3620956466409369E-4</v>
      </c>
      <c r="V86" s="2">
        <v>2.1888846716333183E-3</v>
      </c>
      <c r="W86" s="2">
        <v>2.4957182159404388E-3</v>
      </c>
      <c r="X86" s="2">
        <v>2.0761827486996272E-3</v>
      </c>
      <c r="Y86" s="2">
        <v>2.897388401715847E-4</v>
      </c>
      <c r="Z86" s="2">
        <v>2.7666982487171954E-3</v>
      </c>
      <c r="AA86" s="2">
        <v>2.0082946752803441E-3</v>
      </c>
      <c r="AB86" s="2">
        <v>4.7383594781025074E-3</v>
      </c>
      <c r="AC86" s="2">
        <v>4.8879284351714385E-3</v>
      </c>
      <c r="AD86" s="2">
        <v>1.5050406493254142E-3</v>
      </c>
      <c r="AE86" s="2">
        <v>3.9087627809771038E-3</v>
      </c>
      <c r="AG86">
        <v>1</v>
      </c>
      <c r="AH86" s="3">
        <f>N64</f>
        <v>6.905148195801303E-3</v>
      </c>
      <c r="AI86" s="3">
        <f>N108</f>
        <v>0.11540366987486379</v>
      </c>
      <c r="AJ86" s="3">
        <f>N119</f>
        <v>-4.924248141495928E-2</v>
      </c>
    </row>
    <row r="87" spans="1:36" x14ac:dyDescent="0.25">
      <c r="A87" t="s">
        <v>82</v>
      </c>
      <c r="B87" s="2">
        <v>8.169519104499404E-3</v>
      </c>
      <c r="C87" s="2">
        <v>2.0988911026126697E-2</v>
      </c>
      <c r="D87" s="2">
        <v>2.3365839964228696E-2</v>
      </c>
      <c r="E87" s="2">
        <v>1.6696778473997163E-2</v>
      </c>
      <c r="F87" s="2">
        <v>3.0719090884036414E-3</v>
      </c>
      <c r="G87" s="2">
        <v>7.3231783190870247E-3</v>
      </c>
      <c r="H87" s="2">
        <v>2.729445325806238E-2</v>
      </c>
      <c r="I87" s="2">
        <v>7.6483855138806021E-4</v>
      </c>
      <c r="J87" s="2">
        <v>8.1788259047231478E-3</v>
      </c>
      <c r="K87" s="2">
        <v>6.1769430195431317E-3</v>
      </c>
      <c r="L87" s="2">
        <v>1.5456086329676516E-2</v>
      </c>
      <c r="M87" s="2">
        <v>1.2859852385376533E-2</v>
      </c>
      <c r="N87" s="2">
        <v>1.4263988211928251E-2</v>
      </c>
      <c r="O87" s="2">
        <v>4.0386433605294682E-2</v>
      </c>
      <c r="P87" s="2">
        <v>2.1140715576848438E-2</v>
      </c>
      <c r="Q87" s="2">
        <v>1.2185257976596428E-3</v>
      </c>
      <c r="R87" s="2">
        <v>6.064146136497384E-3</v>
      </c>
      <c r="S87" s="2">
        <v>4.8350387821116244E-3</v>
      </c>
      <c r="T87" s="2">
        <v>5.1455882660691532E-3</v>
      </c>
      <c r="U87" s="2">
        <v>3.2516123075106699E-4</v>
      </c>
      <c r="V87" s="2">
        <v>4.4821597008756495E-3</v>
      </c>
      <c r="W87" s="2">
        <v>5.6023138433622119E-3</v>
      </c>
      <c r="X87" s="2">
        <v>5.3165509157203734E-3</v>
      </c>
      <c r="Y87" s="2">
        <v>5.5684011287316423E-4</v>
      </c>
      <c r="Z87" s="2">
        <v>4.1003240467384029E-3</v>
      </c>
      <c r="AA87" s="2">
        <v>3.0348512119944657E-3</v>
      </c>
      <c r="AB87" s="2">
        <v>1.2454823851127521E-2</v>
      </c>
      <c r="AC87" s="2">
        <v>1.354732053867987E-2</v>
      </c>
      <c r="AD87" s="2">
        <v>5.494554624019328E-3</v>
      </c>
      <c r="AE87" s="2">
        <v>1.0884421475911094E-2</v>
      </c>
      <c r="AG87">
        <v>1</v>
      </c>
      <c r="AH87" s="3">
        <f>O64</f>
        <v>1.9550585475129386E-2</v>
      </c>
      <c r="AI87" s="3">
        <f>O108</f>
        <v>-6.3144373924576058E-2</v>
      </c>
      <c r="AJ87" s="3">
        <f>O119</f>
        <v>0.25477165007162916</v>
      </c>
    </row>
    <row r="88" spans="1:36" x14ac:dyDescent="0.25">
      <c r="A88" t="s">
        <v>83</v>
      </c>
      <c r="B88" s="2">
        <v>5.876364558413727E-3</v>
      </c>
      <c r="C88" s="2">
        <v>1.2166294292235943E-2</v>
      </c>
      <c r="D88" s="2">
        <v>1.343882651006733E-2</v>
      </c>
      <c r="E88" s="2">
        <v>1.1152422367977029E-2</v>
      </c>
      <c r="F88" s="2">
        <v>1.6538801985530387E-3</v>
      </c>
      <c r="G88" s="2">
        <v>3.8360860111921759E-3</v>
      </c>
      <c r="H88" s="2">
        <v>1.3634487833769558E-2</v>
      </c>
      <c r="I88" s="2">
        <v>1.9219698792719125E-4</v>
      </c>
      <c r="J88" s="2">
        <v>2.6242129138093332E-3</v>
      </c>
      <c r="K88" s="2">
        <v>5.7770812867048325E-3</v>
      </c>
      <c r="L88" s="2">
        <v>9.2340221091643786E-3</v>
      </c>
      <c r="M88" s="2">
        <v>1.0402933978754664E-2</v>
      </c>
      <c r="N88" s="2">
        <v>8.4310208066899206E-3</v>
      </c>
      <c r="O88" s="2">
        <v>2.1140715576848438E-2</v>
      </c>
      <c r="P88" s="2">
        <v>2.1621294161383586E-2</v>
      </c>
      <c r="Q88" s="2">
        <v>1.3861562848838964E-3</v>
      </c>
      <c r="R88" s="2">
        <v>6.0345596923951977E-3</v>
      </c>
      <c r="S88" s="2">
        <v>4.287007900591628E-3</v>
      </c>
      <c r="T88" s="2">
        <v>3.7064843496077407E-3</v>
      </c>
      <c r="U88" s="2">
        <v>6.2472677431125797E-5</v>
      </c>
      <c r="V88" s="2">
        <v>3.7706104370490495E-3</v>
      </c>
      <c r="W88" s="2">
        <v>5.4400008851558787E-3</v>
      </c>
      <c r="X88" s="2">
        <v>5.6697943878103512E-3</v>
      </c>
      <c r="Y88" s="2">
        <v>-1.1428235382178024E-4</v>
      </c>
      <c r="Z88" s="2">
        <v>4.4227572356204271E-3</v>
      </c>
      <c r="AA88" s="2">
        <v>2.1437332085076622E-3</v>
      </c>
      <c r="AB88" s="2">
        <v>6.3451779191386094E-3</v>
      </c>
      <c r="AC88" s="2">
        <v>8.7314384971372404E-3</v>
      </c>
      <c r="AD88" s="2">
        <v>2.1684973450261514E-3</v>
      </c>
      <c r="AE88" s="2">
        <v>6.818469455926463E-3</v>
      </c>
      <c r="AG88">
        <v>1</v>
      </c>
      <c r="AH88" s="3">
        <f>P64</f>
        <v>5.8083317358978096E-3</v>
      </c>
      <c r="AI88" s="3">
        <f>P108</f>
        <v>-9.608602932468481E-2</v>
      </c>
      <c r="AJ88" s="3">
        <f>P119</f>
        <v>-0.14077766146821608</v>
      </c>
    </row>
    <row r="89" spans="1:36" x14ac:dyDescent="0.25">
      <c r="A89" t="s">
        <v>84</v>
      </c>
      <c r="B89" s="2">
        <v>1.093658561379143E-3</v>
      </c>
      <c r="C89" s="2">
        <v>1.2597036435958457E-3</v>
      </c>
      <c r="D89" s="2">
        <v>1.6242457068155664E-3</v>
      </c>
      <c r="E89" s="2">
        <v>1.7083067129287808E-3</v>
      </c>
      <c r="F89" s="2">
        <v>1.1456063808190278E-3</v>
      </c>
      <c r="G89" s="2">
        <v>1.5444861967742827E-3</v>
      </c>
      <c r="H89" s="2">
        <v>1.2300481463248109E-3</v>
      </c>
      <c r="I89" s="2">
        <v>1.3841285583640039E-4</v>
      </c>
      <c r="J89" s="2">
        <v>1.181366794734811E-3</v>
      </c>
      <c r="K89" s="2">
        <v>8.4715947451923965E-4</v>
      </c>
      <c r="L89" s="2">
        <v>5.3042447235230347E-4</v>
      </c>
      <c r="M89" s="2">
        <v>9.480645675982595E-4</v>
      </c>
      <c r="N89" s="2">
        <v>8.2593514390909002E-4</v>
      </c>
      <c r="O89" s="2">
        <v>1.2185257976596428E-3</v>
      </c>
      <c r="P89" s="2">
        <v>1.3861562848838964E-3</v>
      </c>
      <c r="Q89" s="2">
        <v>2.1331456425119797E-3</v>
      </c>
      <c r="R89" s="2">
        <v>1.401890310600276E-3</v>
      </c>
      <c r="S89" s="2">
        <v>9.3316499649643691E-4</v>
      </c>
      <c r="T89" s="2">
        <v>1.0123972558977287E-3</v>
      </c>
      <c r="U89" s="2">
        <v>9.8784320090851722E-4</v>
      </c>
      <c r="V89" s="2">
        <v>1.415581780871469E-3</v>
      </c>
      <c r="W89" s="2">
        <v>6.5007059639157999E-4</v>
      </c>
      <c r="X89" s="2">
        <v>4.0289109670979734E-4</v>
      </c>
      <c r="Y89" s="2">
        <v>7.7918670985825265E-4</v>
      </c>
      <c r="Z89" s="2">
        <v>9.1581629775310479E-4</v>
      </c>
      <c r="AA89" s="2">
        <v>1.048839740251074E-3</v>
      </c>
      <c r="AB89" s="2">
        <v>1.1320561272416792E-3</v>
      </c>
      <c r="AC89" s="2">
        <v>1.0811373677691609E-3</v>
      </c>
      <c r="AD89" s="2">
        <v>3.3883570313729731E-4</v>
      </c>
      <c r="AE89" s="2">
        <v>1.7908070708546049E-3</v>
      </c>
      <c r="AG89">
        <v>1</v>
      </c>
      <c r="AH89" s="3">
        <f>Q64</f>
        <v>1.4581772537591556E-2</v>
      </c>
      <c r="AI89" s="3">
        <f>Q108</f>
        <v>0.1272292686374164</v>
      </c>
      <c r="AJ89" s="3">
        <f>Q119</f>
        <v>0.16459016906939669</v>
      </c>
    </row>
    <row r="90" spans="1:36" x14ac:dyDescent="0.25">
      <c r="A90" t="s">
        <v>85</v>
      </c>
      <c r="B90" s="2">
        <v>2.9323152997808139E-3</v>
      </c>
      <c r="C90" s="2">
        <v>4.6827491538204962E-3</v>
      </c>
      <c r="D90" s="2">
        <v>5.836852076336922E-3</v>
      </c>
      <c r="E90" s="2">
        <v>4.8063538374163136E-3</v>
      </c>
      <c r="F90" s="2">
        <v>1.5538511195317991E-3</v>
      </c>
      <c r="G90" s="2">
        <v>2.6315134906311562E-3</v>
      </c>
      <c r="H90" s="2">
        <v>6.9067157087564736E-3</v>
      </c>
      <c r="I90" s="2">
        <v>9.3631743352692995E-4</v>
      </c>
      <c r="J90" s="2">
        <v>1.9068314115627165E-3</v>
      </c>
      <c r="K90" s="2">
        <v>2.6360498216902528E-3</v>
      </c>
      <c r="L90" s="2">
        <v>2.9589766622313035E-3</v>
      </c>
      <c r="M90" s="2">
        <v>4.476786895275477E-3</v>
      </c>
      <c r="N90" s="2">
        <v>2.9851425236333655E-3</v>
      </c>
      <c r="O90" s="2">
        <v>6.064146136497384E-3</v>
      </c>
      <c r="P90" s="2">
        <v>6.0345596923951977E-3</v>
      </c>
      <c r="Q90" s="2">
        <v>1.401890310600276E-3</v>
      </c>
      <c r="R90" s="2">
        <v>4.8332657113578838E-3</v>
      </c>
      <c r="S90" s="2">
        <v>3.0144902085623825E-3</v>
      </c>
      <c r="T90" s="2">
        <v>3.3080435565851617E-3</v>
      </c>
      <c r="U90" s="2">
        <v>1.1552255734175174E-3</v>
      </c>
      <c r="V90" s="2">
        <v>3.3859336327382319E-3</v>
      </c>
      <c r="W90" s="2">
        <v>2.9590635112620939E-3</v>
      </c>
      <c r="X90" s="2">
        <v>2.1496150197312198E-3</v>
      </c>
      <c r="Y90" s="2">
        <v>6.2053570795155585E-4</v>
      </c>
      <c r="Z90" s="2">
        <v>2.204702290397491E-3</v>
      </c>
      <c r="AA90" s="2">
        <v>1.5208939214435731E-3</v>
      </c>
      <c r="AB90" s="2">
        <v>3.2446518517629005E-3</v>
      </c>
      <c r="AC90" s="2">
        <v>4.1795693203918096E-3</v>
      </c>
      <c r="AD90" s="2">
        <v>1.3938843150528345E-3</v>
      </c>
      <c r="AE90" s="2">
        <v>4.2155830519778155E-3</v>
      </c>
      <c r="AG90">
        <v>1</v>
      </c>
      <c r="AH90" s="3">
        <f>R64</f>
        <v>1.3827585438654448E-2</v>
      </c>
      <c r="AI90" s="3">
        <f>R108</f>
        <v>-0.18199924007096308</v>
      </c>
      <c r="AJ90" s="3">
        <f>R119</f>
        <v>-0.32558580719750457</v>
      </c>
    </row>
    <row r="91" spans="1:36" x14ac:dyDescent="0.25">
      <c r="A91" t="s">
        <v>86</v>
      </c>
      <c r="B91" s="2">
        <v>1.6589378454528348E-3</v>
      </c>
      <c r="C91" s="2">
        <v>3.6724257359937807E-3</v>
      </c>
      <c r="D91" s="2">
        <v>4.7495584323875807E-3</v>
      </c>
      <c r="E91" s="2">
        <v>3.1720670580990562E-3</v>
      </c>
      <c r="F91" s="2">
        <v>1.0357726287453456E-3</v>
      </c>
      <c r="G91" s="2">
        <v>1.7686370200275989E-3</v>
      </c>
      <c r="H91" s="2">
        <v>6.2794830698189212E-3</v>
      </c>
      <c r="I91" s="2">
        <v>9.8072008696443048E-4</v>
      </c>
      <c r="J91" s="2">
        <v>1.5186398685895562E-3</v>
      </c>
      <c r="K91" s="2">
        <v>1.5517645564074721E-3</v>
      </c>
      <c r="L91" s="2">
        <v>2.6129632472989116E-3</v>
      </c>
      <c r="M91" s="2">
        <v>3.3641242360812527E-3</v>
      </c>
      <c r="N91" s="2">
        <v>2.4255404663368601E-3</v>
      </c>
      <c r="O91" s="2">
        <v>4.8350387821116244E-3</v>
      </c>
      <c r="P91" s="2">
        <v>4.287007900591628E-3</v>
      </c>
      <c r="Q91" s="2">
        <v>9.3316499649643691E-4</v>
      </c>
      <c r="R91" s="2">
        <v>3.0144902085623825E-3</v>
      </c>
      <c r="S91" s="2">
        <v>3.5871407880087849E-3</v>
      </c>
      <c r="T91" s="2">
        <v>2.2213512490512461E-3</v>
      </c>
      <c r="U91" s="2">
        <v>7.2969085969172261E-4</v>
      </c>
      <c r="V91" s="2">
        <v>2.4448241051967701E-3</v>
      </c>
      <c r="W91" s="2">
        <v>2.6341136635605819E-3</v>
      </c>
      <c r="X91" s="2">
        <v>1.4330035848996029E-3</v>
      </c>
      <c r="Y91" s="2">
        <v>1.0815612300635129E-3</v>
      </c>
      <c r="Z91" s="2">
        <v>1.6721120281381148E-3</v>
      </c>
      <c r="AA91" s="2">
        <v>1.3983059030475979E-3</v>
      </c>
      <c r="AB91" s="2">
        <v>2.0648459763015236E-3</v>
      </c>
      <c r="AC91" s="2">
        <v>3.0361150909501773E-3</v>
      </c>
      <c r="AD91" s="2">
        <v>1.8911160704306864E-3</v>
      </c>
      <c r="AE91" s="2">
        <v>2.8126638384367115E-3</v>
      </c>
      <c r="AG91">
        <v>1</v>
      </c>
      <c r="AH91" s="3">
        <f>S64</f>
        <v>4.2025973392204223E-3</v>
      </c>
      <c r="AI91" s="3">
        <f>S108</f>
        <v>4.6829755324736315E-2</v>
      </c>
      <c r="AJ91" s="3">
        <f>S119</f>
        <v>-0.57944261508340111</v>
      </c>
    </row>
    <row r="92" spans="1:36" x14ac:dyDescent="0.25">
      <c r="A92" t="s">
        <v>87</v>
      </c>
      <c r="B92" s="2">
        <v>3.0541924649202658E-3</v>
      </c>
      <c r="C92" s="2">
        <v>3.0028972475658684E-3</v>
      </c>
      <c r="D92" s="2">
        <v>4.670560364402874E-3</v>
      </c>
      <c r="E92" s="2">
        <v>5.0344165726974137E-3</v>
      </c>
      <c r="F92" s="2">
        <v>1.142400223071048E-3</v>
      </c>
      <c r="G92" s="2">
        <v>2.1898945948804305E-3</v>
      </c>
      <c r="H92" s="2">
        <v>5.4250937223163003E-3</v>
      </c>
      <c r="I92" s="2">
        <v>7.5677910222452492E-4</v>
      </c>
      <c r="J92" s="2">
        <v>1.6563600655590323E-3</v>
      </c>
      <c r="K92" s="2">
        <v>1.8323673625968027E-3</v>
      </c>
      <c r="L92" s="2">
        <v>2.6464880696747493E-3</v>
      </c>
      <c r="M92" s="2">
        <v>3.2931273920714954E-3</v>
      </c>
      <c r="N92" s="2">
        <v>2.675567687872589E-3</v>
      </c>
      <c r="O92" s="2">
        <v>5.1455882660691532E-3</v>
      </c>
      <c r="P92" s="2">
        <v>3.7064843496077407E-3</v>
      </c>
      <c r="Q92" s="2">
        <v>1.0123972558977287E-3</v>
      </c>
      <c r="R92" s="2">
        <v>3.3080435565851617E-3</v>
      </c>
      <c r="S92" s="2">
        <v>2.2213512490512461E-3</v>
      </c>
      <c r="T92" s="2">
        <v>5.3443406037610528E-3</v>
      </c>
      <c r="U92" s="2">
        <v>1.0609855300350347E-3</v>
      </c>
      <c r="V92" s="2">
        <v>2.7209780231408185E-3</v>
      </c>
      <c r="W92" s="2">
        <v>2.6373873647522659E-3</v>
      </c>
      <c r="X92" s="2">
        <v>1.4809491646259922E-3</v>
      </c>
      <c r="Y92" s="2">
        <v>1.5642994367814104E-3</v>
      </c>
      <c r="Z92" s="2">
        <v>2.063093971694783E-3</v>
      </c>
      <c r="AA92" s="2">
        <v>1.4059197507249547E-3</v>
      </c>
      <c r="AB92" s="2">
        <v>2.9722069979904605E-3</v>
      </c>
      <c r="AC92" s="2">
        <v>3.4687236745401845E-3</v>
      </c>
      <c r="AD92" s="2">
        <v>1.8212173290511769E-3</v>
      </c>
      <c r="AE92" s="2">
        <v>1.6010697983667955E-3</v>
      </c>
      <c r="AG92">
        <v>1</v>
      </c>
      <c r="AH92" s="3">
        <f>T64</f>
        <v>1.7359568318352104E-2</v>
      </c>
      <c r="AI92" s="3">
        <f>T108</f>
        <v>-5.0844304412142591E-2</v>
      </c>
      <c r="AJ92" s="3">
        <f>T119</f>
        <v>7.0601809999348758E-2</v>
      </c>
    </row>
    <row r="93" spans="1:36" x14ac:dyDescent="0.25">
      <c r="A93" t="s">
        <v>88</v>
      </c>
      <c r="B93" s="2">
        <v>9.0639125564974745E-4</v>
      </c>
      <c r="C93" s="2">
        <v>1.4098761660815827E-3</v>
      </c>
      <c r="D93" s="2">
        <v>1.4427617551581945E-3</v>
      </c>
      <c r="E93" s="2">
        <v>1.6587474136892848E-3</v>
      </c>
      <c r="F93" s="2">
        <v>1.268633564045664E-3</v>
      </c>
      <c r="G93" s="2">
        <v>1.5205377913410554E-3</v>
      </c>
      <c r="H93" s="2">
        <v>2.6880162257090453E-3</v>
      </c>
      <c r="I93" s="2">
        <v>7.7769126200461761E-4</v>
      </c>
      <c r="J93" s="2">
        <v>1.1719198039301705E-3</v>
      </c>
      <c r="K93" s="2">
        <v>7.2211769096885807E-4</v>
      </c>
      <c r="L93" s="2">
        <v>3.7437064266454328E-4</v>
      </c>
      <c r="M93" s="2">
        <v>6.2301853284449675E-4</v>
      </c>
      <c r="N93" s="2">
        <v>6.3620956466409369E-4</v>
      </c>
      <c r="O93" s="2">
        <v>3.2516123075106699E-4</v>
      </c>
      <c r="P93" s="2">
        <v>6.2472677431125797E-5</v>
      </c>
      <c r="Q93" s="2">
        <v>9.8784320090851722E-4</v>
      </c>
      <c r="R93" s="2">
        <v>1.1552255734175174E-3</v>
      </c>
      <c r="S93" s="2">
        <v>7.2969085969172261E-4</v>
      </c>
      <c r="T93" s="2">
        <v>1.0609855300350347E-3</v>
      </c>
      <c r="U93" s="2">
        <v>2.4363421991899885E-3</v>
      </c>
      <c r="V93" s="2">
        <v>1.0317239401381355E-3</v>
      </c>
      <c r="W93" s="2">
        <v>9.2711401170157801E-4</v>
      </c>
      <c r="X93" s="2">
        <v>3.8417508254166003E-4</v>
      </c>
      <c r="Y93" s="2">
        <v>-5.8962817506179636E-5</v>
      </c>
      <c r="Z93" s="2">
        <v>1.0528298062315422E-3</v>
      </c>
      <c r="AA93" s="2">
        <v>9.8344206465117217E-4</v>
      </c>
      <c r="AB93" s="2">
        <v>1.3887950138563527E-3</v>
      </c>
      <c r="AC93" s="2">
        <v>1.0745587563494917E-3</v>
      </c>
      <c r="AD93" s="2">
        <v>1.0039468407584331E-3</v>
      </c>
      <c r="AE93" s="2">
        <v>6.1916183632384624E-4</v>
      </c>
      <c r="AG93">
        <v>1</v>
      </c>
      <c r="AH93" s="3">
        <f>U64</f>
        <v>8.562883629929274E-3</v>
      </c>
      <c r="AI93" s="3">
        <f>U108</f>
        <v>4.8687651937461149E-2</v>
      </c>
      <c r="AJ93" s="3">
        <f>U119</f>
        <v>-0.24894860725741921</v>
      </c>
    </row>
    <row r="94" spans="1:36" x14ac:dyDescent="0.25">
      <c r="A94" t="s">
        <v>89</v>
      </c>
      <c r="B94" s="2">
        <v>2.1679702739573303E-3</v>
      </c>
      <c r="C94" s="2">
        <v>3.7014781662417207E-3</v>
      </c>
      <c r="D94" s="2">
        <v>5.1721843092874444E-3</v>
      </c>
      <c r="E94" s="2">
        <v>2.5736862145227263E-3</v>
      </c>
      <c r="F94" s="2">
        <v>1.2965022010099784E-3</v>
      </c>
      <c r="G94" s="2">
        <v>2.3743788301336184E-3</v>
      </c>
      <c r="H94" s="2">
        <v>5.1308277046304696E-3</v>
      </c>
      <c r="I94" s="2">
        <v>1.4745772260199577E-3</v>
      </c>
      <c r="J94" s="2">
        <v>1.9928448000606988E-3</v>
      </c>
      <c r="K94" s="2">
        <v>1.882193816083715E-3</v>
      </c>
      <c r="L94" s="2">
        <v>1.9244970285475765E-3</v>
      </c>
      <c r="M94" s="2">
        <v>3.298694428404698E-3</v>
      </c>
      <c r="N94" s="2">
        <v>2.1888846716333183E-3</v>
      </c>
      <c r="O94" s="2">
        <v>4.4821597008756495E-3</v>
      </c>
      <c r="P94" s="2">
        <v>3.7706104370490495E-3</v>
      </c>
      <c r="Q94" s="2">
        <v>1.415581780871469E-3</v>
      </c>
      <c r="R94" s="2">
        <v>3.3859336327382319E-3</v>
      </c>
      <c r="S94" s="2">
        <v>2.4448241051967701E-3</v>
      </c>
      <c r="T94" s="2">
        <v>2.7209780231408185E-3</v>
      </c>
      <c r="U94" s="2">
        <v>1.0317239401381355E-3</v>
      </c>
      <c r="V94" s="2">
        <v>4.1583929958638301E-3</v>
      </c>
      <c r="W94" s="2">
        <v>2.4927937207575631E-3</v>
      </c>
      <c r="X94" s="2">
        <v>8.4485202691553566E-4</v>
      </c>
      <c r="Y94" s="2">
        <v>8.9053516208444311E-4</v>
      </c>
      <c r="Z94" s="2">
        <v>1.8910268753337229E-3</v>
      </c>
      <c r="AA94" s="2">
        <v>2.0291398269014515E-3</v>
      </c>
      <c r="AB94" s="2">
        <v>2.2389522294246726E-3</v>
      </c>
      <c r="AC94" s="2">
        <v>3.4181700589166167E-3</v>
      </c>
      <c r="AD94" s="2">
        <v>2.2665442143938955E-3</v>
      </c>
      <c r="AE94" s="2">
        <v>2.9854614353678039E-3</v>
      </c>
      <c r="AG94">
        <v>1</v>
      </c>
      <c r="AH94" s="3">
        <f>V64</f>
        <v>2.5850471306087759E-2</v>
      </c>
      <c r="AI94" s="3">
        <f>V108</f>
        <v>7.2029006741559737E-2</v>
      </c>
      <c r="AJ94" s="3">
        <f>V119</f>
        <v>0.4660843017046063</v>
      </c>
    </row>
    <row r="95" spans="1:36" x14ac:dyDescent="0.25">
      <c r="A95" t="s">
        <v>90</v>
      </c>
      <c r="B95" s="2">
        <v>2.236117862920454E-3</v>
      </c>
      <c r="C95" s="2">
        <v>3.7580445266404429E-3</v>
      </c>
      <c r="D95" s="2">
        <v>4.8341653913141691E-3</v>
      </c>
      <c r="E95" s="2">
        <v>3.8268455835811545E-3</v>
      </c>
      <c r="F95" s="2">
        <v>9.1055134410221884E-4</v>
      </c>
      <c r="G95" s="2">
        <v>1.8330897216480547E-3</v>
      </c>
      <c r="H95" s="2">
        <v>5.4385774603152972E-3</v>
      </c>
      <c r="I95" s="2">
        <v>2.8507290996109816E-4</v>
      </c>
      <c r="J95" s="2">
        <v>1.2103909456049561E-3</v>
      </c>
      <c r="K95" s="2">
        <v>2.3357936218829328E-3</v>
      </c>
      <c r="L95" s="2">
        <v>2.6329780732459603E-3</v>
      </c>
      <c r="M95" s="2">
        <v>3.6460849513795602E-3</v>
      </c>
      <c r="N95" s="2">
        <v>2.4957182159404388E-3</v>
      </c>
      <c r="O95" s="2">
        <v>5.6023138433622119E-3</v>
      </c>
      <c r="P95" s="2">
        <v>5.4400008851558787E-3</v>
      </c>
      <c r="Q95" s="2">
        <v>6.5007059639157999E-4</v>
      </c>
      <c r="R95" s="2">
        <v>2.9590635112620939E-3</v>
      </c>
      <c r="S95" s="2">
        <v>2.6341136635605819E-3</v>
      </c>
      <c r="T95" s="2">
        <v>2.6373873647522659E-3</v>
      </c>
      <c r="U95" s="2">
        <v>9.2711401170157801E-4</v>
      </c>
      <c r="V95" s="2">
        <v>2.4927937207575631E-3</v>
      </c>
      <c r="W95" s="2">
        <v>4.8520918901529776E-3</v>
      </c>
      <c r="X95" s="2">
        <v>2.5313858537140367E-3</v>
      </c>
      <c r="Y95" s="2">
        <v>-1.1237998868341158E-4</v>
      </c>
      <c r="Z95" s="2">
        <v>1.4826300451834676E-3</v>
      </c>
      <c r="AA95" s="2">
        <v>1.0783146298260955E-3</v>
      </c>
      <c r="AB95" s="2">
        <v>2.4484601725625302E-3</v>
      </c>
      <c r="AC95" s="2">
        <v>3.7993003208429592E-3</v>
      </c>
      <c r="AD95" s="2">
        <v>2.0152571777009246E-3</v>
      </c>
      <c r="AE95" s="2">
        <v>5.5452871069821684E-4</v>
      </c>
      <c r="AG95">
        <v>1</v>
      </c>
      <c r="AH95" s="3">
        <f>W64</f>
        <v>2.2845233439390236E-2</v>
      </c>
      <c r="AI95" s="3">
        <f>W108</f>
        <v>7.5610515439028012E-2</v>
      </c>
      <c r="AJ95" s="3">
        <f>W119</f>
        <v>0.70116306920472959</v>
      </c>
    </row>
    <row r="96" spans="1:36" x14ac:dyDescent="0.25">
      <c r="A96" t="s">
        <v>91</v>
      </c>
      <c r="B96" s="2">
        <v>1.8839188766718593E-3</v>
      </c>
      <c r="C96" s="2">
        <v>2.6549436869495765E-3</v>
      </c>
      <c r="D96" s="2">
        <v>3.8305645202892716E-3</v>
      </c>
      <c r="E96" s="2">
        <v>3.8666287482761273E-3</v>
      </c>
      <c r="F96" s="2">
        <v>5.363508768424733E-4</v>
      </c>
      <c r="G96" s="2">
        <v>1.2858232236891223E-3</v>
      </c>
      <c r="H96" s="2">
        <v>2.7974333666485186E-3</v>
      </c>
      <c r="I96" s="2">
        <v>-3.5610327868305539E-4</v>
      </c>
      <c r="J96" s="2">
        <v>3.8205772099870767E-4</v>
      </c>
      <c r="K96" s="2">
        <v>2.5632847203004398E-3</v>
      </c>
      <c r="L96" s="2">
        <v>2.5424179449099029E-3</v>
      </c>
      <c r="M96" s="2">
        <v>2.6223436657705234E-3</v>
      </c>
      <c r="N96" s="2">
        <v>2.0761827486996272E-3</v>
      </c>
      <c r="O96" s="2">
        <v>5.3165509157203734E-3</v>
      </c>
      <c r="P96" s="2">
        <v>5.6697943878103512E-3</v>
      </c>
      <c r="Q96" s="2">
        <v>4.0289109670979734E-4</v>
      </c>
      <c r="R96" s="2">
        <v>2.1496150197312198E-3</v>
      </c>
      <c r="S96" s="2">
        <v>1.4330035848996029E-3</v>
      </c>
      <c r="T96" s="2">
        <v>1.4809491646259922E-3</v>
      </c>
      <c r="U96" s="2">
        <v>3.8417508254166003E-4</v>
      </c>
      <c r="V96" s="2">
        <v>8.4485202691553566E-4</v>
      </c>
      <c r="W96" s="2">
        <v>2.5313858537140367E-3</v>
      </c>
      <c r="X96" s="2">
        <v>5.7094720614084445E-3</v>
      </c>
      <c r="Y96" s="2">
        <v>-2.196919175628794E-4</v>
      </c>
      <c r="Z96" s="2">
        <v>1.0214204075027829E-3</v>
      </c>
      <c r="AA96" s="2">
        <v>-7.1702748295262572E-5</v>
      </c>
      <c r="AB96" s="2">
        <v>1.7694649218141956E-3</v>
      </c>
      <c r="AC96" s="2">
        <v>2.8295421142170022E-3</v>
      </c>
      <c r="AD96" s="2">
        <v>6.8590641870685338E-4</v>
      </c>
      <c r="AE96" s="2">
        <v>8.424536375840208E-4</v>
      </c>
      <c r="AG96">
        <v>1</v>
      </c>
      <c r="AH96" s="3">
        <f>X64</f>
        <v>9.6108694400754754E-3</v>
      </c>
      <c r="AI96" s="3">
        <f>X108</f>
        <v>0.10147171540668701</v>
      </c>
      <c r="AJ96" s="3">
        <f>X119</f>
        <v>0.2114331855965865</v>
      </c>
    </row>
    <row r="97" spans="1:36" x14ac:dyDescent="0.25">
      <c r="A97" t="s">
        <v>92</v>
      </c>
      <c r="B97" s="2">
        <v>1.0160274955215588E-3</v>
      </c>
      <c r="C97" s="2">
        <v>6.1692116863496177E-4</v>
      </c>
      <c r="D97" s="2">
        <v>1.1863646096754066E-3</v>
      </c>
      <c r="E97" s="2">
        <v>1.5210007473679297E-3</v>
      </c>
      <c r="F97" s="2">
        <v>3.1762269372430119E-4</v>
      </c>
      <c r="G97" s="2">
        <v>7.5722141807683756E-4</v>
      </c>
      <c r="H97" s="2">
        <v>-5.0836116927059334E-4</v>
      </c>
      <c r="I97" s="2">
        <v>1.4230616542072428E-3</v>
      </c>
      <c r="J97" s="2">
        <v>2.1132246178055935E-3</v>
      </c>
      <c r="K97" s="2">
        <v>5.1738318483038348E-4</v>
      </c>
      <c r="L97" s="2">
        <v>2.9140938941087032E-4</v>
      </c>
      <c r="M97" s="2">
        <v>6.2688817273134532E-4</v>
      </c>
      <c r="N97" s="2">
        <v>2.897388401715847E-4</v>
      </c>
      <c r="O97" s="2">
        <v>5.5684011287316423E-4</v>
      </c>
      <c r="P97" s="2">
        <v>-1.1428235382178024E-4</v>
      </c>
      <c r="Q97" s="2">
        <v>7.7918670985825265E-4</v>
      </c>
      <c r="R97" s="2">
        <v>6.2053570795155585E-4</v>
      </c>
      <c r="S97" s="2">
        <v>1.0815612300635129E-3</v>
      </c>
      <c r="T97" s="2">
        <v>1.5642994367814104E-3</v>
      </c>
      <c r="U97" s="2">
        <v>-5.8962817506179636E-5</v>
      </c>
      <c r="V97" s="2">
        <v>8.9053516208444311E-4</v>
      </c>
      <c r="W97" s="2">
        <v>-1.1237998868341158E-4</v>
      </c>
      <c r="X97" s="2">
        <v>-2.196919175628794E-4</v>
      </c>
      <c r="Y97" s="2">
        <v>7.1018929340030098E-3</v>
      </c>
      <c r="Z97" s="2">
        <v>2.8042984803980922E-3</v>
      </c>
      <c r="AA97" s="2">
        <v>9.5548260166276162E-4</v>
      </c>
      <c r="AB97" s="2">
        <v>1.5618501896675621E-3</v>
      </c>
      <c r="AC97" s="2">
        <v>5.3162956444094693E-4</v>
      </c>
      <c r="AD97" s="2">
        <v>1.5034090662173775E-3</v>
      </c>
      <c r="AE97" s="2">
        <v>1.4481738674825351E-3</v>
      </c>
      <c r="AG97">
        <v>1</v>
      </c>
      <c r="AH97" s="3">
        <f>Y64</f>
        <v>9.7350064762091893E-3</v>
      </c>
      <c r="AI97" s="3">
        <f>Y108</f>
        <v>7.6497068890789194E-2</v>
      </c>
      <c r="AJ97" s="3">
        <f>Y119</f>
        <v>1.5280043239896686E-2</v>
      </c>
    </row>
    <row r="98" spans="1:36" x14ac:dyDescent="0.25">
      <c r="A98" t="s">
        <v>93</v>
      </c>
      <c r="B98" s="2">
        <v>2.2900290980457818E-3</v>
      </c>
      <c r="C98" s="2">
        <v>3.6353585787572253E-3</v>
      </c>
      <c r="D98" s="2">
        <v>5.0400965712218146E-3</v>
      </c>
      <c r="E98" s="2">
        <v>4.5046941938462681E-3</v>
      </c>
      <c r="F98" s="2">
        <v>9.7060888933586447E-4</v>
      </c>
      <c r="G98" s="2">
        <v>1.9294473942539408E-3</v>
      </c>
      <c r="H98" s="2">
        <v>4.0553890429959293E-3</v>
      </c>
      <c r="I98" s="2">
        <v>1.5391383939792943E-3</v>
      </c>
      <c r="J98" s="2">
        <v>2.2724541901404326E-3</v>
      </c>
      <c r="K98" s="2">
        <v>2.2916013149955686E-3</v>
      </c>
      <c r="L98" s="2">
        <v>2.4455690952405449E-3</v>
      </c>
      <c r="M98" s="2">
        <v>2.7452219065016476E-3</v>
      </c>
      <c r="N98" s="2">
        <v>2.7666982487171954E-3</v>
      </c>
      <c r="O98" s="2">
        <v>4.1003240467384029E-3</v>
      </c>
      <c r="P98" s="2">
        <v>4.4227572356204271E-3</v>
      </c>
      <c r="Q98" s="2">
        <v>9.1581629775310479E-4</v>
      </c>
      <c r="R98" s="2">
        <v>2.204702290397491E-3</v>
      </c>
      <c r="S98" s="2">
        <v>1.6721120281381148E-3</v>
      </c>
      <c r="T98" s="2">
        <v>2.063093971694783E-3</v>
      </c>
      <c r="U98" s="2">
        <v>1.0528298062315422E-3</v>
      </c>
      <c r="V98" s="2">
        <v>1.8910268753337229E-3</v>
      </c>
      <c r="W98" s="2">
        <v>1.4826300451834676E-3</v>
      </c>
      <c r="X98" s="2">
        <v>1.0214204075027829E-3</v>
      </c>
      <c r="Y98" s="2">
        <v>2.8042984803980922E-3</v>
      </c>
      <c r="Z98" s="2">
        <v>6.5437357980965396E-3</v>
      </c>
      <c r="AA98" s="2">
        <v>2.1915783107870962E-3</v>
      </c>
      <c r="AB98" s="2">
        <v>2.3892599934519721E-3</v>
      </c>
      <c r="AC98" s="2">
        <v>2.1562574401592944E-3</v>
      </c>
      <c r="AD98" s="2">
        <v>1.190618383860285E-3</v>
      </c>
      <c r="AE98" s="2">
        <v>1.8464070543678093E-3</v>
      </c>
      <c r="AG98">
        <v>1</v>
      </c>
      <c r="AH98" s="3">
        <f>Z64</f>
        <v>1.0106330378524339E-2</v>
      </c>
      <c r="AI98" s="3">
        <f>Z108</f>
        <v>-7.0421082594496906E-2</v>
      </c>
      <c r="AJ98" s="3">
        <f>Z119</f>
        <v>7.5944531892068387E-2</v>
      </c>
    </row>
    <row r="99" spans="1:36" x14ac:dyDescent="0.25">
      <c r="A99" t="s">
        <v>94</v>
      </c>
      <c r="B99" s="2">
        <v>8.1841785016129119E-4</v>
      </c>
      <c r="C99" s="2">
        <v>2.6002513122916904E-3</v>
      </c>
      <c r="D99" s="2">
        <v>2.9229431287299272E-3</v>
      </c>
      <c r="E99" s="2">
        <v>1.1528119325401086E-3</v>
      </c>
      <c r="F99" s="2">
        <v>1.0642659591661499E-3</v>
      </c>
      <c r="G99" s="2">
        <v>1.9990748282562591E-3</v>
      </c>
      <c r="H99" s="2">
        <v>3.1150672048025686E-3</v>
      </c>
      <c r="I99" s="2">
        <v>1.7903267954520626E-3</v>
      </c>
      <c r="J99" s="2">
        <v>1.4073082990544261E-3</v>
      </c>
      <c r="K99" s="2">
        <v>1.171232434748125E-3</v>
      </c>
      <c r="L99" s="2">
        <v>1.2323673487426628E-3</v>
      </c>
      <c r="M99" s="2">
        <v>1.1646172901951712E-3</v>
      </c>
      <c r="N99" s="2">
        <v>2.0082946752803441E-3</v>
      </c>
      <c r="O99" s="2">
        <v>3.0348512119944657E-3</v>
      </c>
      <c r="P99" s="2">
        <v>2.1437332085076622E-3</v>
      </c>
      <c r="Q99" s="2">
        <v>1.048839740251074E-3</v>
      </c>
      <c r="R99" s="2">
        <v>1.5208939214435731E-3</v>
      </c>
      <c r="S99" s="2">
        <v>1.3983059030475979E-3</v>
      </c>
      <c r="T99" s="2">
        <v>1.4059197507249547E-3</v>
      </c>
      <c r="U99" s="2">
        <v>9.8344206465117217E-4</v>
      </c>
      <c r="V99" s="2">
        <v>2.0291398269014515E-3</v>
      </c>
      <c r="W99" s="2">
        <v>1.0783146298260955E-3</v>
      </c>
      <c r="X99" s="2">
        <v>-7.1702748295262572E-5</v>
      </c>
      <c r="Y99" s="2">
        <v>9.5548260166276162E-4</v>
      </c>
      <c r="Z99" s="2">
        <v>2.1915783107870962E-3</v>
      </c>
      <c r="AA99" s="2">
        <v>4.7956165287017629E-3</v>
      </c>
      <c r="AB99" s="2">
        <v>1.4813268816541011E-3</v>
      </c>
      <c r="AC99" s="2">
        <v>1.9035654114241743E-3</v>
      </c>
      <c r="AD99" s="2">
        <v>1.4543949760413139E-3</v>
      </c>
      <c r="AE99" s="2">
        <v>1.879478491339486E-3</v>
      </c>
      <c r="AG99">
        <v>1</v>
      </c>
      <c r="AH99" s="3">
        <f>AA64</f>
        <v>1.61487773914511E-2</v>
      </c>
      <c r="AI99" s="3">
        <f>AA108</f>
        <v>5.3738898057726421E-2</v>
      </c>
      <c r="AJ99" s="3">
        <f>AA119</f>
        <v>6.4733558890574125E-2</v>
      </c>
    </row>
    <row r="100" spans="1:36" x14ac:dyDescent="0.25">
      <c r="A100" t="s">
        <v>95</v>
      </c>
      <c r="B100" s="2">
        <v>4.331350390902565E-3</v>
      </c>
      <c r="C100" s="2">
        <v>9.7647117954574991E-3</v>
      </c>
      <c r="D100" s="2">
        <v>1.0466937648766777E-2</v>
      </c>
      <c r="E100" s="2">
        <v>9.4264839841554891E-3</v>
      </c>
      <c r="F100" s="2">
        <v>2.361660683357279E-3</v>
      </c>
      <c r="G100" s="2">
        <v>4.0960143046211549E-3</v>
      </c>
      <c r="H100" s="2">
        <v>1.2380641410891104E-2</v>
      </c>
      <c r="I100" s="2">
        <v>8.6094877321458377E-4</v>
      </c>
      <c r="J100" s="2">
        <v>3.7968303755561749E-3</v>
      </c>
      <c r="K100" s="2">
        <v>2.7005233630165836E-3</v>
      </c>
      <c r="L100" s="2">
        <v>4.925232332904473E-3</v>
      </c>
      <c r="M100" s="2">
        <v>5.412090512585903E-3</v>
      </c>
      <c r="N100" s="2">
        <v>4.7383594781025074E-3</v>
      </c>
      <c r="O100" s="2">
        <v>1.2454823851127521E-2</v>
      </c>
      <c r="P100" s="2">
        <v>6.3451779191386094E-3</v>
      </c>
      <c r="Q100" s="2">
        <v>1.1320561272416792E-3</v>
      </c>
      <c r="R100" s="2">
        <v>3.2446518517629005E-3</v>
      </c>
      <c r="S100" s="2">
        <v>2.0648459763015236E-3</v>
      </c>
      <c r="T100" s="2">
        <v>2.9722069979904605E-3</v>
      </c>
      <c r="U100" s="2">
        <v>1.3887950138563527E-3</v>
      </c>
      <c r="V100" s="2">
        <v>2.2389522294246726E-3</v>
      </c>
      <c r="W100" s="2">
        <v>2.4484601725625302E-3</v>
      </c>
      <c r="X100" s="2">
        <v>1.7694649218141956E-3</v>
      </c>
      <c r="Y100" s="2">
        <v>1.5618501896675621E-3</v>
      </c>
      <c r="Z100" s="2">
        <v>2.3892599934519721E-3</v>
      </c>
      <c r="AA100" s="2">
        <v>1.4813268816541011E-3</v>
      </c>
      <c r="AB100" s="2">
        <v>7.3682368764932697E-3</v>
      </c>
      <c r="AC100" s="2">
        <v>6.1531924892985115E-3</v>
      </c>
      <c r="AD100" s="2">
        <v>2.0199056149393041E-3</v>
      </c>
      <c r="AE100" s="2">
        <v>5.8659270383591856E-3</v>
      </c>
      <c r="AG100">
        <v>1</v>
      </c>
      <c r="AH100" s="3">
        <f>AB64</f>
        <v>1.1627323097006108E-2</v>
      </c>
      <c r="AI100" s="3">
        <f>AB108</f>
        <v>-4.4661070929805508E-2</v>
      </c>
      <c r="AJ100" s="3">
        <f>AB119</f>
        <v>-0.12943891454692319</v>
      </c>
    </row>
    <row r="101" spans="1:36" x14ac:dyDescent="0.25">
      <c r="A101" t="s">
        <v>96</v>
      </c>
      <c r="B101" s="2">
        <v>5.1501078367189252E-3</v>
      </c>
      <c r="C101" s="2">
        <v>9.9096670617360733E-3</v>
      </c>
      <c r="D101" s="2">
        <v>1.1195843441768936E-2</v>
      </c>
      <c r="E101" s="2">
        <v>9.0156938238886535E-3</v>
      </c>
      <c r="F101" s="2">
        <v>2.2212557182859668E-3</v>
      </c>
      <c r="G101" s="2">
        <v>4.2223030808195899E-3</v>
      </c>
      <c r="H101" s="2">
        <v>1.3346714030854216E-2</v>
      </c>
      <c r="I101" s="2">
        <v>1.589553208653776E-3</v>
      </c>
      <c r="J101" s="2">
        <v>3.3399266942813971E-3</v>
      </c>
      <c r="K101" s="2">
        <v>3.3178522445302745E-3</v>
      </c>
      <c r="L101" s="2">
        <v>5.6733023766643437E-3</v>
      </c>
      <c r="M101" s="2">
        <v>6.9197427003260511E-3</v>
      </c>
      <c r="N101" s="2">
        <v>4.8879284351714385E-3</v>
      </c>
      <c r="O101" s="2">
        <v>1.354732053867987E-2</v>
      </c>
      <c r="P101" s="2">
        <v>8.7314384971372404E-3</v>
      </c>
      <c r="Q101" s="2">
        <v>1.0811373677691609E-3</v>
      </c>
      <c r="R101" s="2">
        <v>4.1795693203918096E-3</v>
      </c>
      <c r="S101" s="2">
        <v>3.0361150909501773E-3</v>
      </c>
      <c r="T101" s="2">
        <v>3.4687236745401845E-3</v>
      </c>
      <c r="U101" s="2">
        <v>1.0745587563494917E-3</v>
      </c>
      <c r="V101" s="2">
        <v>3.4181700589166167E-3</v>
      </c>
      <c r="W101" s="2">
        <v>3.7993003208429592E-3</v>
      </c>
      <c r="X101" s="2">
        <v>2.8295421142170022E-3</v>
      </c>
      <c r="Y101" s="2">
        <v>5.3162956444094693E-4</v>
      </c>
      <c r="Z101" s="2">
        <v>2.1562574401592944E-3</v>
      </c>
      <c r="AA101" s="2">
        <v>1.9035654114241743E-3</v>
      </c>
      <c r="AB101" s="2">
        <v>6.1531924892985115E-3</v>
      </c>
      <c r="AC101" s="2">
        <v>9.5014558196350914E-3</v>
      </c>
      <c r="AD101" s="2">
        <v>2.1375876791443838E-3</v>
      </c>
      <c r="AE101" s="2">
        <v>4.2773506052949696E-3</v>
      </c>
      <c r="AG101">
        <v>1</v>
      </c>
      <c r="AH101" s="3">
        <f>AC64</f>
        <v>1.5133290801895783E-2</v>
      </c>
      <c r="AI101" s="3">
        <f>AC108</f>
        <v>-0.1114868910416085</v>
      </c>
      <c r="AJ101" s="3">
        <f>AC119</f>
        <v>-0.16562255817044128</v>
      </c>
    </row>
    <row r="102" spans="1:36" x14ac:dyDescent="0.25">
      <c r="A102" t="s">
        <v>97</v>
      </c>
      <c r="B102" s="2">
        <v>1.6155548648471157E-3</v>
      </c>
      <c r="C102" s="2">
        <v>2.9763084893524487E-3</v>
      </c>
      <c r="D102" s="2">
        <v>3.731828774546809E-3</v>
      </c>
      <c r="E102" s="2">
        <v>2.1752051261280619E-3</v>
      </c>
      <c r="F102" s="2">
        <v>1.0489205067122774E-3</v>
      </c>
      <c r="G102" s="2">
        <v>2.0844856415130932E-3</v>
      </c>
      <c r="H102" s="2">
        <v>3.9793198285895826E-3</v>
      </c>
      <c r="I102" s="2">
        <v>2.3509166489702896E-3</v>
      </c>
      <c r="J102" s="2">
        <v>3.8394408913300423E-3</v>
      </c>
      <c r="K102" s="2">
        <v>1.5022432814658783E-3</v>
      </c>
      <c r="L102" s="2">
        <v>1.8813107237551218E-3</v>
      </c>
      <c r="M102" s="2">
        <v>1.8012446074485041E-3</v>
      </c>
      <c r="N102" s="2">
        <v>1.5050406493254142E-3</v>
      </c>
      <c r="O102" s="2">
        <v>5.494554624019328E-3</v>
      </c>
      <c r="P102" s="2">
        <v>2.1684973450261514E-3</v>
      </c>
      <c r="Q102" s="2">
        <v>3.3883570313729731E-4</v>
      </c>
      <c r="R102" s="2">
        <v>1.3938843150528345E-3</v>
      </c>
      <c r="S102" s="2">
        <v>1.8911160704306864E-3</v>
      </c>
      <c r="T102" s="2">
        <v>1.8212173290511769E-3</v>
      </c>
      <c r="U102" s="2">
        <v>1.0039468407584331E-3</v>
      </c>
      <c r="V102" s="2">
        <v>2.2665442143938955E-3</v>
      </c>
      <c r="W102" s="2">
        <v>2.0152571777009246E-3</v>
      </c>
      <c r="X102" s="2">
        <v>6.8590641870685338E-4</v>
      </c>
      <c r="Y102" s="2">
        <v>1.5034090662173775E-3</v>
      </c>
      <c r="Z102" s="2">
        <v>1.190618383860285E-3</v>
      </c>
      <c r="AA102" s="2">
        <v>1.4543949760413139E-3</v>
      </c>
      <c r="AB102" s="2">
        <v>2.0199056149393041E-3</v>
      </c>
      <c r="AC102" s="2">
        <v>2.1375876791443838E-3</v>
      </c>
      <c r="AD102" s="2">
        <v>6.4449493951946862E-3</v>
      </c>
      <c r="AE102" s="2">
        <v>5.5382371474164841E-3</v>
      </c>
      <c r="AG102">
        <v>1</v>
      </c>
      <c r="AH102" s="3">
        <f>AD64</f>
        <v>2.8244458596357921E-2</v>
      </c>
      <c r="AI102" s="3">
        <f>AD108</f>
        <v>-2.0625099786268425E-3</v>
      </c>
      <c r="AJ102" s="3">
        <f>AD119</f>
        <v>-0.15428536992073247</v>
      </c>
    </row>
    <row r="103" spans="1:36" x14ac:dyDescent="0.25">
      <c r="A103" t="s">
        <v>98</v>
      </c>
      <c r="B103" s="2">
        <v>4.0446415785948724E-3</v>
      </c>
      <c r="C103" s="2">
        <v>1.1280830688113579E-2</v>
      </c>
      <c r="D103" s="2">
        <v>7.816939956297073E-3</v>
      </c>
      <c r="E103" s="2">
        <v>1.0670702510989028E-2</v>
      </c>
      <c r="F103" s="2">
        <v>3.2533621561463828E-3</v>
      </c>
      <c r="G103" s="2">
        <v>3.5414933513018949E-3</v>
      </c>
      <c r="H103" s="2">
        <v>1.3608854533954332E-2</v>
      </c>
      <c r="I103" s="2">
        <v>1.7179707001754201E-3</v>
      </c>
      <c r="J103" s="2">
        <v>7.0920179784421996E-3</v>
      </c>
      <c r="K103" s="2">
        <v>2.0876020022601014E-3</v>
      </c>
      <c r="L103" s="2">
        <v>3.7855760426151971E-3</v>
      </c>
      <c r="M103" s="2">
        <v>3.3180785972000142E-3</v>
      </c>
      <c r="N103" s="2">
        <v>3.9087627809771038E-3</v>
      </c>
      <c r="O103" s="2">
        <v>1.0884421475911094E-2</v>
      </c>
      <c r="P103" s="2">
        <v>6.818469455926463E-3</v>
      </c>
      <c r="Q103" s="2">
        <v>1.7908070708546049E-3</v>
      </c>
      <c r="R103" s="2">
        <v>4.2155830519778155E-3</v>
      </c>
      <c r="S103" s="2">
        <v>2.8126638384367115E-3</v>
      </c>
      <c r="T103" s="2">
        <v>1.6010697983667955E-3</v>
      </c>
      <c r="U103" s="2">
        <v>6.1916183632384624E-4</v>
      </c>
      <c r="V103" s="2">
        <v>2.9854614353678039E-3</v>
      </c>
      <c r="W103" s="2">
        <v>5.5452871069821684E-4</v>
      </c>
      <c r="X103" s="2">
        <v>8.424536375840208E-4</v>
      </c>
      <c r="Y103" s="2">
        <v>1.4481738674825351E-3</v>
      </c>
      <c r="Z103" s="2">
        <v>1.8464070543678093E-3</v>
      </c>
      <c r="AA103" s="2">
        <v>1.879478491339486E-3</v>
      </c>
      <c r="AB103" s="2">
        <v>5.8659270383591856E-3</v>
      </c>
      <c r="AC103" s="2">
        <v>4.2773506052949696E-3</v>
      </c>
      <c r="AD103" s="2">
        <v>5.5382371474164841E-3</v>
      </c>
      <c r="AE103" s="2">
        <v>3.8468985715685411E-2</v>
      </c>
      <c r="AG103">
        <v>1</v>
      </c>
      <c r="AH103" s="3">
        <f>AE64</f>
        <v>7.1018763134876886E-2</v>
      </c>
      <c r="AI103" s="3">
        <f>AE108</f>
        <v>1.171853200438554E-3</v>
      </c>
      <c r="AJ103" s="3">
        <f>AE119</f>
        <v>0.15046614783746748</v>
      </c>
    </row>
    <row r="105" spans="1:36" x14ac:dyDescent="0.25">
      <c r="A105" s="7" t="s">
        <v>29</v>
      </c>
    </row>
    <row r="107" spans="1:36" x14ac:dyDescent="0.25">
      <c r="A107" t="s">
        <v>27</v>
      </c>
      <c r="B107" t="s">
        <v>69</v>
      </c>
      <c r="C107" t="s">
        <v>70</v>
      </c>
      <c r="D107" t="s">
        <v>71</v>
      </c>
      <c r="E107" t="s">
        <v>72</v>
      </c>
      <c r="F107" t="s">
        <v>73</v>
      </c>
      <c r="G107" t="s">
        <v>74</v>
      </c>
      <c r="H107" t="s">
        <v>75</v>
      </c>
      <c r="I107" t="s">
        <v>76</v>
      </c>
      <c r="J107" t="s">
        <v>77</v>
      </c>
      <c r="K107" t="s">
        <v>78</v>
      </c>
      <c r="L107" t="s">
        <v>79</v>
      </c>
      <c r="M107" t="s">
        <v>80</v>
      </c>
      <c r="N107" t="s">
        <v>81</v>
      </c>
      <c r="O107" t="s">
        <v>82</v>
      </c>
      <c r="P107" t="s">
        <v>83</v>
      </c>
      <c r="Q107" t="s">
        <v>84</v>
      </c>
      <c r="R107" t="s">
        <v>85</v>
      </c>
      <c r="S107" t="s">
        <v>86</v>
      </c>
      <c r="T107" t="s">
        <v>87</v>
      </c>
      <c r="U107" t="s">
        <v>88</v>
      </c>
      <c r="V107" t="s">
        <v>89</v>
      </c>
      <c r="W107" t="s">
        <v>90</v>
      </c>
      <c r="X107" t="s">
        <v>91</v>
      </c>
      <c r="Y107" t="s">
        <v>92</v>
      </c>
      <c r="Z107" t="s">
        <v>93</v>
      </c>
      <c r="AA107" t="s">
        <v>94</v>
      </c>
      <c r="AB107" t="s">
        <v>95</v>
      </c>
      <c r="AC107" t="s">
        <v>96</v>
      </c>
      <c r="AD107" t="s">
        <v>97</v>
      </c>
      <c r="AE107" t="s">
        <v>98</v>
      </c>
      <c r="AF107" t="s">
        <v>30</v>
      </c>
    </row>
    <row r="108" spans="1:36" x14ac:dyDescent="0.25">
      <c r="B108" s="3">
        <f t="array" ref="B108:AE108">MMULT(TRANSPOSE(AG74:AG103),MINVERSE(B74:AE103))/MMULT(MMULT(TRANSPOSE(AG74:AG103),MINVERSE(B74:AE103)),AG74:AG103)</f>
        <v>0.1406262602598814</v>
      </c>
      <c r="C108" s="3">
        <v>2.8416614754518336E-2</v>
      </c>
      <c r="D108" s="3">
        <v>-8.9236855685423708E-2</v>
      </c>
      <c r="E108" s="3">
        <v>1.1055854587131425E-2</v>
      </c>
      <c r="F108" s="3">
        <v>0.35598371288044167</v>
      </c>
      <c r="G108" s="3">
        <v>-7.0928697434474497E-2</v>
      </c>
      <c r="H108" s="3">
        <v>-2.1924647411030781E-2</v>
      </c>
      <c r="I108" s="3">
        <v>0.10476963033975251</v>
      </c>
      <c r="J108" s="3">
        <v>-5.1212769038479121E-2</v>
      </c>
      <c r="K108" s="3">
        <v>0.14592576244934846</v>
      </c>
      <c r="L108" s="3">
        <v>0.21851842827440032</v>
      </c>
      <c r="M108" s="3">
        <v>0.13004280479013197</v>
      </c>
      <c r="N108" s="3">
        <v>0.11540366987486379</v>
      </c>
      <c r="O108" s="3">
        <v>-6.3144373924576058E-2</v>
      </c>
      <c r="P108" s="3">
        <v>-9.608602932468481E-2</v>
      </c>
      <c r="Q108" s="3">
        <v>0.1272292686374164</v>
      </c>
      <c r="R108" s="3">
        <v>-0.18199924007096308</v>
      </c>
      <c r="S108" s="3">
        <v>4.6829755324736315E-2</v>
      </c>
      <c r="T108" s="3">
        <v>-5.0844304412142591E-2</v>
      </c>
      <c r="U108" s="3">
        <v>4.8687651937461149E-2</v>
      </c>
      <c r="V108" s="3">
        <v>7.2029006741559737E-2</v>
      </c>
      <c r="W108" s="3">
        <v>7.5610515439028012E-2</v>
      </c>
      <c r="X108" s="3">
        <v>0.10147171540668701</v>
      </c>
      <c r="Y108" s="3">
        <v>7.6497068890789194E-2</v>
      </c>
      <c r="Z108" s="3">
        <v>-7.0421082594496906E-2</v>
      </c>
      <c r="AA108" s="3">
        <v>5.3738898057726421E-2</v>
      </c>
      <c r="AB108" s="3">
        <v>-4.4661070929805508E-2</v>
      </c>
      <c r="AC108" s="3">
        <v>-0.1114868910416085</v>
      </c>
      <c r="AD108" s="3">
        <v>-2.0625099786268425E-3</v>
      </c>
      <c r="AE108" s="3">
        <v>1.171853200438554E-3</v>
      </c>
      <c r="AF108" s="3">
        <f>SUM(B108:AE108)</f>
        <v>1.0000000000000004</v>
      </c>
    </row>
    <row r="110" spans="1:36" x14ac:dyDescent="0.25">
      <c r="B110" t="s">
        <v>21</v>
      </c>
      <c r="C110" t="s">
        <v>22</v>
      </c>
    </row>
    <row r="111" spans="1:36" x14ac:dyDescent="0.25">
      <c r="A111" t="s">
        <v>31</v>
      </c>
      <c r="B111" s="3">
        <f>SUMPRODUCT(B64:AE64,B108:AE108)</f>
        <v>1.116714590753835E-2</v>
      </c>
      <c r="C111" s="3">
        <f>B111*12</f>
        <v>0.13400575089046018</v>
      </c>
    </row>
    <row r="112" spans="1:36" x14ac:dyDescent="0.25">
      <c r="A112" t="s">
        <v>32</v>
      </c>
      <c r="B112" s="2">
        <f t="array" ref="B112">MMULT(MMULT(B108:AE108,B74:AE103),TRANSPOSE(B108:AE108))</f>
        <v>6.6719844408078325E-4</v>
      </c>
      <c r="C112" s="2">
        <f>B112*12</f>
        <v>8.0063813289693985E-3</v>
      </c>
    </row>
    <row r="113" spans="1:32" x14ac:dyDescent="0.25">
      <c r="A113" t="s">
        <v>33</v>
      </c>
      <c r="B113" s="3">
        <f>SQRT(B112)</f>
        <v>2.5830184747321946E-2</v>
      </c>
      <c r="C113" s="3">
        <f>SQRT(C112)</f>
        <v>8.9478384702504535E-2</v>
      </c>
    </row>
    <row r="114" spans="1:32" x14ac:dyDescent="0.25">
      <c r="A114" t="s">
        <v>34</v>
      </c>
      <c r="B114" s="4">
        <f>(B111-B70)/B113</f>
        <v>0.37038627486124592</v>
      </c>
      <c r="C114" s="4">
        <f>(C111-C70)/C113</f>
        <v>1.2830556929716985</v>
      </c>
    </row>
    <row r="116" spans="1:32" x14ac:dyDescent="0.25">
      <c r="A116" s="7" t="s">
        <v>35</v>
      </c>
    </row>
    <row r="118" spans="1:32" x14ac:dyDescent="0.25">
      <c r="A118" t="s">
        <v>28</v>
      </c>
      <c r="B118" t="s">
        <v>69</v>
      </c>
      <c r="C118" t="s">
        <v>70</v>
      </c>
      <c r="D118" t="s">
        <v>71</v>
      </c>
      <c r="E118" t="s">
        <v>72</v>
      </c>
      <c r="F118" t="s">
        <v>73</v>
      </c>
      <c r="G118" t="s">
        <v>74</v>
      </c>
      <c r="H118" t="s">
        <v>75</v>
      </c>
      <c r="I118" t="s">
        <v>76</v>
      </c>
      <c r="J118" t="s">
        <v>77</v>
      </c>
      <c r="K118" t="s">
        <v>78</v>
      </c>
      <c r="L118" t="s">
        <v>79</v>
      </c>
      <c r="M118" t="s">
        <v>80</v>
      </c>
      <c r="N118" t="s">
        <v>81</v>
      </c>
      <c r="O118" t="s">
        <v>82</v>
      </c>
      <c r="P118" t="s">
        <v>83</v>
      </c>
      <c r="Q118" t="s">
        <v>84</v>
      </c>
      <c r="R118" t="s">
        <v>85</v>
      </c>
      <c r="S118" t="s">
        <v>86</v>
      </c>
      <c r="T118" t="s">
        <v>87</v>
      </c>
      <c r="U118" t="s">
        <v>88</v>
      </c>
      <c r="V118" t="s">
        <v>89</v>
      </c>
      <c r="W118" t="s">
        <v>90</v>
      </c>
      <c r="X118" t="s">
        <v>91</v>
      </c>
      <c r="Y118" t="s">
        <v>92</v>
      </c>
      <c r="Z118" t="s">
        <v>93</v>
      </c>
      <c r="AA118" t="s">
        <v>94</v>
      </c>
      <c r="AB118" t="s">
        <v>95</v>
      </c>
      <c r="AC118" t="s">
        <v>96</v>
      </c>
      <c r="AD118" t="s">
        <v>97</v>
      </c>
      <c r="AE118" t="s">
        <v>98</v>
      </c>
      <c r="AF118" t="s">
        <v>30</v>
      </c>
    </row>
    <row r="119" spans="1:32" x14ac:dyDescent="0.25">
      <c r="B119" s="3">
        <f t="array" ref="B119:AE119">TRANSPOSE(MMULT(MINVERSE(B74:AE103),AH74:AH103-B70)/SUM(MMULT(MINVERSE(B74:AE103),AH74:AH103-B70)))</f>
        <v>0.10866870514321743</v>
      </c>
      <c r="C119" s="3">
        <v>-0.1525941863596835</v>
      </c>
      <c r="D119" s="3">
        <v>-6.5321758777704297E-2</v>
      </c>
      <c r="E119" s="3">
        <v>2.5045430567446165E-4</v>
      </c>
      <c r="F119" s="3">
        <v>0.89880626792827534</v>
      </c>
      <c r="G119" s="3">
        <v>-0.28026094704389842</v>
      </c>
      <c r="H119" s="3">
        <v>-2.2131695893542549E-2</v>
      </c>
      <c r="I119" s="3">
        <v>0.33114250056247491</v>
      </c>
      <c r="J119" s="3">
        <v>9.4817843099024454E-2</v>
      </c>
      <c r="K119" s="3">
        <v>-0.23485597440670547</v>
      </c>
      <c r="L119" s="3">
        <v>-0.28054649112816282</v>
      </c>
      <c r="M119" s="3">
        <v>0.22030083012432411</v>
      </c>
      <c r="N119" s="3">
        <v>-4.924248141495928E-2</v>
      </c>
      <c r="O119" s="3">
        <v>0.25477165007162916</v>
      </c>
      <c r="P119" s="3">
        <v>-0.14077766146821608</v>
      </c>
      <c r="Q119" s="3">
        <v>0.16459016906939669</v>
      </c>
      <c r="R119" s="3">
        <v>-0.32558580719750457</v>
      </c>
      <c r="S119" s="3">
        <v>-0.57944261508340111</v>
      </c>
      <c r="T119" s="3">
        <v>7.0601809999348758E-2</v>
      </c>
      <c r="U119" s="3">
        <v>-0.24894860725741921</v>
      </c>
      <c r="V119" s="3">
        <v>0.4660843017046063</v>
      </c>
      <c r="W119" s="3">
        <v>0.70116306920472959</v>
      </c>
      <c r="X119" s="3">
        <v>0.2114331855965865</v>
      </c>
      <c r="Y119" s="3">
        <v>1.5280043239896686E-2</v>
      </c>
      <c r="Z119" s="3">
        <v>7.5944531892068387E-2</v>
      </c>
      <c r="AA119" s="3">
        <v>6.4733558890574125E-2</v>
      </c>
      <c r="AB119" s="3">
        <v>-0.12943891454692319</v>
      </c>
      <c r="AC119" s="3">
        <v>-0.16562255817044128</v>
      </c>
      <c r="AD119" s="3">
        <v>-0.15428536992073247</v>
      </c>
      <c r="AE119" s="3">
        <v>0.15046614783746748</v>
      </c>
      <c r="AF119" s="3">
        <f>SUM(B119:AE119)</f>
        <v>1.0000000000000004</v>
      </c>
    </row>
    <row r="121" spans="1:32" x14ac:dyDescent="0.25">
      <c r="B121" t="s">
        <v>21</v>
      </c>
      <c r="C121" t="s">
        <v>22</v>
      </c>
    </row>
    <row r="122" spans="1:32" x14ac:dyDescent="0.25">
      <c r="A122" t="s">
        <v>36</v>
      </c>
      <c r="B122" s="3">
        <f>SUMPRODUCT(B64:AE64,B119:AE119)</f>
        <v>5.1904248364341266E-2</v>
      </c>
      <c r="C122" s="3">
        <f>B122*12</f>
        <v>0.62285098037209519</v>
      </c>
    </row>
    <row r="123" spans="1:32" x14ac:dyDescent="0.25">
      <c r="A123" t="s">
        <v>37</v>
      </c>
      <c r="B123" s="2">
        <f t="array" ref="B123">MMULT(MMULT(B119:AE119,B74:AE103),TRANSPOSE(B119:AE119))</f>
        <v>3.5081430307126547E-3</v>
      </c>
      <c r="C123" s="2">
        <f>B123*12</f>
        <v>4.2097716368551856E-2</v>
      </c>
    </row>
    <row r="124" spans="1:32" x14ac:dyDescent="0.25">
      <c r="A124" t="s">
        <v>38</v>
      </c>
      <c r="B124" s="3">
        <f>SQRT(B123)</f>
        <v>5.9229579018533082E-2</v>
      </c>
      <c r="C124" s="3">
        <f>SQRT(C123)</f>
        <v>0.20517728034202973</v>
      </c>
    </row>
    <row r="125" spans="1:32" x14ac:dyDescent="0.25">
      <c r="A125" t="s">
        <v>34</v>
      </c>
      <c r="B125" s="4">
        <f>(B122-B70)/B124</f>
        <v>0.84930957129715445</v>
      </c>
      <c r="C125" s="4">
        <f>(C122-C70)/C124</f>
        <v>2.9420946576824263</v>
      </c>
    </row>
    <row r="127" spans="1:32" x14ac:dyDescent="0.25">
      <c r="A127" s="7" t="s">
        <v>39</v>
      </c>
    </row>
    <row r="129" spans="1:3" x14ac:dyDescent="0.25">
      <c r="A129" t="s">
        <v>40</v>
      </c>
      <c r="B129" s="2">
        <f t="array" ref="B129">MMULT(MMULT(TRANSPOSE(AI74:AI103),B74:AE103),AJ74:AJ103)</f>
        <v>6.6719844408078249E-4</v>
      </c>
    </row>
    <row r="131" spans="1:3" x14ac:dyDescent="0.25">
      <c r="A131" t="s">
        <v>41</v>
      </c>
      <c r="B131" s="3">
        <v>0.3</v>
      </c>
    </row>
    <row r="132" spans="1:3" x14ac:dyDescent="0.25">
      <c r="A132" t="s">
        <v>42</v>
      </c>
      <c r="B132" s="3">
        <f>B131*B111+(1-B131)*B122</f>
        <v>3.9683117627300389E-2</v>
      </c>
    </row>
    <row r="133" spans="1:3" x14ac:dyDescent="0.25">
      <c r="A133" t="s">
        <v>43</v>
      </c>
      <c r="B133" s="3">
        <f>SQRT(B131^2*B112+(1-B131)^2*B123+2*B131*(1-B131)*B129)</f>
        <v>4.5379084295855944E-2</v>
      </c>
    </row>
    <row r="135" spans="1:3" x14ac:dyDescent="0.25">
      <c r="A135" t="s">
        <v>44</v>
      </c>
    </row>
    <row r="136" spans="1:3" x14ac:dyDescent="0.25">
      <c r="B136" t="s">
        <v>43</v>
      </c>
      <c r="C136" t="s">
        <v>42</v>
      </c>
    </row>
    <row r="137" spans="1:3" x14ac:dyDescent="0.25">
      <c r="B137" s="3">
        <f>B133</f>
        <v>4.5379084295855944E-2</v>
      </c>
      <c r="C137" s="3">
        <f>B132</f>
        <v>3.9683117627300389E-2</v>
      </c>
    </row>
    <row r="138" spans="1:3" x14ac:dyDescent="0.25">
      <c r="A138">
        <v>-1.4</v>
      </c>
      <c r="B138" s="3">
        <f t="dataTable" ref="B138:C160" dt2D="0" dtr="0" r1="B131"/>
        <v>0.1305030239614407</v>
      </c>
      <c r="C138" s="3">
        <v>0.10893619180386535</v>
      </c>
    </row>
    <row r="139" spans="1:3" x14ac:dyDescent="0.25">
      <c r="A139">
        <v>-1.2</v>
      </c>
      <c r="B139" s="3">
        <v>0.120072354201036</v>
      </c>
      <c r="C139" s="3">
        <v>0.10078877131250477</v>
      </c>
    </row>
    <row r="140" spans="1:3" x14ac:dyDescent="0.25">
      <c r="A140">
        <v>-1</v>
      </c>
      <c r="B140" s="3">
        <v>0.10968580943134017</v>
      </c>
      <c r="C140" s="3">
        <v>9.2641350821144178E-2</v>
      </c>
    </row>
    <row r="141" spans="1:3" x14ac:dyDescent="0.25">
      <c r="A141">
        <v>-0.8</v>
      </c>
      <c r="B141" s="3">
        <v>9.935722874943749E-2</v>
      </c>
      <c r="C141" s="3">
        <v>8.4493930329783612E-2</v>
      </c>
    </row>
    <row r="142" spans="1:3" x14ac:dyDescent="0.25">
      <c r="A142">
        <v>-0.6</v>
      </c>
      <c r="B142" s="3">
        <v>8.9106770707159944E-2</v>
      </c>
      <c r="C142" s="3">
        <v>7.6346509838423018E-2</v>
      </c>
    </row>
    <row r="143" spans="1:3" x14ac:dyDescent="0.25">
      <c r="A143">
        <v>-0.4</v>
      </c>
      <c r="B143" s="3">
        <v>7.8964864553035558E-2</v>
      </c>
      <c r="C143" s="3">
        <v>6.8199089347062425E-2</v>
      </c>
    </row>
    <row r="144" spans="1:3" x14ac:dyDescent="0.25">
      <c r="A144">
        <v>-0.2</v>
      </c>
      <c r="B144" s="3">
        <v>6.8979407425917183E-2</v>
      </c>
      <c r="C144" s="3">
        <v>6.0051668855701845E-2</v>
      </c>
    </row>
    <row r="145" spans="1:3" x14ac:dyDescent="0.25">
      <c r="A145">
        <v>0</v>
      </c>
      <c r="B145" s="3">
        <v>5.9229579018533082E-2</v>
      </c>
      <c r="C145" s="3">
        <v>5.1904248364341266E-2</v>
      </c>
    </row>
    <row r="146" spans="1:3" x14ac:dyDescent="0.25">
      <c r="A146">
        <v>0.2</v>
      </c>
      <c r="B146" s="3">
        <v>4.9853816097919536E-2</v>
      </c>
      <c r="C146" s="3">
        <v>4.3756827872980686E-2</v>
      </c>
    </row>
    <row r="147" spans="1:3" x14ac:dyDescent="0.25">
      <c r="A147">
        <v>0.4</v>
      </c>
      <c r="B147" s="3">
        <v>4.1108861517539702E-2</v>
      </c>
      <c r="C147" s="3">
        <v>3.5609407381620099E-2</v>
      </c>
    </row>
    <row r="148" spans="1:3" x14ac:dyDescent="0.25">
      <c r="A148">
        <v>0.6</v>
      </c>
      <c r="B148" s="3">
        <v>3.3492530181249106E-2</v>
      </c>
      <c r="C148" s="3">
        <v>2.7461986890259516E-2</v>
      </c>
    </row>
    <row r="149" spans="1:3" x14ac:dyDescent="0.25">
      <c r="A149">
        <v>0.8</v>
      </c>
      <c r="B149" s="3">
        <v>2.7943446951764164E-2</v>
      </c>
      <c r="C149" s="3">
        <v>1.931456639889893E-2</v>
      </c>
    </row>
    <row r="150" spans="1:3" x14ac:dyDescent="0.25">
      <c r="A150">
        <v>1</v>
      </c>
      <c r="B150" s="3">
        <v>2.5830184747321946E-2</v>
      </c>
      <c r="C150" s="3">
        <v>1.116714590753835E-2</v>
      </c>
    </row>
    <row r="151" spans="1:3" x14ac:dyDescent="0.25">
      <c r="A151">
        <v>1.2</v>
      </c>
      <c r="B151" s="3">
        <v>2.7943446951764175E-2</v>
      </c>
      <c r="C151" s="3">
        <v>3.0197254161777702E-3</v>
      </c>
    </row>
    <row r="152" spans="1:3" x14ac:dyDescent="0.25">
      <c r="A152">
        <v>1.4</v>
      </c>
      <c r="B152" s="3">
        <v>3.3492530181249119E-2</v>
      </c>
      <c r="C152" s="3">
        <v>-5.1276950751828095E-3</v>
      </c>
    </row>
    <row r="153" spans="1:3" x14ac:dyDescent="0.25">
      <c r="A153">
        <v>1.6</v>
      </c>
      <c r="B153" s="3">
        <v>4.110886151753973E-2</v>
      </c>
      <c r="C153" s="3">
        <v>-1.3275115566543406E-2</v>
      </c>
    </row>
    <row r="154" spans="1:3" x14ac:dyDescent="0.25">
      <c r="A154">
        <v>1.8</v>
      </c>
      <c r="B154" s="3">
        <v>4.985381609791955E-2</v>
      </c>
      <c r="C154" s="3">
        <v>-2.1422536057903983E-2</v>
      </c>
    </row>
    <row r="155" spans="1:3" x14ac:dyDescent="0.25">
      <c r="A155">
        <v>2</v>
      </c>
      <c r="B155" s="3">
        <v>5.9229579018533117E-2</v>
      </c>
      <c r="C155" s="3">
        <v>-2.9569956549264566E-2</v>
      </c>
    </row>
    <row r="156" spans="1:3" x14ac:dyDescent="0.25">
      <c r="A156">
        <v>2.2000000000000002</v>
      </c>
      <c r="B156" s="3">
        <v>6.8979407425917211E-2</v>
      </c>
      <c r="C156" s="3">
        <v>-3.7717377040625159E-2</v>
      </c>
    </row>
    <row r="157" spans="1:3" x14ac:dyDescent="0.25">
      <c r="A157">
        <v>2.4</v>
      </c>
      <c r="B157" s="3">
        <v>7.8964864553035585E-2</v>
      </c>
      <c r="C157" s="3">
        <v>-4.5864797531985732E-2</v>
      </c>
    </row>
    <row r="158" spans="1:3" x14ac:dyDescent="0.25">
      <c r="A158">
        <v>2.6</v>
      </c>
      <c r="B158" s="3">
        <v>8.9106770707159971E-2</v>
      </c>
      <c r="C158" s="3">
        <v>-5.4012218023346319E-2</v>
      </c>
    </row>
    <row r="159" spans="1:3" x14ac:dyDescent="0.25">
      <c r="A159">
        <v>2.8</v>
      </c>
      <c r="B159" s="3">
        <v>9.9357228749437518E-2</v>
      </c>
      <c r="C159" s="3">
        <v>-6.2159638514706891E-2</v>
      </c>
    </row>
    <row r="160" spans="1:3" x14ac:dyDescent="0.25">
      <c r="A160">
        <v>3</v>
      </c>
      <c r="B160" s="3">
        <v>0.10968580943134019</v>
      </c>
      <c r="C160" s="3">
        <v>-7.0307059006067485E-2</v>
      </c>
    </row>
    <row r="162" spans="1:2" x14ac:dyDescent="0.25">
      <c r="A162" s="7" t="s">
        <v>45</v>
      </c>
    </row>
    <row r="164" spans="1:2" x14ac:dyDescent="0.25">
      <c r="A164" t="s">
        <v>46</v>
      </c>
    </row>
    <row r="166" spans="1:2" x14ac:dyDescent="0.25">
      <c r="A166" t="s">
        <v>69</v>
      </c>
      <c r="B166" s="4">
        <v>0</v>
      </c>
    </row>
    <row r="167" spans="1:2" x14ac:dyDescent="0.25">
      <c r="A167" t="s">
        <v>70</v>
      </c>
      <c r="B167" s="4">
        <v>0</v>
      </c>
    </row>
    <row r="168" spans="1:2" x14ac:dyDescent="0.25">
      <c r="A168" t="s">
        <v>71</v>
      </c>
      <c r="B168" s="4">
        <v>0</v>
      </c>
    </row>
    <row r="169" spans="1:2" x14ac:dyDescent="0.25">
      <c r="A169" t="s">
        <v>72</v>
      </c>
      <c r="B169" s="4">
        <v>0</v>
      </c>
    </row>
    <row r="170" spans="1:2" x14ac:dyDescent="0.25">
      <c r="A170" t="s">
        <v>73</v>
      </c>
      <c r="B170" s="4">
        <v>9.0630471249973921E-2</v>
      </c>
    </row>
    <row r="171" spans="1:2" x14ac:dyDescent="0.25">
      <c r="A171" t="s">
        <v>74</v>
      </c>
      <c r="B171" s="4">
        <v>0</v>
      </c>
    </row>
    <row r="172" spans="1:2" x14ac:dyDescent="0.25">
      <c r="A172" t="s">
        <v>75</v>
      </c>
      <c r="B172" s="4">
        <v>0</v>
      </c>
    </row>
    <row r="173" spans="1:2" x14ac:dyDescent="0.25">
      <c r="A173" t="s">
        <v>76</v>
      </c>
      <c r="B173" s="4">
        <v>0.23137386749761421</v>
      </c>
    </row>
    <row r="174" spans="1:2" x14ac:dyDescent="0.25">
      <c r="A174" t="s">
        <v>77</v>
      </c>
      <c r="B174" s="4">
        <v>9.352724110916262E-3</v>
      </c>
    </row>
    <row r="175" spans="1:2" x14ac:dyDescent="0.25">
      <c r="A175" t="s">
        <v>78</v>
      </c>
      <c r="B175" s="4">
        <v>0</v>
      </c>
    </row>
    <row r="176" spans="1:2" x14ac:dyDescent="0.25">
      <c r="A176" t="s">
        <v>79</v>
      </c>
      <c r="B176" s="4">
        <v>0</v>
      </c>
    </row>
    <row r="177" spans="1:2" x14ac:dyDescent="0.25">
      <c r="A177" t="s">
        <v>80</v>
      </c>
      <c r="B177" s="4">
        <v>0</v>
      </c>
    </row>
    <row r="178" spans="1:2" x14ac:dyDescent="0.25">
      <c r="A178" t="s">
        <v>81</v>
      </c>
      <c r="B178" s="4">
        <v>0</v>
      </c>
    </row>
    <row r="179" spans="1:2" x14ac:dyDescent="0.25">
      <c r="A179" t="s">
        <v>82</v>
      </c>
      <c r="B179" s="4">
        <v>0</v>
      </c>
    </row>
    <row r="180" spans="1:2" x14ac:dyDescent="0.25">
      <c r="A180" t="s">
        <v>83</v>
      </c>
      <c r="B180" s="4">
        <v>0</v>
      </c>
    </row>
    <row r="181" spans="1:2" x14ac:dyDescent="0.25">
      <c r="A181" t="s">
        <v>84</v>
      </c>
      <c r="B181" s="4">
        <v>0.23607231473369558</v>
      </c>
    </row>
    <row r="182" spans="1:2" x14ac:dyDescent="0.25">
      <c r="A182" t="s">
        <v>85</v>
      </c>
      <c r="B182" s="4">
        <v>0</v>
      </c>
    </row>
    <row r="183" spans="1:2" x14ac:dyDescent="0.25">
      <c r="A183" t="s">
        <v>86</v>
      </c>
      <c r="B183" s="4">
        <v>0</v>
      </c>
    </row>
    <row r="184" spans="1:2" x14ac:dyDescent="0.25">
      <c r="A184" t="s">
        <v>87</v>
      </c>
      <c r="B184" s="4">
        <v>0</v>
      </c>
    </row>
    <row r="185" spans="1:2" x14ac:dyDescent="0.25">
      <c r="A185" t="s">
        <v>88</v>
      </c>
      <c r="B185" s="4">
        <v>0</v>
      </c>
    </row>
    <row r="186" spans="1:2" x14ac:dyDescent="0.25">
      <c r="A186" t="s">
        <v>89</v>
      </c>
      <c r="B186" s="4">
        <v>3.8233382085411147E-2</v>
      </c>
    </row>
    <row r="187" spans="1:2" x14ac:dyDescent="0.25">
      <c r="A187" t="s">
        <v>90</v>
      </c>
      <c r="B187" s="4">
        <v>0.24698971540803402</v>
      </c>
    </row>
    <row r="188" spans="1:2" x14ac:dyDescent="0.25">
      <c r="A188" t="s">
        <v>91</v>
      </c>
      <c r="B188" s="4">
        <v>0</v>
      </c>
    </row>
    <row r="189" spans="1:2" x14ac:dyDescent="0.25">
      <c r="A189" t="s">
        <v>92</v>
      </c>
      <c r="B189" s="4">
        <v>0</v>
      </c>
    </row>
    <row r="190" spans="1:2" x14ac:dyDescent="0.25">
      <c r="A190" t="s">
        <v>93</v>
      </c>
      <c r="B190" s="4">
        <v>0</v>
      </c>
    </row>
    <row r="191" spans="1:2" x14ac:dyDescent="0.25">
      <c r="A191" t="s">
        <v>94</v>
      </c>
      <c r="B191" s="4">
        <v>0</v>
      </c>
    </row>
    <row r="192" spans="1:2" x14ac:dyDescent="0.25">
      <c r="A192" t="s">
        <v>95</v>
      </c>
      <c r="B192" s="4">
        <v>0</v>
      </c>
    </row>
    <row r="193" spans="1:3" x14ac:dyDescent="0.25">
      <c r="A193" t="s">
        <v>96</v>
      </c>
      <c r="B193" s="4">
        <v>0</v>
      </c>
    </row>
    <row r="194" spans="1:3" x14ac:dyDescent="0.25">
      <c r="A194" t="s">
        <v>97</v>
      </c>
      <c r="B194" s="4">
        <v>4.2154026972115649E-2</v>
      </c>
    </row>
    <row r="195" spans="1:3" x14ac:dyDescent="0.25">
      <c r="A195" t="s">
        <v>98</v>
      </c>
      <c r="B195" s="4">
        <v>0.10519349793042075</v>
      </c>
    </row>
    <row r="196" spans="1:3" x14ac:dyDescent="0.25">
      <c r="A196" t="s">
        <v>30</v>
      </c>
      <c r="B196">
        <f>SUM(B166:B195)</f>
        <v>0.99999999998818168</v>
      </c>
    </row>
    <row r="198" spans="1:3" x14ac:dyDescent="0.25">
      <c r="B198" t="s">
        <v>21</v>
      </c>
      <c r="C198" t="s">
        <v>22</v>
      </c>
    </row>
    <row r="199" spans="1:3" x14ac:dyDescent="0.25">
      <c r="A199" s="1" t="s">
        <v>47</v>
      </c>
      <c r="B199" s="3">
        <f t="array" ref="B199">MMULT(TRANSPOSE(B166:B195),AH74:AH103)</f>
        <v>2.6322720448770386E-2</v>
      </c>
      <c r="C199" s="3">
        <f>B199*12</f>
        <v>0.31587264538524462</v>
      </c>
    </row>
    <row r="200" spans="1:3" x14ac:dyDescent="0.25">
      <c r="A200" s="1" t="s">
        <v>48</v>
      </c>
      <c r="B200" s="2">
        <f t="array" ref="B200">MMULT(MMULT(TRANSPOSE(B166:B195),B74:AE103),B166:B195)</f>
        <v>2.0345084482201537E-3</v>
      </c>
      <c r="C200" s="2">
        <f>B200*12</f>
        <v>2.4414101378641844E-2</v>
      </c>
    </row>
    <row r="201" spans="1:3" x14ac:dyDescent="0.25">
      <c r="A201" s="1" t="s">
        <v>49</v>
      </c>
      <c r="B201" s="3">
        <f t="array" ref="B201">SQRT(MMULT(TRANSPOSE(B166:B195),MMULT(B74:AE103,B166:B195)))</f>
        <v>4.5105525694976147E-2</v>
      </c>
      <c r="C201" s="3">
        <f>SQRT(C200)</f>
        <v>0.15625012441160438</v>
      </c>
    </row>
    <row r="202" spans="1:3" x14ac:dyDescent="0.25">
      <c r="A202" s="1" t="s">
        <v>34</v>
      </c>
      <c r="B202" s="4">
        <f>(B199-B70)/B201</f>
        <v>0.54810846493523968</v>
      </c>
      <c r="C202" s="4">
        <f>(C199-C70)/C201</f>
        <v>1.8987034186528389</v>
      </c>
    </row>
    <row r="204" spans="1:3" x14ac:dyDescent="0.25">
      <c r="A204" s="5" t="s">
        <v>50</v>
      </c>
    </row>
    <row r="206" spans="1:3" x14ac:dyDescent="0.25">
      <c r="A206" t="s">
        <v>100</v>
      </c>
    </row>
    <row r="207" spans="1:3" x14ac:dyDescent="0.25">
      <c r="B207" t="s">
        <v>101</v>
      </c>
    </row>
    <row r="208" spans="1:3" x14ac:dyDescent="0.25">
      <c r="A208" t="s">
        <v>69</v>
      </c>
      <c r="B208" s="4">
        <v>0.05</v>
      </c>
    </row>
    <row r="209" spans="1:2" x14ac:dyDescent="0.25">
      <c r="A209" t="s">
        <v>70</v>
      </c>
      <c r="B209" s="4">
        <v>0.05</v>
      </c>
    </row>
    <row r="210" spans="1:2" x14ac:dyDescent="0.25">
      <c r="A210" t="s">
        <v>71</v>
      </c>
      <c r="B210" s="4">
        <v>0.05</v>
      </c>
    </row>
    <row r="211" spans="1:2" x14ac:dyDescent="0.25">
      <c r="A211" t="s">
        <v>72</v>
      </c>
      <c r="B211" s="4">
        <v>0.05</v>
      </c>
    </row>
    <row r="212" spans="1:2" x14ac:dyDescent="0.25">
      <c r="A212" t="s">
        <v>73</v>
      </c>
      <c r="B212" s="4">
        <v>0</v>
      </c>
    </row>
    <row r="213" spans="1:2" x14ac:dyDescent="0.25">
      <c r="A213" t="s">
        <v>74</v>
      </c>
      <c r="B213" s="4">
        <v>0.05</v>
      </c>
    </row>
    <row r="214" spans="1:2" x14ac:dyDescent="0.25">
      <c r="A214" t="s">
        <v>75</v>
      </c>
      <c r="B214" s="4">
        <v>0.05</v>
      </c>
    </row>
    <row r="215" spans="1:2" x14ac:dyDescent="0.25">
      <c r="A215" t="s">
        <v>76</v>
      </c>
      <c r="B215" s="4">
        <v>0</v>
      </c>
    </row>
    <row r="216" spans="1:2" x14ac:dyDescent="0.25">
      <c r="A216" t="s">
        <v>77</v>
      </c>
      <c r="B216" s="4">
        <v>0.05</v>
      </c>
    </row>
    <row r="217" spans="1:2" x14ac:dyDescent="0.25">
      <c r="A217" t="s">
        <v>78</v>
      </c>
      <c r="B217" s="4">
        <v>0.05</v>
      </c>
    </row>
    <row r="218" spans="1:2" x14ac:dyDescent="0.25">
      <c r="A218" t="s">
        <v>79</v>
      </c>
      <c r="B218" s="4">
        <v>0.05</v>
      </c>
    </row>
    <row r="219" spans="1:2" x14ac:dyDescent="0.25">
      <c r="A219" t="s">
        <v>80</v>
      </c>
      <c r="B219" s="4">
        <v>0.05</v>
      </c>
    </row>
    <row r="220" spans="1:2" x14ac:dyDescent="0.25">
      <c r="A220" t="s">
        <v>81</v>
      </c>
      <c r="B220" s="4">
        <v>0</v>
      </c>
    </row>
    <row r="221" spans="1:2" x14ac:dyDescent="0.25">
      <c r="A221" t="s">
        <v>82</v>
      </c>
      <c r="B221" s="4">
        <v>0.05</v>
      </c>
    </row>
    <row r="222" spans="1:2" x14ac:dyDescent="0.25">
      <c r="A222" t="s">
        <v>83</v>
      </c>
      <c r="B222" s="4">
        <v>0.05</v>
      </c>
    </row>
    <row r="223" spans="1:2" x14ac:dyDescent="0.25">
      <c r="A223" t="s">
        <v>84</v>
      </c>
      <c r="B223" s="4">
        <v>0</v>
      </c>
    </row>
    <row r="224" spans="1:2" x14ac:dyDescent="0.25">
      <c r="A224" t="s">
        <v>85</v>
      </c>
      <c r="B224" s="4">
        <v>0.05</v>
      </c>
    </row>
    <row r="225" spans="1:3" x14ac:dyDescent="0.25">
      <c r="A225" t="s">
        <v>86</v>
      </c>
      <c r="B225" s="4">
        <v>0</v>
      </c>
    </row>
    <row r="226" spans="1:3" x14ac:dyDescent="0.25">
      <c r="A226" t="s">
        <v>87</v>
      </c>
      <c r="B226" s="4">
        <v>0.05</v>
      </c>
    </row>
    <row r="227" spans="1:3" x14ac:dyDescent="0.25">
      <c r="A227" t="s">
        <v>88</v>
      </c>
      <c r="B227" s="4">
        <v>0</v>
      </c>
    </row>
    <row r="228" spans="1:3" x14ac:dyDescent="0.25">
      <c r="A228" t="s">
        <v>89</v>
      </c>
      <c r="B228" s="4">
        <v>4.8725666950094643E-2</v>
      </c>
    </row>
    <row r="229" spans="1:3" x14ac:dyDescent="0.25">
      <c r="A229" t="s">
        <v>90</v>
      </c>
      <c r="B229" s="4">
        <v>0.05</v>
      </c>
    </row>
    <row r="230" spans="1:3" x14ac:dyDescent="0.25">
      <c r="A230" t="s">
        <v>91</v>
      </c>
      <c r="B230" s="4">
        <v>4.383603703345589E-3</v>
      </c>
    </row>
    <row r="231" spans="1:3" x14ac:dyDescent="0.25">
      <c r="A231" t="s">
        <v>92</v>
      </c>
      <c r="B231" s="4">
        <v>0</v>
      </c>
    </row>
    <row r="232" spans="1:3" x14ac:dyDescent="0.25">
      <c r="A232" t="s">
        <v>93</v>
      </c>
      <c r="B232" s="4">
        <v>0.05</v>
      </c>
    </row>
    <row r="233" spans="1:3" x14ac:dyDescent="0.25">
      <c r="A233" t="s">
        <v>94</v>
      </c>
      <c r="B233" s="4">
        <v>0</v>
      </c>
    </row>
    <row r="234" spans="1:3" x14ac:dyDescent="0.25">
      <c r="A234" t="s">
        <v>95</v>
      </c>
      <c r="B234" s="4">
        <v>0.05</v>
      </c>
    </row>
    <row r="235" spans="1:3" x14ac:dyDescent="0.25">
      <c r="A235" t="s">
        <v>96</v>
      </c>
      <c r="B235" s="4">
        <v>0.05</v>
      </c>
    </row>
    <row r="236" spans="1:3" x14ac:dyDescent="0.25">
      <c r="A236" t="s">
        <v>97</v>
      </c>
      <c r="B236" s="4">
        <v>0</v>
      </c>
    </row>
    <row r="237" spans="1:3" x14ac:dyDescent="0.25">
      <c r="A237" t="s">
        <v>98</v>
      </c>
      <c r="B237" s="4">
        <v>4.6890729129943659E-2</v>
      </c>
    </row>
    <row r="238" spans="1:3" x14ac:dyDescent="0.25">
      <c r="A238" t="s">
        <v>30</v>
      </c>
      <c r="B238">
        <f>SUM(B208:B237)</f>
        <v>0.99999999978338405</v>
      </c>
    </row>
    <row r="240" spans="1:3" x14ac:dyDescent="0.25">
      <c r="B240" t="s">
        <v>21</v>
      </c>
      <c r="C240" t="s">
        <v>22</v>
      </c>
    </row>
    <row r="241" spans="1:9" x14ac:dyDescent="0.25">
      <c r="A241" s="1" t="s">
        <v>47</v>
      </c>
      <c r="B241" s="3">
        <f t="array" ref="B241">MMULT(TRANSPOSE(B208:B237),B74:AE103)</f>
        <v>4.6221523542331463E-3</v>
      </c>
      <c r="C241" s="3">
        <f>B241*12</f>
        <v>5.5465828250797752E-2</v>
      </c>
    </row>
    <row r="242" spans="1:9" x14ac:dyDescent="0.25">
      <c r="A242" s="1" t="s">
        <v>48</v>
      </c>
      <c r="B242" s="2">
        <f t="array" ref="B242">MMULT(MMULT(TRANSPOSE(B208:B237),B74:AE103),B208:B237)</f>
        <v>6.5079316560754333E-3</v>
      </c>
      <c r="C242" s="2">
        <f>B242*12</f>
        <v>7.8095179872905207E-2</v>
      </c>
    </row>
    <row r="243" spans="1:9" x14ac:dyDescent="0.25">
      <c r="A243" s="1" t="s">
        <v>49</v>
      </c>
      <c r="B243" s="3">
        <f t="array" ref="B243">SQRT(MMULT(TRANSPOSE(B208:B237),MMULT(B74:AE103,B208:B237)))</f>
        <v>8.0671752528846383E-2</v>
      </c>
      <c r="C243" s="3">
        <f>SQRT(C242)</f>
        <v>0.27945514823117001</v>
      </c>
    </row>
    <row r="244" spans="1:9" x14ac:dyDescent="0.25">
      <c r="A244" s="1" t="s">
        <v>34</v>
      </c>
      <c r="B244" s="4">
        <f>(B241-B70)/B243</f>
        <v>3.7462336685353322E-2</v>
      </c>
      <c r="C244" s="4">
        <f>(C241-C70)/C243</f>
        <v>0.12977334101856677</v>
      </c>
    </row>
    <row r="246" spans="1:9" ht="15.75" thickBot="1" x14ac:dyDescent="0.3">
      <c r="A246" s="5" t="s">
        <v>54</v>
      </c>
    </row>
    <row r="247" spans="1:9" ht="48" customHeight="1" x14ac:dyDescent="0.25">
      <c r="A247" s="74"/>
      <c r="B247" s="66" t="s">
        <v>102</v>
      </c>
      <c r="C247" s="67"/>
      <c r="D247" s="68" t="s">
        <v>64</v>
      </c>
      <c r="E247" s="69"/>
      <c r="F247" s="70" t="s">
        <v>46</v>
      </c>
      <c r="G247" s="71"/>
      <c r="H247" s="72" t="s">
        <v>103</v>
      </c>
      <c r="I247" s="73"/>
    </row>
    <row r="248" spans="1:9" ht="15.75" thickBot="1" x14ac:dyDescent="0.3">
      <c r="A248" s="75"/>
      <c r="B248" s="52" t="s">
        <v>21</v>
      </c>
      <c r="C248" s="54" t="s">
        <v>22</v>
      </c>
      <c r="D248" s="55" t="s">
        <v>21</v>
      </c>
      <c r="E248" s="56" t="s">
        <v>22</v>
      </c>
      <c r="F248" s="57" t="s">
        <v>21</v>
      </c>
      <c r="G248" s="58" t="s">
        <v>22</v>
      </c>
      <c r="H248" s="59" t="s">
        <v>21</v>
      </c>
      <c r="I248" s="60" t="s">
        <v>22</v>
      </c>
    </row>
    <row r="249" spans="1:9" x14ac:dyDescent="0.25">
      <c r="A249" s="35" t="s">
        <v>60</v>
      </c>
      <c r="B249" s="11">
        <f>B111</f>
        <v>1.116714590753835E-2</v>
      </c>
      <c r="C249" s="12">
        <f>C111</f>
        <v>0.13400575089046018</v>
      </c>
      <c r="D249" s="27">
        <f>B122</f>
        <v>5.1904248364341266E-2</v>
      </c>
      <c r="E249" s="28">
        <f>C122</f>
        <v>0.62285098037209519</v>
      </c>
      <c r="F249" s="23">
        <f>B199</f>
        <v>2.6322720448770386E-2</v>
      </c>
      <c r="G249" s="24">
        <f>C199</f>
        <v>0.31587264538524462</v>
      </c>
      <c r="H249" s="31">
        <f>B241</f>
        <v>4.6221523542331463E-3</v>
      </c>
      <c r="I249" s="32">
        <f>C241</f>
        <v>5.5465828250797752E-2</v>
      </c>
    </row>
    <row r="250" spans="1:9" x14ac:dyDescent="0.25">
      <c r="A250" s="10" t="s">
        <v>61</v>
      </c>
      <c r="B250" s="13">
        <f t="shared" ref="B250:C252" si="4">B112</f>
        <v>6.6719844408078325E-4</v>
      </c>
      <c r="C250" s="16">
        <f t="shared" si="4"/>
        <v>8.0063813289693985E-3</v>
      </c>
      <c r="D250" s="44">
        <f t="shared" ref="D250:E252" si="5">B123</f>
        <v>3.5081430307126547E-3</v>
      </c>
      <c r="E250" s="45">
        <f t="shared" si="5"/>
        <v>4.2097716368551856E-2</v>
      </c>
      <c r="F250" s="46">
        <f t="shared" ref="F250:G252" si="6">B200</f>
        <v>2.0345084482201537E-3</v>
      </c>
      <c r="G250" s="47">
        <f t="shared" si="6"/>
        <v>2.4414101378641844E-2</v>
      </c>
      <c r="H250" s="48">
        <f t="shared" ref="H250:I252" si="7">B242</f>
        <v>6.5079316560754333E-3</v>
      </c>
      <c r="I250" s="49">
        <f t="shared" si="7"/>
        <v>7.8095179872905207E-2</v>
      </c>
    </row>
    <row r="251" spans="1:9" x14ac:dyDescent="0.25">
      <c r="A251" s="10" t="s">
        <v>62</v>
      </c>
      <c r="B251" s="14">
        <f t="shared" si="4"/>
        <v>2.5830184747321946E-2</v>
      </c>
      <c r="C251" s="17">
        <f t="shared" si="4"/>
        <v>8.9478384702504535E-2</v>
      </c>
      <c r="D251" s="29">
        <f t="shared" si="5"/>
        <v>5.9229579018533082E-2</v>
      </c>
      <c r="E251" s="30">
        <f t="shared" si="5"/>
        <v>0.20517728034202973</v>
      </c>
      <c r="F251" s="25">
        <f t="shared" si="6"/>
        <v>4.5105525694976147E-2</v>
      </c>
      <c r="G251" s="26">
        <f t="shared" si="6"/>
        <v>0.15625012441160438</v>
      </c>
      <c r="H251" s="21">
        <f t="shared" si="7"/>
        <v>8.0671752528846383E-2</v>
      </c>
      <c r="I251" s="22">
        <f t="shared" si="7"/>
        <v>0.27945514823117001</v>
      </c>
    </row>
    <row r="252" spans="1:9" ht="15.75" thickBot="1" x14ac:dyDescent="0.3">
      <c r="A252" s="10" t="s">
        <v>34</v>
      </c>
      <c r="B252" s="15">
        <f t="shared" si="4"/>
        <v>0.37038627486124592</v>
      </c>
      <c r="C252" s="18">
        <f t="shared" si="4"/>
        <v>1.2830556929716985</v>
      </c>
      <c r="D252" s="36">
        <f t="shared" si="5"/>
        <v>0.84930957129715445</v>
      </c>
      <c r="E252" s="37">
        <f t="shared" si="5"/>
        <v>2.9420946576824263</v>
      </c>
      <c r="F252" s="38">
        <f t="shared" si="6"/>
        <v>0.54810846493523968</v>
      </c>
      <c r="G252" s="39">
        <f t="shared" si="6"/>
        <v>1.8987034186528389</v>
      </c>
      <c r="H252" s="40">
        <f t="shared" si="7"/>
        <v>3.7462336685353322E-2</v>
      </c>
      <c r="I252" s="41">
        <f t="shared" si="7"/>
        <v>0.12977334101856677</v>
      </c>
    </row>
  </sheetData>
  <mergeCells count="5">
    <mergeCell ref="A247:A248"/>
    <mergeCell ref="B247:C247"/>
    <mergeCell ref="D247:E247"/>
    <mergeCell ref="F247:G247"/>
    <mergeCell ref="H247:I247"/>
  </mergeCell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252"/>
  <sheetViews>
    <sheetView zoomScale="80" zoomScaleNormal="80" workbookViewId="0"/>
  </sheetViews>
  <sheetFormatPr defaultRowHeight="15" x14ac:dyDescent="0.25"/>
  <cols>
    <col min="1" max="1" width="46.85546875" bestFit="1" customWidth="1"/>
    <col min="2" max="9" width="9.28515625" customWidth="1"/>
    <col min="10" max="10" width="13.42578125" bestFit="1" customWidth="1"/>
    <col min="11" max="11" width="25.7109375" bestFit="1" customWidth="1"/>
    <col min="12" max="12" width="16.7109375" bestFit="1" customWidth="1"/>
    <col min="13" max="13" width="25.7109375" bestFit="1" customWidth="1"/>
    <col min="14" max="14" width="23.42578125" bestFit="1" customWidth="1"/>
    <col min="15" max="15" width="14.85546875" bestFit="1" customWidth="1"/>
    <col min="16" max="16" width="12.7109375" bestFit="1" customWidth="1"/>
    <col min="17" max="17" width="19.42578125" bestFit="1" customWidth="1"/>
    <col min="18" max="18" width="17.5703125" bestFit="1" customWidth="1"/>
    <col min="19" max="21" width="12.7109375" bestFit="1" customWidth="1"/>
    <col min="22" max="22" width="22.28515625" bestFit="1" customWidth="1"/>
    <col min="23" max="23" width="20.140625" bestFit="1" customWidth="1"/>
    <col min="24" max="25" width="12.7109375" bestFit="1" customWidth="1"/>
    <col min="26" max="26" width="15.7109375" bestFit="1" customWidth="1"/>
    <col min="27" max="27" width="13.85546875" bestFit="1" customWidth="1"/>
    <col min="28" max="28" width="20.5703125" bestFit="1" customWidth="1"/>
    <col min="29" max="29" width="15.42578125" bestFit="1" customWidth="1"/>
    <col min="30" max="30" width="14.28515625" bestFit="1" customWidth="1"/>
    <col min="31" max="31" width="12.7109375" bestFit="1" customWidth="1"/>
    <col min="33" max="33" width="43.5703125" bestFit="1" customWidth="1"/>
    <col min="34" max="34" width="9.5703125" bestFit="1" customWidth="1"/>
    <col min="36" max="36" width="29.5703125" bestFit="1" customWidth="1"/>
  </cols>
  <sheetData>
    <row r="1" spans="1:33" x14ac:dyDescent="0.25">
      <c r="A1" t="s">
        <v>0</v>
      </c>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G1" t="s">
        <v>99</v>
      </c>
    </row>
    <row r="2" spans="1:33" x14ac:dyDescent="0.25">
      <c r="A2" s="1">
        <v>42766</v>
      </c>
      <c r="B2" s="2">
        <v>6.1696413904428482E-2</v>
      </c>
      <c r="C2" s="2">
        <v>-2.601243369281292E-2</v>
      </c>
      <c r="D2" s="2">
        <v>-6.3375127501785755E-3</v>
      </c>
      <c r="E2" s="2">
        <v>-3.2682064920663834E-2</v>
      </c>
      <c r="F2" s="2">
        <v>6.9832275621592999E-3</v>
      </c>
      <c r="G2" s="2">
        <v>3.9475712925195694E-2</v>
      </c>
      <c r="H2" s="2">
        <v>-0.15691493451595306</v>
      </c>
      <c r="I2" s="2">
        <v>9.6081309020519257E-2</v>
      </c>
      <c r="J2" s="2">
        <v>0.11692991107702255</v>
      </c>
      <c r="K2" s="2">
        <v>-3.0449138954281807E-2</v>
      </c>
      <c r="L2" s="2">
        <v>-7.0573925971984863E-2</v>
      </c>
      <c r="M2" s="2">
        <v>8.7316364049911499E-2</v>
      </c>
      <c r="N2" s="2">
        <v>-5.3950712084770203E-2</v>
      </c>
      <c r="O2" s="2">
        <v>-3.2351210713386536E-2</v>
      </c>
      <c r="P2" s="2">
        <v>5.2478086203336716E-2</v>
      </c>
      <c r="Q2" s="2">
        <v>4.9827504903078079E-2</v>
      </c>
      <c r="R2" s="2">
        <v>5.5403120815753937E-2</v>
      </c>
      <c r="S2" s="2">
        <v>-2.1000167354941368E-2</v>
      </c>
      <c r="T2" s="2">
        <v>-1.0699069127440453E-2</v>
      </c>
      <c r="U2" s="2">
        <v>1.00737065076828E-2</v>
      </c>
      <c r="V2" s="2">
        <v>0.13049791753292084</v>
      </c>
      <c r="W2" s="2">
        <v>3.9874613285064697E-2</v>
      </c>
      <c r="X2" s="2">
        <v>-4.19435054063797E-2</v>
      </c>
      <c r="Y2" s="2">
        <v>-1.5937387943267822E-2</v>
      </c>
      <c r="Z2" s="2">
        <v>5.0689885392785072E-3</v>
      </c>
      <c r="AA2" s="2">
        <v>-2.3091133683919907E-2</v>
      </c>
      <c r="AB2" s="2">
        <v>-4.6595625579357147E-2</v>
      </c>
      <c r="AC2" s="2">
        <v>1.7194122774526477E-3</v>
      </c>
      <c r="AD2" s="2">
        <v>9.81636643409729E-2</v>
      </c>
      <c r="AE2" s="2">
        <v>0.17895077168941498</v>
      </c>
      <c r="AF2" s="2"/>
      <c r="AG2" s="2">
        <v>2.2173040000000001E-2</v>
      </c>
    </row>
    <row r="3" spans="1:33" x14ac:dyDescent="0.25">
      <c r="A3" s="1">
        <v>42794</v>
      </c>
      <c r="B3" s="2">
        <v>-5.0610499456524849E-3</v>
      </c>
      <c r="C3" s="2">
        <v>9.5154404640197754E-2</v>
      </c>
      <c r="D3" s="2">
        <v>2.8029518201947212E-2</v>
      </c>
      <c r="E3" s="2">
        <v>5.0128526985645294E-2</v>
      </c>
      <c r="F3" s="2">
        <v>4.9114808440208435E-2</v>
      </c>
      <c r="G3" s="2">
        <v>-3.2046250998973846E-3</v>
      </c>
      <c r="H3" s="2">
        <v>-3.9957892149686813E-2</v>
      </c>
      <c r="I3" s="2">
        <v>8.748713880777359E-2</v>
      </c>
      <c r="J3" s="2">
        <v>-6.406635046005249E-3</v>
      </c>
      <c r="K3" s="2">
        <v>6.8459175527095795E-2</v>
      </c>
      <c r="L3" s="2">
        <v>-2.1695073693990707E-2</v>
      </c>
      <c r="M3" s="2">
        <v>-2.1764757111668587E-2</v>
      </c>
      <c r="N3" s="2">
        <v>2.0026955753564835E-2</v>
      </c>
      <c r="O3" s="2">
        <v>-4.1791044175624847E-2</v>
      </c>
      <c r="P3" s="2">
        <v>8.2124106585979462E-2</v>
      </c>
      <c r="Q3" s="2">
        <v>3.9611887186765671E-2</v>
      </c>
      <c r="R3" s="2">
        <v>2.8197161853313446E-2</v>
      </c>
      <c r="S3" s="2">
        <v>7.2674743831157684E-2</v>
      </c>
      <c r="T3" s="2">
        <v>-5.0041221082210541E-2</v>
      </c>
      <c r="U3" s="2">
        <v>0.16331546008586884</v>
      </c>
      <c r="V3" s="2">
        <v>1.8366778269410133E-2</v>
      </c>
      <c r="W3" s="2">
        <v>0.11092855036258698</v>
      </c>
      <c r="X3" s="2">
        <v>0.18870104849338531</v>
      </c>
      <c r="Y3" s="2">
        <v>-6.0070667415857315E-2</v>
      </c>
      <c r="Z3" s="2">
        <v>2.2459134459495544E-2</v>
      </c>
      <c r="AA3" s="2">
        <v>8.5408113896846771E-2</v>
      </c>
      <c r="AB3" s="2">
        <v>4.9561979249119759E-3</v>
      </c>
      <c r="AC3" s="2">
        <v>7.8613124787807465E-2</v>
      </c>
      <c r="AD3" s="2">
        <v>2.6181569322943687E-2</v>
      </c>
      <c r="AE3" s="2">
        <v>-7.7005010098218918E-3</v>
      </c>
      <c r="AF3" s="2"/>
      <c r="AG3" s="2">
        <v>3.2623440000000004E-2</v>
      </c>
    </row>
    <row r="4" spans="1:33" x14ac:dyDescent="0.25">
      <c r="A4" s="1">
        <v>42825</v>
      </c>
      <c r="B4" s="2">
        <v>2.997550368309021E-2</v>
      </c>
      <c r="C4" s="2">
        <v>2.7014340739697218E-3</v>
      </c>
      <c r="D4" s="2">
        <v>-1.847878098487854E-2</v>
      </c>
      <c r="E4" s="2">
        <v>6.8193770945072174E-2</v>
      </c>
      <c r="F4" s="2">
        <v>1.5354477800428867E-2</v>
      </c>
      <c r="G4" s="2">
        <v>-2.1739102900028229E-2</v>
      </c>
      <c r="H4" s="2">
        <v>0.2803942859172821</v>
      </c>
      <c r="I4" s="2">
        <v>-2.6605524122714996E-2</v>
      </c>
      <c r="J4" s="2">
        <v>6.3953764736652374E-2</v>
      </c>
      <c r="K4" s="2">
        <v>-1.9799878820776939E-2</v>
      </c>
      <c r="L4" s="2">
        <v>8.485027588903904E-3</v>
      </c>
      <c r="M4" s="2">
        <v>8.7681347504258156E-3</v>
      </c>
      <c r="N4" s="2">
        <v>-4.5599974691867828E-2</v>
      </c>
      <c r="O4" s="2">
        <v>-1.2499988079071045E-2</v>
      </c>
      <c r="P4" s="2">
        <v>2.7104159817099571E-2</v>
      </c>
      <c r="Q4" s="2">
        <v>-1.3396302238106728E-2</v>
      </c>
      <c r="R4" s="2">
        <v>2.5871342048048973E-2</v>
      </c>
      <c r="S4" s="2">
        <v>2.6723882183432579E-2</v>
      </c>
      <c r="T4" s="2">
        <v>3.0106490477919579E-2</v>
      </c>
      <c r="U4" s="2">
        <v>3.9174403995275497E-2</v>
      </c>
      <c r="V4" s="2">
        <v>5.3477468900382519E-3</v>
      </c>
      <c r="W4" s="2">
        <v>-1.362911774776876E-3</v>
      </c>
      <c r="X4" s="2">
        <v>-3.1643204391002655E-2</v>
      </c>
      <c r="Y4" s="2">
        <v>-7.2641491889953613E-2</v>
      </c>
      <c r="Z4" s="2">
        <v>-2.5812879204750061E-2</v>
      </c>
      <c r="AA4" s="2">
        <v>2.6377537287771702E-3</v>
      </c>
      <c r="AB4" s="2">
        <v>-1.5174563974142075E-2</v>
      </c>
      <c r="AC4" s="2">
        <v>-7.6709963381290436E-2</v>
      </c>
      <c r="AD4" s="2">
        <v>4.9110103398561478E-2</v>
      </c>
      <c r="AE4" s="2">
        <v>0.11324445903301239</v>
      </c>
      <c r="AF4" s="2"/>
      <c r="AG4" s="2">
        <v>2.0642049999999999E-3</v>
      </c>
    </row>
    <row r="5" spans="1:33" x14ac:dyDescent="0.25">
      <c r="A5" s="1">
        <v>42853</v>
      </c>
      <c r="B5" s="2">
        <v>1.9490247592329979E-2</v>
      </c>
      <c r="C5" s="2">
        <v>5.6923769414424896E-2</v>
      </c>
      <c r="D5" s="2">
        <v>5.2445769309997559E-2</v>
      </c>
      <c r="E5" s="2">
        <v>4.7798361629247665E-2</v>
      </c>
      <c r="F5" s="2">
        <v>7.9623423516750336E-2</v>
      </c>
      <c r="G5" s="2">
        <v>3.3646296709775925E-2</v>
      </c>
      <c r="H5" s="2">
        <v>5.1325787790119648E-3</v>
      </c>
      <c r="I5" s="2">
        <v>-1.5789493918418884E-2</v>
      </c>
      <c r="J5" s="2">
        <v>6.4980275928974152E-2</v>
      </c>
      <c r="K5" s="2">
        <v>-6.2988903373479843E-3</v>
      </c>
      <c r="L5" s="2">
        <v>-4.3897158466279507E-3</v>
      </c>
      <c r="M5" s="2">
        <v>-7.0512115955352783E-2</v>
      </c>
      <c r="N5" s="2">
        <v>-6.2401583418250084E-3</v>
      </c>
      <c r="O5" s="2">
        <v>-5.886077880859375E-2</v>
      </c>
      <c r="P5" s="2">
        <v>9.1666541993618011E-3</v>
      </c>
      <c r="Q5" s="2">
        <v>-2.03716941177845E-2</v>
      </c>
      <c r="R5" s="2">
        <v>4.529876634478569E-2</v>
      </c>
      <c r="S5" s="2">
        <v>2.3519573733210564E-2</v>
      </c>
      <c r="T5" s="2">
        <v>-4.7176055610179901E-2</v>
      </c>
      <c r="U5" s="2">
        <v>4.0535062551498413E-2</v>
      </c>
      <c r="V5" s="2">
        <v>7.8951574862003326E-2</v>
      </c>
      <c r="W5" s="2">
        <v>3.2382141798734665E-2</v>
      </c>
      <c r="X5" s="2">
        <v>-2.9018842615187168E-3</v>
      </c>
      <c r="Y5" s="2">
        <v>5.4255630820989609E-3</v>
      </c>
      <c r="Z5" s="2">
        <v>5.6560542434453964E-2</v>
      </c>
      <c r="AA5" s="2">
        <v>-8.4770806133747101E-3</v>
      </c>
      <c r="AB5" s="2">
        <v>2.4653328582644463E-2</v>
      </c>
      <c r="AC5" s="2">
        <v>-7.246718555688858E-2</v>
      </c>
      <c r="AD5" s="2">
        <v>4.3370872735977173E-2</v>
      </c>
      <c r="AE5" s="2">
        <v>0.12853044271469116</v>
      </c>
      <c r="AF5" s="2"/>
      <c r="AG5" s="2">
        <v>9.656754E-3</v>
      </c>
    </row>
    <row r="6" spans="1:33" x14ac:dyDescent="0.25">
      <c r="A6" s="1">
        <v>42886</v>
      </c>
      <c r="B6" s="2">
        <v>-6.6262945532798767E-2</v>
      </c>
      <c r="C6" s="2">
        <v>-9.0693673118948936E-3</v>
      </c>
      <c r="D6" s="2">
        <v>-2.5395296514034271E-2</v>
      </c>
      <c r="E6" s="2">
        <v>4.2024601250886917E-2</v>
      </c>
      <c r="F6" s="2">
        <v>7.8324928879737854E-2</v>
      </c>
      <c r="G6" s="2">
        <v>0.10479086637496948</v>
      </c>
      <c r="H6" s="2">
        <v>0.22680845856666565</v>
      </c>
      <c r="I6" s="2">
        <v>0.16720879077911377</v>
      </c>
      <c r="J6" s="2">
        <v>6.0699409805238247E-3</v>
      </c>
      <c r="K6" s="2">
        <v>-8.4152966737747192E-2</v>
      </c>
      <c r="L6" s="2">
        <v>-4.6540298499166965E-3</v>
      </c>
      <c r="M6" s="2">
        <v>-5.0023660063743591E-2</v>
      </c>
      <c r="N6" s="2">
        <v>-2.0056173205375671E-2</v>
      </c>
      <c r="O6" s="2">
        <v>-0.12104905396699905</v>
      </c>
      <c r="P6" s="2">
        <v>-0.11068171262741089</v>
      </c>
      <c r="Q6" s="2">
        <v>8.7025593966245651E-3</v>
      </c>
      <c r="R6" s="2">
        <v>-2.8040748089551926E-2</v>
      </c>
      <c r="S6" s="2">
        <v>5.0119999796152115E-2</v>
      </c>
      <c r="T6" s="2">
        <v>2.8602667152881622E-3</v>
      </c>
      <c r="U6" s="2">
        <v>9.0821944177150726E-2</v>
      </c>
      <c r="V6" s="2">
        <v>-6.1551444232463837E-3</v>
      </c>
      <c r="W6" s="2">
        <v>1.2618712149560452E-2</v>
      </c>
      <c r="X6" s="2">
        <v>1.7208686098456383E-2</v>
      </c>
      <c r="Y6" s="2">
        <v>8.4317391738295555E-3</v>
      </c>
      <c r="Z6" s="2">
        <v>-6.8049497902393341E-2</v>
      </c>
      <c r="AA6" s="2">
        <v>-2.8006978332996368E-2</v>
      </c>
      <c r="AB6" s="2">
        <v>3.1965244561433792E-2</v>
      </c>
      <c r="AC6" s="2">
        <v>-3.8069162517786026E-2</v>
      </c>
      <c r="AD6" s="2">
        <v>7.5276494026184082E-2</v>
      </c>
      <c r="AE6" s="2">
        <v>8.5777059197425842E-2</v>
      </c>
      <c r="AF6" s="2"/>
      <c r="AG6" s="2">
        <v>9.3348820000000009E-3</v>
      </c>
    </row>
    <row r="7" spans="1:33" x14ac:dyDescent="0.25">
      <c r="A7" s="1">
        <v>42916</v>
      </c>
      <c r="B7" s="2">
        <v>-1.5656867995858192E-2</v>
      </c>
      <c r="C7" s="2">
        <v>2.7245873585343361E-2</v>
      </c>
      <c r="D7" s="2">
        <v>-1.2752574868500233E-2</v>
      </c>
      <c r="E7" s="2">
        <v>-2.8484980575740337E-3</v>
      </c>
      <c r="F7" s="2">
        <v>2.127380482852459E-2</v>
      </c>
      <c r="G7" s="2">
        <v>1.5418539755046368E-2</v>
      </c>
      <c r="H7" s="2">
        <v>-9.4692990183830261E-2</v>
      </c>
      <c r="I7" s="2">
        <v>1.2752576731145382E-3</v>
      </c>
      <c r="J7" s="2">
        <v>-0.12831255793571472</v>
      </c>
      <c r="K7" s="2">
        <v>-4.810023121535778E-3</v>
      </c>
      <c r="L7" s="2">
        <v>2.8571845032274723E-3</v>
      </c>
      <c r="M7" s="2">
        <v>5.9239976108074188E-2</v>
      </c>
      <c r="N7" s="2">
        <v>8.2141328603029251E-3</v>
      </c>
      <c r="O7" s="2">
        <v>-8.9861750602722168E-2</v>
      </c>
      <c r="P7" s="2">
        <v>8.5040278732776642E-2</v>
      </c>
      <c r="Q7" s="2">
        <v>-1.0670846328139305E-2</v>
      </c>
      <c r="R7" s="2">
        <v>3.3847294747829437E-2</v>
      </c>
      <c r="S7" s="2">
        <v>1.8193384632468224E-2</v>
      </c>
      <c r="T7" s="2">
        <v>-5.8521665632724762E-2</v>
      </c>
      <c r="U7" s="2">
        <v>-2.6968717575073242E-2</v>
      </c>
      <c r="V7" s="2">
        <v>5.7841286063194275E-2</v>
      </c>
      <c r="W7" s="2">
        <v>5.4118212312459946E-2</v>
      </c>
      <c r="X7" s="2">
        <v>-6.7150212824344635E-2</v>
      </c>
      <c r="Y7" s="2">
        <v>-0.21692414581775665</v>
      </c>
      <c r="Z7" s="2">
        <v>4.7247130423784256E-2</v>
      </c>
      <c r="AA7" s="2">
        <v>2.8790155425667763E-2</v>
      </c>
      <c r="AB7" s="2">
        <v>-7.7529318630695343E-2</v>
      </c>
      <c r="AC7" s="2">
        <v>7.4103027582168579E-2</v>
      </c>
      <c r="AD7" s="2">
        <v>-2.6763984933495522E-2</v>
      </c>
      <c r="AE7" s="2">
        <v>6.0408711433410645E-2</v>
      </c>
      <c r="AF7" s="2"/>
      <c r="AG7" s="2">
        <v>9.5796500000000003E-3</v>
      </c>
    </row>
    <row r="8" spans="1:33" x14ac:dyDescent="0.25">
      <c r="A8" s="1">
        <v>42947</v>
      </c>
      <c r="B8" s="2">
        <v>4.1976474225521088E-2</v>
      </c>
      <c r="C8" s="2">
        <v>-3.6893147975206375E-2</v>
      </c>
      <c r="D8" s="2">
        <v>-4.5965470373630524E-2</v>
      </c>
      <c r="E8" s="2">
        <v>-6.6155485808849335E-2</v>
      </c>
      <c r="F8" s="2">
        <v>1.2927629053592682E-2</v>
      </c>
      <c r="G8" s="2">
        <v>2.7386132627725601E-2</v>
      </c>
      <c r="H8" s="2">
        <v>-8.3524912595748901E-2</v>
      </c>
      <c r="I8" s="2">
        <v>-0.11832836270332336</v>
      </c>
      <c r="J8" s="2">
        <v>-0.17382843792438507</v>
      </c>
      <c r="K8" s="2">
        <v>1.9332991912961006E-2</v>
      </c>
      <c r="L8" s="2">
        <v>-8.547038771212101E-3</v>
      </c>
      <c r="M8" s="2">
        <v>6.754351407289505E-2</v>
      </c>
      <c r="N8" s="2">
        <v>4.6582963317632675E-2</v>
      </c>
      <c r="O8" s="2">
        <v>3.2067440450191498E-2</v>
      </c>
      <c r="P8" s="2">
        <v>-9.5823764801025391E-2</v>
      </c>
      <c r="Q8" s="2">
        <v>5.0024073570966721E-2</v>
      </c>
      <c r="R8" s="2">
        <v>-4.2833749204874039E-2</v>
      </c>
      <c r="S8" s="2">
        <v>-3.3719219267368317E-2</v>
      </c>
      <c r="T8" s="2">
        <v>2.2955920547246933E-2</v>
      </c>
      <c r="U8" s="2">
        <v>5.3030353039503098E-2</v>
      </c>
      <c r="V8" s="2">
        <v>-3.900730237364769E-2</v>
      </c>
      <c r="W8" s="2">
        <v>5.1601193845272064E-2</v>
      </c>
      <c r="X8" s="2">
        <v>5.0804302096366882E-2</v>
      </c>
      <c r="Y8" s="2">
        <v>5.1458008587360382E-2</v>
      </c>
      <c r="Z8" s="2">
        <v>-3.7284090649336576E-4</v>
      </c>
      <c r="AA8" s="2">
        <v>-1.2801437638700008E-2</v>
      </c>
      <c r="AB8" s="2">
        <v>5.2056368440389633E-2</v>
      </c>
      <c r="AC8" s="2">
        <v>4.3088808655738831E-2</v>
      </c>
      <c r="AD8" s="2">
        <v>2.0433913916349411E-2</v>
      </c>
      <c r="AE8" s="2">
        <v>-0.10547270625829697</v>
      </c>
      <c r="AF8" s="2"/>
      <c r="AG8" s="2">
        <v>2.029371E-2</v>
      </c>
    </row>
    <row r="9" spans="1:33" x14ac:dyDescent="0.25">
      <c r="A9" s="1">
        <v>42978</v>
      </c>
      <c r="B9" s="2">
        <v>-7.9414203763008118E-2</v>
      </c>
      <c r="C9" s="2">
        <v>-8.6412997916340828E-4</v>
      </c>
      <c r="D9" s="2">
        <v>-2.9189366847276688E-2</v>
      </c>
      <c r="E9" s="2">
        <v>-5.8766726404428482E-2</v>
      </c>
      <c r="F9" s="2">
        <v>3.7192225456237793E-2</v>
      </c>
      <c r="G9" s="2">
        <v>1.7752997577190399E-2</v>
      </c>
      <c r="H9" s="2">
        <v>-4.6822730451822281E-2</v>
      </c>
      <c r="I9" s="2">
        <v>-2.2734614089131355E-2</v>
      </c>
      <c r="J9" s="2">
        <v>-7.8715413808822632E-2</v>
      </c>
      <c r="K9" s="2">
        <v>-1.2802290730178356E-2</v>
      </c>
      <c r="L9" s="2">
        <v>-3.6731623113155365E-2</v>
      </c>
      <c r="M9" s="2">
        <v>5.5500059388577938E-3</v>
      </c>
      <c r="N9" s="2">
        <v>-4.4875871390104294E-3</v>
      </c>
      <c r="O9" s="2">
        <v>-8.6672089993953705E-2</v>
      </c>
      <c r="P9" s="2">
        <v>-3.8400538265705109E-2</v>
      </c>
      <c r="Q9" s="2">
        <v>1.5965612605214119E-2</v>
      </c>
      <c r="R9" s="2">
        <v>-4.5605730265378952E-3</v>
      </c>
      <c r="S9" s="2">
        <v>2.1499274298548698E-2</v>
      </c>
      <c r="T9" s="2">
        <v>-2.5924725458025932E-2</v>
      </c>
      <c r="U9" s="2">
        <v>2.8671650215983391E-2</v>
      </c>
      <c r="V9" s="2">
        <v>8.450203575193882E-3</v>
      </c>
      <c r="W9" s="2">
        <v>1.4311866834759712E-2</v>
      </c>
      <c r="X9" s="2">
        <v>-4.2097233235836029E-2</v>
      </c>
      <c r="Y9" s="2">
        <v>-0.10297714173793793</v>
      </c>
      <c r="Z9" s="2">
        <v>-3.2403402030467987E-2</v>
      </c>
      <c r="AA9" s="2">
        <v>3.2569311559200287E-2</v>
      </c>
      <c r="AB9" s="2">
        <v>9.5019454602152109E-4</v>
      </c>
      <c r="AC9" s="2">
        <v>-7.159433513879776E-2</v>
      </c>
      <c r="AD9" s="2">
        <v>-7.268879096955061E-3</v>
      </c>
      <c r="AE9" s="2">
        <v>0.10025656968355179</v>
      </c>
      <c r="AF9" s="2"/>
      <c r="AG9" s="2">
        <v>1.593433E-3</v>
      </c>
    </row>
    <row r="10" spans="1:33" x14ac:dyDescent="0.25">
      <c r="A10" s="1">
        <v>43007</v>
      </c>
      <c r="B10" s="2">
        <v>-2.5988116860389709E-2</v>
      </c>
      <c r="C10" s="2">
        <v>-6.3490845263004303E-2</v>
      </c>
      <c r="D10" s="2">
        <v>0.11673078685998917</v>
      </c>
      <c r="E10" s="2">
        <v>-0.10229215770959854</v>
      </c>
      <c r="F10" s="2">
        <v>-2.0566409453749657E-2</v>
      </c>
      <c r="G10" s="2">
        <v>-4.1785981506109238E-2</v>
      </c>
      <c r="H10" s="2">
        <v>0.17543859779834747</v>
      </c>
      <c r="I10" s="2">
        <v>9.1901727020740509E-2</v>
      </c>
      <c r="J10" s="2">
        <v>-2.8038283810019493E-2</v>
      </c>
      <c r="K10" s="2">
        <v>2.8799580410122871E-2</v>
      </c>
      <c r="L10" s="2">
        <v>7.4020721018314362E-2</v>
      </c>
      <c r="M10" s="2">
        <v>0.10332273691892624</v>
      </c>
      <c r="N10" s="2">
        <v>9.1804467141628265E-2</v>
      </c>
      <c r="O10" s="2">
        <v>0.21942451596260071</v>
      </c>
      <c r="P10" s="2">
        <v>9.7359761595726013E-2</v>
      </c>
      <c r="Q10" s="2">
        <v>-1.398063637316227E-2</v>
      </c>
      <c r="R10" s="2">
        <v>4.160279780626297E-2</v>
      </c>
      <c r="S10" s="2">
        <v>2.731003426015377E-2</v>
      </c>
      <c r="T10" s="2">
        <v>5.9140335768461227E-2</v>
      </c>
      <c r="U10" s="2">
        <v>-4.2947949841618538E-3</v>
      </c>
      <c r="V10" s="2">
        <v>5.5324725806713104E-2</v>
      </c>
      <c r="W10" s="2">
        <v>4.8058498650789261E-2</v>
      </c>
      <c r="X10" s="2">
        <v>-6.9275066256523132E-2</v>
      </c>
      <c r="Y10" s="2">
        <v>-8.276183158159256E-2</v>
      </c>
      <c r="Z10" s="2">
        <v>5.1461126655340195E-2</v>
      </c>
      <c r="AA10" s="2">
        <v>5.2476495504379272E-2</v>
      </c>
      <c r="AB10" s="2">
        <v>2.430230937898159E-2</v>
      </c>
      <c r="AC10" s="2">
        <v>6.3434280455112457E-2</v>
      </c>
      <c r="AD10" s="2">
        <v>-1.9630838185548782E-2</v>
      </c>
      <c r="AE10" s="2">
        <v>-4.158468171954155E-2</v>
      </c>
      <c r="AF10" s="2"/>
      <c r="AG10" s="2">
        <v>2.375789E-2</v>
      </c>
    </row>
    <row r="11" spans="1:33" x14ac:dyDescent="0.25">
      <c r="A11" s="1">
        <v>43039</v>
      </c>
      <c r="B11" s="2">
        <v>-7.7102784998714924E-3</v>
      </c>
      <c r="C11" s="2">
        <v>-2.370561845600605E-2</v>
      </c>
      <c r="D11" s="2">
        <v>3.0357766896486282E-2</v>
      </c>
      <c r="E11" s="2">
        <v>-8.1554852426052094E-2</v>
      </c>
      <c r="F11" s="2">
        <v>6.5292388200759888E-2</v>
      </c>
      <c r="G11" s="2">
        <v>1.141144335269928E-2</v>
      </c>
      <c r="H11" s="2">
        <v>2.0895544439554214E-2</v>
      </c>
      <c r="I11" s="2">
        <v>-7.8317821025848389E-2</v>
      </c>
      <c r="J11" s="2">
        <v>-0.11672025173902512</v>
      </c>
      <c r="K11" s="2">
        <v>-3.8579143583774567E-2</v>
      </c>
      <c r="L11" s="2">
        <v>1.6711331903934479E-2</v>
      </c>
      <c r="M11" s="2">
        <v>4.5229636132717133E-2</v>
      </c>
      <c r="N11" s="2">
        <v>-1.3702132739126682E-2</v>
      </c>
      <c r="O11" s="2">
        <v>4.8672553151845932E-2</v>
      </c>
      <c r="P11" s="2">
        <v>-7.5789466500282288E-2</v>
      </c>
      <c r="Q11" s="2">
        <v>-4.3420609086751938E-2</v>
      </c>
      <c r="R11" s="2">
        <v>6.97588250041008E-2</v>
      </c>
      <c r="S11" s="2">
        <v>9.6665121614933014E-2</v>
      </c>
      <c r="T11" s="2">
        <v>9.5124147832393646E-2</v>
      </c>
      <c r="U11" s="2">
        <v>-2.260175347328186E-2</v>
      </c>
      <c r="V11" s="2">
        <v>0.10364759713411331</v>
      </c>
      <c r="W11" s="2">
        <v>7.9621739685535431E-2</v>
      </c>
      <c r="X11" s="2">
        <v>-9.789811447262764E-3</v>
      </c>
      <c r="Y11" s="2">
        <v>3.1904350966215134E-2</v>
      </c>
      <c r="Z11" s="2">
        <v>-0.15113134682178497</v>
      </c>
      <c r="AA11" s="2">
        <v>-1.7927153035998344E-2</v>
      </c>
      <c r="AB11" s="2">
        <v>3.7071328610181808E-2</v>
      </c>
      <c r="AC11" s="2">
        <v>8.8825851678848267E-2</v>
      </c>
      <c r="AD11" s="2">
        <v>0.14971660077571869</v>
      </c>
      <c r="AE11" s="2">
        <v>-2.8056308627128601E-2</v>
      </c>
      <c r="AF11" s="2"/>
      <c r="AG11" s="2">
        <v>1.93113E-2</v>
      </c>
    </row>
    <row r="12" spans="1:33" x14ac:dyDescent="0.25">
      <c r="A12" s="1">
        <v>43069</v>
      </c>
      <c r="B12" s="2">
        <v>7.1669586002826691E-2</v>
      </c>
      <c r="C12" s="2">
        <v>8.4185376763343811E-2</v>
      </c>
      <c r="D12" s="2">
        <v>5.3033877164125443E-2</v>
      </c>
      <c r="E12" s="2">
        <v>0.10020742565393448</v>
      </c>
      <c r="F12" s="2">
        <v>3.6366887390613556E-2</v>
      </c>
      <c r="G12" s="2">
        <v>0.12518474459648132</v>
      </c>
      <c r="H12" s="2">
        <v>-0.23391813039779663</v>
      </c>
      <c r="I12" s="2">
        <v>1.7267780378460884E-2</v>
      </c>
      <c r="J12" s="2">
        <v>0.1194925382733345</v>
      </c>
      <c r="K12" s="2">
        <v>-1.6393391415476799E-2</v>
      </c>
      <c r="L12" s="2">
        <v>8.5183251649141312E-3</v>
      </c>
      <c r="M12" s="2">
        <v>1.1301054619252682E-2</v>
      </c>
      <c r="N12" s="2">
        <v>3.6068674176931381E-2</v>
      </c>
      <c r="O12" s="2">
        <v>4.7116726636886597E-2</v>
      </c>
      <c r="P12" s="2">
        <v>5.8188911527395248E-2</v>
      </c>
      <c r="Q12" s="2">
        <v>4.2274747043848038E-2</v>
      </c>
      <c r="R12" s="2">
        <v>9.1190692037343979E-3</v>
      </c>
      <c r="S12" s="2">
        <v>6.1362337321043015E-2</v>
      </c>
      <c r="T12" s="2">
        <v>5.0168436020612717E-2</v>
      </c>
      <c r="U12" s="2">
        <v>4.4430363923311234E-3</v>
      </c>
      <c r="V12" s="2">
        <v>1.2957154773175716E-2</v>
      </c>
      <c r="W12" s="2">
        <v>7.4879951775074005E-2</v>
      </c>
      <c r="X12" s="2">
        <v>-2.0500075072050095E-2</v>
      </c>
      <c r="Y12" s="2">
        <v>0.25531399250030518</v>
      </c>
      <c r="Z12" s="2">
        <v>0.11775864660739899</v>
      </c>
      <c r="AA12" s="2">
        <v>4.3354161083698273E-2</v>
      </c>
      <c r="AB12" s="2">
        <v>3.7936005741357803E-2</v>
      </c>
      <c r="AC12" s="2">
        <v>2.3866316769272089E-3</v>
      </c>
      <c r="AD12" s="2">
        <v>6.4662322402000427E-2</v>
      </c>
      <c r="AE12" s="2">
        <v>-6.8410076200962067E-2</v>
      </c>
      <c r="AF12" s="2"/>
      <c r="AG12" s="2">
        <v>2.725955E-2</v>
      </c>
    </row>
    <row r="13" spans="1:33" x14ac:dyDescent="0.25">
      <c r="A13" s="1">
        <v>43098</v>
      </c>
      <c r="B13" s="2">
        <v>3.3676803112030029E-2</v>
      </c>
      <c r="C13" s="2">
        <v>-2.9320830479264259E-2</v>
      </c>
      <c r="D13" s="2">
        <v>1.7578745260834694E-2</v>
      </c>
      <c r="E13" s="2">
        <v>4.0354505181312561E-2</v>
      </c>
      <c r="F13" s="2">
        <v>8.7220966815948486E-4</v>
      </c>
      <c r="G13" s="2">
        <v>-2.2283462807536125E-2</v>
      </c>
      <c r="H13" s="2">
        <v>7.6335877180099487E-2</v>
      </c>
      <c r="I13" s="2">
        <v>1.751183345913887E-2</v>
      </c>
      <c r="J13" s="2">
        <v>-5.0461627542972565E-2</v>
      </c>
      <c r="K13" s="2">
        <v>5.0150640308856964E-3</v>
      </c>
      <c r="L13" s="2">
        <v>4.2021665722131729E-3</v>
      </c>
      <c r="M13" s="2">
        <v>6.2273189425468445E-2</v>
      </c>
      <c r="N13" s="2">
        <v>5.2105259150266647E-2</v>
      </c>
      <c r="O13" s="2">
        <v>0.14083558320999146</v>
      </c>
      <c r="P13" s="2">
        <v>-1.8534928094595671E-3</v>
      </c>
      <c r="Q13" s="2">
        <v>2.1002328023314476E-2</v>
      </c>
      <c r="R13" s="2">
        <v>-2.5672896299511194E-4</v>
      </c>
      <c r="S13" s="2">
        <v>-3.1956914812326431E-2</v>
      </c>
      <c r="T13" s="2">
        <v>-1.1481253430247307E-2</v>
      </c>
      <c r="U13" s="2">
        <v>-2.0184125751256943E-2</v>
      </c>
      <c r="V13" s="2">
        <v>2.6588540524244308E-2</v>
      </c>
      <c r="W13" s="2">
        <v>1.0427600704133511E-2</v>
      </c>
      <c r="X13" s="2">
        <v>2.5406987406313419E-3</v>
      </c>
      <c r="Y13" s="2">
        <v>6.1484921723604202E-2</v>
      </c>
      <c r="Z13" s="2">
        <v>-5.3524784743785858E-2</v>
      </c>
      <c r="AA13" s="2">
        <v>-1.1030640453100204E-3</v>
      </c>
      <c r="AB13" s="2">
        <v>5.1966048777103424E-2</v>
      </c>
      <c r="AC13" s="2">
        <v>8.2391321659088135E-2</v>
      </c>
      <c r="AD13" s="2">
        <v>-6.1865556053817272E-3</v>
      </c>
      <c r="AE13" s="2">
        <v>8.0945445224642754E-3</v>
      </c>
      <c r="AF13" s="2"/>
      <c r="AG13" s="2">
        <v>1.2128949999999999E-2</v>
      </c>
    </row>
    <row r="14" spans="1:33" x14ac:dyDescent="0.25">
      <c r="A14" s="1">
        <v>43131</v>
      </c>
      <c r="B14" s="2">
        <v>1.0789657011628151E-2</v>
      </c>
      <c r="C14" s="2">
        <v>4.3237503618001938E-2</v>
      </c>
      <c r="D14" s="2">
        <v>1.4871532097458839E-2</v>
      </c>
      <c r="E14" s="2">
        <v>-0.14808769524097443</v>
      </c>
      <c r="F14" s="2">
        <v>-5.6936773471534252E-3</v>
      </c>
      <c r="G14" s="2">
        <v>3.6515079438686371E-2</v>
      </c>
      <c r="H14" s="2">
        <v>-6.6489361226558685E-2</v>
      </c>
      <c r="I14" s="2">
        <v>0.14759737253189087</v>
      </c>
      <c r="J14" s="2">
        <v>0.1236204206943512</v>
      </c>
      <c r="K14" s="2">
        <v>7.1606755256652832E-2</v>
      </c>
      <c r="L14" s="2">
        <v>4.375901073217392E-2</v>
      </c>
      <c r="M14" s="2">
        <v>8.6294382810592651E-2</v>
      </c>
      <c r="N14" s="2">
        <v>1.2780256802216172E-3</v>
      </c>
      <c r="O14" s="2">
        <v>7.4424110352993011E-2</v>
      </c>
      <c r="P14" s="2">
        <v>8.2017898559570313E-2</v>
      </c>
      <c r="Q14" s="2">
        <v>-5.2790608257055283E-2</v>
      </c>
      <c r="R14" s="2">
        <v>1.6349971294403076E-2</v>
      </c>
      <c r="S14" s="2">
        <v>6.428179144859314E-2</v>
      </c>
      <c r="T14" s="2">
        <v>4.9273869954049587E-3</v>
      </c>
      <c r="U14" s="2">
        <v>2.0419245585799217E-2</v>
      </c>
      <c r="V14" s="2">
        <v>1.7242163419723511E-2</v>
      </c>
      <c r="W14" s="2">
        <v>6.8082883954048157E-2</v>
      </c>
      <c r="X14" s="2">
        <v>0.18410849571228027</v>
      </c>
      <c r="Y14" s="2">
        <v>0.10601092129945755</v>
      </c>
      <c r="Z14" s="2">
        <v>9.2275895178318024E-2</v>
      </c>
      <c r="AA14" s="2">
        <v>2.263941615819931E-2</v>
      </c>
      <c r="AB14" s="2">
        <v>4.1165806353092194E-2</v>
      </c>
      <c r="AC14" s="2">
        <v>4.3984707444906235E-2</v>
      </c>
      <c r="AD14" s="2">
        <v>0.24063897132873535</v>
      </c>
      <c r="AE14" s="2">
        <v>0.13797973096370697</v>
      </c>
      <c r="AF14" s="2"/>
      <c r="AG14" s="2">
        <v>5.0638450000000002E-2</v>
      </c>
    </row>
    <row r="15" spans="1:33" x14ac:dyDescent="0.25">
      <c r="A15" s="1">
        <v>43159</v>
      </c>
      <c r="B15" s="2">
        <v>-5.0703916698694229E-2</v>
      </c>
      <c r="C15" s="2">
        <v>-1.460184995085001E-2</v>
      </c>
      <c r="D15" s="2">
        <v>-3.9816480129957199E-2</v>
      </c>
      <c r="E15" s="2">
        <v>-4.7446798533201218E-2</v>
      </c>
      <c r="F15" s="2">
        <v>-7.2396829724311829E-2</v>
      </c>
      <c r="G15" s="2">
        <v>-3.3691916614770889E-2</v>
      </c>
      <c r="H15" s="2">
        <v>1.8993351608514786E-2</v>
      </c>
      <c r="I15" s="2">
        <v>2.5639832019805908E-2</v>
      </c>
      <c r="J15" s="2">
        <v>-1.9552918151021004E-2</v>
      </c>
      <c r="K15" s="2">
        <v>-2.5494767352938652E-2</v>
      </c>
      <c r="L15" s="2">
        <v>-0.12359684705734253</v>
      </c>
      <c r="M15" s="2">
        <v>-9.6962578594684601E-2</v>
      </c>
      <c r="N15" s="2">
        <v>-9.8205029964447021E-2</v>
      </c>
      <c r="O15" s="2">
        <v>-0.1990104466676712</v>
      </c>
      <c r="P15" s="2">
        <v>-0.16886843740940094</v>
      </c>
      <c r="Q15" s="2">
        <v>-9.0572156012058258E-2</v>
      </c>
      <c r="R15" s="2">
        <v>-4.918723925948143E-2</v>
      </c>
      <c r="S15" s="2">
        <v>-5.4411198943853378E-2</v>
      </c>
      <c r="T15" s="2">
        <v>-9.5700860023498535E-2</v>
      </c>
      <c r="U15" s="2">
        <v>-7.8356698155403137E-2</v>
      </c>
      <c r="V15" s="2">
        <v>-3.5170577466487885E-2</v>
      </c>
      <c r="W15" s="2">
        <v>-3.6925323307514191E-2</v>
      </c>
      <c r="X15" s="2">
        <v>-4.4567544013261795E-2</v>
      </c>
      <c r="Y15" s="2">
        <v>-0.10260210186243057</v>
      </c>
      <c r="Z15" s="2">
        <v>-0.13928070664405823</v>
      </c>
      <c r="AA15" s="2">
        <v>-1.0529144667088985E-2</v>
      </c>
      <c r="AB15" s="2">
        <v>-5.121675506234169E-2</v>
      </c>
      <c r="AC15" s="2">
        <v>-5.4155431687831879E-2</v>
      </c>
      <c r="AD15" s="2">
        <v>4.2429085820913315E-2</v>
      </c>
      <c r="AE15" s="2">
        <v>-3.1751856207847595E-2</v>
      </c>
      <c r="AF15" s="2"/>
      <c r="AG15" s="2">
        <v>-3.9481330000000002E-2</v>
      </c>
    </row>
    <row r="16" spans="1:33" x14ac:dyDescent="0.25">
      <c r="A16" s="1">
        <v>43188</v>
      </c>
      <c r="B16" s="2">
        <v>-2.6366820558905602E-2</v>
      </c>
      <c r="C16" s="2">
        <v>-3.0534299090504646E-2</v>
      </c>
      <c r="D16" s="2">
        <v>-2.8553567826747894E-2</v>
      </c>
      <c r="E16" s="2">
        <v>-6.7679218947887421E-2</v>
      </c>
      <c r="F16" s="2">
        <v>-8.6217857897281647E-3</v>
      </c>
      <c r="G16" s="2">
        <v>4.6080119907855988E-2</v>
      </c>
      <c r="H16" s="2">
        <v>8.1081047654151917E-2</v>
      </c>
      <c r="I16" s="2">
        <v>5.2605520933866501E-2</v>
      </c>
      <c r="J16" s="2">
        <v>1.4760784804821014E-2</v>
      </c>
      <c r="K16" s="2">
        <v>4.4556804001331329E-2</v>
      </c>
      <c r="L16" s="2">
        <v>-1.491942536085844E-2</v>
      </c>
      <c r="M16" s="2">
        <v>-1.4230280183255672E-2</v>
      </c>
      <c r="N16" s="2">
        <v>1.8942127004265785E-2</v>
      </c>
      <c r="O16" s="2">
        <v>0.11088144779205322</v>
      </c>
      <c r="P16" s="2">
        <v>-8.1548050045967102E-2</v>
      </c>
      <c r="Q16" s="2">
        <v>9.6790902316570282E-3</v>
      </c>
      <c r="R16" s="2">
        <v>-7.4706859886646271E-3</v>
      </c>
      <c r="S16" s="2">
        <v>-6.7895166575908661E-2</v>
      </c>
      <c r="T16" s="2">
        <v>1.4575842767953873E-2</v>
      </c>
      <c r="U16" s="2">
        <v>7.6744243502616882E-2</v>
      </c>
      <c r="V16" s="2">
        <v>-2.3556929081678391E-2</v>
      </c>
      <c r="W16" s="2">
        <v>-9.6910715103149414E-2</v>
      </c>
      <c r="X16" s="2">
        <v>-1.9753385335206985E-2</v>
      </c>
      <c r="Y16" s="2">
        <v>-0.11725664138793945</v>
      </c>
      <c r="Z16" s="2">
        <v>-8.1500135362148285E-2</v>
      </c>
      <c r="AA16" s="2">
        <v>-2.2583300247788429E-2</v>
      </c>
      <c r="AB16" s="2">
        <v>5.1969415508210659E-3</v>
      </c>
      <c r="AC16" s="2">
        <v>-2.1546008065342903E-2</v>
      </c>
      <c r="AD16" s="2">
        <v>-4.3049350380897522E-2</v>
      </c>
      <c r="AE16" s="2">
        <v>-0.22424647212028503</v>
      </c>
      <c r="AF16" s="2"/>
      <c r="AG16" s="2">
        <v>-1.8445340000000001E-2</v>
      </c>
    </row>
    <row r="17" spans="1:33" x14ac:dyDescent="0.25">
      <c r="A17" s="1">
        <v>43220</v>
      </c>
      <c r="B17" s="2">
        <v>-1.0951872682198882E-3</v>
      </c>
      <c r="C17" s="2">
        <v>6.0425747185945511E-2</v>
      </c>
      <c r="D17" s="2">
        <v>1.5740497037768364E-2</v>
      </c>
      <c r="E17" s="2">
        <v>1.7968375235795975E-2</v>
      </c>
      <c r="F17" s="2">
        <v>7.0725135505199432E-2</v>
      </c>
      <c r="G17" s="2">
        <v>2.3141093552112579E-2</v>
      </c>
      <c r="H17" s="2">
        <v>7.4999973177909851E-2</v>
      </c>
      <c r="I17" s="2">
        <v>3.4980297088623047E-2</v>
      </c>
      <c r="J17" s="2">
        <v>0.31017303466796875</v>
      </c>
      <c r="K17" s="2">
        <v>4.6345449984073639E-2</v>
      </c>
      <c r="L17" s="2">
        <v>4.2085502296686172E-2</v>
      </c>
      <c r="M17" s="2">
        <v>4.7315529081970453E-4</v>
      </c>
      <c r="N17" s="2">
        <v>9.7071200609207153E-2</v>
      </c>
      <c r="O17" s="2">
        <v>0.1314321756362915</v>
      </c>
      <c r="P17" s="2">
        <v>-5.0037596374750137E-2</v>
      </c>
      <c r="Q17" s="2">
        <v>-7.8491456806659698E-2</v>
      </c>
      <c r="R17" s="2">
        <v>-5.1254492253065109E-2</v>
      </c>
      <c r="S17" s="2">
        <v>-0.11447706073522568</v>
      </c>
      <c r="T17" s="2">
        <v>3.179771825671196E-2</v>
      </c>
      <c r="U17" s="2">
        <v>7.3794065974652767E-3</v>
      </c>
      <c r="V17" s="2">
        <v>-6.2378842383623123E-2</v>
      </c>
      <c r="W17" s="2">
        <v>-1.3552963733673096E-2</v>
      </c>
      <c r="X17" s="2">
        <v>-2.3126846179366112E-2</v>
      </c>
      <c r="Y17" s="2">
        <v>5.2213866263628006E-2</v>
      </c>
      <c r="Z17" s="2">
        <v>0.13052567839622498</v>
      </c>
      <c r="AA17" s="2">
        <v>3.1558152288198471E-2</v>
      </c>
      <c r="AB17" s="2">
        <v>4.9032721668481827E-2</v>
      </c>
      <c r="AC17" s="2">
        <v>-5.4268389940261841E-2</v>
      </c>
      <c r="AD17" s="2">
        <v>8.2074731588363647E-2</v>
      </c>
      <c r="AE17" s="2">
        <v>0.10434745252132416</v>
      </c>
      <c r="AF17" s="2"/>
      <c r="AG17" s="2">
        <v>4.6918850000000007E-3</v>
      </c>
    </row>
    <row r="18" spans="1:33" x14ac:dyDescent="0.25">
      <c r="A18" s="1">
        <v>43251</v>
      </c>
      <c r="B18" s="2">
        <v>-8.5717188194394112E-3</v>
      </c>
      <c r="C18" s="2">
        <v>-1.8600450828671455E-2</v>
      </c>
      <c r="D18" s="2">
        <v>3.2574240118265152E-2</v>
      </c>
      <c r="E18" s="2">
        <v>-2.0004760473966599E-2</v>
      </c>
      <c r="F18" s="2">
        <v>-4.4374149292707443E-2</v>
      </c>
      <c r="G18" s="2">
        <v>-6.2112476676702499E-2</v>
      </c>
      <c r="H18" s="2">
        <v>-0.19246190786361694</v>
      </c>
      <c r="I18" s="2">
        <v>4.0334258228540421E-2</v>
      </c>
      <c r="J18" s="2">
        <v>1.6181245446205139E-2</v>
      </c>
      <c r="K18" s="2">
        <v>-2.9197880998253822E-2</v>
      </c>
      <c r="L18" s="2">
        <v>5.5434055626392365E-2</v>
      </c>
      <c r="M18" s="2">
        <v>6.0436952859163284E-2</v>
      </c>
      <c r="N18" s="2">
        <v>2.4778391234576702E-3</v>
      </c>
      <c r="O18" s="2">
        <v>0.17698632180690765</v>
      </c>
      <c r="P18" s="2">
        <v>-2.7080856263637543E-2</v>
      </c>
      <c r="Q18" s="2">
        <v>1.1473623104393482E-2</v>
      </c>
      <c r="R18" s="2">
        <v>-4.2595382779836655E-2</v>
      </c>
      <c r="S18" s="2">
        <v>2.1606031805276871E-2</v>
      </c>
      <c r="T18" s="2">
        <v>2.7843716088682413E-4</v>
      </c>
      <c r="U18" s="2">
        <v>-3.7717071827501059E-3</v>
      </c>
      <c r="V18" s="2">
        <v>3.3862799406051636E-2</v>
      </c>
      <c r="W18" s="2">
        <v>2.099048113450408E-3</v>
      </c>
      <c r="X18" s="2">
        <v>-3.0735153704881668E-2</v>
      </c>
      <c r="Y18" s="2">
        <v>-2.917826920747757E-2</v>
      </c>
      <c r="Z18" s="2">
        <v>-9.2224001884460449E-2</v>
      </c>
      <c r="AA18" s="2">
        <v>-9.2870881780982018E-3</v>
      </c>
      <c r="AB18" s="2">
        <v>3.9814483374357224E-2</v>
      </c>
      <c r="AC18" s="2">
        <v>4.1712615638971329E-2</v>
      </c>
      <c r="AD18" s="2">
        <v>4.0539413690567017E-2</v>
      </c>
      <c r="AE18" s="2">
        <v>-3.1201031059026718E-2</v>
      </c>
      <c r="AF18" s="2"/>
      <c r="AG18" s="2">
        <v>2.6164449999999999E-2</v>
      </c>
    </row>
    <row r="19" spans="1:33" x14ac:dyDescent="0.25">
      <c r="A19" s="1">
        <v>43280</v>
      </c>
      <c r="B19" s="2">
        <v>5.3684491664171219E-2</v>
      </c>
      <c r="C19" s="2">
        <v>-3.8808736950159073E-2</v>
      </c>
      <c r="D19" s="2">
        <v>8.5709959268569946E-2</v>
      </c>
      <c r="E19" s="2">
        <v>0.14313158392906189</v>
      </c>
      <c r="F19" s="2">
        <v>-1.4436548575758934E-2</v>
      </c>
      <c r="G19" s="2">
        <v>-3.8239277899265289E-2</v>
      </c>
      <c r="H19" s="2">
        <v>-7.4478648602962494E-2</v>
      </c>
      <c r="I19" s="2">
        <v>0.12422466278076172</v>
      </c>
      <c r="J19" s="2">
        <v>2.7662895154207945E-3</v>
      </c>
      <c r="K19" s="2">
        <v>4.8261675983667374E-2</v>
      </c>
      <c r="L19" s="2">
        <v>1.8340786918997765E-2</v>
      </c>
      <c r="M19" s="2">
        <v>-1.1327187530696392E-2</v>
      </c>
      <c r="N19" s="2">
        <v>1.7135938629508018E-2</v>
      </c>
      <c r="O19" s="2">
        <v>-2.6598211377859116E-2</v>
      </c>
      <c r="P19" s="2">
        <v>-4.6663913875818253E-2</v>
      </c>
      <c r="Q19" s="2">
        <v>6.6830664873123169E-2</v>
      </c>
      <c r="R19" s="2">
        <v>2.7843888849020004E-2</v>
      </c>
      <c r="S19" s="2">
        <v>-2.5857856962829828E-3</v>
      </c>
      <c r="T19" s="2">
        <v>8.5668889805674553E-3</v>
      </c>
      <c r="U19" s="2">
        <v>0</v>
      </c>
      <c r="V19" s="2">
        <v>7.4673719704151154E-2</v>
      </c>
      <c r="W19" s="2">
        <v>-2.29458287358284E-2</v>
      </c>
      <c r="X19" s="2">
        <v>2.3004461545497179E-3</v>
      </c>
      <c r="Y19" s="2">
        <v>0.16933830082416534</v>
      </c>
      <c r="Z19" s="2">
        <v>1.5144330449402332E-2</v>
      </c>
      <c r="AA19" s="2">
        <v>9.7411209717392921E-3</v>
      </c>
      <c r="AB19" s="2">
        <v>5.0130743533372879E-2</v>
      </c>
      <c r="AC19" s="2">
        <v>-2.2340409457683563E-2</v>
      </c>
      <c r="AD19" s="2">
        <v>4.3065287172794342E-2</v>
      </c>
      <c r="AE19" s="2">
        <v>0.20447440445423126</v>
      </c>
      <c r="AF19" s="2"/>
      <c r="AG19" s="2">
        <v>5.365018E-3</v>
      </c>
    </row>
    <row r="20" spans="1:33" x14ac:dyDescent="0.25">
      <c r="A20" s="1">
        <v>43312</v>
      </c>
      <c r="B20" s="2">
        <v>9.1498903930187225E-2</v>
      </c>
      <c r="C20" s="2">
        <v>-9.3159802258014679E-2</v>
      </c>
      <c r="D20" s="2">
        <v>-7.2805225849151611E-2</v>
      </c>
      <c r="E20" s="2">
        <v>3.2563090324401855E-2</v>
      </c>
      <c r="F20" s="2">
        <v>5.4246652871370316E-3</v>
      </c>
      <c r="G20" s="2">
        <v>1.3679361902177334E-2</v>
      </c>
      <c r="H20" s="2">
        <v>1.5021475963294506E-2</v>
      </c>
      <c r="I20" s="2">
        <v>-6.9142743945121765E-2</v>
      </c>
      <c r="J20" s="2">
        <v>5.308687686920166E-3</v>
      </c>
      <c r="K20" s="2">
        <v>5.3021959960460663E-2</v>
      </c>
      <c r="L20" s="2">
        <v>-1.4746780507266521E-2</v>
      </c>
      <c r="M20" s="2">
        <v>8.5571454837918282E-3</v>
      </c>
      <c r="N20" s="2">
        <v>-1.2655514292418957E-3</v>
      </c>
      <c r="O20" s="2">
        <v>1.2464056722819805E-2</v>
      </c>
      <c r="P20" s="2">
        <v>4.5513015240430832E-2</v>
      </c>
      <c r="Q20" s="2">
        <v>4.531385749578476E-2</v>
      </c>
      <c r="R20" s="2">
        <v>6.6808059811592102E-2</v>
      </c>
      <c r="S20" s="2">
        <v>7.9300560057163239E-2</v>
      </c>
      <c r="T20" s="2">
        <v>0.13415196537971497</v>
      </c>
      <c r="U20" s="2">
        <v>3.1295217573642731E-2</v>
      </c>
      <c r="V20" s="2">
        <v>8.1360265612602234E-2</v>
      </c>
      <c r="W20" s="2">
        <v>0.1232125535607338</v>
      </c>
      <c r="X20" s="2">
        <v>-8.3202095702290535E-3</v>
      </c>
      <c r="Y20" s="2">
        <v>1.933213509619236E-2</v>
      </c>
      <c r="Z20" s="2">
        <v>1.5695448964834213E-2</v>
      </c>
      <c r="AA20" s="2">
        <v>0.10060644149780273</v>
      </c>
      <c r="AB20" s="2">
        <v>-1.0543297976255417E-2</v>
      </c>
      <c r="AC20" s="2">
        <v>2.6332950219511986E-2</v>
      </c>
      <c r="AD20" s="2">
        <v>4.5675896108150482E-2</v>
      </c>
      <c r="AE20" s="2">
        <v>-0.13066042959690094</v>
      </c>
      <c r="AF20" s="2"/>
      <c r="AG20" s="2">
        <v>3.1603569999999997E-2</v>
      </c>
    </row>
    <row r="21" spans="1:33" x14ac:dyDescent="0.25">
      <c r="A21" s="1">
        <v>43343</v>
      </c>
      <c r="B21" s="2">
        <v>-1.3561121188104153E-2</v>
      </c>
      <c r="C21" s="2">
        <v>-7.0003502070903778E-2</v>
      </c>
      <c r="D21" s="2">
        <v>5.2040126174688339E-2</v>
      </c>
      <c r="E21" s="2">
        <v>0.18351976573467255</v>
      </c>
      <c r="F21" s="2">
        <v>3.6181304603815079E-2</v>
      </c>
      <c r="G21" s="2">
        <v>0.10039094835519791</v>
      </c>
      <c r="H21" s="2">
        <v>-0.12684988975524902</v>
      </c>
      <c r="I21" s="2">
        <v>0.13667857646942139</v>
      </c>
      <c r="J21" s="2">
        <v>9.5743179321289063E-2</v>
      </c>
      <c r="K21" s="2">
        <v>5.1284775137901306E-2</v>
      </c>
      <c r="L21" s="2">
        <v>-6.3796341419219971E-3</v>
      </c>
      <c r="M21" s="2">
        <v>1.7961891368031502E-2</v>
      </c>
      <c r="N21" s="2">
        <v>-5.298168957233429E-2</v>
      </c>
      <c r="O21" s="2">
        <v>2.0833304151892662E-2</v>
      </c>
      <c r="P21" s="2">
        <v>-6.2783919274806976E-2</v>
      </c>
      <c r="Q21" s="2">
        <v>2.55934689193964E-2</v>
      </c>
      <c r="R21" s="2">
        <v>3.2531830947846174E-3</v>
      </c>
      <c r="S21" s="2">
        <v>-1.8843791622202843E-4</v>
      </c>
      <c r="T21" s="2">
        <v>3.5574741661548615E-2</v>
      </c>
      <c r="U21" s="2">
        <v>5.4920297116041183E-3</v>
      </c>
      <c r="V21" s="2">
        <v>3.5645350813865662E-2</v>
      </c>
      <c r="W21" s="2">
        <v>-8.2839205861091614E-2</v>
      </c>
      <c r="X21" s="2">
        <v>-5.2798986434936523E-2</v>
      </c>
      <c r="Y21" s="2">
        <v>9.1034479439258575E-2</v>
      </c>
      <c r="Z21" s="2">
        <v>0.16003696620464325</v>
      </c>
      <c r="AA21" s="2">
        <v>4.833458736538887E-2</v>
      </c>
      <c r="AB21" s="2">
        <v>0.11322721093893051</v>
      </c>
      <c r="AC21" s="2">
        <v>5.4813366383314133E-2</v>
      </c>
      <c r="AD21" s="2">
        <v>0.13236454129219055</v>
      </c>
      <c r="AE21" s="2">
        <v>1.1806496419012547E-2</v>
      </c>
      <c r="AF21" s="2"/>
      <c r="AG21" s="2">
        <v>3.0233019999999999E-2</v>
      </c>
    </row>
    <row r="22" spans="1:33" x14ac:dyDescent="0.25">
      <c r="A22" s="1">
        <v>43371</v>
      </c>
      <c r="B22" s="2">
        <v>4.3920781463384628E-2</v>
      </c>
      <c r="C22" s="2">
        <v>-3.199051134288311E-3</v>
      </c>
      <c r="D22" s="2">
        <v>3.3604685217142105E-2</v>
      </c>
      <c r="E22" s="2">
        <v>0.14096619188785553</v>
      </c>
      <c r="F22" s="2">
        <v>3.1190270557999611E-2</v>
      </c>
      <c r="G22" s="2">
        <v>4.6265441924333572E-2</v>
      </c>
      <c r="H22" s="2">
        <v>-2.7844982221722603E-2</v>
      </c>
      <c r="I22" s="2">
        <v>-1.0751640424132347E-2</v>
      </c>
      <c r="J22" s="2">
        <v>-4.3478269129991531E-2</v>
      </c>
      <c r="K22" s="2">
        <v>-2.5793861132115126E-3</v>
      </c>
      <c r="L22" s="2">
        <v>6.0496427118778229E-2</v>
      </c>
      <c r="M22" s="2">
        <v>-8.2195393741130829E-2</v>
      </c>
      <c r="N22" s="2">
        <v>3.2247170805931091E-2</v>
      </c>
      <c r="O22" s="2">
        <v>8.2287326455116272E-2</v>
      </c>
      <c r="P22" s="2">
        <v>3.0850544571876526E-2</v>
      </c>
      <c r="Q22" s="2">
        <v>3.3756047487258911E-3</v>
      </c>
      <c r="R22" s="2">
        <v>-1.275559701025486E-2</v>
      </c>
      <c r="S22" s="2">
        <v>-9.9559768568724394E-4</v>
      </c>
      <c r="T22" s="2">
        <v>-3.9507884532213211E-2</v>
      </c>
      <c r="U22" s="2">
        <v>-3.3409491181373596E-2</v>
      </c>
      <c r="V22" s="2">
        <v>-8.1214087549597025E-4</v>
      </c>
      <c r="W22" s="2">
        <v>3.5082697868347168E-2</v>
      </c>
      <c r="X22" s="2">
        <v>5.740220844745636E-2</v>
      </c>
      <c r="Y22" s="2">
        <v>-7.5872994959354401E-2</v>
      </c>
      <c r="Z22" s="2">
        <v>4.6252038329839706E-2</v>
      </c>
      <c r="AA22" s="2">
        <v>6.1416167765855789E-2</v>
      </c>
      <c r="AB22" s="2">
        <v>-2.0983690395951271E-2</v>
      </c>
      <c r="AC22" s="2">
        <v>-4.1981998831033707E-2</v>
      </c>
      <c r="AD22" s="2">
        <v>-4.8243221826851368E-3</v>
      </c>
      <c r="AE22" s="2">
        <v>-0.12229004502296448</v>
      </c>
      <c r="AF22" s="2"/>
      <c r="AG22" s="2">
        <v>4.2462880000000003E-4</v>
      </c>
    </row>
    <row r="23" spans="1:33" x14ac:dyDescent="0.25">
      <c r="A23" s="1">
        <v>43404</v>
      </c>
      <c r="B23" s="2">
        <v>-1.804344542324543E-2</v>
      </c>
      <c r="C23" s="2">
        <v>-1.5745075419545174E-2</v>
      </c>
      <c r="D23" s="2">
        <v>-0.2285877913236618</v>
      </c>
      <c r="E23" s="2">
        <v>-0.10072488337755203</v>
      </c>
      <c r="F23" s="2">
        <v>5.7445161044597626E-2</v>
      </c>
      <c r="G23" s="2">
        <v>-5.499944556504488E-3</v>
      </c>
      <c r="H23" s="2">
        <v>-0.24782067537307739</v>
      </c>
      <c r="I23" s="2">
        <v>-8.8229238986968994E-2</v>
      </c>
      <c r="J23" s="2">
        <v>1.278271060436964E-2</v>
      </c>
      <c r="K23" s="2">
        <v>-6.0075599700212479E-2</v>
      </c>
      <c r="L23" s="2">
        <v>-6.2808707356452942E-2</v>
      </c>
      <c r="M23" s="2">
        <v>-0.12915818393230438</v>
      </c>
      <c r="N23" s="2">
        <v>-8.6931608617305756E-2</v>
      </c>
      <c r="O23" s="2">
        <v>-0.18427838385105133</v>
      </c>
      <c r="P23" s="2">
        <v>-9.2774689197540283E-2</v>
      </c>
      <c r="Q23" s="2">
        <v>7.4098244309425354E-2</v>
      </c>
      <c r="R23" s="2">
        <v>-3.7020076066255569E-2</v>
      </c>
      <c r="S23" s="2">
        <v>-9.7052879631519318E-2</v>
      </c>
      <c r="T23" s="2">
        <v>-0.20697870850563049</v>
      </c>
      <c r="U23" s="2">
        <v>-3.6201592534780502E-2</v>
      </c>
      <c r="V23" s="2">
        <v>-0.13562968373298645</v>
      </c>
      <c r="W23" s="2">
        <v>-0.16271340847015381</v>
      </c>
      <c r="X23" s="2">
        <v>-0.10056760162115097</v>
      </c>
      <c r="Y23" s="2">
        <v>2.232908271253109E-2</v>
      </c>
      <c r="Z23" s="2">
        <v>-7.4059978127479553E-2</v>
      </c>
      <c r="AA23" s="2">
        <v>-2.291804738342762E-2</v>
      </c>
      <c r="AB23" s="2">
        <v>-2.1296903491020203E-2</v>
      </c>
      <c r="AC23" s="2">
        <v>-5.9306830167770386E-2</v>
      </c>
      <c r="AD23" s="2">
        <v>-0.20219171047210693</v>
      </c>
      <c r="AE23" s="2">
        <v>0.27401149272918701</v>
      </c>
      <c r="AF23" s="2"/>
      <c r="AG23" s="2">
        <v>-7.4045410000000006E-2</v>
      </c>
    </row>
    <row r="24" spans="1:33" x14ac:dyDescent="0.25">
      <c r="A24" s="1">
        <v>43434</v>
      </c>
      <c r="B24" s="2">
        <v>5.7475920766592026E-3</v>
      </c>
      <c r="C24" s="2">
        <v>6.7499086260795593E-2</v>
      </c>
      <c r="D24" s="2">
        <v>0.15447455644607544</v>
      </c>
      <c r="E24" s="2">
        <v>-4.5172102749347687E-2</v>
      </c>
      <c r="F24" s="2">
        <v>7.218768447637558E-2</v>
      </c>
      <c r="G24" s="2">
        <v>2.4001741781830788E-2</v>
      </c>
      <c r="H24" s="2">
        <v>0.14867542684078217</v>
      </c>
      <c r="I24" s="2">
        <v>3.1734805554151535E-2</v>
      </c>
      <c r="J24" s="2">
        <v>2.7979938313364983E-2</v>
      </c>
      <c r="K24" s="2">
        <v>-1.8941789865493774E-2</v>
      </c>
      <c r="L24" s="2">
        <v>8.0321244895458221E-3</v>
      </c>
      <c r="M24" s="2">
        <v>4.5255977660417557E-2</v>
      </c>
      <c r="N24" s="2">
        <v>7.5324684381484985E-2</v>
      </c>
      <c r="O24" s="2">
        <v>-0.11848337203264236</v>
      </c>
      <c r="P24" s="2">
        <v>9.971512109041214E-2</v>
      </c>
      <c r="Q24" s="2">
        <v>6.5742015838623047E-2</v>
      </c>
      <c r="R24" s="2">
        <v>4.4913936406373978E-2</v>
      </c>
      <c r="S24" s="2">
        <v>9.9968485534191132E-2</v>
      </c>
      <c r="T24" s="2">
        <v>9.6593856811523438E-2</v>
      </c>
      <c r="U24" s="2">
        <v>3.3195570111274719E-2</v>
      </c>
      <c r="V24" s="2">
        <v>7.9955287277698517E-2</v>
      </c>
      <c r="W24" s="2">
        <v>6.2610231339931488E-2</v>
      </c>
      <c r="X24" s="2">
        <v>-6.8446598947048187E-2</v>
      </c>
      <c r="Y24" s="2">
        <v>1.3440732145681977E-3</v>
      </c>
      <c r="Z24" s="2">
        <v>0.10788779705762863</v>
      </c>
      <c r="AA24" s="2">
        <v>8.1514120101928711E-2</v>
      </c>
      <c r="AB24" s="2">
        <v>-5.5096033960580826E-2</v>
      </c>
      <c r="AC24" s="2">
        <v>8.734571747481823E-3</v>
      </c>
      <c r="AD24" s="2">
        <v>5.7671751827001572E-2</v>
      </c>
      <c r="AE24" s="2">
        <v>3.9013408124446869E-2</v>
      </c>
      <c r="AF24" s="2"/>
      <c r="AG24" s="2">
        <v>1.8512150000000002E-2</v>
      </c>
    </row>
    <row r="25" spans="1:33" x14ac:dyDescent="0.25">
      <c r="A25" s="1">
        <v>43465</v>
      </c>
      <c r="B25" s="2">
        <v>-4.294741153717041E-2</v>
      </c>
      <c r="C25" s="2">
        <v>-0.1186952069401741</v>
      </c>
      <c r="D25" s="2">
        <v>-9.33833047747612E-2</v>
      </c>
      <c r="E25" s="2">
        <v>-0.21368271112442017</v>
      </c>
      <c r="F25" s="2">
        <v>-5.8033991605043411E-2</v>
      </c>
      <c r="G25" s="2">
        <v>-3.253123490139842E-3</v>
      </c>
      <c r="H25" s="2">
        <v>-0.22974920272827148</v>
      </c>
      <c r="I25" s="2">
        <v>-0.10377903282642365</v>
      </c>
      <c r="J25" s="2">
        <v>-8.752981573343277E-2</v>
      </c>
      <c r="K25" s="2">
        <v>-0.10973487794399261</v>
      </c>
      <c r="L25" s="2">
        <v>-0.14226411283016205</v>
      </c>
      <c r="M25" s="2">
        <v>-9.8060168325901031E-2</v>
      </c>
      <c r="N25" s="2">
        <v>-8.5337154567241669E-2</v>
      </c>
      <c r="O25" s="2">
        <v>-0.14080289006233215</v>
      </c>
      <c r="P25" s="2">
        <v>-0.11873920261859894</v>
      </c>
      <c r="Q25" s="2">
        <v>-2.7404548600316048E-2</v>
      </c>
      <c r="R25" s="2">
        <v>-6.4940989017486572E-2</v>
      </c>
      <c r="S25" s="2">
        <v>-8.3589866757392883E-2</v>
      </c>
      <c r="T25" s="2">
        <v>-4.7384385019540787E-2</v>
      </c>
      <c r="U25" s="2">
        <v>-3.7575997412204742E-2</v>
      </c>
      <c r="V25" s="2">
        <v>-7.2181515395641327E-2</v>
      </c>
      <c r="W25" s="2">
        <v>-6.2759332358837128E-2</v>
      </c>
      <c r="X25" s="2">
        <v>-6.3606113195419312E-2</v>
      </c>
      <c r="Y25" s="2">
        <v>-7.2825349867343903E-2</v>
      </c>
      <c r="Z25" s="2">
        <v>-0.18304240703582764</v>
      </c>
      <c r="AA25" s="2">
        <v>-5.5807873606681824E-2</v>
      </c>
      <c r="AB25" s="2">
        <v>-7.0326432585716248E-2</v>
      </c>
      <c r="AC25" s="2">
        <v>-0.15711422264575958</v>
      </c>
      <c r="AD25" s="2">
        <v>-0.11134978383779526</v>
      </c>
      <c r="AE25" s="2">
        <v>-5.044516921043396E-2</v>
      </c>
      <c r="AF25" s="2"/>
      <c r="AG25" s="2">
        <v>-8.9890029999999996E-2</v>
      </c>
    </row>
    <row r="26" spans="1:33" x14ac:dyDescent="0.25">
      <c r="A26" s="1">
        <v>43496</v>
      </c>
      <c r="B26" s="2">
        <v>1.7054218798875809E-2</v>
      </c>
      <c r="C26" s="2">
        <v>0.16913320124149323</v>
      </c>
      <c r="D26" s="2">
        <v>0.10713642090559006</v>
      </c>
      <c r="E26" s="2">
        <v>0.15462295711040497</v>
      </c>
      <c r="F26" s="2">
        <v>6.8141655065119267E-3</v>
      </c>
      <c r="G26" s="2">
        <v>2.241084910929203E-2</v>
      </c>
      <c r="H26" s="2">
        <v>0.1968563050031662</v>
      </c>
      <c r="I26" s="2">
        <v>0.14411872625350952</v>
      </c>
      <c r="J26" s="2">
        <v>0.22654525935649872</v>
      </c>
      <c r="K26" s="2">
        <v>9.5923848450183868E-2</v>
      </c>
      <c r="L26" s="2">
        <v>7.4644319713115692E-2</v>
      </c>
      <c r="M26" s="2">
        <v>4.5815262943506241E-2</v>
      </c>
      <c r="N26" s="2">
        <v>5.3865250200033188E-2</v>
      </c>
      <c r="O26" s="2">
        <v>0.10111574828624725</v>
      </c>
      <c r="P26" s="2">
        <v>4.6055890619754791E-2</v>
      </c>
      <c r="Q26" s="2">
        <v>5.7302035391330719E-2</v>
      </c>
      <c r="R26" s="2">
        <v>3.1399775296449661E-2</v>
      </c>
      <c r="S26" s="2">
        <v>5.1222894340753555E-2</v>
      </c>
      <c r="T26" s="2">
        <v>7.1727089583873749E-2</v>
      </c>
      <c r="U26" s="2">
        <v>6.6985352896153927E-3</v>
      </c>
      <c r="V26" s="2">
        <v>7.1316011250019073E-2</v>
      </c>
      <c r="W26" s="2">
        <v>0.16275180876255035</v>
      </c>
      <c r="X26" s="2">
        <v>3.0501518398523331E-2</v>
      </c>
      <c r="Y26" s="2">
        <v>3.0181815847754478E-2</v>
      </c>
      <c r="Z26" s="2">
        <v>8.0892313271760941E-3</v>
      </c>
      <c r="AA26" s="2">
        <v>-1.9244002178311348E-2</v>
      </c>
      <c r="AB26" s="2">
        <v>2.5215426459908485E-2</v>
      </c>
      <c r="AC26" s="2">
        <v>6.6146321594715118E-2</v>
      </c>
      <c r="AD26" s="2">
        <v>0.1443171352148056</v>
      </c>
      <c r="AE26" s="2">
        <v>-7.7463939785957336E-2</v>
      </c>
      <c r="AF26" s="2"/>
      <c r="AG26" s="2">
        <v>8.8293910000000003E-2</v>
      </c>
    </row>
    <row r="27" spans="1:33" x14ac:dyDescent="0.25">
      <c r="A27" s="1">
        <v>43524</v>
      </c>
      <c r="B27" s="2">
        <v>1.1836439371109009E-2</v>
      </c>
      <c r="C27" s="2">
        <v>-4.1591305285692215E-2</v>
      </c>
      <c r="D27" s="2">
        <v>-8.2156211137771606E-2</v>
      </c>
      <c r="E27" s="2">
        <v>-2.3323406931012869E-3</v>
      </c>
      <c r="F27" s="2">
        <v>3.4791350364685059E-2</v>
      </c>
      <c r="G27" s="2">
        <v>1.0002091526985168E-2</v>
      </c>
      <c r="H27" s="2">
        <v>-4.9093175679445267E-2</v>
      </c>
      <c r="I27" s="2">
        <v>-0.1155676394701004</v>
      </c>
      <c r="J27" s="2">
        <v>0.14712721109390259</v>
      </c>
      <c r="K27" s="2">
        <v>-4.5657049864530563E-2</v>
      </c>
      <c r="L27" s="2">
        <v>8.965611457824707E-2</v>
      </c>
      <c r="M27" s="2">
        <v>-1.6672467812895775E-2</v>
      </c>
      <c r="N27" s="2">
        <v>5.3379852324724197E-2</v>
      </c>
      <c r="O27" s="2">
        <v>5.4464876651763916E-2</v>
      </c>
      <c r="P27" s="2">
        <v>-6.6540814936161041E-2</v>
      </c>
      <c r="Q27" s="2">
        <v>2.1561125293374062E-2</v>
      </c>
      <c r="R27" s="2">
        <v>6.6483296453952789E-2</v>
      </c>
      <c r="S27" s="2">
        <v>4.2586103081703186E-2</v>
      </c>
      <c r="T27" s="2">
        <v>0.1461988091468811</v>
      </c>
      <c r="U27" s="2">
        <v>2.0384050905704498E-2</v>
      </c>
      <c r="V27" s="2">
        <v>3.0390072613954544E-2</v>
      </c>
      <c r="W27" s="2">
        <v>3.4370552748441696E-2</v>
      </c>
      <c r="X27" s="2">
        <v>-2.7056435123085976E-2</v>
      </c>
      <c r="Y27" s="2">
        <v>4.0240027010440826E-2</v>
      </c>
      <c r="Z27" s="2">
        <v>-0.11777270585298538</v>
      </c>
      <c r="AA27" s="2">
        <v>2.1201359108090401E-2</v>
      </c>
      <c r="AB27" s="2">
        <v>5.7948388159275055E-2</v>
      </c>
      <c r="AC27" s="2">
        <v>4.2064841836690903E-2</v>
      </c>
      <c r="AD27" s="2">
        <v>-4.5906003564596176E-2</v>
      </c>
      <c r="AE27" s="2">
        <v>4.1886575520038605E-2</v>
      </c>
      <c r="AF27" s="2"/>
      <c r="AG27" s="2">
        <v>3.2724210000000004E-2</v>
      </c>
    </row>
    <row r="28" spans="1:33" x14ac:dyDescent="0.25">
      <c r="A28" s="1">
        <v>43553</v>
      </c>
      <c r="B28" s="2">
        <v>-1.6040390357375145E-2</v>
      </c>
      <c r="C28" s="2">
        <v>1.0282998904585838E-2</v>
      </c>
      <c r="D28" s="2">
        <v>-0.1141626387834549</v>
      </c>
      <c r="E28" s="2">
        <v>-2.5521192699670792E-2</v>
      </c>
      <c r="F28" s="2">
        <v>3.2963432371616364E-2</v>
      </c>
      <c r="G28" s="2">
        <v>5.6190449744462967E-2</v>
      </c>
      <c r="H28" s="2">
        <v>-5.2614282816648483E-2</v>
      </c>
      <c r="I28" s="2">
        <v>3.1122991815209389E-2</v>
      </c>
      <c r="J28" s="2">
        <v>0.16917677223682404</v>
      </c>
      <c r="K28" s="2">
        <v>1.4823554083704948E-2</v>
      </c>
      <c r="L28" s="2">
        <v>2.2396612912416458E-2</v>
      </c>
      <c r="M28" s="2">
        <v>-5.1449346356093884E-3</v>
      </c>
      <c r="N28" s="2">
        <v>3.0105356127023697E-2</v>
      </c>
      <c r="O28" s="2">
        <v>6.6264276392757893E-3</v>
      </c>
      <c r="P28" s="2">
        <v>-8.2406520843505859E-2</v>
      </c>
      <c r="Q28" s="2">
        <v>5.5809233337640762E-2</v>
      </c>
      <c r="R28" s="2">
        <v>8.0378809943795204E-3</v>
      </c>
      <c r="S28" s="2">
        <v>1.8805119907483459E-3</v>
      </c>
      <c r="T28" s="2">
        <v>-3.7373991217464209E-3</v>
      </c>
      <c r="U28" s="2">
        <v>8.4350958466529846E-2</v>
      </c>
      <c r="V28" s="2">
        <v>-5.7479701936244965E-3</v>
      </c>
      <c r="W28" s="2">
        <v>5.0721947103738785E-2</v>
      </c>
      <c r="X28" s="2">
        <v>-1.8843510770238936E-4</v>
      </c>
      <c r="Y28" s="2">
        <v>-0.16126830875873566</v>
      </c>
      <c r="Z28" s="2">
        <v>-6.7439071834087372E-2</v>
      </c>
      <c r="AA28" s="2">
        <v>-2.0299822092056274E-2</v>
      </c>
      <c r="AB28" s="2">
        <v>-1.1695053428411484E-2</v>
      </c>
      <c r="AC28" s="2">
        <v>-2.2613057866692543E-2</v>
      </c>
      <c r="AD28" s="2">
        <v>8.5935764014720917E-2</v>
      </c>
      <c r="AE28" s="2">
        <v>-0.1251094788312912</v>
      </c>
      <c r="AF28" s="2"/>
      <c r="AG28" s="2">
        <v>1.296229E-2</v>
      </c>
    </row>
    <row r="29" spans="1:33" x14ac:dyDescent="0.25">
      <c r="A29" s="1">
        <v>43585</v>
      </c>
      <c r="B29" s="2">
        <v>0.23363056778907776</v>
      </c>
      <c r="C29" s="2">
        <v>2.5655688717961311E-2</v>
      </c>
      <c r="D29" s="2">
        <v>7.5785242021083832E-2</v>
      </c>
      <c r="E29" s="2">
        <v>0.13976341485977173</v>
      </c>
      <c r="F29" s="2">
        <v>4.0389750152826309E-2</v>
      </c>
      <c r="G29" s="2">
        <v>4.5887205749750137E-2</v>
      </c>
      <c r="H29" s="2">
        <v>0.11176672577857971</v>
      </c>
      <c r="I29" s="2">
        <v>4.8353273421525955E-2</v>
      </c>
      <c r="J29" s="2">
        <v>-3.1352534890174866E-2</v>
      </c>
      <c r="K29" s="2">
        <v>3.4082945436239243E-2</v>
      </c>
      <c r="L29" s="2">
        <v>-6.4356960356235504E-3</v>
      </c>
      <c r="M29" s="2">
        <v>4.9357771873474121E-2</v>
      </c>
      <c r="N29" s="2">
        <v>-2.5328809395432472E-2</v>
      </c>
      <c r="O29" s="2">
        <v>1.9748764112591743E-2</v>
      </c>
      <c r="P29" s="2">
        <v>6.7217603325843811E-2</v>
      </c>
      <c r="Q29" s="2">
        <v>3.0522827059030533E-2</v>
      </c>
      <c r="R29" s="2">
        <v>4.1020616888999939E-2</v>
      </c>
      <c r="S29" s="2">
        <v>-8.7929561734199524E-2</v>
      </c>
      <c r="T29" s="2">
        <v>0.15331915020942688</v>
      </c>
      <c r="U29" s="2">
        <v>5.3361017256975174E-2</v>
      </c>
      <c r="V29" s="2">
        <v>5.6000545620918274E-2</v>
      </c>
      <c r="W29" s="2">
        <v>-2.079644612967968E-2</v>
      </c>
      <c r="X29" s="2">
        <v>-1.2436402030289173E-2</v>
      </c>
      <c r="Y29" s="2">
        <v>4.7967489808797836E-2</v>
      </c>
      <c r="Z29" s="2">
        <v>1.7615441232919693E-2</v>
      </c>
      <c r="AA29" s="2">
        <v>-4.3795634061098099E-2</v>
      </c>
      <c r="AB29" s="2">
        <v>5.9916123747825623E-2</v>
      </c>
      <c r="AC29" s="2">
        <v>0.13636918365955353</v>
      </c>
      <c r="AD29" s="2">
        <v>8.185877650976181E-2</v>
      </c>
      <c r="AE29" s="2">
        <v>-0.14710921049118042</v>
      </c>
      <c r="AF29" s="2"/>
      <c r="AG29" s="2">
        <v>3.789327E-2</v>
      </c>
    </row>
    <row r="30" spans="1:33" x14ac:dyDescent="0.25">
      <c r="A30" s="1">
        <v>43616</v>
      </c>
      <c r="B30" s="2">
        <v>-3.5993341356515884E-2</v>
      </c>
      <c r="C30" s="2">
        <v>-5.3362999111413956E-2</v>
      </c>
      <c r="D30" s="2">
        <v>-5.481257289648056E-2</v>
      </c>
      <c r="E30" s="2">
        <v>-0.12491200864315033</v>
      </c>
      <c r="F30" s="2">
        <v>9.4143692404031754E-3</v>
      </c>
      <c r="G30" s="2">
        <v>-1.5518737025558949E-2</v>
      </c>
      <c r="H30" s="2">
        <v>-0.20137368142604828</v>
      </c>
      <c r="I30" s="2">
        <v>3.2966271042823792E-2</v>
      </c>
      <c r="J30" s="2">
        <v>-4.0797058492898941E-2</v>
      </c>
      <c r="K30" s="2">
        <v>-0.13295961916446686</v>
      </c>
      <c r="L30" s="2">
        <v>-0.10762334614992142</v>
      </c>
      <c r="M30" s="2">
        <v>-0.15844954550266266</v>
      </c>
      <c r="N30" s="2">
        <v>-4.1812419891357422E-2</v>
      </c>
      <c r="O30" s="2">
        <v>-0.22535218298435211</v>
      </c>
      <c r="P30" s="2">
        <v>-0.30192604660987854</v>
      </c>
      <c r="Q30" s="2">
        <v>-3.3527418971061707E-2</v>
      </c>
      <c r="R30" s="2">
        <v>-0.10527658462524414</v>
      </c>
      <c r="S30" s="2">
        <v>-0.14943799376487732</v>
      </c>
      <c r="T30" s="2">
        <v>-5.4518461227416992E-2</v>
      </c>
      <c r="U30" s="2">
        <v>9.442443959414959E-3</v>
      </c>
      <c r="V30" s="2">
        <v>-7.5302809476852417E-2</v>
      </c>
      <c r="W30" s="2">
        <v>-5.9557195752859116E-2</v>
      </c>
      <c r="X30" s="2">
        <v>7.2505450807511806E-3</v>
      </c>
      <c r="Y30" s="2">
        <v>-0.10977506637573242</v>
      </c>
      <c r="Z30" s="2">
        <v>-3.6962155252695084E-2</v>
      </c>
      <c r="AA30" s="2">
        <v>3.127308189868927E-2</v>
      </c>
      <c r="AB30" s="2">
        <v>-2.202647365629673E-2</v>
      </c>
      <c r="AC30" s="2">
        <v>-7.0666797459125519E-2</v>
      </c>
      <c r="AD30" s="2">
        <v>-7.8613288700580597E-2</v>
      </c>
      <c r="AE30" s="2">
        <v>-0.22426578402519226</v>
      </c>
      <c r="AF30" s="2"/>
      <c r="AG30" s="2">
        <v>-6.167856E-2</v>
      </c>
    </row>
    <row r="31" spans="1:33" x14ac:dyDescent="0.25">
      <c r="A31" s="1">
        <v>43644</v>
      </c>
      <c r="B31" s="2">
        <v>5.7558365166187286E-2</v>
      </c>
      <c r="C31" s="2">
        <v>-4.8443950712680817E-2</v>
      </c>
      <c r="D31" s="2">
        <v>6.4829760231077671E-3</v>
      </c>
      <c r="E31" s="2">
        <v>-0.18335343897342682</v>
      </c>
      <c r="F31" s="2">
        <v>4.7359656542539597E-2</v>
      </c>
      <c r="G31" s="2">
        <v>8.1289693713188171E-2</v>
      </c>
      <c r="H31" s="2">
        <v>0.19507427513599396</v>
      </c>
      <c r="I31" s="2">
        <v>-2.0393603481352329E-3</v>
      </c>
      <c r="J31" s="2">
        <v>0.11047477275133133</v>
      </c>
      <c r="K31" s="2">
        <v>6.4718149602413177E-2</v>
      </c>
      <c r="L31" s="2">
        <v>8.2803457975387573E-2</v>
      </c>
      <c r="M31" s="2">
        <v>0.17414137721061707</v>
      </c>
      <c r="N31" s="2">
        <v>9.3017160892486572E-2</v>
      </c>
      <c r="O31" s="2">
        <v>8.0608397722244263E-2</v>
      </c>
      <c r="P31" s="2">
        <v>0.1409396231174469</v>
      </c>
      <c r="Q31" s="2">
        <v>6.5494097769260406E-2</v>
      </c>
      <c r="R31" s="2">
        <v>0.11524125188589096</v>
      </c>
      <c r="S31" s="2">
        <v>8.5070401430130005E-2</v>
      </c>
      <c r="T31" s="2">
        <v>5.3259368985891342E-2</v>
      </c>
      <c r="U31" s="2">
        <v>1.7402747645974159E-2</v>
      </c>
      <c r="V31" s="2">
        <v>9.2597439885139465E-2</v>
      </c>
      <c r="W31" s="2">
        <v>0.11724008619785309</v>
      </c>
      <c r="X31" s="2">
        <v>6.5404437482357025E-2</v>
      </c>
      <c r="Y31" s="2">
        <v>-4.8224478960037231E-2</v>
      </c>
      <c r="Z31" s="2">
        <v>4.0481243282556534E-2</v>
      </c>
      <c r="AA31" s="2">
        <v>4.3352581560611725E-2</v>
      </c>
      <c r="AB31" s="2">
        <v>2.7608275413513184E-2</v>
      </c>
      <c r="AC31" s="2">
        <v>5.671357735991478E-2</v>
      </c>
      <c r="AD31" s="2">
        <v>6.679176539182663E-2</v>
      </c>
      <c r="AE31" s="2">
        <v>0.20684814453125</v>
      </c>
      <c r="AF31" s="2"/>
      <c r="AG31" s="2">
        <v>6.7278859999999996E-2</v>
      </c>
    </row>
    <row r="32" spans="1:33" x14ac:dyDescent="0.25">
      <c r="A32" s="1">
        <v>43677</v>
      </c>
      <c r="B32" s="2">
        <v>3.0435370281338692E-2</v>
      </c>
      <c r="C32" s="2">
        <v>5.829320102930069E-2</v>
      </c>
      <c r="D32" s="2">
        <v>6.3405826687812805E-2</v>
      </c>
      <c r="E32" s="2">
        <v>4.4477465562522411E-3</v>
      </c>
      <c r="F32" s="2">
        <v>1.4735613949596882E-2</v>
      </c>
      <c r="G32" s="2">
        <v>1.6716349869966507E-2</v>
      </c>
      <c r="H32" s="2">
        <v>8.0143958330154419E-2</v>
      </c>
      <c r="I32" s="2">
        <v>-0.1212807223200798</v>
      </c>
      <c r="J32" s="2">
        <v>8.5484698414802551E-2</v>
      </c>
      <c r="K32" s="2">
        <v>6.8628089502453804E-3</v>
      </c>
      <c r="L32" s="2">
        <v>-2.9622821137309074E-2</v>
      </c>
      <c r="M32" s="2">
        <v>-2.8329210355877876E-2</v>
      </c>
      <c r="N32" s="2">
        <v>-1.0687896050512791E-2</v>
      </c>
      <c r="O32" s="2">
        <v>-9.8522407934069633E-3</v>
      </c>
      <c r="P32" s="2">
        <v>-9.2156901955604553E-2</v>
      </c>
      <c r="Q32" s="2">
        <v>8.3318732678890228E-2</v>
      </c>
      <c r="R32" s="2">
        <v>5.8264099061489105E-3</v>
      </c>
      <c r="S32" s="2">
        <v>7.9612601548433304E-3</v>
      </c>
      <c r="T32" s="2">
        <v>2.7063621208071709E-2</v>
      </c>
      <c r="U32" s="2">
        <v>-2.985319122672081E-2</v>
      </c>
      <c r="V32" s="2">
        <v>0.11946576833724976</v>
      </c>
      <c r="W32" s="2">
        <v>-7.0020537823438644E-3</v>
      </c>
      <c r="X32" s="2">
        <v>4.8824291676282883E-2</v>
      </c>
      <c r="Y32" s="2">
        <v>-2.5333913043141365E-2</v>
      </c>
      <c r="Z32" s="2">
        <v>3.4501690417528152E-2</v>
      </c>
      <c r="AA32" s="2">
        <v>-0.10341642796993256</v>
      </c>
      <c r="AB32" s="2">
        <v>-2.4886898696422577E-2</v>
      </c>
      <c r="AC32" s="2">
        <v>1.8514441326260567E-2</v>
      </c>
      <c r="AD32" s="2">
        <v>-1.4179103076457977E-2</v>
      </c>
      <c r="AE32" s="2">
        <v>8.1222563982009888E-2</v>
      </c>
      <c r="AF32" s="2"/>
      <c r="AG32" s="2">
        <v>1.185431E-2</v>
      </c>
    </row>
    <row r="33" spans="1:33" x14ac:dyDescent="0.25">
      <c r="A33" s="1">
        <v>43707</v>
      </c>
      <c r="B33" s="2">
        <v>-4.0206979960203171E-2</v>
      </c>
      <c r="C33" s="2">
        <v>0.1091737300157547</v>
      </c>
      <c r="D33" s="2">
        <v>0.12000750005245209</v>
      </c>
      <c r="E33" s="2">
        <v>5.9040531516075134E-2</v>
      </c>
      <c r="F33" s="2">
        <v>3.9910782128572464E-2</v>
      </c>
      <c r="G33" s="2">
        <v>4.159262403845787E-2</v>
      </c>
      <c r="H33" s="2">
        <v>1.4233834110200405E-2</v>
      </c>
      <c r="I33" s="2">
        <v>-7.2342872619628906E-2</v>
      </c>
      <c r="J33" s="2">
        <v>5.3913682699203491E-2</v>
      </c>
      <c r="K33" s="2">
        <v>-6.5238617360591888E-2</v>
      </c>
      <c r="L33" s="2">
        <v>-6.737489253282547E-2</v>
      </c>
      <c r="M33" s="2">
        <v>-7.539735734462738E-2</v>
      </c>
      <c r="N33" s="2">
        <v>-3.4115824848413467E-2</v>
      </c>
      <c r="O33" s="2">
        <v>-0.15493956208229065</v>
      </c>
      <c r="P33" s="2">
        <v>-0.16460300981998444</v>
      </c>
      <c r="Q33" s="2">
        <v>1.8553053960204124E-2</v>
      </c>
      <c r="R33" s="2">
        <v>-5.1878340542316437E-2</v>
      </c>
      <c r="S33" s="2">
        <v>-6.6163003444671631E-2</v>
      </c>
      <c r="T33" s="2">
        <v>8.6679141968488693E-3</v>
      </c>
      <c r="U33" s="2">
        <v>5.8524642139673233E-2</v>
      </c>
      <c r="V33" s="2">
        <v>2.8925664722919464E-2</v>
      </c>
      <c r="W33" s="2">
        <v>6.0938186943531036E-3</v>
      </c>
      <c r="X33" s="2">
        <v>-7.735753059387207E-2</v>
      </c>
      <c r="Y33" s="2">
        <v>0.12665408849716187</v>
      </c>
      <c r="Z33" s="2">
        <v>9.0388387441635132E-2</v>
      </c>
      <c r="AA33" s="2">
        <v>-7.5437717139720917E-2</v>
      </c>
      <c r="AB33" s="2">
        <v>8.4001779556274414E-2</v>
      </c>
      <c r="AC33" s="2">
        <v>-5.8428861200809479E-2</v>
      </c>
      <c r="AD33" s="2">
        <v>-4.8473834991455078E-2</v>
      </c>
      <c r="AE33" s="2">
        <v>-6.6222421824932098E-2</v>
      </c>
      <c r="AF33" s="2"/>
      <c r="AG33" s="2">
        <v>-2.0339329999999999E-2</v>
      </c>
    </row>
    <row r="34" spans="1:33" x14ac:dyDescent="0.25">
      <c r="A34" s="1">
        <v>43738</v>
      </c>
      <c r="B34" s="2">
        <v>-5.0560887902975082E-2</v>
      </c>
      <c r="C34" s="2">
        <v>5.9038963168859482E-2</v>
      </c>
      <c r="D34" s="2">
        <v>-0.127767413854599</v>
      </c>
      <c r="E34" s="2">
        <v>-9.5238059759140015E-2</v>
      </c>
      <c r="F34" s="2">
        <v>-1.4956161379814148E-2</v>
      </c>
      <c r="G34" s="2">
        <v>-2.8686406090855598E-2</v>
      </c>
      <c r="H34" s="2">
        <v>-6.8678217940032482E-3</v>
      </c>
      <c r="I34" s="2">
        <v>8.1114441156387329E-2</v>
      </c>
      <c r="J34" s="2">
        <v>2.4450607597827911E-3</v>
      </c>
      <c r="K34" s="2">
        <v>7.9369261860847473E-2</v>
      </c>
      <c r="L34" s="2">
        <v>3.1103929504752159E-2</v>
      </c>
      <c r="M34" s="2">
        <v>0.16981138288974762</v>
      </c>
      <c r="N34" s="2">
        <v>7.4753416702151299E-3</v>
      </c>
      <c r="O34" s="2">
        <v>3.6317594349384308E-2</v>
      </c>
      <c r="P34" s="2">
        <v>0.25588485598564148</v>
      </c>
      <c r="Q34" s="2">
        <v>3.451712429523468E-2</v>
      </c>
      <c r="R34" s="2">
        <v>6.968139111995697E-2</v>
      </c>
      <c r="S34" s="2">
        <v>1.6571806743741035E-2</v>
      </c>
      <c r="T34" s="2">
        <v>4.0010111406445503E-3</v>
      </c>
      <c r="U34" s="2">
        <v>-4.8749633133411407E-2</v>
      </c>
      <c r="V34" s="2">
        <v>4.3891780078411102E-2</v>
      </c>
      <c r="W34" s="2">
        <v>-1.2286925688385963E-2</v>
      </c>
      <c r="X34" s="2">
        <v>6.0101088136434555E-2</v>
      </c>
      <c r="Y34" s="2">
        <v>8.8682450354099274E-2</v>
      </c>
      <c r="Z34" s="2">
        <v>3.5292211920022964E-2</v>
      </c>
      <c r="AA34" s="2">
        <v>1.0689200833439827E-2</v>
      </c>
      <c r="AB34" s="2">
        <v>6.8209327757358551E-2</v>
      </c>
      <c r="AC34" s="2">
        <v>5.0334800034761429E-2</v>
      </c>
      <c r="AD34" s="2">
        <v>-2.2732777521014214E-2</v>
      </c>
      <c r="AE34" s="2">
        <v>6.76388218998909E-2</v>
      </c>
      <c r="AF34" s="2"/>
      <c r="AG34" s="2">
        <v>1.6032970000000001E-2</v>
      </c>
    </row>
    <row r="35" spans="1:33" x14ac:dyDescent="0.25">
      <c r="A35" s="1">
        <v>43769</v>
      </c>
      <c r="B35" s="2">
        <v>-3.0694378074258566E-3</v>
      </c>
      <c r="C35" s="2">
        <v>-4.4379714876413345E-2</v>
      </c>
      <c r="D35" s="2">
        <v>-0.16932471096515656</v>
      </c>
      <c r="E35" s="2">
        <v>2.5417150929570198E-2</v>
      </c>
      <c r="F35" s="2">
        <v>-8.3880625665187836E-2</v>
      </c>
      <c r="G35" s="2">
        <v>-0.10332364588975906</v>
      </c>
      <c r="H35" s="2">
        <v>-8.2982517778873444E-2</v>
      </c>
      <c r="I35" s="2">
        <v>0.11051146686077118</v>
      </c>
      <c r="J35" s="2">
        <v>-7.4137091636657715E-2</v>
      </c>
      <c r="K35" s="2">
        <v>2.3618243634700775E-2</v>
      </c>
      <c r="L35" s="2">
        <v>-4.3053403496742249E-2</v>
      </c>
      <c r="M35" s="2">
        <v>2.5706463493406773E-3</v>
      </c>
      <c r="N35" s="2">
        <v>-2.0741982385516167E-2</v>
      </c>
      <c r="O35" s="2">
        <v>-6.0309756547212601E-2</v>
      </c>
      <c r="P35" s="2">
        <v>0.11280806362628937</v>
      </c>
      <c r="Q35" s="2">
        <v>7.0421681739389896E-3</v>
      </c>
      <c r="R35" s="2">
        <v>5.577588826417923E-2</v>
      </c>
      <c r="S35" s="2">
        <v>3.5888785496354103E-3</v>
      </c>
      <c r="T35" s="2">
        <v>4.6241659671068192E-2</v>
      </c>
      <c r="U35" s="2">
        <v>7.6805679127573967E-3</v>
      </c>
      <c r="V35" s="2">
        <v>4.0827855467796326E-2</v>
      </c>
      <c r="W35" s="2">
        <v>0.12582549452781677</v>
      </c>
      <c r="X35" s="2">
        <v>-4.6273384243249893E-2</v>
      </c>
      <c r="Y35" s="2">
        <v>-4.4220376759767532E-2</v>
      </c>
      <c r="Z35" s="2">
        <v>6.0567617416381836E-2</v>
      </c>
      <c r="AA35" s="2">
        <v>6.7909784615039825E-2</v>
      </c>
      <c r="AB35" s="2">
        <v>1.0831248946487904E-2</v>
      </c>
      <c r="AC35" s="2">
        <v>2.4950500577688217E-2</v>
      </c>
      <c r="AD35" s="2">
        <v>2.3474719375371933E-2</v>
      </c>
      <c r="AE35" s="2">
        <v>0.30742731690406799</v>
      </c>
      <c r="AF35" s="2"/>
      <c r="AG35" s="2">
        <v>1.9255939999999999E-2</v>
      </c>
    </row>
    <row r="36" spans="1:33" x14ac:dyDescent="0.25">
      <c r="A36" s="1">
        <v>43798</v>
      </c>
      <c r="B36" s="2">
        <v>0.1667180061340332</v>
      </c>
      <c r="C36" s="2">
        <v>1.2551496038213372E-3</v>
      </c>
      <c r="D36" s="2">
        <v>5.0248898565769196E-2</v>
      </c>
      <c r="E36" s="2">
        <v>1.0055342689156532E-2</v>
      </c>
      <c r="F36" s="2">
        <v>-4.9313739873468876E-3</v>
      </c>
      <c r="G36" s="2">
        <v>-6.0957716777920723E-3</v>
      </c>
      <c r="H36" s="2">
        <v>-0.10590162128210068</v>
      </c>
      <c r="I36" s="2">
        <v>8.349897712469101E-2</v>
      </c>
      <c r="J36" s="2">
        <v>4.5954573899507523E-2</v>
      </c>
      <c r="K36" s="2">
        <v>2.9495703056454659E-2</v>
      </c>
      <c r="L36" s="2">
        <v>2.1163202822208405E-2</v>
      </c>
      <c r="M36" s="2">
        <v>4.3366823345422745E-2</v>
      </c>
      <c r="N36" s="2">
        <v>1.8770432099699974E-2</v>
      </c>
      <c r="O36" s="2">
        <v>1.4744136482477188E-2</v>
      </c>
      <c r="P36" s="2">
        <v>7.5614294037222862E-3</v>
      </c>
      <c r="Q36" s="2">
        <v>-1.9677171483635902E-2</v>
      </c>
      <c r="R36" s="2">
        <v>3.380749374628067E-2</v>
      </c>
      <c r="S36" s="2">
        <v>3.7699244916439056E-2</v>
      </c>
      <c r="T36" s="2">
        <v>2.76481993496418E-2</v>
      </c>
      <c r="U36" s="2">
        <v>-1.0314405895769596E-2</v>
      </c>
      <c r="V36" s="2">
        <v>2.0862450823187828E-2</v>
      </c>
      <c r="W36" s="2">
        <v>1.9630802795290947E-2</v>
      </c>
      <c r="X36" s="2">
        <v>-2.2222024854272604E-3</v>
      </c>
      <c r="Y36" s="2">
        <v>0.11607146263122559</v>
      </c>
      <c r="Z36" s="2">
        <v>0.13375504314899445</v>
      </c>
      <c r="AA36" s="2">
        <v>1.3291674666106701E-2</v>
      </c>
      <c r="AB36" s="2">
        <v>8.5138380527496338E-3</v>
      </c>
      <c r="AC36" s="2">
        <v>7.6782867312431335E-2</v>
      </c>
      <c r="AD36" s="2">
        <v>1.3587300665676594E-2</v>
      </c>
      <c r="AE36" s="2">
        <v>4.76946160197258E-2</v>
      </c>
      <c r="AF36" s="2"/>
      <c r="AG36" s="2">
        <v>3.4996520000000003E-2</v>
      </c>
    </row>
    <row r="37" spans="1:33" x14ac:dyDescent="0.25">
      <c r="A37" s="1">
        <v>43830</v>
      </c>
      <c r="B37" s="2">
        <v>-4.0044840425252914E-2</v>
      </c>
      <c r="C37" s="2">
        <v>9.580918587744236E-3</v>
      </c>
      <c r="D37" s="2">
        <v>3.7488523870706558E-2</v>
      </c>
      <c r="E37" s="2">
        <v>-2.4893321096897125E-4</v>
      </c>
      <c r="F37" s="2">
        <v>1.6094224527478218E-2</v>
      </c>
      <c r="G37" s="2">
        <v>5.960583221167326E-4</v>
      </c>
      <c r="H37" s="2">
        <v>0.21085441112518311</v>
      </c>
      <c r="I37" s="2">
        <v>4.417634045239538E-4</v>
      </c>
      <c r="J37" s="2">
        <v>2.8491746634244919E-2</v>
      </c>
      <c r="K37" s="2">
        <v>7.9664528369903564E-2</v>
      </c>
      <c r="L37" s="2">
        <v>2.4218428879976273E-2</v>
      </c>
      <c r="M37" s="2">
        <v>2.0963933318853378E-2</v>
      </c>
      <c r="N37" s="2">
        <v>2.8856867924332619E-2</v>
      </c>
      <c r="O37" s="2">
        <v>0.16566526889801025</v>
      </c>
      <c r="P37" s="2">
        <v>-2.7204470708966255E-2</v>
      </c>
      <c r="Q37" s="2">
        <v>2.3267278447747231E-2</v>
      </c>
      <c r="R37" s="2">
        <v>3.609134629368782E-2</v>
      </c>
      <c r="S37" s="2">
        <v>3.9170604199171066E-2</v>
      </c>
      <c r="T37" s="2">
        <v>3.7568923085927963E-2</v>
      </c>
      <c r="U37" s="2">
        <v>-3.8998208940029144E-2</v>
      </c>
      <c r="V37" s="2">
        <v>7.0305616827681661E-4</v>
      </c>
      <c r="W37" s="2">
        <v>7.9006841406226158E-3</v>
      </c>
      <c r="X37" s="2">
        <v>7.8119106590747833E-2</v>
      </c>
      <c r="Y37" s="2">
        <v>6.0351118445396423E-2</v>
      </c>
      <c r="Z37" s="2">
        <v>-1.3019739650189877E-2</v>
      </c>
      <c r="AA37" s="2">
        <v>1.7133953049778938E-2</v>
      </c>
      <c r="AB37" s="2">
        <v>6.1949070543050766E-2</v>
      </c>
      <c r="AC37" s="2">
        <v>2.8997115790843964E-2</v>
      </c>
      <c r="AD37" s="2">
        <v>2.6121675968170166E-2</v>
      </c>
      <c r="AE37" s="2">
        <v>0.26789712905883789</v>
      </c>
      <c r="AF37" s="2"/>
      <c r="AG37" s="2">
        <v>2.8490680000000001E-2</v>
      </c>
    </row>
    <row r="38" spans="1:33" x14ac:dyDescent="0.25">
      <c r="A38" s="1">
        <v>43861</v>
      </c>
      <c r="B38" s="2">
        <v>-4.3697759509086609E-2</v>
      </c>
      <c r="C38" s="2">
        <v>-2.3448759689927101E-2</v>
      </c>
      <c r="D38" s="2">
        <v>-0.15473286807537079</v>
      </c>
      <c r="E38" s="2">
        <v>0.1033109724521637</v>
      </c>
      <c r="F38" s="2">
        <v>8.2789331674575806E-2</v>
      </c>
      <c r="G38" s="2">
        <v>5.0034679472446442E-2</v>
      </c>
      <c r="H38" s="2">
        <v>-4.5427475124597549E-3</v>
      </c>
      <c r="I38" s="2">
        <v>-4.0949005633592606E-2</v>
      </c>
      <c r="J38" s="2">
        <v>3.5419508814811707E-2</v>
      </c>
      <c r="K38" s="2">
        <v>-3.4304212778806686E-2</v>
      </c>
      <c r="L38" s="2">
        <v>-0.10977357625961304</v>
      </c>
      <c r="M38" s="2">
        <v>-0.17591026425361633</v>
      </c>
      <c r="N38" s="2">
        <v>-0.11094517260789871</v>
      </c>
      <c r="O38" s="2">
        <v>-0.16273932158946991</v>
      </c>
      <c r="P38" s="2">
        <v>-0.14561235904693604</v>
      </c>
      <c r="Q38" s="2">
        <v>3.7301937118172646E-3</v>
      </c>
      <c r="R38" s="2">
        <v>-0.10225491225719452</v>
      </c>
      <c r="S38" s="2">
        <v>-0.10066882520914078</v>
      </c>
      <c r="T38" s="2">
        <v>-3.4663870930671692E-2</v>
      </c>
      <c r="U38" s="2">
        <v>4.5478440821170807E-2</v>
      </c>
      <c r="V38" s="2">
        <v>-4.549814760684967E-2</v>
      </c>
      <c r="W38" s="2">
        <v>3.2105040736496449E-3</v>
      </c>
      <c r="X38" s="2">
        <v>-8.8966101408004761E-2</v>
      </c>
      <c r="Y38" s="2">
        <v>-7.3473580181598663E-2</v>
      </c>
      <c r="Z38" s="2">
        <v>-8.0360762774944305E-2</v>
      </c>
      <c r="AA38" s="2">
        <v>-3.9816197007894516E-2</v>
      </c>
      <c r="AB38" s="2">
        <v>-3.4486807882785797E-2</v>
      </c>
      <c r="AC38" s="2">
        <v>-3.0220586806535721E-2</v>
      </c>
      <c r="AD38" s="2">
        <v>8.7063819169998169E-2</v>
      </c>
      <c r="AE38" s="2">
        <v>0.55515986680984497</v>
      </c>
      <c r="AF38" s="2"/>
      <c r="AG38" s="2">
        <v>-1.7277760000000001E-3</v>
      </c>
    </row>
    <row r="39" spans="1:33" x14ac:dyDescent="0.25">
      <c r="A39" s="1">
        <v>43889</v>
      </c>
      <c r="B39" s="2">
        <v>-0.1493745744228363</v>
      </c>
      <c r="C39" s="2">
        <v>-0.15607684850692749</v>
      </c>
      <c r="D39" s="2">
        <v>-0.33700498938560486</v>
      </c>
      <c r="E39" s="2">
        <v>-0.25249096751213074</v>
      </c>
      <c r="F39" s="2">
        <v>-8.6694411933422089E-2</v>
      </c>
      <c r="G39" s="2">
        <v>-0.15174432098865509</v>
      </c>
      <c r="H39" s="2">
        <v>-0.16337083280086517</v>
      </c>
      <c r="I39" s="2">
        <v>0.2048269510269165</v>
      </c>
      <c r="J39" s="2">
        <v>-0.10750379413366318</v>
      </c>
      <c r="K39" s="2">
        <v>-0.15080422163009644</v>
      </c>
      <c r="L39" s="2">
        <v>-0.15792016685009003</v>
      </c>
      <c r="M39" s="2">
        <v>-6.8713091313838959E-2</v>
      </c>
      <c r="N39" s="2">
        <v>-0.11676314473152161</v>
      </c>
      <c r="O39" s="2">
        <v>-0.26737028360366821</v>
      </c>
      <c r="P39" s="2">
        <v>-0.26237621903419495</v>
      </c>
      <c r="Q39" s="2">
        <v>-9.1397844254970551E-2</v>
      </c>
      <c r="R39" s="2">
        <v>-0.12416554987430573</v>
      </c>
      <c r="S39" s="2">
        <v>-5.0107132643461227E-2</v>
      </c>
      <c r="T39" s="2">
        <v>-6.6824570298194885E-2</v>
      </c>
      <c r="U39" s="2">
        <v>-9.0150579810142517E-2</v>
      </c>
      <c r="V39" s="2">
        <v>-6.9839656352996826E-2</v>
      </c>
      <c r="W39" s="2">
        <v>-0.12762881815433502</v>
      </c>
      <c r="X39" s="2">
        <v>-9.4983778893947601E-2</v>
      </c>
      <c r="Y39" s="2">
        <v>5.3238961845636368E-2</v>
      </c>
      <c r="Z39" s="2">
        <v>-0.12739604711532593</v>
      </c>
      <c r="AA39" s="2">
        <v>-0.10257796198129654</v>
      </c>
      <c r="AB39" s="2">
        <v>-0.18858045339584351</v>
      </c>
      <c r="AC39" s="2">
        <v>-0.11162324994802475</v>
      </c>
      <c r="AD39" s="2">
        <v>-6.2213733792304993E-2</v>
      </c>
      <c r="AE39" s="2">
        <v>2.6776492595672607E-2</v>
      </c>
      <c r="AF39" s="2"/>
      <c r="AG39" s="2">
        <v>-7.7918070000000006E-2</v>
      </c>
    </row>
    <row r="40" spans="1:33" x14ac:dyDescent="0.25">
      <c r="A40" s="1">
        <v>43921</v>
      </c>
      <c r="B40" s="2">
        <v>-0.17892055213451385</v>
      </c>
      <c r="C40" s="2">
        <v>-0.57813525199890137</v>
      </c>
      <c r="D40" s="2">
        <v>-0.49406647682189941</v>
      </c>
      <c r="E40" s="2">
        <v>-0.60375642776489258</v>
      </c>
      <c r="F40" s="2">
        <v>-0.1484265923500061</v>
      </c>
      <c r="G40" s="2">
        <v>-0.23215687274932861</v>
      </c>
      <c r="H40" s="2">
        <v>-0.69018179178237915</v>
      </c>
      <c r="I40" s="2">
        <v>-4.3038897216320038E-2</v>
      </c>
      <c r="J40" s="2">
        <v>-0.1540629118680954</v>
      </c>
      <c r="K40" s="2">
        <v>-6.5604276955127716E-2</v>
      </c>
      <c r="L40" s="2">
        <v>-0.26185843348503113</v>
      </c>
      <c r="M40" s="2">
        <v>-0.30548557639122009</v>
      </c>
      <c r="N40" s="2">
        <v>-0.22369828820228577</v>
      </c>
      <c r="O40" s="2">
        <v>-0.6026570200920105</v>
      </c>
      <c r="P40" s="2">
        <v>-0.39907073974609375</v>
      </c>
      <c r="Q40" s="2">
        <v>-2.8526037931442261E-2</v>
      </c>
      <c r="R40" s="2">
        <v>-0.19961702823638916</v>
      </c>
      <c r="S40" s="2">
        <v>-8.5298918187618256E-2</v>
      </c>
      <c r="T40" s="2">
        <v>-0.13772451877593994</v>
      </c>
      <c r="U40" s="2">
        <v>-6.2302995473146439E-2</v>
      </c>
      <c r="V40" s="2">
        <v>-0.11074990034103394</v>
      </c>
      <c r="W40" s="2">
        <v>-0.10516197979450226</v>
      </c>
      <c r="X40" s="2">
        <v>-0.12609162926673889</v>
      </c>
      <c r="Y40" s="2">
        <v>7.074303925037384E-2</v>
      </c>
      <c r="Z40" s="2">
        <v>2.5346658658236265E-3</v>
      </c>
      <c r="AA40" s="2">
        <v>-2.3339282721281052E-2</v>
      </c>
      <c r="AB40" s="2">
        <v>-0.31537884473800659</v>
      </c>
      <c r="AC40" s="2">
        <v>-0.42873331904411316</v>
      </c>
      <c r="AD40" s="2">
        <v>3.5020556300878525E-2</v>
      </c>
      <c r="AE40" s="2">
        <v>-0.21555711328983307</v>
      </c>
      <c r="AF40" s="2"/>
      <c r="AG40" s="2">
        <v>-0.14173259999999999</v>
      </c>
    </row>
    <row r="41" spans="1:33" x14ac:dyDescent="0.25">
      <c r="A41" s="1">
        <v>43951</v>
      </c>
      <c r="B41" s="2">
        <v>0.11956524848937988</v>
      </c>
      <c r="C41" s="2">
        <v>0.57251906394958496</v>
      </c>
      <c r="D41" s="2">
        <v>0.59569382667541504</v>
      </c>
      <c r="E41" s="2">
        <v>0.1192660853266716</v>
      </c>
      <c r="F41" s="2">
        <v>0.13432107865810394</v>
      </c>
      <c r="G41" s="2">
        <v>0.26119950413703918</v>
      </c>
      <c r="H41" s="2">
        <v>0.71713608503341675</v>
      </c>
      <c r="I41" s="2">
        <v>0.11682656407356262</v>
      </c>
      <c r="J41" s="2">
        <v>0.34252744913101196</v>
      </c>
      <c r="K41" s="2">
        <v>5.571344867348671E-2</v>
      </c>
      <c r="L41" s="2">
        <v>0.22386093437671661</v>
      </c>
      <c r="M41" s="2">
        <v>0.16764053702354431</v>
      </c>
      <c r="N41" s="2">
        <v>0.26966604590415955</v>
      </c>
      <c r="O41" s="2">
        <v>0.86018234491348267</v>
      </c>
      <c r="P41" s="2">
        <v>0.23195874691009521</v>
      </c>
      <c r="Q41" s="2">
        <v>7.8733660280704498E-2</v>
      </c>
      <c r="R41" s="2">
        <v>8.6483292281627655E-2</v>
      </c>
      <c r="S41" s="2">
        <v>0.11288553476333618</v>
      </c>
      <c r="T41" s="2">
        <v>-3.4482754766941071E-2</v>
      </c>
      <c r="U41" s="2">
        <v>2.5706926360726357E-2</v>
      </c>
      <c r="V41" s="2">
        <v>0.16723974049091339</v>
      </c>
      <c r="W41" s="2">
        <v>8.3635970950126648E-2</v>
      </c>
      <c r="X41" s="2">
        <v>-3.3146493136882782E-2</v>
      </c>
      <c r="Y41" s="2">
        <v>4.9468781799077988E-2</v>
      </c>
      <c r="Z41" s="2">
        <v>4.584522545337677E-2</v>
      </c>
      <c r="AA41" s="2">
        <v>0.17524513602256775</v>
      </c>
      <c r="AB41" s="2">
        <v>0.24304184317588806</v>
      </c>
      <c r="AC41" s="2">
        <v>0.28441104292869568</v>
      </c>
      <c r="AD41" s="2">
        <v>0.26890015602111816</v>
      </c>
      <c r="AE41" s="2">
        <v>0.49213740229606628</v>
      </c>
      <c r="AF41" s="2"/>
      <c r="AG41" s="2">
        <v>0.1296766</v>
      </c>
    </row>
    <row r="42" spans="1:33" x14ac:dyDescent="0.25">
      <c r="A42" s="1">
        <v>43980</v>
      </c>
      <c r="B42" s="2">
        <v>8.4604725241661072E-2</v>
      </c>
      <c r="C42" s="2">
        <v>0.10298194736242294</v>
      </c>
      <c r="D42" s="2">
        <v>0.14842575788497925</v>
      </c>
      <c r="E42" s="2">
        <v>-9.9043764173984528E-2</v>
      </c>
      <c r="F42" s="2">
        <v>5.3368337830761448E-5</v>
      </c>
      <c r="G42" s="2">
        <v>4.3619148433208466E-2</v>
      </c>
      <c r="H42" s="2">
        <v>-5.263160914182663E-2</v>
      </c>
      <c r="I42" s="2">
        <v>6.6062510013580322E-2</v>
      </c>
      <c r="J42" s="2">
        <v>0.14268964529037476</v>
      </c>
      <c r="K42" s="2">
        <v>6.8120680749416351E-2</v>
      </c>
      <c r="L42" s="2">
        <v>-2.7975034900009632E-3</v>
      </c>
      <c r="M42" s="2">
        <v>0.10025879740715027</v>
      </c>
      <c r="N42" s="2">
        <v>1.07608363032341E-2</v>
      </c>
      <c r="O42" s="2">
        <v>-0.12745094299316406</v>
      </c>
      <c r="P42" s="2">
        <v>6.1366815119981766E-2</v>
      </c>
      <c r="Q42" s="2">
        <v>-1.6543688252568245E-2</v>
      </c>
      <c r="R42" s="2">
        <v>0.12495867162942886</v>
      </c>
      <c r="S42" s="2">
        <v>3.9428673684597015E-2</v>
      </c>
      <c r="T42" s="2">
        <v>-4.9603050574660301E-3</v>
      </c>
      <c r="U42" s="2">
        <v>5.0597656518220901E-2</v>
      </c>
      <c r="V42" s="2">
        <v>0.10966306924819946</v>
      </c>
      <c r="W42" s="2">
        <v>2.5364505127072334E-3</v>
      </c>
      <c r="X42" s="2">
        <v>-3.7811372894793749E-3</v>
      </c>
      <c r="Y42" s="2">
        <v>3.7013549357652664E-2</v>
      </c>
      <c r="Z42" s="2">
        <v>6.5312765538692474E-2</v>
      </c>
      <c r="AA42" s="2">
        <v>5.474400706589222E-3</v>
      </c>
      <c r="AB42" s="2">
        <v>-1.9726330414414406E-2</v>
      </c>
      <c r="AC42" s="2">
        <v>5.6825179606676102E-2</v>
      </c>
      <c r="AD42" s="2">
        <v>-1.278491597622633E-2</v>
      </c>
      <c r="AE42" s="2">
        <v>6.7938804626464844E-2</v>
      </c>
      <c r="AF42" s="2"/>
      <c r="AG42" s="2">
        <v>5.3738750000000002E-2</v>
      </c>
    </row>
    <row r="43" spans="1:33" x14ac:dyDescent="0.25">
      <c r="A43" s="1">
        <v>44012</v>
      </c>
      <c r="B43" s="2">
        <v>-4.9360621720552444E-2</v>
      </c>
      <c r="C43" s="2">
        <v>-0.13549196720123291</v>
      </c>
      <c r="D43" s="2">
        <v>-0.1640557199716568</v>
      </c>
      <c r="E43" s="2">
        <v>1.0614127852022648E-2</v>
      </c>
      <c r="F43" s="2">
        <v>-9.9291866645216942E-3</v>
      </c>
      <c r="G43" s="2">
        <v>-3.1427610665559769E-2</v>
      </c>
      <c r="H43" s="2">
        <v>-0.26406925916671753</v>
      </c>
      <c r="I43" s="2">
        <v>-4.0483087301254272E-2</v>
      </c>
      <c r="J43" s="2">
        <v>4.8261310905218124E-2</v>
      </c>
      <c r="K43" s="2">
        <v>1.5008906833827496E-2</v>
      </c>
      <c r="L43" s="2">
        <v>-1.6494391486048698E-2</v>
      </c>
      <c r="M43" s="2">
        <v>4.7208327800035477E-2</v>
      </c>
      <c r="N43" s="2">
        <v>-2.693559043109417E-2</v>
      </c>
      <c r="O43" s="2">
        <v>0.14606736600399017</v>
      </c>
      <c r="P43" s="2">
        <v>0.17542700469493866</v>
      </c>
      <c r="Q43" s="2">
        <v>3.1487245112657547E-2</v>
      </c>
      <c r="R43" s="2">
        <v>4.317890852689743E-2</v>
      </c>
      <c r="S43" s="2">
        <v>-2.8764826711267233E-3</v>
      </c>
      <c r="T43" s="2">
        <v>-1.5852031065151095E-3</v>
      </c>
      <c r="U43" s="2">
        <v>1.5356185846030712E-2</v>
      </c>
      <c r="V43" s="2">
        <v>-2.694283239543438E-2</v>
      </c>
      <c r="W43" s="2">
        <v>3.6143474280834198E-2</v>
      </c>
      <c r="X43" s="2">
        <v>5.4074849933385849E-2</v>
      </c>
      <c r="Y43" s="2">
        <v>3.7706915289163589E-2</v>
      </c>
      <c r="Z43" s="2">
        <v>-9.1505032032728195E-3</v>
      </c>
      <c r="AA43" s="2">
        <v>-0.14375485479831696</v>
      </c>
      <c r="AB43" s="2">
        <v>-9.064539335668087E-3</v>
      </c>
      <c r="AC43" s="2">
        <v>-8.009994775056839E-2</v>
      </c>
      <c r="AD43" s="2">
        <v>0.1295667439699173</v>
      </c>
      <c r="AE43" s="2">
        <v>0.29318571090698242</v>
      </c>
      <c r="AF43" s="2"/>
      <c r="AG43" s="2">
        <v>2.5299080000000002E-2</v>
      </c>
    </row>
    <row r="44" spans="1:33" x14ac:dyDescent="0.25">
      <c r="A44" s="1">
        <v>44043</v>
      </c>
      <c r="B44" s="2">
        <v>4.8695184290409088E-2</v>
      </c>
      <c r="C44" s="2">
        <v>-0.13309089839458466</v>
      </c>
      <c r="D44" s="2">
        <v>-9.4742313027381897E-2</v>
      </c>
      <c r="E44" s="2">
        <v>-7.4268549680709839E-2</v>
      </c>
      <c r="F44" s="2">
        <v>5.3179364651441574E-2</v>
      </c>
      <c r="G44" s="2">
        <v>4.7635477036237717E-2</v>
      </c>
      <c r="H44" s="2">
        <v>-0.14313726127147675</v>
      </c>
      <c r="I44" s="2">
        <v>4.6475701034069061E-2</v>
      </c>
      <c r="J44" s="2">
        <v>9.7685247659683228E-2</v>
      </c>
      <c r="K44" s="2">
        <v>7.3433585464954376E-2</v>
      </c>
      <c r="L44" s="2">
        <v>-5.9033975005149841E-2</v>
      </c>
      <c r="M44" s="2">
        <v>-4.8691429197788239E-2</v>
      </c>
      <c r="N44" s="2">
        <v>-5.9285003691911697E-2</v>
      </c>
      <c r="O44" s="2">
        <v>-0.10294120013713837</v>
      </c>
      <c r="P44" s="2">
        <v>7.26668955758214E-3</v>
      </c>
      <c r="Q44" s="2">
        <v>0.10320895910263062</v>
      </c>
      <c r="R44" s="2">
        <v>1.4991551637649536E-2</v>
      </c>
      <c r="S44" s="2">
        <v>-3.5386908799409866E-2</v>
      </c>
      <c r="T44" s="2">
        <v>-4.9301944673061371E-3</v>
      </c>
      <c r="U44" s="2">
        <v>0.10204079002141953</v>
      </c>
      <c r="V44" s="2">
        <v>0.12125986069440842</v>
      </c>
      <c r="W44" s="2">
        <v>-6.5737576223909855E-3</v>
      </c>
      <c r="X44" s="2">
        <v>5.6163322180509567E-2</v>
      </c>
      <c r="Y44" s="2">
        <v>2.7769645676016808E-2</v>
      </c>
      <c r="Z44" s="2">
        <v>-2.3549370467662811E-2</v>
      </c>
      <c r="AA44" s="2">
        <v>0.18837916851043701</v>
      </c>
      <c r="AB44" s="2">
        <v>-2.4881107732653618E-2</v>
      </c>
      <c r="AC44" s="2">
        <v>1.9332146272063255E-2</v>
      </c>
      <c r="AD44" s="2">
        <v>0.14711356163024902</v>
      </c>
      <c r="AE44" s="2">
        <v>0.32501080632209778</v>
      </c>
      <c r="AF44" s="2"/>
      <c r="AG44" s="2">
        <v>5.5528970000000004E-2</v>
      </c>
    </row>
    <row r="45" spans="1:33" x14ac:dyDescent="0.25">
      <c r="A45" s="1">
        <v>44074</v>
      </c>
      <c r="B45" s="2">
        <v>0.12767224013805389</v>
      </c>
      <c r="C45" s="2">
        <v>0.23951338231563568</v>
      </c>
      <c r="D45" s="2">
        <v>0.24956873059272766</v>
      </c>
      <c r="E45" s="2">
        <v>0.34764984250068665</v>
      </c>
      <c r="F45" s="2">
        <v>0.10546636581420898</v>
      </c>
      <c r="G45" s="2">
        <v>5.7880233973264694E-2</v>
      </c>
      <c r="H45" s="2">
        <v>0.27002295851707458</v>
      </c>
      <c r="I45" s="2">
        <v>5.7810213416814804E-2</v>
      </c>
      <c r="J45" s="2">
        <v>0.13428442180156708</v>
      </c>
      <c r="K45" s="2">
        <v>5.3467113524675369E-2</v>
      </c>
      <c r="L45" s="2">
        <v>-3.0180683359503746E-2</v>
      </c>
      <c r="M45" s="2">
        <v>6.4139522612094879E-2</v>
      </c>
      <c r="N45" s="2">
        <v>1.5248960815370083E-2</v>
      </c>
      <c r="O45" s="2">
        <v>-3.8251288235187531E-2</v>
      </c>
      <c r="P45" s="2">
        <v>6.4927861094474792E-2</v>
      </c>
      <c r="Q45" s="2">
        <v>5.4987851530313492E-2</v>
      </c>
      <c r="R45" s="2">
        <v>0.12345564365386963</v>
      </c>
      <c r="S45" s="2">
        <v>9.3174740672111511E-2</v>
      </c>
      <c r="T45" s="2">
        <v>0.1040896475315094</v>
      </c>
      <c r="U45" s="2">
        <v>-7.1196714416146278E-3</v>
      </c>
      <c r="V45" s="2">
        <v>3.7767015397548676E-2</v>
      </c>
      <c r="W45" s="2">
        <v>1.8087198957800865E-2</v>
      </c>
      <c r="X45" s="2">
        <v>6.1694301664829254E-2</v>
      </c>
      <c r="Y45" s="2">
        <v>3.0755946412682533E-2</v>
      </c>
      <c r="Z45" s="2">
        <v>-1.3028276152908802E-2</v>
      </c>
      <c r="AA45" s="2">
        <v>-1.7931357026100159E-2</v>
      </c>
      <c r="AB45" s="2">
        <v>0.13793757557868958</v>
      </c>
      <c r="AC45" s="2">
        <v>8.3542317152023315E-2</v>
      </c>
      <c r="AD45" s="2">
        <v>9.0460970997810364E-2</v>
      </c>
      <c r="AE45" s="2">
        <v>0.74145209789276123</v>
      </c>
      <c r="AF45" s="2"/>
      <c r="AG45" s="2">
        <v>6.844219E-2</v>
      </c>
    </row>
    <row r="46" spans="1:33" x14ac:dyDescent="0.25">
      <c r="A46" s="1">
        <v>44104</v>
      </c>
      <c r="B46" s="2">
        <v>-5.9073280543088913E-2</v>
      </c>
      <c r="C46" s="2">
        <v>-5.0084587186574936E-2</v>
      </c>
      <c r="D46" s="2">
        <v>-6.5807655453681946E-2</v>
      </c>
      <c r="E46" s="2">
        <v>-8.8394433259963989E-2</v>
      </c>
      <c r="F46" s="2">
        <v>2.795991487801075E-2</v>
      </c>
      <c r="G46" s="2">
        <v>-4.7469958662986755E-2</v>
      </c>
      <c r="H46" s="2">
        <v>0.18558552861213684</v>
      </c>
      <c r="I46" s="2">
        <v>4.1813399642705917E-2</v>
      </c>
      <c r="J46" s="2">
        <v>-5.0805985927581787E-2</v>
      </c>
      <c r="K46" s="2">
        <v>3.865065798163414E-2</v>
      </c>
      <c r="L46" s="2">
        <v>-0.14046061038970947</v>
      </c>
      <c r="M46" s="2">
        <v>7.6511822640895844E-2</v>
      </c>
      <c r="N46" s="2">
        <v>-0.14214226603507996</v>
      </c>
      <c r="O46" s="2">
        <v>-0.22537879645824432</v>
      </c>
      <c r="P46" s="2">
        <v>-0.20062534511089325</v>
      </c>
      <c r="Q46" s="2">
        <v>4.7712256200611591E-3</v>
      </c>
      <c r="R46" s="2">
        <v>1.3953491114079952E-2</v>
      </c>
      <c r="S46" s="2">
        <v>-1.7421245574951172E-2</v>
      </c>
      <c r="T46" s="2">
        <v>-6.5521150827407837E-2</v>
      </c>
      <c r="U46" s="2">
        <v>3.5246700048446655E-2</v>
      </c>
      <c r="V46" s="2">
        <v>3.8283292204141617E-2</v>
      </c>
      <c r="W46" s="2">
        <v>0.11292137205600739</v>
      </c>
      <c r="X46" s="2">
        <v>1.7536570085212588E-3</v>
      </c>
      <c r="Y46" s="2">
        <v>-4.9607634544372559E-2</v>
      </c>
      <c r="Z46" s="2">
        <v>-5.9884052723646164E-2</v>
      </c>
      <c r="AA46" s="2">
        <v>-2.8843613341450691E-2</v>
      </c>
      <c r="AB46" s="2">
        <v>3.4585997462272644E-2</v>
      </c>
      <c r="AC46" s="2">
        <v>4.0996696799993515E-2</v>
      </c>
      <c r="AD46" s="2">
        <v>-8.7578527629375458E-2</v>
      </c>
      <c r="AE46" s="2">
        <v>-0.13908731937408447</v>
      </c>
      <c r="AF46" s="2"/>
      <c r="AG46" s="2">
        <v>-3.5056490000000003E-2</v>
      </c>
    </row>
    <row r="47" spans="1:33" x14ac:dyDescent="0.25">
      <c r="A47" s="1">
        <v>44134</v>
      </c>
      <c r="B47" s="2">
        <v>-2.2807881236076355E-2</v>
      </c>
      <c r="C47" s="2">
        <v>-7.3387943208217621E-2</v>
      </c>
      <c r="D47" s="2">
        <v>6.5024711191654205E-2</v>
      </c>
      <c r="E47" s="2">
        <v>0.13192611932754517</v>
      </c>
      <c r="F47" s="2">
        <v>-2.9568569734692574E-2</v>
      </c>
      <c r="G47" s="2">
        <v>2.2234378382563591E-2</v>
      </c>
      <c r="H47" s="2">
        <v>-8.5106372833251953E-2</v>
      </c>
      <c r="I47" s="2">
        <v>-0.11042135208845139</v>
      </c>
      <c r="J47" s="2">
        <v>-3.3954847604036331E-2</v>
      </c>
      <c r="K47" s="2">
        <v>-5.3775003179907799E-3</v>
      </c>
      <c r="L47" s="2">
        <v>-4.9810744822025299E-2</v>
      </c>
      <c r="M47" s="2">
        <v>-2.8940288349986076E-2</v>
      </c>
      <c r="N47" s="2">
        <v>-3.4722223877906799E-2</v>
      </c>
      <c r="O47" s="2">
        <v>-3.1784869730472565E-2</v>
      </c>
      <c r="P47" s="2">
        <v>7.9530596733093262E-2</v>
      </c>
      <c r="Q47" s="2">
        <v>-7.9091973602771759E-3</v>
      </c>
      <c r="R47" s="2">
        <v>6.2581904232501984E-2</v>
      </c>
      <c r="S47" s="2">
        <v>-1.3733672676607966E-3</v>
      </c>
      <c r="T47" s="2">
        <v>1.2257905676960945E-2</v>
      </c>
      <c r="U47" s="2">
        <v>-7.0776566863059998E-2</v>
      </c>
      <c r="V47" s="2">
        <v>-1.2572853825986385E-2</v>
      </c>
      <c r="W47" s="2">
        <v>8.2525059580802917E-2</v>
      </c>
      <c r="X47" s="2">
        <v>0.24135664105415344</v>
      </c>
      <c r="Y47" s="2">
        <v>-5.0132725387811661E-2</v>
      </c>
      <c r="Z47" s="2">
        <v>-3.0993172898888588E-2</v>
      </c>
      <c r="AA47" s="2">
        <v>-3.3242538571357727E-2</v>
      </c>
      <c r="AB47" s="2">
        <v>-0.10382512956857681</v>
      </c>
      <c r="AC47" s="2">
        <v>1.6977472230792046E-2</v>
      </c>
      <c r="AD47" s="2">
        <v>-3.5754121840000153E-2</v>
      </c>
      <c r="AE47" s="2">
        <v>-9.5498941838741302E-2</v>
      </c>
      <c r="AF47" s="2"/>
      <c r="AG47" s="2">
        <v>-2.0178500000000002E-2</v>
      </c>
    </row>
    <row r="48" spans="1:33" x14ac:dyDescent="0.25">
      <c r="A48" s="1">
        <v>44165</v>
      </c>
      <c r="B48" s="2">
        <v>0.22070097923278809</v>
      </c>
      <c r="C48" s="2">
        <v>0.46212989091873169</v>
      </c>
      <c r="D48" s="2">
        <v>0.42136901617050171</v>
      </c>
      <c r="E48" s="2">
        <v>0.47552448511123657</v>
      </c>
      <c r="F48" s="2">
        <v>2.6901420205831528E-2</v>
      </c>
      <c r="G48" s="2">
        <v>0.13864782452583313</v>
      </c>
      <c r="H48" s="2">
        <v>0.67026585340499878</v>
      </c>
      <c r="I48" s="2">
        <v>3.7666525691747665E-2</v>
      </c>
      <c r="J48" s="2">
        <v>7.3201447725296021E-2</v>
      </c>
      <c r="K48" s="2">
        <v>8.4126271307468414E-2</v>
      </c>
      <c r="L48" s="2">
        <v>0.19558560848236084</v>
      </c>
      <c r="M48" s="2">
        <v>0.2585829496383667</v>
      </c>
      <c r="N48" s="2">
        <v>0.27294963598251343</v>
      </c>
      <c r="O48" s="2">
        <v>0.50252526998519897</v>
      </c>
      <c r="P48" s="2">
        <v>0.25845414400100708</v>
      </c>
      <c r="Q48" s="2">
        <v>1.2910204008221626E-2</v>
      </c>
      <c r="R48" s="2">
        <v>0.1355997771024704</v>
      </c>
      <c r="S48" s="2">
        <v>8.9022181928157806E-2</v>
      </c>
      <c r="T48" s="2">
        <v>0.17344795167446136</v>
      </c>
      <c r="U48" s="2">
        <v>7.4432507157325745E-2</v>
      </c>
      <c r="V48" s="2">
        <v>8.8650867342948914E-2</v>
      </c>
      <c r="W48" s="2">
        <v>7.9124189913272858E-2</v>
      </c>
      <c r="X48" s="2">
        <v>4.6888768672943115E-2</v>
      </c>
      <c r="Y48" s="2">
        <v>3.0114900320768356E-2</v>
      </c>
      <c r="Z48" s="2">
        <v>0.20859333872795105</v>
      </c>
      <c r="AA48" s="2">
        <v>0.14050596952438354</v>
      </c>
      <c r="AB48" s="2">
        <v>0.28891700506210327</v>
      </c>
      <c r="AC48" s="2">
        <v>0.17323477566242218</v>
      </c>
      <c r="AD48" s="2">
        <v>4.3439928442239761E-2</v>
      </c>
      <c r="AE48" s="2">
        <v>0.46273571252822876</v>
      </c>
      <c r="AF48" s="2"/>
      <c r="AG48" s="2">
        <v>0.1237074</v>
      </c>
    </row>
    <row r="49" spans="1:33" x14ac:dyDescent="0.25">
      <c r="A49" s="1">
        <v>44196</v>
      </c>
      <c r="B49" s="2">
        <v>0.22410647571086884</v>
      </c>
      <c r="C49" s="2">
        <v>3.4446526318788528E-2</v>
      </c>
      <c r="D49" s="2">
        <v>0.10966479033231735</v>
      </c>
      <c r="E49" s="2">
        <v>0.18562404811382294</v>
      </c>
      <c r="F49" s="2">
        <v>-1.3153056614100933E-2</v>
      </c>
      <c r="G49" s="2">
        <v>2.6086904108524323E-2</v>
      </c>
      <c r="H49" s="2">
        <v>-4.3759375810623169E-2</v>
      </c>
      <c r="I49" s="2">
        <v>-2.121918648481369E-2</v>
      </c>
      <c r="J49" s="2">
        <v>7.5444109737873077E-2</v>
      </c>
      <c r="K49" s="2">
        <v>1.285913959145546E-2</v>
      </c>
      <c r="L49" s="2">
        <v>8.103855699300766E-2</v>
      </c>
      <c r="M49" s="2">
        <v>7.7085845172405243E-2</v>
      </c>
      <c r="N49" s="2">
        <v>-3.1314559280872345E-2</v>
      </c>
      <c r="O49" s="2">
        <v>0.12668918073177338</v>
      </c>
      <c r="P49" s="2">
        <v>4.7024928033351898E-2</v>
      </c>
      <c r="Q49" s="2">
        <v>1.9442952470853925E-3</v>
      </c>
      <c r="R49" s="2">
        <v>-1.7374143004417419E-2</v>
      </c>
      <c r="S49" s="2">
        <v>1.1926113627851009E-2</v>
      </c>
      <c r="T49" s="2">
        <v>7.8367680311203003E-2</v>
      </c>
      <c r="U49" s="2">
        <v>-1.1464145965874195E-2</v>
      </c>
      <c r="V49" s="2">
        <v>-1.7013804987072945E-2</v>
      </c>
      <c r="W49" s="2">
        <v>4.2788296937942505E-2</v>
      </c>
      <c r="X49" s="2">
        <v>0.11360166966915131</v>
      </c>
      <c r="Y49" s="2">
        <v>-3.7575751543045044E-2</v>
      </c>
      <c r="Z49" s="2">
        <v>7.5232647359371185E-3</v>
      </c>
      <c r="AA49" s="2">
        <v>-3.9154265075922012E-2</v>
      </c>
      <c r="AB49" s="2">
        <v>4.1660837829113007E-2</v>
      </c>
      <c r="AC49" s="2">
        <v>0.15425033867359161</v>
      </c>
      <c r="AD49" s="2">
        <v>2.8058324009180069E-2</v>
      </c>
      <c r="AE49" s="2">
        <v>0.24325230717658997</v>
      </c>
      <c r="AF49" s="2"/>
      <c r="AG49" s="2">
        <v>4.5048499999999998E-2</v>
      </c>
    </row>
    <row r="50" spans="1:33" x14ac:dyDescent="0.25">
      <c r="A50" s="1">
        <v>44225</v>
      </c>
      <c r="B50" s="2">
        <v>-7.1807011961936951E-2</v>
      </c>
      <c r="C50" s="2">
        <v>1.93187166005373E-2</v>
      </c>
      <c r="D50" s="2">
        <v>2.9326186049729586E-3</v>
      </c>
      <c r="E50" s="2">
        <v>0.13324449956417084</v>
      </c>
      <c r="F50" s="2">
        <v>-3.1410221010446548E-2</v>
      </c>
      <c r="G50" s="2">
        <v>-6.5125271677970886E-2</v>
      </c>
      <c r="H50" s="2">
        <v>0.36193454265594482</v>
      </c>
      <c r="I50" s="2">
        <v>-3.311944380402565E-2</v>
      </c>
      <c r="J50" s="2">
        <v>6.7274369299411774E-2</v>
      </c>
      <c r="K50" s="2">
        <v>-7.9349642619490623E-3</v>
      </c>
      <c r="L50" s="2">
        <v>8.7821416556835175E-2</v>
      </c>
      <c r="M50" s="2">
        <v>-6.436832994222641E-2</v>
      </c>
      <c r="N50" s="2">
        <v>8.8809952139854431E-3</v>
      </c>
      <c r="O50" s="2">
        <v>8.5457228124141693E-2</v>
      </c>
      <c r="P50" s="2">
        <v>-3.2997220754623413E-2</v>
      </c>
      <c r="Q50" s="2">
        <v>-7.287115603685379E-2</v>
      </c>
      <c r="R50" s="2">
        <v>-6.5940886735916138E-2</v>
      </c>
      <c r="S50" s="2">
        <v>4.9774609506130219E-3</v>
      </c>
      <c r="T50" s="2">
        <v>-7.2032272815704346E-2</v>
      </c>
      <c r="U50" s="2">
        <v>-3.3465877175331116E-2</v>
      </c>
      <c r="V50" s="2">
        <v>-5.8660227805376053E-2</v>
      </c>
      <c r="W50" s="2">
        <v>-2.7335474267601967E-2</v>
      </c>
      <c r="X50" s="2">
        <v>-2.1347878500819206E-3</v>
      </c>
      <c r="Y50" s="2">
        <v>8.627203106880188E-2</v>
      </c>
      <c r="Z50" s="2">
        <v>5.6368935853242874E-2</v>
      </c>
      <c r="AA50" s="2">
        <v>-1.4126591384410858E-2</v>
      </c>
      <c r="AB50" s="2">
        <v>-3.0972259119153023E-2</v>
      </c>
      <c r="AC50" s="2">
        <v>5.472942441701889E-2</v>
      </c>
      <c r="AD50" s="2">
        <v>-1.5576012432575226E-2</v>
      </c>
      <c r="AE50" s="2">
        <v>0.12450585514307022</v>
      </c>
      <c r="AF50" s="2"/>
      <c r="AG50" s="2">
        <v>-6.3112859999999999E-4</v>
      </c>
    </row>
    <row r="51" spans="1:33" x14ac:dyDescent="0.25">
      <c r="A51" s="1">
        <v>44253</v>
      </c>
      <c r="B51" s="2">
        <v>0.12410058826208115</v>
      </c>
      <c r="C51" s="2">
        <v>0.22618454694747925</v>
      </c>
      <c r="D51" s="2">
        <v>0.30409348011016846</v>
      </c>
      <c r="E51" s="2">
        <v>0.19370958209037781</v>
      </c>
      <c r="F51" s="2">
        <v>-1.9726569298654795E-3</v>
      </c>
      <c r="G51" s="2">
        <v>2.5027105584740639E-2</v>
      </c>
      <c r="H51" s="2">
        <v>0.17182129621505737</v>
      </c>
      <c r="I51" s="2">
        <v>-6.5406188368797302E-2</v>
      </c>
      <c r="J51" s="2">
        <v>-2.567567490041256E-2</v>
      </c>
      <c r="K51" s="2">
        <v>0.13877232372760773</v>
      </c>
      <c r="L51" s="2">
        <v>0.23193573951721191</v>
      </c>
      <c r="M51" s="2">
        <v>0.20207548141479492</v>
      </c>
      <c r="N51" s="2">
        <v>0.1888498067855835</v>
      </c>
      <c r="O51" s="2">
        <v>0.53729289770126343</v>
      </c>
      <c r="P51" s="2">
        <v>0.59336483478546143</v>
      </c>
      <c r="Q51" s="2">
        <v>-3.6502674221992493E-2</v>
      </c>
      <c r="R51" s="2">
        <v>4.8251845873892307E-3</v>
      </c>
      <c r="S51" s="2">
        <v>5.009643267840147E-3</v>
      </c>
      <c r="T51" s="2">
        <v>5.8304513804614544E-3</v>
      </c>
      <c r="U51" s="2">
        <v>-9.8836109042167664E-2</v>
      </c>
      <c r="V51" s="2">
        <v>-1.418034266680479E-2</v>
      </c>
      <c r="W51" s="2">
        <v>0.16133102774620056</v>
      </c>
      <c r="X51" s="2">
        <v>0.17787285149097443</v>
      </c>
      <c r="Y51" s="2">
        <v>-6.1159446835517883E-2</v>
      </c>
      <c r="Z51" s="2">
        <v>-4.9127761274576187E-2</v>
      </c>
      <c r="AA51" s="2">
        <v>-6.7130915820598602E-2</v>
      </c>
      <c r="AB51" s="2">
        <v>0.11355048418045044</v>
      </c>
      <c r="AC51" s="2">
        <v>0.15662765502929688</v>
      </c>
      <c r="AD51" s="2">
        <v>-3.532843291759491E-2</v>
      </c>
      <c r="AE51" s="2">
        <v>-0.14874047040939331</v>
      </c>
      <c r="AF51" s="2"/>
      <c r="AG51" s="2">
        <v>2.919633E-2</v>
      </c>
    </row>
    <row r="52" spans="1:33" x14ac:dyDescent="0.25">
      <c r="A52" s="1">
        <v>44286</v>
      </c>
      <c r="B52" s="2">
        <v>-2.3910226300358772E-2</v>
      </c>
      <c r="C52" s="2">
        <v>1.0372222401201725E-2</v>
      </c>
      <c r="D52" s="2">
        <v>4.1928313672542572E-2</v>
      </c>
      <c r="E52" s="2">
        <v>0.17951245605945587</v>
      </c>
      <c r="F52" s="2">
        <v>8.7319299578666687E-2</v>
      </c>
      <c r="G52" s="2">
        <v>4.4914532452821732E-2</v>
      </c>
      <c r="H52" s="2">
        <v>0.29977187514305115</v>
      </c>
      <c r="I52" s="2">
        <v>6.4125128090381622E-2</v>
      </c>
      <c r="J52" s="2">
        <v>-1.4687970280647278E-2</v>
      </c>
      <c r="K52" s="2">
        <v>7.4230851605534554E-3</v>
      </c>
      <c r="L52" s="2">
        <v>2.6853097602725029E-2</v>
      </c>
      <c r="M52" s="2">
        <v>1.9497592002153397E-2</v>
      </c>
      <c r="N52" s="2">
        <v>4.7900009900331497E-2</v>
      </c>
      <c r="O52" s="2">
        <v>-3.7837844341993332E-2</v>
      </c>
      <c r="P52" s="2">
        <v>4.5211199671030045E-2</v>
      </c>
      <c r="Q52" s="2">
        <v>9.6332825720310211E-2</v>
      </c>
      <c r="R52" s="2">
        <v>0.11452296376228333</v>
      </c>
      <c r="S52" s="2">
        <v>0.10065118223428726</v>
      </c>
      <c r="T52" s="2">
        <v>0.13308091461658478</v>
      </c>
      <c r="U52" s="2">
        <v>7.2416447103023529E-2</v>
      </c>
      <c r="V52" s="2">
        <v>8.4766410291194916E-2</v>
      </c>
      <c r="W52" s="2">
        <v>5.1709301769733429E-2</v>
      </c>
      <c r="X52" s="2">
        <v>3.5126596689224243E-2</v>
      </c>
      <c r="Y52" s="2">
        <v>0.11735494434833527</v>
      </c>
      <c r="Z52" s="2">
        <v>0.10421262681484222</v>
      </c>
      <c r="AA52" s="2">
        <v>8.181539922952652E-2</v>
      </c>
      <c r="AB52" s="2">
        <v>-5.5255484767258167E-3</v>
      </c>
      <c r="AC52" s="2">
        <v>5.8573931455612183E-2</v>
      </c>
      <c r="AD52" s="2">
        <v>3.7186310510151088E-4</v>
      </c>
      <c r="AE52" s="2">
        <v>-1.1206524446606636E-2</v>
      </c>
      <c r="AF52" s="2"/>
      <c r="AG52" s="2">
        <v>3.0573220000000002E-2</v>
      </c>
    </row>
    <row r="53" spans="1:33" x14ac:dyDescent="0.25">
      <c r="A53" s="1">
        <v>44316</v>
      </c>
      <c r="B53" s="2">
        <v>8.1291999667882919E-3</v>
      </c>
      <c r="C53" s="2">
        <v>-6.6425488330423832E-3</v>
      </c>
      <c r="D53" s="2">
        <v>1.097478624433279E-2</v>
      </c>
      <c r="E53" s="2">
        <v>-4.6764124184846878E-2</v>
      </c>
      <c r="F53" s="2">
        <v>5.3270287811756134E-2</v>
      </c>
      <c r="G53" s="2">
        <v>0.10482525825500488</v>
      </c>
      <c r="H53" s="2">
        <v>-8.8493324816226959E-2</v>
      </c>
      <c r="I53" s="2">
        <v>0.14831829071044922</v>
      </c>
      <c r="J53" s="2">
        <v>5.0119005143642426E-2</v>
      </c>
      <c r="K53" s="2">
        <v>0.10754387825727463</v>
      </c>
      <c r="L53" s="2">
        <v>2.5255234912037849E-2</v>
      </c>
      <c r="M53" s="2">
        <v>-2.9793865978717804E-3</v>
      </c>
      <c r="N53" s="2">
        <v>-1.6413791105151176E-2</v>
      </c>
      <c r="O53" s="2">
        <v>5.4307106882333755E-2</v>
      </c>
      <c r="P53" s="2">
        <v>-2.0489506423473358E-2</v>
      </c>
      <c r="Q53" s="2">
        <v>-8.4190694615244865E-3</v>
      </c>
      <c r="R53" s="2">
        <v>0.13962472975254059</v>
      </c>
      <c r="S53" s="2">
        <v>2.3147223517298698E-2</v>
      </c>
      <c r="T53" s="2">
        <v>0.16447922587394714</v>
      </c>
      <c r="U53" s="2">
        <v>5.1764272153377533E-2</v>
      </c>
      <c r="V53" s="2">
        <v>0.11327756196260452</v>
      </c>
      <c r="W53" s="2">
        <v>0.16618570685386658</v>
      </c>
      <c r="X53" s="2">
        <v>6.496785581111908E-2</v>
      </c>
      <c r="Y53" s="2">
        <v>1.5282000415027142E-2</v>
      </c>
      <c r="Z53" s="2">
        <v>2.2198565304279327E-2</v>
      </c>
      <c r="AA53" s="2">
        <v>6.6795527935028076E-2</v>
      </c>
      <c r="AB53" s="2">
        <v>7.6073221862316132E-2</v>
      </c>
      <c r="AC53" s="2">
        <v>0.1717362105846405</v>
      </c>
      <c r="AD53" s="2">
        <v>0.1206626296043396</v>
      </c>
      <c r="AE53" s="2">
        <v>6.2147244811058044E-2</v>
      </c>
      <c r="AF53" s="2"/>
      <c r="AG53" s="2">
        <v>4.8191879999999999E-2</v>
      </c>
    </row>
    <row r="54" spans="1:33" x14ac:dyDescent="0.25">
      <c r="A54" s="1">
        <v>44344</v>
      </c>
      <c r="B54" s="2">
        <v>-3.9619449526071548E-2</v>
      </c>
      <c r="C54" s="2">
        <v>-8.2066856324672699E-2</v>
      </c>
      <c r="D54" s="2">
        <v>-3.299274668097496E-2</v>
      </c>
      <c r="E54" s="2">
        <v>-7.4025429785251617E-2</v>
      </c>
      <c r="F54" s="2">
        <v>-3.8122774567455053E-3</v>
      </c>
      <c r="G54" s="2">
        <v>7.9484991729259491E-3</v>
      </c>
      <c r="H54" s="2">
        <v>-1.3751374557614326E-2</v>
      </c>
      <c r="I54" s="2">
        <v>1.0725952684879303E-2</v>
      </c>
      <c r="J54" s="2">
        <v>-8.0460876226425171E-2</v>
      </c>
      <c r="K54" s="2">
        <v>5.9718005359172821E-2</v>
      </c>
      <c r="L54" s="2">
        <v>3.4940551966428757E-2</v>
      </c>
      <c r="M54" s="2">
        <v>8.5598662495613098E-2</v>
      </c>
      <c r="N54" s="2">
        <v>1.9986428320407867E-2</v>
      </c>
      <c r="O54" s="2">
        <v>7.9040803015232086E-2</v>
      </c>
      <c r="P54" s="2">
        <v>0.15223713219165802</v>
      </c>
      <c r="Q54" s="2">
        <v>1.0718093253672123E-2</v>
      </c>
      <c r="R54" s="2">
        <v>5.2674580365419388E-2</v>
      </c>
      <c r="S54" s="2">
        <v>3.7435293197631836E-2</v>
      </c>
      <c r="T54" s="2">
        <v>6.2353950925171375E-3</v>
      </c>
      <c r="U54" s="2">
        <v>3.0073229223489761E-2</v>
      </c>
      <c r="V54" s="2">
        <v>3.7280473858118057E-2</v>
      </c>
      <c r="W54" s="2">
        <v>2.9696039855480194E-2</v>
      </c>
      <c r="X54" s="2">
        <v>3.4352067857980728E-2</v>
      </c>
      <c r="Y54" s="2">
        <v>1.6967669129371643E-2</v>
      </c>
      <c r="Z54" s="2">
        <v>0.13141362369060516</v>
      </c>
      <c r="AA54" s="2">
        <v>1.2160361744463444E-2</v>
      </c>
      <c r="AB54" s="2">
        <v>-4.4022224843502045E-2</v>
      </c>
      <c r="AC54" s="2">
        <v>8.1164456903934479E-2</v>
      </c>
      <c r="AD54" s="2">
        <v>-7.0470221340656281E-2</v>
      </c>
      <c r="AE54" s="2">
        <v>-0.11871339380741119</v>
      </c>
      <c r="AF54" s="2"/>
      <c r="AG54" s="2">
        <v>7.0917570000000006E-3</v>
      </c>
    </row>
    <row r="55" spans="1:33" x14ac:dyDescent="0.25">
      <c r="A55" s="1">
        <v>44377</v>
      </c>
      <c r="B55" s="2">
        <v>-1.6120849177241325E-2</v>
      </c>
      <c r="C55" s="2">
        <v>-1.0375218465924263E-2</v>
      </c>
      <c r="D55" s="2">
        <v>-4.7325588762760162E-2</v>
      </c>
      <c r="E55" s="2">
        <v>-3.9735108613967896E-2</v>
      </c>
      <c r="F55" s="2">
        <v>-1.239896472543478E-2</v>
      </c>
      <c r="G55" s="2">
        <v>-4.1176982223987579E-2</v>
      </c>
      <c r="H55" s="2">
        <v>-7.668711245059967E-2</v>
      </c>
      <c r="I55" s="2">
        <v>9.5017209649085999E-2</v>
      </c>
      <c r="J55" s="2">
        <v>0.13000188767910004</v>
      </c>
      <c r="K55" s="2">
        <v>-8.9132726192474365E-2</v>
      </c>
      <c r="L55" s="2">
        <v>8.0692186951637268E-2</v>
      </c>
      <c r="M55" s="2">
        <v>-7.6540574431419373E-2</v>
      </c>
      <c r="N55" s="2">
        <v>9.1530680656433105E-3</v>
      </c>
      <c r="O55" s="2">
        <v>0.12469036132097244</v>
      </c>
      <c r="P55" s="2">
        <v>-0.1351487785577774</v>
      </c>
      <c r="Q55" s="2">
        <v>5.93152130022645E-4</v>
      </c>
      <c r="R55" s="2">
        <v>-5.5363882333040237E-2</v>
      </c>
      <c r="S55" s="2">
        <v>-2.1719802170991898E-2</v>
      </c>
      <c r="T55" s="2">
        <v>-4.8876996152102947E-3</v>
      </c>
      <c r="U55" s="2">
        <v>-2.451227605342865E-2</v>
      </c>
      <c r="V55" s="2">
        <v>-3.9078708738088608E-2</v>
      </c>
      <c r="W55" s="2">
        <v>-4.3576806783676147E-2</v>
      </c>
      <c r="X55" s="2">
        <v>-9.9861763417720795E-2</v>
      </c>
      <c r="Y55" s="2">
        <v>3.5965435206890106E-2</v>
      </c>
      <c r="Z55" s="2">
        <v>-3.4706152975559235E-2</v>
      </c>
      <c r="AA55" s="2">
        <v>1.110251247882843E-2</v>
      </c>
      <c r="AB55" s="2">
        <v>-4.0123455226421356E-2</v>
      </c>
      <c r="AC55" s="2">
        <v>-3.7877824157476425E-2</v>
      </c>
      <c r="AD55" s="2">
        <v>6.735498458147049E-2</v>
      </c>
      <c r="AE55" s="2">
        <v>8.7137401103973389E-2</v>
      </c>
      <c r="AF55" s="2"/>
      <c r="AG55" s="2">
        <v>2.34218E-2</v>
      </c>
    </row>
    <row r="56" spans="1:33" x14ac:dyDescent="0.25">
      <c r="A56" s="1">
        <v>44407</v>
      </c>
      <c r="B56" s="2">
        <v>1.4223131584003568E-3</v>
      </c>
      <c r="C56" s="2">
        <v>-6.3127405941486359E-2</v>
      </c>
      <c r="D56" s="2">
        <v>-3.9972264319658279E-2</v>
      </c>
      <c r="E56" s="2">
        <v>-0.18029557168483734</v>
      </c>
      <c r="F56" s="2">
        <v>5.0738129764795303E-2</v>
      </c>
      <c r="G56" s="2">
        <v>0.1422237753868103</v>
      </c>
      <c r="H56" s="2">
        <v>-0.20779223740100861</v>
      </c>
      <c r="I56" s="2">
        <v>0.12647645175457001</v>
      </c>
      <c r="J56" s="2">
        <v>0.20195569097995758</v>
      </c>
      <c r="K56" s="2">
        <v>-1.4521406963467598E-2</v>
      </c>
      <c r="L56" s="2">
        <v>-8.7349429726600647E-2</v>
      </c>
      <c r="M56" s="2">
        <v>-3.441237285733223E-2</v>
      </c>
      <c r="N56" s="2">
        <v>-2.797403372824192E-2</v>
      </c>
      <c r="O56" s="2">
        <v>-0.14904549717903137</v>
      </c>
      <c r="P56" s="2">
        <v>-8.3964988589286804E-2</v>
      </c>
      <c r="Q56" s="2">
        <v>6.0548458248376846E-2</v>
      </c>
      <c r="R56" s="2">
        <v>-3.6814514547586441E-2</v>
      </c>
      <c r="S56" s="2">
        <v>-3.4738075919449329E-3</v>
      </c>
      <c r="T56" s="2">
        <v>5.67457415163517E-2</v>
      </c>
      <c r="U56" s="2">
        <v>-1.658121682703495E-2</v>
      </c>
      <c r="V56" s="2">
        <v>6.8195946514606476E-2</v>
      </c>
      <c r="W56" s="2">
        <v>2.0927852019667625E-3</v>
      </c>
      <c r="X56" s="2">
        <v>-6.6539254039525986E-3</v>
      </c>
      <c r="Y56" s="2">
        <v>6.2385782599449158E-2</v>
      </c>
      <c r="Z56" s="2">
        <v>-6.951124407351017E-3</v>
      </c>
      <c r="AA56" s="2">
        <v>0.10316653549671173</v>
      </c>
      <c r="AB56" s="2">
        <v>-3.9614185690879822E-2</v>
      </c>
      <c r="AC56" s="2">
        <v>4.5316401869058609E-2</v>
      </c>
      <c r="AD56" s="2">
        <v>-3.2722264528274536E-2</v>
      </c>
      <c r="AE56" s="2">
        <v>1.1034280061721802E-2</v>
      </c>
      <c r="AF56" s="2"/>
      <c r="AG56" s="2">
        <v>1.1827509999999999E-2</v>
      </c>
    </row>
    <row r="57" spans="1:33" x14ac:dyDescent="0.25">
      <c r="A57" s="1">
        <v>44439</v>
      </c>
      <c r="B57" s="2">
        <v>2.9996583238244057E-2</v>
      </c>
      <c r="C57" s="2">
        <v>5.1904767751693726E-2</v>
      </c>
      <c r="D57" s="2">
        <v>1.6606558114290237E-2</v>
      </c>
      <c r="E57" s="2">
        <v>0.12439902126789093</v>
      </c>
      <c r="F57" s="2">
        <v>-1.6315767541527748E-2</v>
      </c>
      <c r="G57" s="2">
        <v>1.065525459125638E-3</v>
      </c>
      <c r="H57" s="2">
        <v>-6.6717498004436493E-2</v>
      </c>
      <c r="I57" s="2">
        <v>-1.636563241481781E-2</v>
      </c>
      <c r="J57" s="2">
        <v>2.1406654268503189E-2</v>
      </c>
      <c r="K57" s="2">
        <v>1.088410522788763E-2</v>
      </c>
      <c r="L57" s="2">
        <v>-3.7866931408643723E-2</v>
      </c>
      <c r="M57" s="2">
        <v>2.1644987165927887E-2</v>
      </c>
      <c r="N57" s="2">
        <v>-3.6342214792966843E-2</v>
      </c>
      <c r="O57" s="2">
        <v>1.8119053915143013E-2</v>
      </c>
      <c r="P57" s="2">
        <v>8.2749910652637482E-3</v>
      </c>
      <c r="Q57" s="2">
        <v>1.1249642120674253E-3</v>
      </c>
      <c r="R57" s="2">
        <v>-2.0670261234045029E-2</v>
      </c>
      <c r="S57" s="2">
        <v>-8.6894864216446877E-3</v>
      </c>
      <c r="T57" s="2">
        <v>4.4699367135763168E-2</v>
      </c>
      <c r="U57" s="2">
        <v>-2.3412106558680534E-2</v>
      </c>
      <c r="V57" s="2">
        <v>4.5321837067604065E-2</v>
      </c>
      <c r="W57" s="2">
        <v>7.3049210011959076E-2</v>
      </c>
      <c r="X57" s="2">
        <v>-1.7969833686947823E-2</v>
      </c>
      <c r="Y57" s="2">
        <v>0.13611789047718048</v>
      </c>
      <c r="Z57" s="2">
        <v>4.8931505531072617E-2</v>
      </c>
      <c r="AA57" s="2">
        <v>7.6150387525558472E-2</v>
      </c>
      <c r="AB57" s="2">
        <v>7.3450200259685516E-2</v>
      </c>
      <c r="AC57" s="2">
        <v>3.382810577750206E-2</v>
      </c>
      <c r="AD57" s="2">
        <v>4.3034132570028305E-2</v>
      </c>
      <c r="AE57" s="2">
        <v>7.0605292916297913E-2</v>
      </c>
      <c r="AF57" s="2"/>
      <c r="AG57" s="2">
        <v>2.7146590000000002E-2</v>
      </c>
    </row>
    <row r="58" spans="1:33" x14ac:dyDescent="0.25">
      <c r="A58" s="1">
        <v>44469</v>
      </c>
      <c r="B58" s="2">
        <v>-6.6905707120895386E-2</v>
      </c>
      <c r="C58" s="2">
        <v>4.9796305596828461E-2</v>
      </c>
      <c r="D58" s="2">
        <v>6.1552631668746471E-3</v>
      </c>
      <c r="E58" s="2">
        <v>2.4318644776940346E-2</v>
      </c>
      <c r="F58" s="2">
        <v>1.5370983630418777E-2</v>
      </c>
      <c r="G58" s="2">
        <v>-6.654965877532959E-2</v>
      </c>
      <c r="H58" s="2">
        <v>-5.8006539940834045E-2</v>
      </c>
      <c r="I58" s="2">
        <v>-7.5431950390338898E-2</v>
      </c>
      <c r="J58" s="2">
        <v>-4.5084111392498016E-2</v>
      </c>
      <c r="K58" s="2">
        <v>1.6663869610056281E-4</v>
      </c>
      <c r="L58" s="2">
        <v>7.8870125114917755E-2</v>
      </c>
      <c r="M58" s="2">
        <v>-6.4773291349411011E-2</v>
      </c>
      <c r="N58" s="2">
        <v>4.836210235953331E-2</v>
      </c>
      <c r="O58" s="2">
        <v>0.16340425610542297</v>
      </c>
      <c r="P58" s="2">
        <v>0.11742427945137024</v>
      </c>
      <c r="Q58" s="2">
        <v>-1.8189454451203346E-2</v>
      </c>
      <c r="R58" s="2">
        <v>-0.10366661101579666</v>
      </c>
      <c r="S58" s="2">
        <v>-9.9209234118461609E-2</v>
      </c>
      <c r="T58" s="2">
        <v>-5.670500174164772E-2</v>
      </c>
      <c r="U58" s="2">
        <v>-2.6221247389912605E-2</v>
      </c>
      <c r="V58" s="2">
        <v>-7.8835584223270416E-2</v>
      </c>
      <c r="W58" s="2">
        <v>-8.0660156905651093E-2</v>
      </c>
      <c r="X58" s="2">
        <v>7.4098542332649231E-2</v>
      </c>
      <c r="Y58" s="2">
        <v>-0.12165975570678711</v>
      </c>
      <c r="Z58" s="2">
        <v>-1.7710369080305099E-2</v>
      </c>
      <c r="AA58" s="2">
        <v>-6.6420696675777435E-2</v>
      </c>
      <c r="AB58" s="2">
        <v>-8.5373697802424431E-3</v>
      </c>
      <c r="AC58" s="2">
        <v>-2.4100741371512413E-2</v>
      </c>
      <c r="AD58" s="2">
        <v>-5.3518075495958328E-2</v>
      </c>
      <c r="AE58" s="2">
        <v>5.4042313247919083E-2</v>
      </c>
      <c r="AF58" s="2"/>
      <c r="AG58" s="2">
        <v>-4.2243500000000003E-2</v>
      </c>
    </row>
    <row r="59" spans="1:33" x14ac:dyDescent="0.25">
      <c r="A59" s="1">
        <v>44498</v>
      </c>
      <c r="B59" s="2">
        <v>-5.9106724802404642E-4</v>
      </c>
      <c r="C59" s="2">
        <v>1.9404948689043522E-3</v>
      </c>
      <c r="D59" s="2">
        <v>-3.2235268503427505E-2</v>
      </c>
      <c r="E59" s="2">
        <v>-3.1307090073823929E-2</v>
      </c>
      <c r="F59" s="2">
        <v>1.8414841964840889E-2</v>
      </c>
      <c r="G59" s="2">
        <v>2.1502779796719551E-2</v>
      </c>
      <c r="H59" s="2">
        <v>-0.138334721326828</v>
      </c>
      <c r="I59" s="2">
        <v>2.5180328637361526E-2</v>
      </c>
      <c r="J59" s="2">
        <v>-2.1177202463150024E-2</v>
      </c>
      <c r="K59" s="2">
        <v>7.0488244295120239E-2</v>
      </c>
      <c r="L59" s="2">
        <v>9.6055790781974792E-2</v>
      </c>
      <c r="M59" s="2">
        <v>-1.0974947363138199E-2</v>
      </c>
      <c r="N59" s="2">
        <v>0.12853623926639557</v>
      </c>
      <c r="O59" s="2">
        <v>0.19385512173175812</v>
      </c>
      <c r="P59" s="2">
        <v>8.022598922252655E-2</v>
      </c>
      <c r="Q59" s="2">
        <v>2.9040073975920677E-2</v>
      </c>
      <c r="R59" s="2">
        <v>0.12278871238231659</v>
      </c>
      <c r="S59" s="2">
        <v>1.8583938479423523E-2</v>
      </c>
      <c r="T59" s="2">
        <v>0.1213844045996666</v>
      </c>
      <c r="U59" s="2">
        <v>-1.180375088006258E-2</v>
      </c>
      <c r="V59" s="2">
        <v>0.13184131681919098</v>
      </c>
      <c r="W59" s="2">
        <v>5.0721462815999985E-2</v>
      </c>
      <c r="X59" s="2">
        <v>0.13920314610004425</v>
      </c>
      <c r="Y59" s="2">
        <v>-1.0140980593860149E-2</v>
      </c>
      <c r="Z59" s="2">
        <v>5.7977825403213501E-2</v>
      </c>
      <c r="AA59" s="2">
        <v>1.6972875222563744E-2</v>
      </c>
      <c r="AB59" s="2">
        <v>-2.0382145419716835E-2</v>
      </c>
      <c r="AC59" s="2">
        <v>-6.7543387413024902E-2</v>
      </c>
      <c r="AD59" s="2">
        <v>2.6602383702993393E-2</v>
      </c>
      <c r="AE59" s="2">
        <v>0.43652966618537903</v>
      </c>
      <c r="AF59" s="2"/>
      <c r="AG59" s="2">
        <v>6.4657580000000006E-2</v>
      </c>
    </row>
    <row r="60" spans="1:33" x14ac:dyDescent="0.25">
      <c r="A60" s="1">
        <v>44530</v>
      </c>
      <c r="B60" s="2">
        <v>-0.14295861124992371</v>
      </c>
      <c r="C60" s="2">
        <v>9.4684446230530739E-3</v>
      </c>
      <c r="D60" s="2">
        <v>-0.11086800694465637</v>
      </c>
      <c r="E60" s="2">
        <v>-0.12523569166660309</v>
      </c>
      <c r="F60" s="2">
        <v>1.7511831829324365E-3</v>
      </c>
      <c r="G60" s="2">
        <v>-1.2806195765733719E-2</v>
      </c>
      <c r="H60" s="2">
        <v>-0.17966791987419128</v>
      </c>
      <c r="I60" s="2">
        <v>7.1926727890968323E-2</v>
      </c>
      <c r="J60" s="2">
        <v>-7.6232552528381348E-2</v>
      </c>
      <c r="K60" s="2">
        <v>-2.5840580463409424E-2</v>
      </c>
      <c r="L60" s="2">
        <v>-5.8166604489088058E-2</v>
      </c>
      <c r="M60" s="2">
        <v>-4.9127370119094849E-2</v>
      </c>
      <c r="N60" s="2">
        <v>-2.445585560053587E-3</v>
      </c>
      <c r="O60" s="2">
        <v>-4.7181367874145508E-2</v>
      </c>
      <c r="P60" s="2">
        <v>5.1778227090835571E-2</v>
      </c>
      <c r="Q60" s="2">
        <v>1.1119632981717587E-2</v>
      </c>
      <c r="R60" s="2">
        <v>-3.618365153670311E-2</v>
      </c>
      <c r="S60" s="2">
        <v>-4.0071632713079453E-2</v>
      </c>
      <c r="T60" s="2">
        <v>1.2650272808969021E-2</v>
      </c>
      <c r="U60" s="2">
        <v>-4.1666727513074875E-2</v>
      </c>
      <c r="V60" s="2">
        <v>4.794543981552124E-2</v>
      </c>
      <c r="W60" s="2">
        <v>-5.4978843778371811E-2</v>
      </c>
      <c r="X60" s="2">
        <v>-5.9855353087186813E-2</v>
      </c>
      <c r="Y60" s="2">
        <v>4.2978469282388687E-2</v>
      </c>
      <c r="Z60" s="2">
        <v>-2.4641714990139008E-3</v>
      </c>
      <c r="AA60" s="2">
        <v>0.23731133341789246</v>
      </c>
      <c r="AB60" s="2">
        <v>-8.9206770062446594E-2</v>
      </c>
      <c r="AC60" s="2">
        <v>-6.5549887716770172E-2</v>
      </c>
      <c r="AD60" s="2">
        <v>3.9923775941133499E-2</v>
      </c>
      <c r="AE60" s="2">
        <v>2.7612216770648956E-2</v>
      </c>
      <c r="AF60" s="2"/>
      <c r="AG60" s="2">
        <v>-1.834653E-2</v>
      </c>
    </row>
    <row r="61" spans="1:33" x14ac:dyDescent="0.25">
      <c r="A61" s="1">
        <v>44561</v>
      </c>
      <c r="B61" s="2">
        <v>6.8944141268730164E-2</v>
      </c>
      <c r="C61" s="2">
        <v>6.7149892449378967E-2</v>
      </c>
      <c r="D61" s="2">
        <v>0.16434241831302643</v>
      </c>
      <c r="E61" s="2">
        <v>0.18226607143878937</v>
      </c>
      <c r="F61" s="2">
        <v>9.5952577888965607E-2</v>
      </c>
      <c r="G61" s="2">
        <v>0.13041359186172485</v>
      </c>
      <c r="H61" s="2">
        <v>1.4110518619418144E-2</v>
      </c>
      <c r="I61" s="2">
        <v>7.847139984369278E-2</v>
      </c>
      <c r="J61" s="2">
        <v>6.3794158399105072E-2</v>
      </c>
      <c r="K61" s="2">
        <v>8.6481228470802307E-2</v>
      </c>
      <c r="L61" s="2">
        <v>2.2560134530067444E-2</v>
      </c>
      <c r="M61" s="2">
        <v>5.8533299714326859E-2</v>
      </c>
      <c r="N61" s="2">
        <v>3.9691641926765442E-2</v>
      </c>
      <c r="O61" s="2">
        <v>6.003875657916069E-2</v>
      </c>
      <c r="P61" s="2">
        <v>6.0169022530317307E-2</v>
      </c>
      <c r="Q61" s="2">
        <v>0.13141512870788574</v>
      </c>
      <c r="R61" s="2">
        <v>0.1185055747628212</v>
      </c>
      <c r="S61" s="2">
        <v>4.4636625796556473E-2</v>
      </c>
      <c r="T61" s="2">
        <v>0.10177619010210037</v>
      </c>
      <c r="U61" s="2">
        <v>5.7817157357931137E-2</v>
      </c>
      <c r="V61" s="2">
        <v>6.3156664371490479E-2</v>
      </c>
      <c r="W61" s="2">
        <v>5.6078411638736725E-2</v>
      </c>
      <c r="X61" s="2">
        <v>7.8433647751808167E-2</v>
      </c>
      <c r="Y61" s="2">
        <v>8.9814580976963043E-2</v>
      </c>
      <c r="Z61" s="2">
        <v>0.15832030773162842</v>
      </c>
      <c r="AA61" s="2">
        <v>9.9013581871986389E-2</v>
      </c>
      <c r="AB61" s="2">
        <v>0.12150202691555023</v>
      </c>
      <c r="AC61" s="2">
        <v>3.2448571175336838E-2</v>
      </c>
      <c r="AD61" s="2">
        <v>-4.925193265080452E-2</v>
      </c>
      <c r="AE61" s="2">
        <v>-7.6854519546031952E-2</v>
      </c>
      <c r="AF61" s="2"/>
      <c r="AG61" s="2">
        <v>3.3346819999999999E-2</v>
      </c>
    </row>
    <row r="63" spans="1:33" x14ac:dyDescent="0.25">
      <c r="B63" t="s">
        <v>69</v>
      </c>
      <c r="C63" t="s">
        <v>70</v>
      </c>
      <c r="D63" t="s">
        <v>71</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90</v>
      </c>
      <c r="X63" t="s">
        <v>91</v>
      </c>
      <c r="Y63" t="s">
        <v>92</v>
      </c>
      <c r="Z63" t="s">
        <v>93</v>
      </c>
      <c r="AA63" t="s">
        <v>94</v>
      </c>
      <c r="AB63" t="s">
        <v>95</v>
      </c>
      <c r="AC63" t="s">
        <v>96</v>
      </c>
      <c r="AD63" t="s">
        <v>97</v>
      </c>
      <c r="AE63" t="s">
        <v>98</v>
      </c>
      <c r="AG63" t="s">
        <v>99</v>
      </c>
    </row>
    <row r="64" spans="1:33" s="3" customFormat="1" x14ac:dyDescent="0.25">
      <c r="A64" s="3" t="s">
        <v>16</v>
      </c>
      <c r="B64" s="3">
        <f>AVERAGE(B2:B61)</f>
        <v>1.0447509119209523E-2</v>
      </c>
      <c r="C64" s="3">
        <f t="shared" ref="C64:AG64" si="0">AVERAGE(C2:C61)</f>
        <v>1.0585044089627143E-2</v>
      </c>
      <c r="D64" s="3">
        <f t="shared" si="0"/>
        <v>9.353915023772667E-3</v>
      </c>
      <c r="E64" s="3">
        <f t="shared" si="0"/>
        <v>7.2924701690984268E-3</v>
      </c>
      <c r="F64" s="3">
        <f t="shared" si="0"/>
        <v>1.6514474455289019E-2</v>
      </c>
      <c r="G64" s="3">
        <f t="shared" si="0"/>
        <v>1.7186561952500293E-2</v>
      </c>
      <c r="H64" s="3">
        <f t="shared" si="0"/>
        <v>3.7790908012539149E-3</v>
      </c>
      <c r="I64" s="3">
        <f t="shared" si="0"/>
        <v>2.5083943624728513E-2</v>
      </c>
      <c r="J64" s="3">
        <f t="shared" si="0"/>
        <v>3.0757409726114324E-2</v>
      </c>
      <c r="K64" s="3">
        <f t="shared" si="0"/>
        <v>1.0856923122385826E-2</v>
      </c>
      <c r="L64" s="3">
        <f t="shared" si="0"/>
        <v>1.621133058021466E-3</v>
      </c>
      <c r="M64" s="3">
        <f t="shared" si="0"/>
        <v>9.4197396208376936E-3</v>
      </c>
      <c r="N64" s="3">
        <f t="shared" si="0"/>
        <v>6.905148195801303E-3</v>
      </c>
      <c r="O64" s="3">
        <f t="shared" si="0"/>
        <v>1.9550585475129386E-2</v>
      </c>
      <c r="P64" s="3">
        <f t="shared" si="0"/>
        <v>5.8083317358978096E-3</v>
      </c>
      <c r="Q64" s="3">
        <f t="shared" si="0"/>
        <v>1.4581772537591556E-2</v>
      </c>
      <c r="R64" s="3">
        <f t="shared" si="0"/>
        <v>1.3827585438654448E-2</v>
      </c>
      <c r="S64" s="3">
        <f t="shared" si="0"/>
        <v>4.2025973392204223E-3</v>
      </c>
      <c r="T64" s="3">
        <f t="shared" si="0"/>
        <v>1.7359568318352104E-2</v>
      </c>
      <c r="U64" s="3">
        <f t="shared" si="0"/>
        <v>8.562883629929274E-3</v>
      </c>
      <c r="V64" s="3">
        <f t="shared" si="0"/>
        <v>2.5850471306087759E-2</v>
      </c>
      <c r="W64" s="3">
        <f t="shared" si="0"/>
        <v>2.2845233439390236E-2</v>
      </c>
      <c r="X64" s="3">
        <f t="shared" si="0"/>
        <v>9.6108694400754754E-3</v>
      </c>
      <c r="Y64" s="3">
        <f t="shared" si="0"/>
        <v>9.7350064762091893E-3</v>
      </c>
      <c r="Z64" s="3">
        <f t="shared" si="0"/>
        <v>1.0106330378524339E-2</v>
      </c>
      <c r="AA64" s="3">
        <f t="shared" si="0"/>
        <v>1.61487773914511E-2</v>
      </c>
      <c r="AB64" s="3">
        <f t="shared" si="0"/>
        <v>1.1627323097006108E-2</v>
      </c>
      <c r="AC64" s="3">
        <f t="shared" si="0"/>
        <v>1.5133290801895783E-2</v>
      </c>
      <c r="AD64" s="3">
        <f t="shared" si="0"/>
        <v>2.8244458596357921E-2</v>
      </c>
      <c r="AE64" s="3">
        <f t="shared" si="0"/>
        <v>7.1018763134876886E-2</v>
      </c>
      <c r="AG64" s="3">
        <f t="shared" si="0"/>
        <v>1.4039555303333333E-2</v>
      </c>
    </row>
    <row r="65" spans="1:36" x14ac:dyDescent="0.25">
      <c r="A65" s="1" t="s">
        <v>17</v>
      </c>
      <c r="B65" s="2">
        <f>_xlfn.VAR.S(B2:B61)</f>
        <v>6.5596360623736572E-3</v>
      </c>
      <c r="C65" s="2">
        <f t="shared" ref="C65:AG65" si="1">_xlfn.VAR.S(C2:C61)</f>
        <v>2.0424531217516428E-2</v>
      </c>
      <c r="D65" s="2">
        <f t="shared" si="1"/>
        <v>2.4195033592855474E-2</v>
      </c>
      <c r="E65" s="2">
        <f t="shared" si="1"/>
        <v>2.3478984805696424E-2</v>
      </c>
      <c r="F65" s="2">
        <f t="shared" si="1"/>
        <v>2.4489756036598161E-3</v>
      </c>
      <c r="G65" s="2">
        <f t="shared" si="1"/>
        <v>5.1906008633480832E-3</v>
      </c>
      <c r="H65" s="2">
        <f t="shared" si="1"/>
        <v>4.6196147378887636E-2</v>
      </c>
      <c r="I65" s="2">
        <f t="shared" si="1"/>
        <v>6.2645857552764521E-3</v>
      </c>
      <c r="J65" s="2">
        <f t="shared" si="1"/>
        <v>1.0514605034020505E-2</v>
      </c>
      <c r="K65" s="2">
        <f t="shared" si="1"/>
        <v>3.4880408807066504E-3</v>
      </c>
      <c r="L65" s="2">
        <f t="shared" si="1"/>
        <v>7.316805711041042E-3</v>
      </c>
      <c r="M65" s="2">
        <f t="shared" si="1"/>
        <v>8.7308647063731818E-3</v>
      </c>
      <c r="N65" s="2">
        <f t="shared" si="1"/>
        <v>6.6799598503721538E-3</v>
      </c>
      <c r="O65" s="2">
        <f t="shared" si="1"/>
        <v>4.0386433605294661E-2</v>
      </c>
      <c r="P65" s="2">
        <f t="shared" si="1"/>
        <v>2.1621294161383583E-2</v>
      </c>
      <c r="Q65" s="2">
        <f t="shared" si="1"/>
        <v>2.1331456425119797E-3</v>
      </c>
      <c r="R65" s="2">
        <f t="shared" si="1"/>
        <v>4.833265711357883E-3</v>
      </c>
      <c r="S65" s="2">
        <f t="shared" si="1"/>
        <v>3.5871407880087845E-3</v>
      </c>
      <c r="T65" s="2">
        <f t="shared" si="1"/>
        <v>5.3443406037610511E-3</v>
      </c>
      <c r="U65" s="2">
        <f t="shared" si="1"/>
        <v>2.4363421991899876E-3</v>
      </c>
      <c r="V65" s="2">
        <f t="shared" si="1"/>
        <v>4.1583929958638292E-3</v>
      </c>
      <c r="W65" s="2">
        <f t="shared" si="1"/>
        <v>4.8520918901529759E-3</v>
      </c>
      <c r="X65" s="2">
        <f t="shared" si="1"/>
        <v>5.7094720614084427E-3</v>
      </c>
      <c r="Y65" s="2">
        <f t="shared" si="1"/>
        <v>7.1018929340030089E-3</v>
      </c>
      <c r="Z65" s="2">
        <f t="shared" si="1"/>
        <v>6.5437357980965387E-3</v>
      </c>
      <c r="AA65" s="2">
        <f t="shared" si="1"/>
        <v>4.7956165287017637E-3</v>
      </c>
      <c r="AB65" s="2">
        <f t="shared" si="1"/>
        <v>7.3682368764932732E-3</v>
      </c>
      <c r="AC65" s="2">
        <f t="shared" si="1"/>
        <v>9.5014558196350879E-3</v>
      </c>
      <c r="AD65" s="2">
        <f t="shared" si="1"/>
        <v>6.4449493951946801E-3</v>
      </c>
      <c r="AE65" s="2">
        <f t="shared" si="1"/>
        <v>3.8468985715685397E-2</v>
      </c>
      <c r="AF65" s="2"/>
      <c r="AG65" s="2">
        <f t="shared" si="1"/>
        <v>2.0597856373678193E-3</v>
      </c>
    </row>
    <row r="66" spans="1:36" x14ac:dyDescent="0.25">
      <c r="A66" s="1" t="s">
        <v>18</v>
      </c>
      <c r="B66" s="3">
        <f>_xlfn.STDEV.S(B2:B61)</f>
        <v>8.0991580194324259E-2</v>
      </c>
      <c r="C66" s="3">
        <f t="shared" ref="C66:AG66" si="2">_xlfn.STDEV.S(C2:C61)</f>
        <v>0.1429144192078477</v>
      </c>
      <c r="D66" s="3">
        <f t="shared" si="2"/>
        <v>0.15554752840484312</v>
      </c>
      <c r="E66" s="3">
        <f t="shared" si="2"/>
        <v>0.15322853783057652</v>
      </c>
      <c r="F66" s="3">
        <f t="shared" si="2"/>
        <v>4.9487125635460136E-2</v>
      </c>
      <c r="G66" s="3">
        <f t="shared" si="2"/>
        <v>7.2045824746116163E-2</v>
      </c>
      <c r="H66" s="3">
        <f t="shared" si="2"/>
        <v>0.21493289040741911</v>
      </c>
      <c r="I66" s="3">
        <f t="shared" si="2"/>
        <v>7.9149136162540976E-2</v>
      </c>
      <c r="J66" s="3">
        <f t="shared" si="2"/>
        <v>0.10254074816393971</v>
      </c>
      <c r="K66" s="3">
        <f t="shared" si="2"/>
        <v>5.9059638338772869E-2</v>
      </c>
      <c r="L66" s="3">
        <f t="shared" si="2"/>
        <v>8.5538328900213165E-2</v>
      </c>
      <c r="M66" s="3">
        <f t="shared" si="2"/>
        <v>9.3439096241205055E-2</v>
      </c>
      <c r="N66" s="3">
        <f t="shared" si="2"/>
        <v>8.1731021346684238E-2</v>
      </c>
      <c r="O66" s="3">
        <f t="shared" si="2"/>
        <v>0.20096376192063747</v>
      </c>
      <c r="P66" s="3">
        <f t="shared" si="2"/>
        <v>0.14704181092935295</v>
      </c>
      <c r="Q66" s="3">
        <f t="shared" si="2"/>
        <v>4.6185989677736468E-2</v>
      </c>
      <c r="R66" s="3">
        <f t="shared" si="2"/>
        <v>6.9521692379845609E-2</v>
      </c>
      <c r="S66" s="3">
        <f t="shared" si="2"/>
        <v>5.9892744034722473E-2</v>
      </c>
      <c r="T66" s="3">
        <f t="shared" si="2"/>
        <v>7.310499711894565E-2</v>
      </c>
      <c r="U66" s="3">
        <f t="shared" si="2"/>
        <v>4.9359317248012936E-2</v>
      </c>
      <c r="V66" s="3">
        <f t="shared" si="2"/>
        <v>6.4485603012330042E-2</v>
      </c>
      <c r="W66" s="3">
        <f t="shared" si="2"/>
        <v>6.9656958662813975E-2</v>
      </c>
      <c r="X66" s="3">
        <f t="shared" si="2"/>
        <v>7.556104857271663E-2</v>
      </c>
      <c r="Y66" s="3">
        <f t="shared" si="2"/>
        <v>8.4272729479962907E-2</v>
      </c>
      <c r="Z66" s="3">
        <f t="shared" si="2"/>
        <v>8.0893360655226454E-2</v>
      </c>
      <c r="AA66" s="3">
        <f t="shared" si="2"/>
        <v>6.9250390097830961E-2</v>
      </c>
      <c r="AB66" s="3">
        <f t="shared" si="2"/>
        <v>8.5838434727651416E-2</v>
      </c>
      <c r="AC66" s="3">
        <f t="shared" si="2"/>
        <v>9.7475411359147834E-2</v>
      </c>
      <c r="AD66" s="3">
        <f t="shared" si="2"/>
        <v>8.0280442171145772E-2</v>
      </c>
      <c r="AE66" s="3">
        <f t="shared" si="2"/>
        <v>0.19613512106628275</v>
      </c>
      <c r="AF66" s="3"/>
      <c r="AG66" s="3">
        <f t="shared" si="2"/>
        <v>4.5384861323659667E-2</v>
      </c>
    </row>
    <row r="67" spans="1:36" x14ac:dyDescent="0.25">
      <c r="A67" s="1" t="s">
        <v>19</v>
      </c>
      <c r="B67" s="4">
        <f>SLOPE(B2:B61,$AG$2:$AG$61)</f>
        <v>1.1947409223351086</v>
      </c>
      <c r="C67" s="4">
        <f t="shared" ref="C67:AG67" si="3">SLOPE(C2:C61,$AG$2:$AG$61)</f>
        <v>2.1892988762386385</v>
      </c>
      <c r="D67" s="4">
        <f t="shared" si="3"/>
        <v>2.4566853173513343</v>
      </c>
      <c r="E67" s="4">
        <f t="shared" si="3"/>
        <v>2.0628719142836873</v>
      </c>
      <c r="F67" s="4">
        <f t="shared" si="3"/>
        <v>0.55349534318743066</v>
      </c>
      <c r="G67" s="4">
        <f t="shared" si="3"/>
        <v>1.0433330325432448</v>
      </c>
      <c r="H67" s="4">
        <f t="shared" si="3"/>
        <v>2.851788134935882</v>
      </c>
      <c r="I67" s="4">
        <f t="shared" si="3"/>
        <v>0.50100181950784206</v>
      </c>
      <c r="J67" s="4">
        <f t="shared" si="3"/>
        <v>1.2479673237726034</v>
      </c>
      <c r="K67" s="4">
        <f t="shared" si="3"/>
        <v>0.86606339648510755</v>
      </c>
      <c r="L67" s="4">
        <f t="shared" si="3"/>
        <v>1.3861520868119339</v>
      </c>
      <c r="M67" s="4">
        <f t="shared" si="3"/>
        <v>1.513633281498505</v>
      </c>
      <c r="N67" s="4">
        <f t="shared" si="3"/>
        <v>1.2916557244436693</v>
      </c>
      <c r="O67" s="4">
        <f t="shared" si="3"/>
        <v>3.1082773531602466</v>
      </c>
      <c r="P67" s="4">
        <f t="shared" si="3"/>
        <v>2.0115365013561126</v>
      </c>
      <c r="Q67" s="4">
        <f t="shared" si="3"/>
        <v>0.40799026179899317</v>
      </c>
      <c r="R67" s="4">
        <f t="shared" si="3"/>
        <v>1.1402367495208841</v>
      </c>
      <c r="S67" s="4">
        <f t="shared" si="3"/>
        <v>0.91177374917813991</v>
      </c>
      <c r="T67" s="4">
        <f t="shared" si="3"/>
        <v>1.0400618067445155</v>
      </c>
      <c r="U67" s="4">
        <f t="shared" si="3"/>
        <v>0.42461426352934256</v>
      </c>
      <c r="V67" s="4">
        <f t="shared" si="3"/>
        <v>1.0163868628248769</v>
      </c>
      <c r="W67" s="4">
        <f t="shared" si="3"/>
        <v>0.9675049102082548</v>
      </c>
      <c r="X67" s="4">
        <f t="shared" si="3"/>
        <v>0.6366086949387405</v>
      </c>
      <c r="Y67" s="4">
        <f t="shared" si="3"/>
        <v>0.36096519288940226</v>
      </c>
      <c r="Z67" s="4">
        <f t="shared" si="3"/>
        <v>0.8107866718510468</v>
      </c>
      <c r="AA67" s="4">
        <f t="shared" si="3"/>
        <v>0.60591475045738585</v>
      </c>
      <c r="AB67" s="4">
        <f t="shared" si="3"/>
        <v>1.3784455329534449</v>
      </c>
      <c r="AC67" s="4">
        <f t="shared" si="3"/>
        <v>1.6703918248082077</v>
      </c>
      <c r="AD67" s="4">
        <f t="shared" si="3"/>
        <v>1.0398546927554384</v>
      </c>
      <c r="AE67" s="4">
        <f t="shared" si="3"/>
        <v>1.9748755773185125</v>
      </c>
      <c r="AF67" s="4"/>
      <c r="AG67" s="4">
        <f t="shared" si="3"/>
        <v>1</v>
      </c>
    </row>
    <row r="69" spans="1:36" x14ac:dyDescent="0.25">
      <c r="A69" t="s">
        <v>20</v>
      </c>
      <c r="B69" t="s">
        <v>21</v>
      </c>
      <c r="C69" t="s">
        <v>22</v>
      </c>
    </row>
    <row r="70" spans="1:36" x14ac:dyDescent="0.25">
      <c r="B70" s="3">
        <v>1.6000000000000001E-3</v>
      </c>
      <c r="C70" s="3">
        <f>B70*12</f>
        <v>1.9200000000000002E-2</v>
      </c>
    </row>
    <row r="72" spans="1:36" x14ac:dyDescent="0.25">
      <c r="A72" s="7" t="s">
        <v>24</v>
      </c>
    </row>
    <row r="73" spans="1:36" x14ac:dyDescent="0.25">
      <c r="A73" t="s">
        <v>63</v>
      </c>
      <c r="B73" t="s">
        <v>69</v>
      </c>
      <c r="C73" t="s">
        <v>70</v>
      </c>
      <c r="D73" t="s">
        <v>71</v>
      </c>
      <c r="E73" t="s">
        <v>72</v>
      </c>
      <c r="F73" t="s">
        <v>73</v>
      </c>
      <c r="G73" t="s">
        <v>74</v>
      </c>
      <c r="H73" t="s">
        <v>75</v>
      </c>
      <c r="I73" t="s">
        <v>76</v>
      </c>
      <c r="J73" t="s">
        <v>77</v>
      </c>
      <c r="K73" t="s">
        <v>78</v>
      </c>
      <c r="L73" t="s">
        <v>79</v>
      </c>
      <c r="M73" t="s">
        <v>80</v>
      </c>
      <c r="N73" t="s">
        <v>81</v>
      </c>
      <c r="O73" t="s">
        <v>82</v>
      </c>
      <c r="P73" t="s">
        <v>83</v>
      </c>
      <c r="Q73" t="s">
        <v>84</v>
      </c>
      <c r="R73" t="s">
        <v>85</v>
      </c>
      <c r="S73" t="s">
        <v>86</v>
      </c>
      <c r="T73" t="s">
        <v>87</v>
      </c>
      <c r="U73" t="s">
        <v>88</v>
      </c>
      <c r="V73" t="s">
        <v>89</v>
      </c>
      <c r="W73" t="s">
        <v>90</v>
      </c>
      <c r="X73" t="s">
        <v>91</v>
      </c>
      <c r="Y73" t="s">
        <v>92</v>
      </c>
      <c r="Z73" t="s">
        <v>93</v>
      </c>
      <c r="AA73" t="s">
        <v>94</v>
      </c>
      <c r="AB73" t="s">
        <v>95</v>
      </c>
      <c r="AC73" t="s">
        <v>96</v>
      </c>
      <c r="AD73" t="s">
        <v>97</v>
      </c>
      <c r="AE73" t="s">
        <v>98</v>
      </c>
      <c r="AG73" t="s">
        <v>26</v>
      </c>
      <c r="AH73" t="s">
        <v>16</v>
      </c>
      <c r="AI73" t="s">
        <v>27</v>
      </c>
      <c r="AJ73" t="s">
        <v>28</v>
      </c>
    </row>
    <row r="74" spans="1:36" x14ac:dyDescent="0.25">
      <c r="A74" t="s">
        <v>69</v>
      </c>
      <c r="B74" s="2">
        <f t="array" ref="B74:AE103">IF(A74:A103=B73:AE73,B65:AE65,MMULT(TRANSPOSE(B67:AE67),B67:AE67*AG65))</f>
        <v>6.5596360623736572E-3</v>
      </c>
      <c r="C74" s="2">
        <v>5.3876679183108202E-3</v>
      </c>
      <c r="D74" s="2">
        <v>6.0456819365015228E-3</v>
      </c>
      <c r="E74" s="2">
        <v>5.0765425190668172E-3</v>
      </c>
      <c r="F74" s="2">
        <v>1.3621023313859807E-3</v>
      </c>
      <c r="G74" s="2">
        <v>2.5675488936461057E-3</v>
      </c>
      <c r="H74" s="2">
        <v>7.0179944872628425E-3</v>
      </c>
      <c r="I74" s="2">
        <v>1.2329204839383139E-3</v>
      </c>
      <c r="J74" s="2">
        <v>3.0711355066063515E-3</v>
      </c>
      <c r="K74" s="2">
        <v>2.1313042395027962E-3</v>
      </c>
      <c r="L74" s="2">
        <v>3.4111957983767806E-3</v>
      </c>
      <c r="M74" s="2">
        <v>3.7249155696949792E-3</v>
      </c>
      <c r="N74" s="2">
        <v>3.178648737098758E-3</v>
      </c>
      <c r="O74" s="2">
        <v>7.6491914185809595E-3</v>
      </c>
      <c r="P74" s="2">
        <v>4.9502106781724791E-3</v>
      </c>
      <c r="Q74" s="2">
        <v>1.0040273935800752E-3</v>
      </c>
      <c r="R74" s="2">
        <v>2.8060202384185815E-3</v>
      </c>
      <c r="S74" s="2">
        <v>2.2437933123342019E-3</v>
      </c>
      <c r="T74" s="2">
        <v>2.5594987007370208E-3</v>
      </c>
      <c r="U74" s="2">
        <v>1.0449375688734665E-3</v>
      </c>
      <c r="V74" s="2">
        <v>2.5012367899453843E-3</v>
      </c>
      <c r="W74" s="2">
        <v>2.3809426945364314E-3</v>
      </c>
      <c r="X74" s="2">
        <v>1.5666368258188024E-3</v>
      </c>
      <c r="Y74" s="2">
        <v>8.8830292221148816E-4</v>
      </c>
      <c r="Z74" s="2">
        <v>1.9952731844593238E-3</v>
      </c>
      <c r="AA74" s="2">
        <v>1.4911017850057716E-3</v>
      </c>
      <c r="AB74" s="2">
        <v>3.3922306614396756E-3</v>
      </c>
      <c r="AC74" s="2">
        <v>4.1106842666404769E-3</v>
      </c>
      <c r="AD74" s="2">
        <v>2.5589890118103533E-3</v>
      </c>
      <c r="AE74" s="2">
        <v>4.8599914365528261E-3</v>
      </c>
      <c r="AG74">
        <v>1</v>
      </c>
      <c r="AH74" s="3">
        <f>B64</f>
        <v>1.0447509119209523E-2</v>
      </c>
      <c r="AI74" s="3">
        <f>B108</f>
        <v>1.1238379397518599E-2</v>
      </c>
      <c r="AJ74" s="3">
        <f>B119</f>
        <v>-3.0586455882853417E-2</v>
      </c>
    </row>
    <row r="75" spans="1:36" x14ac:dyDescent="0.25">
      <c r="A75" t="s">
        <v>70</v>
      </c>
      <c r="B75" s="2">
        <v>5.3876679183108202E-3</v>
      </c>
      <c r="C75" s="2">
        <v>2.0424531217516428E-2</v>
      </c>
      <c r="D75" s="2">
        <v>1.1078388981445263E-2</v>
      </c>
      <c r="E75" s="2">
        <v>9.3024928035848296E-3</v>
      </c>
      <c r="F75" s="2">
        <v>2.4959797121512951E-3</v>
      </c>
      <c r="G75" s="2">
        <v>4.7048961012909271E-3</v>
      </c>
      <c r="H75" s="2">
        <v>1.2860099756509362E-2</v>
      </c>
      <c r="I75" s="2">
        <v>2.2592608820179434E-3</v>
      </c>
      <c r="J75" s="2">
        <v>5.627691650712521E-3</v>
      </c>
      <c r="K75" s="2">
        <v>3.9055010916896936E-3</v>
      </c>
      <c r="L75" s="2">
        <v>6.2508339577252237E-3</v>
      </c>
      <c r="M75" s="2">
        <v>6.8257086690211091E-3</v>
      </c>
      <c r="N75" s="2">
        <v>5.8247038985543087E-3</v>
      </c>
      <c r="O75" s="2">
        <v>1.4016734393012114E-2</v>
      </c>
      <c r="P75" s="2">
        <v>9.070996458115585E-3</v>
      </c>
      <c r="Q75" s="2">
        <v>1.8398265292373791E-3</v>
      </c>
      <c r="R75" s="2">
        <v>5.1418820932874918E-3</v>
      </c>
      <c r="S75" s="2">
        <v>4.1116313046379417E-3</v>
      </c>
      <c r="T75" s="2">
        <v>4.6901445531017869E-3</v>
      </c>
      <c r="U75" s="2">
        <v>1.9147922386411333E-3</v>
      </c>
      <c r="V75" s="2">
        <v>4.5833827159209315E-3</v>
      </c>
      <c r="W75" s="2">
        <v>4.3629502163106985E-3</v>
      </c>
      <c r="X75" s="2">
        <v>2.8707782399682042E-3</v>
      </c>
      <c r="Y75" s="2">
        <v>1.6277676214154408E-3</v>
      </c>
      <c r="Z75" s="2">
        <v>3.6562314547560573E-3</v>
      </c>
      <c r="AA75" s="2">
        <v>2.7323643153447834E-3</v>
      </c>
      <c r="AB75" s="2">
        <v>6.2160813580545227E-3</v>
      </c>
      <c r="AC75" s="2">
        <v>7.5326091852101189E-3</v>
      </c>
      <c r="AD75" s="2">
        <v>4.6892105753886908E-3</v>
      </c>
      <c r="AE75" s="2">
        <v>8.9056745204464851E-3</v>
      </c>
      <c r="AG75">
        <v>1</v>
      </c>
      <c r="AH75" s="3">
        <f>C64</f>
        <v>1.0585044089627143E-2</v>
      </c>
      <c r="AI75" s="3">
        <f>C108</f>
        <v>-3.7272304708517043E-2</v>
      </c>
      <c r="AJ75" s="3">
        <f>C119</f>
        <v>-4.8673566515380011E-2</v>
      </c>
    </row>
    <row r="76" spans="1:36" x14ac:dyDescent="0.25">
      <c r="A76" t="s">
        <v>71</v>
      </c>
      <c r="B76" s="2">
        <v>6.0456819365015228E-3</v>
      </c>
      <c r="C76" s="2">
        <v>1.1078388981445263E-2</v>
      </c>
      <c r="D76" s="2">
        <v>2.4195033592855474E-2</v>
      </c>
      <c r="E76" s="2">
        <v>1.0438637562632285E-2</v>
      </c>
      <c r="F76" s="2">
        <v>2.8008221160665835E-3</v>
      </c>
      <c r="G76" s="2">
        <v>5.2795208992036501E-3</v>
      </c>
      <c r="H76" s="2">
        <v>1.4430747027911179E-2</v>
      </c>
      <c r="I76" s="2">
        <v>2.5351920183942543E-3</v>
      </c>
      <c r="J76" s="2">
        <v>6.3150205752808041E-3</v>
      </c>
      <c r="K76" s="2">
        <v>4.3824930862513475E-3</v>
      </c>
      <c r="L76" s="2">
        <v>7.014269349796539E-3</v>
      </c>
      <c r="M76" s="2">
        <v>7.6593554446579178E-3</v>
      </c>
      <c r="N76" s="2">
        <v>6.5360945921107225E-3</v>
      </c>
      <c r="O76" s="2">
        <v>1.5728645345896058E-2</v>
      </c>
      <c r="P76" s="2">
        <v>1.0178867789255398E-2</v>
      </c>
      <c r="Q76" s="2">
        <v>2.0645307362585326E-3</v>
      </c>
      <c r="R76" s="2">
        <v>5.7698774613330643E-3</v>
      </c>
      <c r="S76" s="2">
        <v>4.6137986759579889E-3</v>
      </c>
      <c r="T76" s="2">
        <v>5.2629676947792614E-3</v>
      </c>
      <c r="U76" s="2">
        <v>2.1486522600924285E-3</v>
      </c>
      <c r="V76" s="2">
        <v>5.1431666750545012E-3</v>
      </c>
      <c r="W76" s="2">
        <v>4.8958120122731897E-3</v>
      </c>
      <c r="X76" s="2">
        <v>3.2213960496880294E-3</v>
      </c>
      <c r="Y76" s="2">
        <v>1.8265723602168096E-3</v>
      </c>
      <c r="Z76" s="2">
        <v>4.1027793094971805E-3</v>
      </c>
      <c r="AA76" s="2">
        <v>3.0660771665378481E-3</v>
      </c>
      <c r="AB76" s="2">
        <v>6.9752722981479848E-3</v>
      </c>
      <c r="AC76" s="2">
        <v>8.4525921003735915E-3</v>
      </c>
      <c r="AD76" s="2">
        <v>5.2619196472242207E-3</v>
      </c>
      <c r="AE76" s="2">
        <v>9.993354526851711E-3</v>
      </c>
      <c r="AG76">
        <v>1</v>
      </c>
      <c r="AH76" s="3">
        <f>D64</f>
        <v>9.353915023772667E-3</v>
      </c>
      <c r="AI76" s="3">
        <f>D108</f>
        <v>-4.3351283271924244E-2</v>
      </c>
      <c r="AJ76" s="3">
        <f>D119</f>
        <v>-5.7502499031763063E-2</v>
      </c>
    </row>
    <row r="77" spans="1:36" x14ac:dyDescent="0.25">
      <c r="A77" t="s">
        <v>72</v>
      </c>
      <c r="B77" s="2">
        <v>5.0765425190668172E-3</v>
      </c>
      <c r="C77" s="2">
        <v>9.3024928035848296E-3</v>
      </c>
      <c r="D77" s="2">
        <v>1.0438637562632285E-2</v>
      </c>
      <c r="E77" s="2">
        <v>2.3478984805696424E-2</v>
      </c>
      <c r="F77" s="2">
        <v>2.3518426390758121E-3</v>
      </c>
      <c r="G77" s="2">
        <v>4.433199200125082E-3</v>
      </c>
      <c r="H77" s="2">
        <v>1.2117458648755984E-2</v>
      </c>
      <c r="I77" s="2">
        <v>2.128793775549627E-3</v>
      </c>
      <c r="J77" s="2">
        <v>5.3027054343758925E-3</v>
      </c>
      <c r="K77" s="2">
        <v>3.6799674090604918E-3</v>
      </c>
      <c r="L77" s="2">
        <v>5.8898627100179264E-3</v>
      </c>
      <c r="M77" s="2">
        <v>6.4315397322989905E-3</v>
      </c>
      <c r="N77" s="2">
        <v>5.4883406791812811E-3</v>
      </c>
      <c r="O77" s="2">
        <v>1.3207300302001857E-2</v>
      </c>
      <c r="P77" s="2">
        <v>8.5471673288219242E-3</v>
      </c>
      <c r="Q77" s="2">
        <v>1.733580789498439E-3</v>
      </c>
      <c r="R77" s="2">
        <v>4.8449502586986161E-3</v>
      </c>
      <c r="S77" s="2">
        <v>3.8741940775119067E-3</v>
      </c>
      <c r="T77" s="2">
        <v>4.4192995198293235E-3</v>
      </c>
      <c r="U77" s="2">
        <v>1.8042174020421989E-3</v>
      </c>
      <c r="V77" s="2">
        <v>4.3187029325711711E-3</v>
      </c>
      <c r="W77" s="2">
        <v>4.1109999015338803E-3</v>
      </c>
      <c r="X77" s="2">
        <v>2.7049974161324365E-3</v>
      </c>
      <c r="Y77" s="2">
        <v>1.5337677946317362E-3</v>
      </c>
      <c r="Z77" s="2">
        <v>3.4450925188867299E-3</v>
      </c>
      <c r="AA77" s="2">
        <v>2.5745765764972404E-3</v>
      </c>
      <c r="AB77" s="2">
        <v>5.8571169928446727E-3</v>
      </c>
      <c r="AC77" s="2">
        <v>7.0976183736694703E-3</v>
      </c>
      <c r="AD77" s="2">
        <v>4.4184194771755662E-3</v>
      </c>
      <c r="AE77" s="2">
        <v>8.3913923518491723E-3</v>
      </c>
      <c r="AG77">
        <v>1</v>
      </c>
      <c r="AH77" s="3">
        <f>E64</f>
        <v>7.2924701690984268E-3</v>
      </c>
      <c r="AI77" s="3">
        <f>E108</f>
        <v>-2.2980530205689464E-2</v>
      </c>
      <c r="AJ77" s="3">
        <f>E119</f>
        <v>-4.0995193711437936E-2</v>
      </c>
    </row>
    <row r="78" spans="1:36" x14ac:dyDescent="0.25">
      <c r="A78" t="s">
        <v>73</v>
      </c>
      <c r="B78" s="2">
        <v>1.362102331385981E-3</v>
      </c>
      <c r="C78" s="2">
        <v>2.4959797121512951E-3</v>
      </c>
      <c r="D78" s="2">
        <v>2.8008221160665835E-3</v>
      </c>
      <c r="E78" s="2">
        <v>2.3518426390758121E-3</v>
      </c>
      <c r="F78" s="2">
        <v>2.4489756036598161E-3</v>
      </c>
      <c r="G78" s="2">
        <v>1.1894849581795379E-3</v>
      </c>
      <c r="H78" s="2">
        <v>3.2512716310268931E-3</v>
      </c>
      <c r="I78" s="2">
        <v>5.71183035269668E-4</v>
      </c>
      <c r="J78" s="2">
        <v>1.422784780722024E-3</v>
      </c>
      <c r="K78" s="2">
        <v>9.8738307981849262E-4</v>
      </c>
      <c r="L78" s="2">
        <v>1.5803267083309099E-3</v>
      </c>
      <c r="M78" s="2">
        <v>1.7256656929126606E-3</v>
      </c>
      <c r="N78" s="2">
        <v>1.4725931293741116E-3</v>
      </c>
      <c r="O78" s="2">
        <v>3.5436903099116384E-3</v>
      </c>
      <c r="P78" s="2">
        <v>2.2933160712449844E-3</v>
      </c>
      <c r="Q78" s="2">
        <v>4.6514225501963018E-4</v>
      </c>
      <c r="R78" s="2">
        <v>1.2999631182121173E-3</v>
      </c>
      <c r="S78" s="2">
        <v>1.0394966190868757E-3</v>
      </c>
      <c r="T78" s="2">
        <v>1.1857554933192983E-3</v>
      </c>
      <c r="U78" s="2">
        <v>4.8409497614147545E-4</v>
      </c>
      <c r="V78" s="2">
        <v>1.1587641216289869E-3</v>
      </c>
      <c r="W78" s="2">
        <v>1.1030346991432603E-3</v>
      </c>
      <c r="X78" s="2">
        <v>7.2578596024136847E-4</v>
      </c>
      <c r="Y78" s="2">
        <v>4.1152983177547672E-4</v>
      </c>
      <c r="Z78" s="2">
        <v>9.243630944075331E-4</v>
      </c>
      <c r="AA78" s="2">
        <v>6.9079235404951634E-4</v>
      </c>
      <c r="AB78" s="2">
        <v>1.5715406068578953E-3</v>
      </c>
      <c r="AC78" s="2">
        <v>1.904383248589494E-3</v>
      </c>
      <c r="AD78" s="2">
        <v>1.1855193664384734E-3</v>
      </c>
      <c r="AE78" s="2">
        <v>2.2515196205092213E-3</v>
      </c>
      <c r="AG78">
        <v>1</v>
      </c>
      <c r="AH78" s="3">
        <f>F64</f>
        <v>1.6514474455289019E-2</v>
      </c>
      <c r="AI78" s="3">
        <f>F108</f>
        <v>0.17628807552181622</v>
      </c>
      <c r="AJ78" s="3">
        <f>F119</f>
        <v>0.22756965522585296</v>
      </c>
    </row>
    <row r="79" spans="1:36" x14ac:dyDescent="0.25">
      <c r="A79" t="s">
        <v>74</v>
      </c>
      <c r="B79" s="2">
        <v>2.5675488936461061E-3</v>
      </c>
      <c r="C79" s="2">
        <v>4.7048961012909271E-3</v>
      </c>
      <c r="D79" s="2">
        <v>5.2795208992036501E-3</v>
      </c>
      <c r="E79" s="2">
        <v>4.433199200125082E-3</v>
      </c>
      <c r="F79" s="2">
        <v>1.1894849581795379E-3</v>
      </c>
      <c r="G79" s="2">
        <v>5.1906008633480832E-3</v>
      </c>
      <c r="H79" s="2">
        <v>6.1286136047443134E-3</v>
      </c>
      <c r="I79" s="2">
        <v>1.076674150306909E-3</v>
      </c>
      <c r="J79" s="2">
        <v>2.6819346868911381E-3</v>
      </c>
      <c r="K79" s="2">
        <v>1.8612069561713901E-3</v>
      </c>
      <c r="L79" s="2">
        <v>2.978899601064277E-3</v>
      </c>
      <c r="M79" s="2">
        <v>3.2528620930650175E-3</v>
      </c>
      <c r="N79" s="2">
        <v>2.7758229121215288E-3</v>
      </c>
      <c r="O79" s="2">
        <v>6.6798198086776275E-3</v>
      </c>
      <c r="P79" s="2">
        <v>4.3228772213571272E-3</v>
      </c>
      <c r="Q79" s="2">
        <v>8.7678836952616789E-4</v>
      </c>
      <c r="R79" s="2">
        <v>2.4504171155408216E-3</v>
      </c>
      <c r="S79" s="2">
        <v>1.9594404420184997E-3</v>
      </c>
      <c r="T79" s="2">
        <v>2.235136916555234E-3</v>
      </c>
      <c r="U79" s="2">
        <v>9.1251405402629061E-4</v>
      </c>
      <c r="V79" s="2">
        <v>2.1842584583626448E-3</v>
      </c>
      <c r="W79" s="2">
        <v>2.0792090698184178E-3</v>
      </c>
      <c r="X79" s="2">
        <v>1.3680990747188893E-3</v>
      </c>
      <c r="Y79" s="2">
        <v>7.7572950279172271E-4</v>
      </c>
      <c r="Z79" s="2">
        <v>1.7424149314526161E-3</v>
      </c>
      <c r="AA79" s="2">
        <v>1.302136486745668E-3</v>
      </c>
      <c r="AB79" s="2">
        <v>2.9623378900997658E-3</v>
      </c>
      <c r="AC79" s="2">
        <v>3.5897428484824761E-3</v>
      </c>
      <c r="AD79" s="2">
        <v>2.2346918198120217E-3</v>
      </c>
      <c r="AE79" s="2">
        <v>4.2440913413449056E-3</v>
      </c>
      <c r="AG79">
        <v>1</v>
      </c>
      <c r="AH79" s="3">
        <f>G64</f>
        <v>1.7186561952500293E-2</v>
      </c>
      <c r="AI79" s="3">
        <f>G108</f>
        <v>3.6203420302964966E-2</v>
      </c>
      <c r="AJ79" s="3">
        <f>G119</f>
        <v>8.1826633734916235E-2</v>
      </c>
    </row>
    <row r="80" spans="1:36" x14ac:dyDescent="0.25">
      <c r="A80" t="s">
        <v>75</v>
      </c>
      <c r="B80" s="2">
        <v>7.0179944872628425E-3</v>
      </c>
      <c r="C80" s="2">
        <v>1.286009975650936E-2</v>
      </c>
      <c r="D80" s="2">
        <v>1.4430747027911179E-2</v>
      </c>
      <c r="E80" s="2">
        <v>1.2117458648755984E-2</v>
      </c>
      <c r="F80" s="2">
        <v>3.2512716310268927E-3</v>
      </c>
      <c r="G80" s="2">
        <v>6.1286136047443126E-3</v>
      </c>
      <c r="H80" s="2">
        <v>4.6196147378887636E-2</v>
      </c>
      <c r="I80" s="2">
        <v>2.9429208807401097E-3</v>
      </c>
      <c r="J80" s="2">
        <v>7.3306502144435031E-3</v>
      </c>
      <c r="K80" s="2">
        <v>5.0873189563752242E-3</v>
      </c>
      <c r="L80" s="2">
        <v>8.1423574951636768E-3</v>
      </c>
      <c r="M80" s="2">
        <v>8.8911912421415825E-3</v>
      </c>
      <c r="N80" s="2">
        <v>7.5872790360859517E-3</v>
      </c>
      <c r="O80" s="2">
        <v>1.8258245718015216E-2</v>
      </c>
      <c r="P80" s="2">
        <v>1.1815910724689791E-2</v>
      </c>
      <c r="Q80" s="2">
        <v>2.396564271495798E-3</v>
      </c>
      <c r="R80" s="2">
        <v>6.6978330387075869E-3</v>
      </c>
      <c r="S80" s="2">
        <v>5.3558248702628569E-3</v>
      </c>
      <c r="T80" s="2">
        <v>6.1093981880854416E-3</v>
      </c>
      <c r="U80" s="2">
        <v>2.4942148585969876E-3</v>
      </c>
      <c r="V80" s="2">
        <v>5.9703298571961447E-3</v>
      </c>
      <c r="W80" s="2">
        <v>5.6831937362372999E-3</v>
      </c>
      <c r="X80" s="2">
        <v>3.7394854634187702E-3</v>
      </c>
      <c r="Y80" s="2">
        <v>2.1203356195754804E-3</v>
      </c>
      <c r="Z80" s="2">
        <v>4.7626194826202147E-3</v>
      </c>
      <c r="AA80" s="2">
        <v>3.5591870161692345E-3</v>
      </c>
      <c r="AB80" s="2">
        <v>8.097088641068546E-3</v>
      </c>
      <c r="AC80" s="2">
        <v>9.8120022499612967E-3</v>
      </c>
      <c r="AD80" s="2">
        <v>6.1081815855514475E-3</v>
      </c>
      <c r="AE80" s="2">
        <v>1.1600561808465361E-2</v>
      </c>
      <c r="AG80">
        <v>1</v>
      </c>
      <c r="AH80" s="3">
        <f>H64</f>
        <v>3.7790908012539149E-3</v>
      </c>
      <c r="AI80" s="3">
        <f>H108</f>
        <v>-2.3174718460846063E-2</v>
      </c>
      <c r="AJ80" s="3">
        <f>H119</f>
        <v>-3.6628844612736362E-2</v>
      </c>
    </row>
    <row r="81" spans="1:36" x14ac:dyDescent="0.25">
      <c r="A81" t="s">
        <v>76</v>
      </c>
      <c r="B81" s="2">
        <v>1.2329204839383139E-3</v>
      </c>
      <c r="C81" s="2">
        <v>2.2592608820179434E-3</v>
      </c>
      <c r="D81" s="2">
        <v>2.5351920183942543E-3</v>
      </c>
      <c r="E81" s="2">
        <v>2.128793775549627E-3</v>
      </c>
      <c r="F81" s="2">
        <v>5.71183035269668E-4</v>
      </c>
      <c r="G81" s="2">
        <v>1.076674150306909E-3</v>
      </c>
      <c r="H81" s="2">
        <v>2.9429208807401097E-3</v>
      </c>
      <c r="I81" s="2">
        <v>6.2645857552764521E-3</v>
      </c>
      <c r="J81" s="2">
        <v>1.2878478070020871E-3</v>
      </c>
      <c r="K81" s="2">
        <v>8.9373962333917504E-4</v>
      </c>
      <c r="L81" s="2">
        <v>1.4304484509863615E-3</v>
      </c>
      <c r="M81" s="2">
        <v>1.5620034796186833E-3</v>
      </c>
      <c r="N81" s="2">
        <v>1.3329323295884436E-3</v>
      </c>
      <c r="O81" s="2">
        <v>3.2076065587363684E-3</v>
      </c>
      <c r="P81" s="2">
        <v>2.0758178700904465E-3</v>
      </c>
      <c r="Q81" s="2">
        <v>4.21028142265511E-4</v>
      </c>
      <c r="R81" s="2">
        <v>1.1766745565857703E-3</v>
      </c>
      <c r="S81" s="2">
        <v>9.4091071215827635E-4</v>
      </c>
      <c r="T81" s="2">
        <v>1.0732983880647E-3</v>
      </c>
      <c r="U81" s="2">
        <v>4.3818338644875573E-4</v>
      </c>
      <c r="V81" s="2">
        <v>1.0488668793008056E-3</v>
      </c>
      <c r="W81" s="2">
        <v>9.9842283779418093E-4</v>
      </c>
      <c r="X81" s="2">
        <v>6.5695238655519989E-4</v>
      </c>
      <c r="Y81" s="2">
        <v>3.7250032369550036E-4</v>
      </c>
      <c r="Z81" s="2">
        <v>8.3669645622881184E-4</v>
      </c>
      <c r="AA81" s="2">
        <v>6.2527757557612716E-4</v>
      </c>
      <c r="AB81" s="2">
        <v>1.4224956237791589E-3</v>
      </c>
      <c r="AC81" s="2">
        <v>1.723771454135801E-3</v>
      </c>
      <c r="AD81" s="2">
        <v>1.0730846554680594E-3</v>
      </c>
      <c r="AE81" s="2">
        <v>2.0379853966553518E-3</v>
      </c>
      <c r="AG81">
        <v>1</v>
      </c>
      <c r="AH81" s="3">
        <f>I64</f>
        <v>2.5083943624728513E-2</v>
      </c>
      <c r="AI81" s="3">
        <f>I108</f>
        <v>5.9744772224858807E-2</v>
      </c>
      <c r="AJ81" s="3">
        <f>I119</f>
        <v>0.13983538692914901</v>
      </c>
    </row>
    <row r="82" spans="1:36" x14ac:dyDescent="0.25">
      <c r="A82" t="s">
        <v>77</v>
      </c>
      <c r="B82" s="2">
        <v>3.0711355066063519E-3</v>
      </c>
      <c r="C82" s="2">
        <v>5.627691650712521E-3</v>
      </c>
      <c r="D82" s="2">
        <v>6.3150205752808041E-3</v>
      </c>
      <c r="E82" s="2">
        <v>5.3027054343758925E-3</v>
      </c>
      <c r="F82" s="2">
        <v>1.422784780722024E-3</v>
      </c>
      <c r="G82" s="2">
        <v>2.6819346868911386E-3</v>
      </c>
      <c r="H82" s="2">
        <v>7.3306502144435039E-3</v>
      </c>
      <c r="I82" s="2">
        <v>1.2878478070020871E-3</v>
      </c>
      <c r="J82" s="2">
        <v>1.0514605034020505E-2</v>
      </c>
      <c r="K82" s="2">
        <v>2.2262550802386186E-3</v>
      </c>
      <c r="L82" s="2">
        <v>3.5631665508236206E-3</v>
      </c>
      <c r="M82" s="2">
        <v>3.8908627200159502E-3</v>
      </c>
      <c r="N82" s="2">
        <v>3.3202593830109514E-3</v>
      </c>
      <c r="O82" s="2">
        <v>7.9899673353561896E-3</v>
      </c>
      <c r="P82" s="2">
        <v>5.1707454366551886E-3</v>
      </c>
      <c r="Q82" s="2">
        <v>1.0487573966341979E-3</v>
      </c>
      <c r="R82" s="2">
        <v>2.9310300684659953E-3</v>
      </c>
      <c r="S82" s="2">
        <v>2.3437556065457736E-3</v>
      </c>
      <c r="T82" s="2">
        <v>2.6735258532161617E-3</v>
      </c>
      <c r="U82" s="2">
        <v>1.0914901439784304E-3</v>
      </c>
      <c r="V82" s="2">
        <v>2.6126683404874541E-3</v>
      </c>
      <c r="W82" s="2">
        <v>2.4870150733174111E-3</v>
      </c>
      <c r="X82" s="2">
        <v>1.6364314055799245E-3</v>
      </c>
      <c r="Y82" s="2">
        <v>9.2787733290742192E-4</v>
      </c>
      <c r="Z82" s="2">
        <v>2.0841637627496629E-3</v>
      </c>
      <c r="AA82" s="2">
        <v>1.5575312348632038E-3</v>
      </c>
      <c r="AB82" s="2">
        <v>3.5433565060298748E-3</v>
      </c>
      <c r="AC82" s="2">
        <v>4.2938176362846371E-3</v>
      </c>
      <c r="AD82" s="2">
        <v>2.6729934573520219E-3</v>
      </c>
      <c r="AE82" s="2">
        <v>5.0765068754641852E-3</v>
      </c>
      <c r="AG82">
        <v>1</v>
      </c>
      <c r="AH82" s="3">
        <f>J64</f>
        <v>3.0757409726114324E-2</v>
      </c>
      <c r="AI82" s="3">
        <f>J108</f>
        <v>2.388513024090275E-3</v>
      </c>
      <c r="AJ82" s="3">
        <f>J119</f>
        <v>0.10135969103097772</v>
      </c>
    </row>
    <row r="83" spans="1:36" x14ac:dyDescent="0.25">
      <c r="A83" t="s">
        <v>78</v>
      </c>
      <c r="B83" s="2">
        <v>2.1313042395027962E-3</v>
      </c>
      <c r="C83" s="2">
        <v>3.9055010916896932E-3</v>
      </c>
      <c r="D83" s="2">
        <v>4.3824930862513467E-3</v>
      </c>
      <c r="E83" s="2">
        <v>3.6799674090604913E-3</v>
      </c>
      <c r="F83" s="2">
        <v>9.8738307981849262E-4</v>
      </c>
      <c r="G83" s="2">
        <v>1.8612069561713899E-3</v>
      </c>
      <c r="H83" s="2">
        <v>5.0873189563752242E-3</v>
      </c>
      <c r="I83" s="2">
        <v>8.9373962333917504E-4</v>
      </c>
      <c r="J83" s="2">
        <v>2.2262550802386186E-3</v>
      </c>
      <c r="K83" s="2">
        <v>3.4880408807066504E-3</v>
      </c>
      <c r="L83" s="2">
        <v>2.4727635623660997E-3</v>
      </c>
      <c r="M83" s="2">
        <v>2.7001778959785563E-3</v>
      </c>
      <c r="N83" s="2">
        <v>2.3041910342405545E-3</v>
      </c>
      <c r="O83" s="2">
        <v>5.5448713411382E-3</v>
      </c>
      <c r="P83" s="2">
        <v>3.5883899120786999E-3</v>
      </c>
      <c r="Q83" s="2">
        <v>7.2781584558811356E-4</v>
      </c>
      <c r="R83" s="2">
        <v>2.0340739760892801E-3</v>
      </c>
      <c r="S83" s="2">
        <v>1.6265176999986184E-3</v>
      </c>
      <c r="T83" s="2">
        <v>1.8553714002923999E-3</v>
      </c>
      <c r="U83" s="2">
        <v>7.5747148448273389E-4</v>
      </c>
      <c r="V83" s="2">
        <v>1.8131375507584805E-3</v>
      </c>
      <c r="W83" s="2">
        <v>1.7259367937580777E-3</v>
      </c>
      <c r="X83" s="2">
        <v>1.1356493990139847E-3</v>
      </c>
      <c r="Y83" s="2">
        <v>6.4392759261521469E-4</v>
      </c>
      <c r="Z83" s="2">
        <v>1.4463663533605896E-3</v>
      </c>
      <c r="AA83" s="2">
        <v>1.08089431966815E-3</v>
      </c>
      <c r="AB83" s="2">
        <v>2.4590158028280303E-3</v>
      </c>
      <c r="AC83" s="2">
        <v>2.9798202365801125E-3</v>
      </c>
      <c r="AD83" s="2">
        <v>1.8550019286230795E-3</v>
      </c>
      <c r="AE83" s="2">
        <v>3.5229903083949889E-3</v>
      </c>
      <c r="AG83">
        <v>1</v>
      </c>
      <c r="AH83" s="3">
        <f>K64</f>
        <v>1.0856923122385826E-2</v>
      </c>
      <c r="AI83" s="3">
        <f>K108</f>
        <v>9.4744229775193381E-2</v>
      </c>
      <c r="AJ83" s="3">
        <f>K119</f>
        <v>2.1612775020255444E-2</v>
      </c>
    </row>
    <row r="84" spans="1:36" x14ac:dyDescent="0.25">
      <c r="A84" t="s">
        <v>79</v>
      </c>
      <c r="B84" s="2">
        <v>3.4111957983767806E-3</v>
      </c>
      <c r="C84" s="2">
        <v>6.2508339577252237E-3</v>
      </c>
      <c r="D84" s="2">
        <v>7.014269349796539E-3</v>
      </c>
      <c r="E84" s="2">
        <v>5.8898627100179273E-3</v>
      </c>
      <c r="F84" s="2">
        <v>1.5803267083309099E-3</v>
      </c>
      <c r="G84" s="2">
        <v>2.978899601064277E-3</v>
      </c>
      <c r="H84" s="2">
        <v>8.1423574951636768E-3</v>
      </c>
      <c r="I84" s="2">
        <v>1.4304484509863615E-3</v>
      </c>
      <c r="J84" s="2">
        <v>3.5631665508236206E-3</v>
      </c>
      <c r="K84" s="2">
        <v>2.4727635623660997E-3</v>
      </c>
      <c r="L84" s="2">
        <v>7.316805711041042E-3</v>
      </c>
      <c r="M84" s="2">
        <v>4.3216896597459342E-3</v>
      </c>
      <c r="N84" s="2">
        <v>3.6879046308716901E-3</v>
      </c>
      <c r="O84" s="2">
        <v>8.8746793962381342E-3</v>
      </c>
      <c r="P84" s="2">
        <v>5.7432910628827313E-3</v>
      </c>
      <c r="Q84" s="2">
        <v>1.1648840688466898E-3</v>
      </c>
      <c r="R84" s="2">
        <v>3.2555767835576533E-3</v>
      </c>
      <c r="S84" s="2">
        <v>2.603274671623189E-3</v>
      </c>
      <c r="T84" s="2">
        <v>2.9695596751510029E-3</v>
      </c>
      <c r="U84" s="2">
        <v>1.2123485222647092E-3</v>
      </c>
      <c r="V84" s="2">
        <v>2.901963539691247E-3</v>
      </c>
      <c r="W84" s="2">
        <v>2.7623969539444641E-3</v>
      </c>
      <c r="X84" s="2">
        <v>1.8176299687975815E-3</v>
      </c>
      <c r="Y84" s="2">
        <v>1.0306192131914135E-3</v>
      </c>
      <c r="Z84" s="2">
        <v>2.3149387760089033E-3</v>
      </c>
      <c r="AA84" s="2">
        <v>1.7299933502696364E-3</v>
      </c>
      <c r="AB84" s="2">
        <v>3.9357048230270163E-3</v>
      </c>
      <c r="AC84" s="2">
        <v>4.7692629154209723E-3</v>
      </c>
      <c r="AD84" s="2">
        <v>2.9689683282270651E-3</v>
      </c>
      <c r="AE84" s="2">
        <v>5.6386176665808386E-3</v>
      </c>
      <c r="AG84">
        <v>1</v>
      </c>
      <c r="AH84" s="3">
        <f>L64</f>
        <v>1.621133058021466E-3</v>
      </c>
      <c r="AI84" s="3">
        <f>L108</f>
        <v>-1.275472190765483E-2</v>
      </c>
      <c r="AJ84" s="3">
        <f>L119</f>
        <v>-0.16934859406516717</v>
      </c>
    </row>
    <row r="85" spans="1:36" x14ac:dyDescent="0.25">
      <c r="A85" t="s">
        <v>80</v>
      </c>
      <c r="B85" s="2">
        <v>3.7249155696949792E-3</v>
      </c>
      <c r="C85" s="2">
        <v>6.8257086690211083E-3</v>
      </c>
      <c r="D85" s="2">
        <v>7.6593554446579169E-3</v>
      </c>
      <c r="E85" s="2">
        <v>6.4315397322989905E-3</v>
      </c>
      <c r="F85" s="2">
        <v>1.7256656929126603E-3</v>
      </c>
      <c r="G85" s="2">
        <v>3.2528620930650175E-3</v>
      </c>
      <c r="H85" s="2">
        <v>8.8911912421415825E-3</v>
      </c>
      <c r="I85" s="2">
        <v>1.5620034796186833E-3</v>
      </c>
      <c r="J85" s="2">
        <v>3.8908627200159498E-3</v>
      </c>
      <c r="K85" s="2">
        <v>2.7001778959785559E-3</v>
      </c>
      <c r="L85" s="2">
        <v>4.3216896597459342E-3</v>
      </c>
      <c r="M85" s="2">
        <v>8.7308647063731818E-3</v>
      </c>
      <c r="N85" s="2">
        <v>4.027072672175838E-3</v>
      </c>
      <c r="O85" s="2">
        <v>9.6908630911274763E-3</v>
      </c>
      <c r="P85" s="2">
        <v>6.271488230491464E-3</v>
      </c>
      <c r="Q85" s="2">
        <v>1.2720157567623156E-3</v>
      </c>
      <c r="R85" s="2">
        <v>3.5549846347670585E-3</v>
      </c>
      <c r="S85" s="2">
        <v>2.8426918094634477E-3</v>
      </c>
      <c r="T85" s="2">
        <v>3.2426631958130015E-3</v>
      </c>
      <c r="U85" s="2">
        <v>1.3238454059510177E-3</v>
      </c>
      <c r="V85" s="2">
        <v>3.1688504004451514E-3</v>
      </c>
      <c r="W85" s="2">
        <v>3.0164481992860318E-3</v>
      </c>
      <c r="X85" s="2">
        <v>1.9847931842376402E-3</v>
      </c>
      <c r="Y85" s="2">
        <v>1.1254028735231969E-3</v>
      </c>
      <c r="Z85" s="2">
        <v>2.5278383298166108E-3</v>
      </c>
      <c r="AA85" s="2">
        <v>1.8890968290224111E-3</v>
      </c>
      <c r="AB85" s="2">
        <v>4.2976624736677403E-3</v>
      </c>
      <c r="AC85" s="2">
        <v>5.207880971849807E-3</v>
      </c>
      <c r="AD85" s="2">
        <v>3.2420174640830565E-3</v>
      </c>
      <c r="AE85" s="2">
        <v>6.1571882645372056E-3</v>
      </c>
      <c r="AG85">
        <v>1</v>
      </c>
      <c r="AH85" s="3">
        <f>M64</f>
        <v>9.4197396208376936E-3</v>
      </c>
      <c r="AI85" s="3">
        <f>M108</f>
        <v>-2.4545653215284124E-2</v>
      </c>
      <c r="AJ85" s="3">
        <f>M119</f>
        <v>-7.1284259355249971E-2</v>
      </c>
    </row>
    <row r="86" spans="1:36" x14ac:dyDescent="0.25">
      <c r="A86" t="s">
        <v>81</v>
      </c>
      <c r="B86" s="2">
        <v>3.178648737098758E-3</v>
      </c>
      <c r="C86" s="2">
        <v>5.8247038985543087E-3</v>
      </c>
      <c r="D86" s="2">
        <v>6.5360945921107217E-3</v>
      </c>
      <c r="E86" s="2">
        <v>5.4883406791812802E-3</v>
      </c>
      <c r="F86" s="2">
        <v>1.4725931293741114E-3</v>
      </c>
      <c r="G86" s="2">
        <v>2.7758229121215288E-3</v>
      </c>
      <c r="H86" s="2">
        <v>7.5872790360859517E-3</v>
      </c>
      <c r="I86" s="2">
        <v>1.3329323295884436E-3</v>
      </c>
      <c r="J86" s="2">
        <v>3.320259383010951E-3</v>
      </c>
      <c r="K86" s="2">
        <v>2.3041910342405545E-3</v>
      </c>
      <c r="L86" s="2">
        <v>3.6879046308716901E-3</v>
      </c>
      <c r="M86" s="2">
        <v>4.027072672175838E-3</v>
      </c>
      <c r="N86" s="2">
        <v>6.6799598503721538E-3</v>
      </c>
      <c r="O86" s="2">
        <v>8.2696772986271313E-3</v>
      </c>
      <c r="P86" s="2">
        <v>5.3517610723224562E-3</v>
      </c>
      <c r="Q86" s="2">
        <v>1.0854719263162648E-3</v>
      </c>
      <c r="R86" s="2">
        <v>3.0336385371100161E-3</v>
      </c>
      <c r="S86" s="2">
        <v>2.4258049776016508E-3</v>
      </c>
      <c r="T86" s="2">
        <v>2.7671197049579433E-3</v>
      </c>
      <c r="U86" s="2">
        <v>1.129700646633657E-3</v>
      </c>
      <c r="V86" s="2">
        <v>2.7041317138510848E-3</v>
      </c>
      <c r="W86" s="2">
        <v>2.5740796213454889E-3</v>
      </c>
      <c r="X86" s="2">
        <v>1.6937190200517263E-3</v>
      </c>
      <c r="Y86" s="2">
        <v>9.6036013587946984E-4</v>
      </c>
      <c r="Z86" s="2">
        <v>2.1571254339381903E-3</v>
      </c>
      <c r="AA86" s="2">
        <v>1.6120567399386897E-3</v>
      </c>
      <c r="AB86" s="2">
        <v>3.6674010830047669E-3</v>
      </c>
      <c r="AC86" s="2">
        <v>4.4441340922759748E-3</v>
      </c>
      <c r="AD86" s="2">
        <v>2.766568671166844E-3</v>
      </c>
      <c r="AE86" s="2">
        <v>5.2542234407619414E-3</v>
      </c>
      <c r="AG86">
        <v>1</v>
      </c>
      <c r="AH86" s="3">
        <f>N64</f>
        <v>6.905148195801303E-3</v>
      </c>
      <c r="AI86" s="3">
        <f>N108</f>
        <v>-4.9676372600839847E-4</v>
      </c>
      <c r="AJ86" s="3">
        <f>N119</f>
        <v>-9.3369355052830699E-2</v>
      </c>
    </row>
    <row r="87" spans="1:36" x14ac:dyDescent="0.25">
      <c r="A87" t="s">
        <v>82</v>
      </c>
      <c r="B87" s="2">
        <v>7.6491914185809595E-3</v>
      </c>
      <c r="C87" s="2">
        <v>1.4016734393012114E-2</v>
      </c>
      <c r="D87" s="2">
        <v>1.5728645345896054E-2</v>
      </c>
      <c r="E87" s="2">
        <v>1.3207300302001857E-2</v>
      </c>
      <c r="F87" s="2">
        <v>3.543690309911638E-3</v>
      </c>
      <c r="G87" s="2">
        <v>6.6798198086776275E-3</v>
      </c>
      <c r="H87" s="2">
        <v>1.8258245718015216E-2</v>
      </c>
      <c r="I87" s="2">
        <v>3.2076065587363679E-3</v>
      </c>
      <c r="J87" s="2">
        <v>7.9899673353561896E-3</v>
      </c>
      <c r="K87" s="2">
        <v>5.5448713411382E-3</v>
      </c>
      <c r="L87" s="2">
        <v>8.8746793962381342E-3</v>
      </c>
      <c r="M87" s="2">
        <v>9.6908630911274763E-3</v>
      </c>
      <c r="N87" s="2">
        <v>8.2696772986271313E-3</v>
      </c>
      <c r="O87" s="2">
        <v>4.0386433605294661E-2</v>
      </c>
      <c r="P87" s="2">
        <v>1.2878631221790362E-2</v>
      </c>
      <c r="Q87" s="2">
        <v>2.6121107522774855E-3</v>
      </c>
      <c r="R87" s="2">
        <v>7.3002347174473204E-3</v>
      </c>
      <c r="S87" s="2">
        <v>5.8375266198043649E-3</v>
      </c>
      <c r="T87" s="2">
        <v>6.6588761615319556E-3</v>
      </c>
      <c r="U87" s="2">
        <v>2.7185440124103438E-3</v>
      </c>
      <c r="V87" s="2">
        <v>6.5073000545450626E-3</v>
      </c>
      <c r="W87" s="2">
        <v>6.194338971946713E-3</v>
      </c>
      <c r="X87" s="2">
        <v>4.0758139905360978E-3</v>
      </c>
      <c r="Y87" s="2">
        <v>2.3110381541627547E-3</v>
      </c>
      <c r="Z87" s="2">
        <v>5.1909684657836684E-3</v>
      </c>
      <c r="AA87" s="2">
        <v>3.8792995392939863E-3</v>
      </c>
      <c r="AB87" s="2">
        <v>8.8253390710352677E-3</v>
      </c>
      <c r="AC87" s="2">
        <v>1.0694491645115772E-2</v>
      </c>
      <c r="AD87" s="2">
        <v>6.6575501380248502E-3</v>
      </c>
      <c r="AE87" s="2">
        <v>1.2643913869849683E-2</v>
      </c>
      <c r="AG87">
        <v>1</v>
      </c>
      <c r="AH87" s="3">
        <f>O64</f>
        <v>1.9550585475129386E-2</v>
      </c>
      <c r="AI87" s="3">
        <f>O108</f>
        <v>-3.8772097317290151E-2</v>
      </c>
      <c r="AJ87" s="3">
        <f>O119</f>
        <v>-2.469398778657168E-2</v>
      </c>
    </row>
    <row r="88" spans="1:36" x14ac:dyDescent="0.25">
      <c r="A88" t="s">
        <v>83</v>
      </c>
      <c r="B88" s="2">
        <v>4.9502106781724791E-3</v>
      </c>
      <c r="C88" s="2">
        <v>9.070996458115585E-3</v>
      </c>
      <c r="D88" s="2">
        <v>1.0178867789255397E-2</v>
      </c>
      <c r="E88" s="2">
        <v>8.5471673288219242E-3</v>
      </c>
      <c r="F88" s="2">
        <v>2.293316071244984E-3</v>
      </c>
      <c r="G88" s="2">
        <v>4.3228772213571272E-3</v>
      </c>
      <c r="H88" s="2">
        <v>1.1815910724689791E-2</v>
      </c>
      <c r="I88" s="2">
        <v>2.0758178700904465E-3</v>
      </c>
      <c r="J88" s="2">
        <v>5.1707454366551877E-3</v>
      </c>
      <c r="K88" s="2">
        <v>3.5883899120786999E-3</v>
      </c>
      <c r="L88" s="2">
        <v>5.7432910628827313E-3</v>
      </c>
      <c r="M88" s="2">
        <v>6.271488230491464E-3</v>
      </c>
      <c r="N88" s="2">
        <v>5.3517610723224562E-3</v>
      </c>
      <c r="O88" s="2">
        <v>1.2878631221790362E-2</v>
      </c>
      <c r="P88" s="2">
        <v>2.1621294161383583E-2</v>
      </c>
      <c r="Q88" s="2">
        <v>1.6904399211507717E-3</v>
      </c>
      <c r="R88" s="2">
        <v>4.7243816861073226E-3</v>
      </c>
      <c r="S88" s="2">
        <v>3.7777831702938995E-3</v>
      </c>
      <c r="T88" s="2">
        <v>4.3093234403014536E-3</v>
      </c>
      <c r="U88" s="2">
        <v>1.7593187126453277E-3</v>
      </c>
      <c r="V88" s="2">
        <v>4.2112302403405182E-3</v>
      </c>
      <c r="W88" s="2">
        <v>4.0086959843448474E-3</v>
      </c>
      <c r="X88" s="2">
        <v>2.6376824469558843E-3</v>
      </c>
      <c r="Y88" s="2">
        <v>1.4955993545423395E-3</v>
      </c>
      <c r="Z88" s="2">
        <v>3.3593599797958769E-3</v>
      </c>
      <c r="AA88" s="2">
        <v>2.5105071833599348E-3</v>
      </c>
      <c r="AB88" s="2">
        <v>5.711360236300143E-3</v>
      </c>
      <c r="AC88" s="2">
        <v>6.9209912319202526E-3</v>
      </c>
      <c r="AD88" s="2">
        <v>4.3084652978697662E-3</v>
      </c>
      <c r="AE88" s="2">
        <v>8.1825691144796087E-3</v>
      </c>
      <c r="AG88">
        <v>1</v>
      </c>
      <c r="AH88" s="3">
        <f>P64</f>
        <v>5.8083317358978096E-3</v>
      </c>
      <c r="AI88" s="3">
        <f>P108</f>
        <v>-2.3762512333255784E-2</v>
      </c>
      <c r="AJ88" s="3">
        <f>P119</f>
        <v>-4.8611849498895979E-2</v>
      </c>
    </row>
    <row r="89" spans="1:36" x14ac:dyDescent="0.25">
      <c r="A89" t="s">
        <v>84</v>
      </c>
      <c r="B89" s="2">
        <v>1.0040273935800754E-3</v>
      </c>
      <c r="C89" s="2">
        <v>1.8398265292373791E-3</v>
      </c>
      <c r="D89" s="2">
        <v>2.0645307362585326E-3</v>
      </c>
      <c r="E89" s="2">
        <v>1.7335807894984393E-3</v>
      </c>
      <c r="F89" s="2">
        <v>4.6514225501963018E-4</v>
      </c>
      <c r="G89" s="2">
        <v>8.76788369526168E-4</v>
      </c>
      <c r="H89" s="2">
        <v>2.3965642714957984E-3</v>
      </c>
      <c r="I89" s="2">
        <v>4.2102814226551105E-4</v>
      </c>
      <c r="J89" s="2">
        <v>1.0487573966341979E-3</v>
      </c>
      <c r="K89" s="2">
        <v>7.2781584558811367E-4</v>
      </c>
      <c r="L89" s="2">
        <v>1.1648840688466898E-3</v>
      </c>
      <c r="M89" s="2">
        <v>1.2720157567623158E-3</v>
      </c>
      <c r="N89" s="2">
        <v>1.0854719263162648E-3</v>
      </c>
      <c r="O89" s="2">
        <v>2.6121107522774855E-3</v>
      </c>
      <c r="P89" s="2">
        <v>1.6904399211507717E-3</v>
      </c>
      <c r="Q89" s="2">
        <v>2.1331456425119797E-3</v>
      </c>
      <c r="R89" s="2">
        <v>9.5822358662337782E-4</v>
      </c>
      <c r="S89" s="2">
        <v>7.6622956810823211E-4</v>
      </c>
      <c r="T89" s="2">
        <v>8.7403932138434097E-4</v>
      </c>
      <c r="U89" s="2">
        <v>3.5683414229676052E-4</v>
      </c>
      <c r="V89" s="2">
        <v>8.541435500146531E-4</v>
      </c>
      <c r="W89" s="2">
        <v>8.1306450219661432E-4</v>
      </c>
      <c r="X89" s="2">
        <v>5.3498842867163261E-4</v>
      </c>
      <c r="Y89" s="2">
        <v>3.0334521486175572E-4</v>
      </c>
      <c r="Z89" s="2">
        <v>6.8136280734154E-4</v>
      </c>
      <c r="AA89" s="2">
        <v>5.0919408238267027E-4</v>
      </c>
      <c r="AB89" s="2">
        <v>1.1584076930572841E-3</v>
      </c>
      <c r="AC89" s="2">
        <v>1.4037513227903324E-3</v>
      </c>
      <c r="AD89" s="2">
        <v>8.7386526848739923E-4</v>
      </c>
      <c r="AE89" s="2">
        <v>1.6596310894454284E-3</v>
      </c>
      <c r="AG89">
        <v>1</v>
      </c>
      <c r="AH89" s="3">
        <f>Q64</f>
        <v>1.4581772537591556E-2</v>
      </c>
      <c r="AI89" s="3">
        <f>Q108</f>
        <v>0.21447612323194118</v>
      </c>
      <c r="AJ89" s="3">
        <f>Q119</f>
        <v>0.21808028913657834</v>
      </c>
    </row>
    <row r="90" spans="1:36" x14ac:dyDescent="0.25">
      <c r="A90" t="s">
        <v>85</v>
      </c>
      <c r="B90" s="2">
        <v>2.806020238418582E-3</v>
      </c>
      <c r="C90" s="2">
        <v>5.1418820932874918E-3</v>
      </c>
      <c r="D90" s="2">
        <v>5.7698774613330643E-3</v>
      </c>
      <c r="E90" s="2">
        <v>4.8449502586986161E-3</v>
      </c>
      <c r="F90" s="2">
        <v>1.2999631182121173E-3</v>
      </c>
      <c r="G90" s="2">
        <v>2.4504171155408216E-3</v>
      </c>
      <c r="H90" s="2">
        <v>6.6978330387075877E-3</v>
      </c>
      <c r="I90" s="2">
        <v>1.1766745565857703E-3</v>
      </c>
      <c r="J90" s="2">
        <v>2.9310300684659953E-3</v>
      </c>
      <c r="K90" s="2">
        <v>2.0340739760892801E-3</v>
      </c>
      <c r="L90" s="2">
        <v>3.2555767835576533E-3</v>
      </c>
      <c r="M90" s="2">
        <v>3.554984634767059E-3</v>
      </c>
      <c r="N90" s="2">
        <v>3.0336385371100166E-3</v>
      </c>
      <c r="O90" s="2">
        <v>7.3002347174473212E-3</v>
      </c>
      <c r="P90" s="2">
        <v>4.7243816861073235E-3</v>
      </c>
      <c r="Q90" s="2">
        <v>9.5822358662337782E-4</v>
      </c>
      <c r="R90" s="2">
        <v>4.833265711357883E-3</v>
      </c>
      <c r="S90" s="2">
        <v>2.1414312887618964E-3</v>
      </c>
      <c r="T90" s="2">
        <v>2.4427341730517247E-3</v>
      </c>
      <c r="U90" s="2">
        <v>9.9726743657177876E-4</v>
      </c>
      <c r="V90" s="2">
        <v>2.3871301751137533E-3</v>
      </c>
      <c r="W90" s="2">
        <v>2.2723239055941875E-3</v>
      </c>
      <c r="X90" s="2">
        <v>1.4951667332696447E-3</v>
      </c>
      <c r="Y90" s="2">
        <v>8.477784745438158E-4</v>
      </c>
      <c r="Z90" s="2">
        <v>1.9042486682447064E-3</v>
      </c>
      <c r="AA90" s="2">
        <v>1.4230776068310511E-3</v>
      </c>
      <c r="AB90" s="2">
        <v>3.2374768376270181E-3</v>
      </c>
      <c r="AC90" s="2">
        <v>3.9231545340723617E-3</v>
      </c>
      <c r="AD90" s="2">
        <v>2.4422477361731132E-3</v>
      </c>
      <c r="AE90" s="2">
        <v>4.6382782532328791E-3</v>
      </c>
      <c r="AG90">
        <v>1</v>
      </c>
      <c r="AH90" s="3">
        <f>R64</f>
        <v>1.3827585438654448E-2</v>
      </c>
      <c r="AI90" s="3">
        <f>R108</f>
        <v>2.9908200114656214E-2</v>
      </c>
      <c r="AJ90" s="3">
        <f>R119</f>
        <v>2.6454468485897064E-2</v>
      </c>
    </row>
    <row r="91" spans="1:36" x14ac:dyDescent="0.25">
      <c r="A91" t="s">
        <v>86</v>
      </c>
      <c r="B91" s="2">
        <v>2.2437933123342019E-3</v>
      </c>
      <c r="C91" s="2">
        <v>4.1116313046379417E-3</v>
      </c>
      <c r="D91" s="2">
        <v>4.6137986759579889E-3</v>
      </c>
      <c r="E91" s="2">
        <v>3.8741940775119067E-3</v>
      </c>
      <c r="F91" s="2">
        <v>1.0394966190868755E-3</v>
      </c>
      <c r="G91" s="2">
        <v>1.9594404420184997E-3</v>
      </c>
      <c r="H91" s="2">
        <v>5.3558248702628569E-3</v>
      </c>
      <c r="I91" s="2">
        <v>9.4091071215827635E-4</v>
      </c>
      <c r="J91" s="2">
        <v>2.3437556065457736E-3</v>
      </c>
      <c r="K91" s="2">
        <v>1.6265176999986184E-3</v>
      </c>
      <c r="L91" s="2">
        <v>2.6032746716231885E-3</v>
      </c>
      <c r="M91" s="2">
        <v>2.8426918094634477E-3</v>
      </c>
      <c r="N91" s="2">
        <v>2.4258049776016508E-3</v>
      </c>
      <c r="O91" s="2">
        <v>5.8375266198043649E-3</v>
      </c>
      <c r="P91" s="2">
        <v>3.7777831702938995E-3</v>
      </c>
      <c r="Q91" s="2">
        <v>7.6622956810823201E-4</v>
      </c>
      <c r="R91" s="2">
        <v>2.141431288761896E-3</v>
      </c>
      <c r="S91" s="2">
        <v>3.5871407880087845E-3</v>
      </c>
      <c r="T91" s="2">
        <v>1.9532968886898181E-3</v>
      </c>
      <c r="U91" s="2">
        <v>7.9745041541451345E-4</v>
      </c>
      <c r="V91" s="2">
        <v>1.9088339596617012E-3</v>
      </c>
      <c r="W91" s="2">
        <v>1.8170307943690591E-3</v>
      </c>
      <c r="X91" s="2">
        <v>1.1955883535700121E-3</v>
      </c>
      <c r="Y91" s="2">
        <v>6.7791373899511525E-4</v>
      </c>
      <c r="Z91" s="2">
        <v>1.5227047789351713E-3</v>
      </c>
      <c r="AA91" s="2">
        <v>1.1379433310643682E-3</v>
      </c>
      <c r="AB91" s="2">
        <v>2.5888013128509586E-3</v>
      </c>
      <c r="AC91" s="2">
        <v>3.1370935199548752E-3</v>
      </c>
      <c r="AD91" s="2">
        <v>1.9529079165077369E-3</v>
      </c>
      <c r="AE91" s="2">
        <v>3.7089318112739169E-3</v>
      </c>
      <c r="AG91">
        <v>1</v>
      </c>
      <c r="AH91" s="3">
        <f>S64</f>
        <v>4.2025973392204223E-3</v>
      </c>
      <c r="AI91" s="3">
        <f>S108</f>
        <v>8.7556452783811897E-2</v>
      </c>
      <c r="AJ91" s="3">
        <f>S119</f>
        <v>-0.14022141594490331</v>
      </c>
    </row>
    <row r="92" spans="1:36" x14ac:dyDescent="0.25">
      <c r="A92" t="s">
        <v>87</v>
      </c>
      <c r="B92" s="2">
        <v>2.5594987007370208E-3</v>
      </c>
      <c r="C92" s="2">
        <v>4.6901445531017869E-3</v>
      </c>
      <c r="D92" s="2">
        <v>5.2629676947792614E-3</v>
      </c>
      <c r="E92" s="2">
        <v>4.4192995198293235E-3</v>
      </c>
      <c r="F92" s="2">
        <v>1.1857554933192981E-3</v>
      </c>
      <c r="G92" s="2">
        <v>2.2351369165552336E-3</v>
      </c>
      <c r="H92" s="2">
        <v>6.1093981880854416E-3</v>
      </c>
      <c r="I92" s="2">
        <v>1.0732983880647E-3</v>
      </c>
      <c r="J92" s="2">
        <v>2.6735258532161613E-3</v>
      </c>
      <c r="K92" s="2">
        <v>1.8553714002923999E-3</v>
      </c>
      <c r="L92" s="2">
        <v>2.9695596751510029E-3</v>
      </c>
      <c r="M92" s="2">
        <v>3.2426631958130019E-3</v>
      </c>
      <c r="N92" s="2">
        <v>2.7671197049579433E-3</v>
      </c>
      <c r="O92" s="2">
        <v>6.6588761615319556E-3</v>
      </c>
      <c r="P92" s="2">
        <v>4.3093234403014536E-3</v>
      </c>
      <c r="Q92" s="2">
        <v>8.7403932138434086E-4</v>
      </c>
      <c r="R92" s="2">
        <v>2.4427341730517247E-3</v>
      </c>
      <c r="S92" s="2">
        <v>1.9532968886898181E-3</v>
      </c>
      <c r="T92" s="2">
        <v>5.3443406037610511E-3</v>
      </c>
      <c r="U92" s="2">
        <v>9.0965299296321138E-4</v>
      </c>
      <c r="V92" s="2">
        <v>2.1774100193721994E-3</v>
      </c>
      <c r="W92" s="2">
        <v>2.072689998593804E-3</v>
      </c>
      <c r="X92" s="2">
        <v>1.3638095901067431E-3</v>
      </c>
      <c r="Y92" s="2">
        <v>7.7329731068889816E-4</v>
      </c>
      <c r="Z92" s="2">
        <v>1.7369518314662533E-3</v>
      </c>
      <c r="AA92" s="2">
        <v>1.2980538186655383E-3</v>
      </c>
      <c r="AB92" s="2">
        <v>2.9530498911307062E-3</v>
      </c>
      <c r="AC92" s="2">
        <v>3.5784877084164748E-3</v>
      </c>
      <c r="AD92" s="2">
        <v>2.2276852540222287E-3</v>
      </c>
      <c r="AE92" s="2">
        <v>4.2307845824722107E-3</v>
      </c>
      <c r="AG92">
        <v>1</v>
      </c>
      <c r="AH92" s="3">
        <f>T64</f>
        <v>1.7359568318352104E-2</v>
      </c>
      <c r="AI92" s="3">
        <f>T108</f>
        <v>3.4712269900691241E-2</v>
      </c>
      <c r="AJ92" s="3">
        <f>T119</f>
        <v>8.0239451313046772E-2</v>
      </c>
    </row>
    <row r="93" spans="1:36" x14ac:dyDescent="0.25">
      <c r="A93" t="s">
        <v>88</v>
      </c>
      <c r="B93" s="2">
        <v>1.0449375688734665E-3</v>
      </c>
      <c r="C93" s="2">
        <v>1.9147922386411331E-3</v>
      </c>
      <c r="D93" s="2">
        <v>2.1486522600924285E-3</v>
      </c>
      <c r="E93" s="2">
        <v>1.8042174020421989E-3</v>
      </c>
      <c r="F93" s="2">
        <v>4.8409497614147539E-4</v>
      </c>
      <c r="G93" s="2">
        <v>9.1251405402629051E-4</v>
      </c>
      <c r="H93" s="2">
        <v>2.494214858596988E-3</v>
      </c>
      <c r="I93" s="2">
        <v>4.3818338644875568E-4</v>
      </c>
      <c r="J93" s="2">
        <v>1.0914901439784304E-3</v>
      </c>
      <c r="K93" s="2">
        <v>7.5747148448273389E-4</v>
      </c>
      <c r="L93" s="2">
        <v>1.2123485222647089E-3</v>
      </c>
      <c r="M93" s="2">
        <v>1.3238454059510177E-3</v>
      </c>
      <c r="N93" s="2">
        <v>1.129700646633657E-3</v>
      </c>
      <c r="O93" s="2">
        <v>2.7185440124103438E-3</v>
      </c>
      <c r="P93" s="2">
        <v>1.7593187126453277E-3</v>
      </c>
      <c r="Q93" s="2">
        <v>3.5683414229676047E-4</v>
      </c>
      <c r="R93" s="2">
        <v>9.9726743657177854E-4</v>
      </c>
      <c r="S93" s="2">
        <v>7.9745041541451345E-4</v>
      </c>
      <c r="T93" s="2">
        <v>9.0965299296321138E-4</v>
      </c>
      <c r="U93" s="2">
        <v>2.4363421991899876E-3</v>
      </c>
      <c r="V93" s="2">
        <v>8.8894654700482636E-4</v>
      </c>
      <c r="W93" s="2">
        <v>8.4619368923113567E-4</v>
      </c>
      <c r="X93" s="2">
        <v>5.5678710721052344E-4</v>
      </c>
      <c r="Y93" s="2">
        <v>3.1570534168076176E-4</v>
      </c>
      <c r="Z93" s="2">
        <v>7.0912566726446136E-4</v>
      </c>
      <c r="AA93" s="2">
        <v>5.2994174255791145E-4</v>
      </c>
      <c r="AB93" s="2">
        <v>1.2056082595828695E-3</v>
      </c>
      <c r="AC93" s="2">
        <v>1.4609486792079808E-3</v>
      </c>
      <c r="AD93" s="2">
        <v>9.0947184809390947E-4</v>
      </c>
      <c r="AE93" s="2">
        <v>1.7272545419784089E-3</v>
      </c>
      <c r="AG93">
        <v>1</v>
      </c>
      <c r="AH93" s="3">
        <f>U64</f>
        <v>8.562883629929274E-3</v>
      </c>
      <c r="AI93" s="3">
        <f>U108</f>
        <v>0.18243324288451301</v>
      </c>
      <c r="AJ93" s="3">
        <f>U119</f>
        <v>6.044714207245553E-2</v>
      </c>
    </row>
    <row r="94" spans="1:36" x14ac:dyDescent="0.25">
      <c r="A94" t="s">
        <v>89</v>
      </c>
      <c r="B94" s="2">
        <v>2.5012367899453847E-3</v>
      </c>
      <c r="C94" s="2">
        <v>4.5833827159209323E-3</v>
      </c>
      <c r="D94" s="2">
        <v>5.1431666750545021E-3</v>
      </c>
      <c r="E94" s="2">
        <v>4.318702932571172E-3</v>
      </c>
      <c r="F94" s="2">
        <v>1.1587641216289869E-3</v>
      </c>
      <c r="G94" s="2">
        <v>2.1842584583626448E-3</v>
      </c>
      <c r="H94" s="2">
        <v>5.9703298571961456E-3</v>
      </c>
      <c r="I94" s="2">
        <v>1.0488668793008059E-3</v>
      </c>
      <c r="J94" s="2">
        <v>2.6126683404874541E-3</v>
      </c>
      <c r="K94" s="2">
        <v>1.8131375507584807E-3</v>
      </c>
      <c r="L94" s="2">
        <v>2.901963539691247E-3</v>
      </c>
      <c r="M94" s="2">
        <v>3.1688504004451518E-3</v>
      </c>
      <c r="N94" s="2">
        <v>2.7041317138510853E-3</v>
      </c>
      <c r="O94" s="2">
        <v>6.5073000545450626E-3</v>
      </c>
      <c r="P94" s="2">
        <v>4.211230240340519E-3</v>
      </c>
      <c r="Q94" s="2">
        <v>8.541435500146531E-4</v>
      </c>
      <c r="R94" s="2">
        <v>2.3871301751137537E-3</v>
      </c>
      <c r="S94" s="2">
        <v>1.9088339596617014E-3</v>
      </c>
      <c r="T94" s="2">
        <v>2.1774100193721999E-3</v>
      </c>
      <c r="U94" s="2">
        <v>8.8894654700482647E-4</v>
      </c>
      <c r="V94" s="2">
        <v>4.1583929958638292E-3</v>
      </c>
      <c r="W94" s="2">
        <v>2.0255093222519812E-3</v>
      </c>
      <c r="X94" s="2">
        <v>1.3327651700987561E-3</v>
      </c>
      <c r="Y94" s="2">
        <v>7.5569473135654868E-4</v>
      </c>
      <c r="Z94" s="2">
        <v>1.6974135685145606E-3</v>
      </c>
      <c r="AA94" s="2">
        <v>1.2685061983584614E-3</v>
      </c>
      <c r="AB94" s="2">
        <v>2.8858295681546617E-3</v>
      </c>
      <c r="AC94" s="2">
        <v>3.4970305341750145E-3</v>
      </c>
      <c r="AD94" s="2">
        <v>2.1769764181457686E-3</v>
      </c>
      <c r="AE94" s="2">
        <v>4.1344791638167344E-3</v>
      </c>
      <c r="AG94">
        <v>1</v>
      </c>
      <c r="AH94" s="3">
        <f>V64</f>
        <v>2.5850471306087759E-2</v>
      </c>
      <c r="AI94" s="3">
        <f>V108</f>
        <v>5.8359262458316026E-2</v>
      </c>
      <c r="AJ94" s="3">
        <f>V119</f>
        <v>0.30771238896238223</v>
      </c>
    </row>
    <row r="95" spans="1:36" x14ac:dyDescent="0.25">
      <c r="A95" t="s">
        <v>90</v>
      </c>
      <c r="B95" s="2">
        <v>2.3809426945364314E-3</v>
      </c>
      <c r="C95" s="2">
        <v>4.3629502163106976E-3</v>
      </c>
      <c r="D95" s="2">
        <v>4.8958120122731888E-3</v>
      </c>
      <c r="E95" s="2">
        <v>4.1109999015338803E-3</v>
      </c>
      <c r="F95" s="2">
        <v>1.1030346991432603E-3</v>
      </c>
      <c r="G95" s="2">
        <v>2.0792090698184178E-3</v>
      </c>
      <c r="H95" s="2">
        <v>5.6831937362372999E-3</v>
      </c>
      <c r="I95" s="2">
        <v>9.9842283779418093E-4</v>
      </c>
      <c r="J95" s="2">
        <v>2.4870150733174107E-3</v>
      </c>
      <c r="K95" s="2">
        <v>1.7259367937580775E-3</v>
      </c>
      <c r="L95" s="2">
        <v>2.7623969539444636E-3</v>
      </c>
      <c r="M95" s="2">
        <v>3.0164481992860318E-3</v>
      </c>
      <c r="N95" s="2">
        <v>2.5740796213454885E-3</v>
      </c>
      <c r="O95" s="2">
        <v>6.194338971946713E-3</v>
      </c>
      <c r="P95" s="2">
        <v>4.0086959843448474E-3</v>
      </c>
      <c r="Q95" s="2">
        <v>8.1306450219661422E-4</v>
      </c>
      <c r="R95" s="2">
        <v>2.272323905594187E-3</v>
      </c>
      <c r="S95" s="2">
        <v>1.8170307943690591E-3</v>
      </c>
      <c r="T95" s="2">
        <v>2.0726899985938035E-3</v>
      </c>
      <c r="U95" s="2">
        <v>8.4619368923113567E-4</v>
      </c>
      <c r="V95" s="2">
        <v>2.0255093222519807E-3</v>
      </c>
      <c r="W95" s="2">
        <v>4.8520918901529759E-3</v>
      </c>
      <c r="X95" s="2">
        <v>1.2686673680937367E-3</v>
      </c>
      <c r="Y95" s="2">
        <v>7.1935046579989464E-4</v>
      </c>
      <c r="Z95" s="2">
        <v>1.6157784228217769E-3</v>
      </c>
      <c r="AA95" s="2">
        <v>1.2074988574039438E-3</v>
      </c>
      <c r="AB95" s="2">
        <v>2.74703892714016E-3</v>
      </c>
      <c r="AC95" s="2">
        <v>3.3288448884108415E-3</v>
      </c>
      <c r="AD95" s="2">
        <v>2.0722772509177085E-3</v>
      </c>
      <c r="AE95" s="2">
        <v>3.9356361622273654E-3</v>
      </c>
      <c r="AG95">
        <v>1</v>
      </c>
      <c r="AH95" s="3">
        <f>W64</f>
        <v>2.2845233439390236E-2</v>
      </c>
      <c r="AI95" s="3">
        <f>W108</f>
        <v>4.7821762932126033E-2</v>
      </c>
      <c r="AJ95" s="3">
        <f>W119</f>
        <v>0.17637250768723747</v>
      </c>
    </row>
    <row r="96" spans="1:36" x14ac:dyDescent="0.25">
      <c r="A96" t="s">
        <v>91</v>
      </c>
      <c r="B96" s="2">
        <v>1.5666368258188026E-3</v>
      </c>
      <c r="C96" s="2">
        <v>2.8707782399682042E-3</v>
      </c>
      <c r="D96" s="2">
        <v>3.2213960496880294E-3</v>
      </c>
      <c r="E96" s="2">
        <v>2.7049974161324365E-3</v>
      </c>
      <c r="F96" s="2">
        <v>7.2578596024136847E-4</v>
      </c>
      <c r="G96" s="2">
        <v>1.3680990747188893E-3</v>
      </c>
      <c r="H96" s="2">
        <v>3.7394854634187707E-3</v>
      </c>
      <c r="I96" s="2">
        <v>6.5695238655519989E-4</v>
      </c>
      <c r="J96" s="2">
        <v>1.6364314055799245E-3</v>
      </c>
      <c r="K96" s="2">
        <v>1.1356493990139847E-3</v>
      </c>
      <c r="L96" s="2">
        <v>1.8176299687975815E-3</v>
      </c>
      <c r="M96" s="2">
        <v>1.9847931842376407E-3</v>
      </c>
      <c r="N96" s="2">
        <v>1.6937190200517263E-3</v>
      </c>
      <c r="O96" s="2">
        <v>4.0758139905360986E-3</v>
      </c>
      <c r="P96" s="2">
        <v>2.6376824469558843E-3</v>
      </c>
      <c r="Q96" s="2">
        <v>5.3498842867163261E-4</v>
      </c>
      <c r="R96" s="2">
        <v>1.4951667332696447E-3</v>
      </c>
      <c r="S96" s="2">
        <v>1.1955883535700121E-3</v>
      </c>
      <c r="T96" s="2">
        <v>1.3638095901067431E-3</v>
      </c>
      <c r="U96" s="2">
        <v>5.5678710721052344E-4</v>
      </c>
      <c r="V96" s="2">
        <v>1.3327651700987559E-3</v>
      </c>
      <c r="W96" s="2">
        <v>1.2686673680937369E-3</v>
      </c>
      <c r="X96" s="2">
        <v>5.7094720614084427E-3</v>
      </c>
      <c r="Y96" s="2">
        <v>4.7332551639233923E-4</v>
      </c>
      <c r="Z96" s="2">
        <v>1.0631662766872557E-3</v>
      </c>
      <c r="AA96" s="2">
        <v>7.9452234675117246E-4</v>
      </c>
      <c r="AB96" s="2">
        <v>1.8075245385330287E-3</v>
      </c>
      <c r="AC96" s="2">
        <v>2.1903471266193084E-3</v>
      </c>
      <c r="AD96" s="2">
        <v>1.36353800620402E-3</v>
      </c>
      <c r="AE96" s="2">
        <v>2.5896098040990587E-3</v>
      </c>
      <c r="AG96">
        <v>1</v>
      </c>
      <c r="AH96" s="3">
        <f>X64</f>
        <v>9.6108694400754754E-3</v>
      </c>
      <c r="AI96" s="3">
        <f>X108</f>
        <v>5.8304280038859901E-2</v>
      </c>
      <c r="AJ96" s="3">
        <f>X119</f>
        <v>1.6973126924303805E-2</v>
      </c>
    </row>
    <row r="97" spans="1:36" x14ac:dyDescent="0.25">
      <c r="A97" t="s">
        <v>92</v>
      </c>
      <c r="B97" s="2">
        <v>8.8830292221148816E-4</v>
      </c>
      <c r="C97" s="2">
        <v>1.6277676214154406E-3</v>
      </c>
      <c r="D97" s="2">
        <v>1.8265723602168093E-3</v>
      </c>
      <c r="E97" s="2">
        <v>1.533767794631736E-3</v>
      </c>
      <c r="F97" s="2">
        <v>4.1152983177547667E-4</v>
      </c>
      <c r="G97" s="2">
        <v>7.7572950279172271E-4</v>
      </c>
      <c r="H97" s="2">
        <v>2.1203356195754804E-3</v>
      </c>
      <c r="I97" s="2">
        <v>3.7250032369550036E-4</v>
      </c>
      <c r="J97" s="2">
        <v>9.2787733290742181E-4</v>
      </c>
      <c r="K97" s="2">
        <v>6.4392759261521469E-4</v>
      </c>
      <c r="L97" s="2">
        <v>1.0306192131914133E-3</v>
      </c>
      <c r="M97" s="2">
        <v>1.1254028735231969E-3</v>
      </c>
      <c r="N97" s="2">
        <v>9.6036013587946984E-4</v>
      </c>
      <c r="O97" s="2">
        <v>2.3110381541627547E-3</v>
      </c>
      <c r="P97" s="2">
        <v>1.4955993545423395E-3</v>
      </c>
      <c r="Q97" s="2">
        <v>3.0334521486175567E-4</v>
      </c>
      <c r="R97" s="2">
        <v>8.4777847454381569E-4</v>
      </c>
      <c r="S97" s="2">
        <v>6.7791373899511525E-4</v>
      </c>
      <c r="T97" s="2">
        <v>7.7329731068889805E-4</v>
      </c>
      <c r="U97" s="2">
        <v>3.1570534168076176E-4</v>
      </c>
      <c r="V97" s="2">
        <v>7.5569473135654857E-4</v>
      </c>
      <c r="W97" s="2">
        <v>7.1935046579989464E-4</v>
      </c>
      <c r="X97" s="2">
        <v>4.7332551639233923E-4</v>
      </c>
      <c r="Y97" s="2">
        <v>7.1018929340030089E-3</v>
      </c>
      <c r="Z97" s="2">
        <v>6.0282874423330305E-4</v>
      </c>
      <c r="AA97" s="2">
        <v>4.5050423349554653E-4</v>
      </c>
      <c r="AB97" s="2">
        <v>1.0248893062428039E-3</v>
      </c>
      <c r="AC97" s="2">
        <v>1.2419545622620945E-3</v>
      </c>
      <c r="AD97" s="2">
        <v>7.7314331917635441E-4</v>
      </c>
      <c r="AE97" s="2">
        <v>1.4683415571866386E-3</v>
      </c>
      <c r="AG97">
        <v>1</v>
      </c>
      <c r="AH97" s="3">
        <f>Y64</f>
        <v>9.7350064762091893E-3</v>
      </c>
      <c r="AI97" s="3">
        <f>Y108</f>
        <v>5.9192396603457417E-2</v>
      </c>
      <c r="AJ97" s="3">
        <f>Y119</f>
        <v>2.946904694459114E-2</v>
      </c>
    </row>
    <row r="98" spans="1:36" x14ac:dyDescent="0.25">
      <c r="A98" t="s">
        <v>93</v>
      </c>
      <c r="B98" s="2">
        <v>1.9952731844593238E-3</v>
      </c>
      <c r="C98" s="2">
        <v>3.6562314547560568E-3</v>
      </c>
      <c r="D98" s="2">
        <v>4.1027793094971805E-3</v>
      </c>
      <c r="E98" s="2">
        <v>3.4450925188867299E-3</v>
      </c>
      <c r="F98" s="2">
        <v>9.2436309440753299E-4</v>
      </c>
      <c r="G98" s="2">
        <v>1.7424149314526158E-3</v>
      </c>
      <c r="H98" s="2">
        <v>4.7626194826202147E-3</v>
      </c>
      <c r="I98" s="2">
        <v>8.3669645622881173E-4</v>
      </c>
      <c r="J98" s="2">
        <v>2.0841637627496625E-3</v>
      </c>
      <c r="K98" s="2">
        <v>1.4463663533605896E-3</v>
      </c>
      <c r="L98" s="2">
        <v>2.3149387760089033E-3</v>
      </c>
      <c r="M98" s="2">
        <v>2.5278383298166108E-3</v>
      </c>
      <c r="N98" s="2">
        <v>2.1571254339381903E-3</v>
      </c>
      <c r="O98" s="2">
        <v>5.1909684657836684E-3</v>
      </c>
      <c r="P98" s="2">
        <v>3.3593599797958769E-3</v>
      </c>
      <c r="Q98" s="2">
        <v>6.8136280734153989E-4</v>
      </c>
      <c r="R98" s="2">
        <v>1.9042486682447062E-3</v>
      </c>
      <c r="S98" s="2">
        <v>1.5227047789351711E-3</v>
      </c>
      <c r="T98" s="2">
        <v>1.7369518314662531E-3</v>
      </c>
      <c r="U98" s="2">
        <v>7.0912566726446136E-4</v>
      </c>
      <c r="V98" s="2">
        <v>1.6974135685145603E-3</v>
      </c>
      <c r="W98" s="2">
        <v>1.6157784228217769E-3</v>
      </c>
      <c r="X98" s="2">
        <v>1.0631662766872555E-3</v>
      </c>
      <c r="Y98" s="2">
        <v>6.0282874423330305E-4</v>
      </c>
      <c r="Z98" s="2">
        <v>6.5437357980965387E-3</v>
      </c>
      <c r="AA98" s="2">
        <v>1.0119059547178432E-3</v>
      </c>
      <c r="AB98" s="2">
        <v>2.3020684708481985E-3</v>
      </c>
      <c r="AC98" s="2">
        <v>2.7896324242964732E-3</v>
      </c>
      <c r="AD98" s="2">
        <v>1.736605941423645E-3</v>
      </c>
      <c r="AE98" s="2">
        <v>3.2981345230610761E-3</v>
      </c>
      <c r="AG98">
        <v>1</v>
      </c>
      <c r="AH98" s="3">
        <f>Z64</f>
        <v>1.0106330378524339E-2</v>
      </c>
      <c r="AI98" s="3">
        <f>Z108</f>
        <v>4.0120761967733148E-2</v>
      </c>
      <c r="AJ98" s="3">
        <f>Z119</f>
        <v>6.2519839262799842E-3</v>
      </c>
    </row>
    <row r="99" spans="1:36" x14ac:dyDescent="0.25">
      <c r="A99" t="s">
        <v>94</v>
      </c>
      <c r="B99" s="2">
        <v>1.4911017850057719E-3</v>
      </c>
      <c r="C99" s="2">
        <v>2.7323643153447834E-3</v>
      </c>
      <c r="D99" s="2">
        <v>3.0660771665378486E-3</v>
      </c>
      <c r="E99" s="2">
        <v>2.5745765764972404E-3</v>
      </c>
      <c r="F99" s="2">
        <v>6.9079235404951634E-4</v>
      </c>
      <c r="G99" s="2">
        <v>1.302136486745668E-3</v>
      </c>
      <c r="H99" s="2">
        <v>3.5591870161692345E-3</v>
      </c>
      <c r="I99" s="2">
        <v>6.2527757557612716E-4</v>
      </c>
      <c r="J99" s="2">
        <v>1.5575312348632038E-3</v>
      </c>
      <c r="K99" s="2">
        <v>1.08089431966815E-3</v>
      </c>
      <c r="L99" s="2">
        <v>1.7299933502696364E-3</v>
      </c>
      <c r="M99" s="2">
        <v>1.8890968290224113E-3</v>
      </c>
      <c r="N99" s="2">
        <v>1.6120567399386897E-3</v>
      </c>
      <c r="O99" s="2">
        <v>3.8792995392939863E-3</v>
      </c>
      <c r="P99" s="2">
        <v>2.5105071833599352E-3</v>
      </c>
      <c r="Q99" s="2">
        <v>5.0919408238267027E-4</v>
      </c>
      <c r="R99" s="2">
        <v>1.4230776068310511E-3</v>
      </c>
      <c r="S99" s="2">
        <v>1.1379433310643684E-3</v>
      </c>
      <c r="T99" s="2">
        <v>1.2980538186655383E-3</v>
      </c>
      <c r="U99" s="2">
        <v>5.2994174255791156E-4</v>
      </c>
      <c r="V99" s="2">
        <v>1.2685061983584614E-3</v>
      </c>
      <c r="W99" s="2">
        <v>1.2074988574039438E-3</v>
      </c>
      <c r="X99" s="2">
        <v>7.9452234675117246E-4</v>
      </c>
      <c r="Y99" s="2">
        <v>4.5050423349554658E-4</v>
      </c>
      <c r="Z99" s="2">
        <v>1.0119059547178434E-3</v>
      </c>
      <c r="AA99" s="2">
        <v>4.7956165287017637E-3</v>
      </c>
      <c r="AB99" s="2">
        <v>1.7203751510435007E-3</v>
      </c>
      <c r="AC99" s="2">
        <v>2.0847400344858637E-3</v>
      </c>
      <c r="AD99" s="2">
        <v>1.297795329119362E-3</v>
      </c>
      <c r="AE99" s="2">
        <v>2.4647523521237336E-3</v>
      </c>
      <c r="AG99">
        <v>1</v>
      </c>
      <c r="AH99" s="3">
        <f>AA64</f>
        <v>1.61487773914511E-2</v>
      </c>
      <c r="AI99" s="3">
        <f>AA108</f>
        <v>7.3676536075548013E-2</v>
      </c>
      <c r="AJ99" s="3">
        <f>AA119</f>
        <v>9.3192072846607285E-2</v>
      </c>
    </row>
    <row r="100" spans="1:36" x14ac:dyDescent="0.25">
      <c r="A100" t="s">
        <v>95</v>
      </c>
      <c r="B100" s="2">
        <v>3.3922306614396756E-3</v>
      </c>
      <c r="C100" s="2">
        <v>6.2160813580545227E-3</v>
      </c>
      <c r="D100" s="2">
        <v>6.9752722981479848E-3</v>
      </c>
      <c r="E100" s="2">
        <v>5.8571169928446727E-3</v>
      </c>
      <c r="F100" s="2">
        <v>1.5715406068578953E-3</v>
      </c>
      <c r="G100" s="2">
        <v>2.9623378900997658E-3</v>
      </c>
      <c r="H100" s="2">
        <v>8.097088641068546E-3</v>
      </c>
      <c r="I100" s="2">
        <v>1.4224956237791589E-3</v>
      </c>
      <c r="J100" s="2">
        <v>3.5433565060298744E-3</v>
      </c>
      <c r="K100" s="2">
        <v>2.4590158028280303E-3</v>
      </c>
      <c r="L100" s="2">
        <v>3.9357048230270163E-3</v>
      </c>
      <c r="M100" s="2">
        <v>4.2976624736677403E-3</v>
      </c>
      <c r="N100" s="2">
        <v>3.6674010830047669E-3</v>
      </c>
      <c r="O100" s="2">
        <v>8.8253390710352694E-3</v>
      </c>
      <c r="P100" s="2">
        <v>5.711360236300143E-3</v>
      </c>
      <c r="Q100" s="2">
        <v>1.1584076930572841E-3</v>
      </c>
      <c r="R100" s="2">
        <v>3.2374768376270181E-3</v>
      </c>
      <c r="S100" s="2">
        <v>2.5888013128509586E-3</v>
      </c>
      <c r="T100" s="2">
        <v>2.9530498911307062E-3</v>
      </c>
      <c r="U100" s="2">
        <v>1.2056082595828695E-3</v>
      </c>
      <c r="V100" s="2">
        <v>2.8858295681546617E-3</v>
      </c>
      <c r="W100" s="2">
        <v>2.7470389271401605E-3</v>
      </c>
      <c r="X100" s="2">
        <v>1.8075245385330287E-3</v>
      </c>
      <c r="Y100" s="2">
        <v>1.0248893062428039E-3</v>
      </c>
      <c r="Z100" s="2">
        <v>2.3020684708481985E-3</v>
      </c>
      <c r="AA100" s="2">
        <v>1.7203751510435007E-3</v>
      </c>
      <c r="AB100" s="2">
        <v>7.3682368764932732E-3</v>
      </c>
      <c r="AC100" s="2">
        <v>4.7427473679044511E-3</v>
      </c>
      <c r="AD100" s="2">
        <v>2.9524618319029471E-3</v>
      </c>
      <c r="AE100" s="2">
        <v>5.6072687899688381E-3</v>
      </c>
      <c r="AG100">
        <v>1</v>
      </c>
      <c r="AH100" s="3">
        <f>AB64</f>
        <v>1.1627323097006108E-2</v>
      </c>
      <c r="AI100" s="3">
        <f>AB108</f>
        <v>-1.1429329498922286E-2</v>
      </c>
      <c r="AJ100" s="3">
        <f>AB119</f>
        <v>-3.9223376931860135E-2</v>
      </c>
    </row>
    <row r="101" spans="1:36" x14ac:dyDescent="0.25">
      <c r="A101" t="s">
        <v>96</v>
      </c>
      <c r="B101" s="2">
        <v>4.1106842666404769E-3</v>
      </c>
      <c r="C101" s="2">
        <v>7.5326091852101189E-3</v>
      </c>
      <c r="D101" s="2">
        <v>8.4525921003735915E-3</v>
      </c>
      <c r="E101" s="2">
        <v>7.0976183736694703E-3</v>
      </c>
      <c r="F101" s="2">
        <v>1.904383248589494E-3</v>
      </c>
      <c r="G101" s="2">
        <v>3.5897428484824761E-3</v>
      </c>
      <c r="H101" s="2">
        <v>9.8120022499612967E-3</v>
      </c>
      <c r="I101" s="2">
        <v>1.7237714541358013E-3</v>
      </c>
      <c r="J101" s="2">
        <v>4.2938176362846371E-3</v>
      </c>
      <c r="K101" s="2">
        <v>2.9798202365801125E-3</v>
      </c>
      <c r="L101" s="2">
        <v>4.7692629154209723E-3</v>
      </c>
      <c r="M101" s="2">
        <v>5.2078809718498079E-3</v>
      </c>
      <c r="N101" s="2">
        <v>4.4441340922759748E-3</v>
      </c>
      <c r="O101" s="2">
        <v>1.0694491645115774E-2</v>
      </c>
      <c r="P101" s="2">
        <v>6.9209912319202534E-3</v>
      </c>
      <c r="Q101" s="2">
        <v>1.4037513227903324E-3</v>
      </c>
      <c r="R101" s="2">
        <v>3.9231545340723617E-3</v>
      </c>
      <c r="S101" s="2">
        <v>3.1370935199548757E-3</v>
      </c>
      <c r="T101" s="2">
        <v>3.5784877084164752E-3</v>
      </c>
      <c r="U101" s="2">
        <v>1.460948679207981E-3</v>
      </c>
      <c r="V101" s="2">
        <v>3.497030534175014E-3</v>
      </c>
      <c r="W101" s="2">
        <v>3.3288448884108419E-3</v>
      </c>
      <c r="X101" s="2">
        <v>2.1903471266193084E-3</v>
      </c>
      <c r="Y101" s="2">
        <v>1.2419545622620947E-3</v>
      </c>
      <c r="Z101" s="2">
        <v>2.7896324242964736E-3</v>
      </c>
      <c r="AA101" s="2">
        <v>2.0847400344858637E-3</v>
      </c>
      <c r="AB101" s="2">
        <v>4.7427473679044511E-3</v>
      </c>
      <c r="AC101" s="2">
        <v>9.5014558196350879E-3</v>
      </c>
      <c r="AD101" s="2">
        <v>3.5777751018585303E-3</v>
      </c>
      <c r="AE101" s="2">
        <v>6.7948538570094478E-3</v>
      </c>
      <c r="AG101">
        <v>1</v>
      </c>
      <c r="AH101" s="3">
        <f>AC64</f>
        <v>1.5133290801895783E-2</v>
      </c>
      <c r="AI101" s="3">
        <f>AC108</f>
        <v>-4.4448934434353521E-2</v>
      </c>
      <c r="AJ101" s="3">
        <f>AC119</f>
        <v>-2.7905541177440336E-2</v>
      </c>
    </row>
    <row r="102" spans="1:36" x14ac:dyDescent="0.25">
      <c r="A102" t="s">
        <v>97</v>
      </c>
      <c r="B102" s="2">
        <v>2.5589890118103533E-3</v>
      </c>
      <c r="C102" s="2">
        <v>4.6892105753886908E-3</v>
      </c>
      <c r="D102" s="2">
        <v>5.2619196472242207E-3</v>
      </c>
      <c r="E102" s="2">
        <v>4.4184194771755662E-3</v>
      </c>
      <c r="F102" s="2">
        <v>1.1855193664384734E-3</v>
      </c>
      <c r="G102" s="2">
        <v>2.2346918198120217E-3</v>
      </c>
      <c r="H102" s="2">
        <v>6.1081815855514483E-3</v>
      </c>
      <c r="I102" s="2">
        <v>1.0730846554680596E-3</v>
      </c>
      <c r="J102" s="2">
        <v>2.6729934573520219E-3</v>
      </c>
      <c r="K102" s="2">
        <v>1.8550019286230797E-3</v>
      </c>
      <c r="L102" s="2">
        <v>2.9689683282270655E-3</v>
      </c>
      <c r="M102" s="2">
        <v>3.242017464083057E-3</v>
      </c>
      <c r="N102" s="2">
        <v>2.766568671166844E-3</v>
      </c>
      <c r="O102" s="2">
        <v>6.657550138024851E-3</v>
      </c>
      <c r="P102" s="2">
        <v>4.3084652978697671E-3</v>
      </c>
      <c r="Q102" s="2">
        <v>8.7386526848739934E-4</v>
      </c>
      <c r="R102" s="2">
        <v>2.4422477361731132E-3</v>
      </c>
      <c r="S102" s="2">
        <v>1.9529079165077371E-3</v>
      </c>
      <c r="T102" s="2">
        <v>2.2276852540222287E-3</v>
      </c>
      <c r="U102" s="2">
        <v>9.0947184809390947E-4</v>
      </c>
      <c r="V102" s="2">
        <v>2.1769764181457686E-3</v>
      </c>
      <c r="W102" s="2">
        <v>2.0722772509177085E-3</v>
      </c>
      <c r="X102" s="2">
        <v>1.3635380062040202E-3</v>
      </c>
      <c r="Y102" s="2">
        <v>7.7314331917635452E-4</v>
      </c>
      <c r="Z102" s="2">
        <v>1.7366059414236452E-3</v>
      </c>
      <c r="AA102" s="2">
        <v>1.297795329119362E-3</v>
      </c>
      <c r="AB102" s="2">
        <v>2.9524618319029471E-3</v>
      </c>
      <c r="AC102" s="2">
        <v>3.5777751018585303E-3</v>
      </c>
      <c r="AD102" s="2">
        <v>6.4449493951946801E-3</v>
      </c>
      <c r="AE102" s="2">
        <v>4.2299420799727242E-3</v>
      </c>
      <c r="AG102">
        <v>1</v>
      </c>
      <c r="AH102" s="3">
        <f>AD64</f>
        <v>2.8244458596357921E-2</v>
      </c>
      <c r="AI102" s="3">
        <f>AD108</f>
        <v>2.5668244340223852E-2</v>
      </c>
      <c r="AJ102" s="3">
        <f>AD119</f>
        <v>0.17025912002104926</v>
      </c>
    </row>
    <row r="103" spans="1:36" x14ac:dyDescent="0.25">
      <c r="A103" t="s">
        <v>98</v>
      </c>
      <c r="B103" s="2">
        <v>4.859991436552827E-3</v>
      </c>
      <c r="C103" s="2">
        <v>8.9056745204464851E-3</v>
      </c>
      <c r="D103" s="2">
        <v>9.993354526851711E-3</v>
      </c>
      <c r="E103" s="2">
        <v>8.3913923518491723E-3</v>
      </c>
      <c r="F103" s="2">
        <v>2.2515196205092213E-3</v>
      </c>
      <c r="G103" s="2">
        <v>4.2440913413449056E-3</v>
      </c>
      <c r="H103" s="2">
        <v>1.1600561808465363E-2</v>
      </c>
      <c r="I103" s="2">
        <v>2.0379853966553518E-3</v>
      </c>
      <c r="J103" s="2">
        <v>5.0765068754641852E-3</v>
      </c>
      <c r="K103" s="2">
        <v>3.5229903083949889E-3</v>
      </c>
      <c r="L103" s="2">
        <v>5.6386176665808386E-3</v>
      </c>
      <c r="M103" s="2">
        <v>6.1571882645372056E-3</v>
      </c>
      <c r="N103" s="2">
        <v>5.2542234407619414E-3</v>
      </c>
      <c r="O103" s="2">
        <v>1.2643913869849683E-2</v>
      </c>
      <c r="P103" s="2">
        <v>8.1825691144796087E-3</v>
      </c>
      <c r="Q103" s="2">
        <v>1.6596310894454284E-3</v>
      </c>
      <c r="R103" s="2">
        <v>4.6382782532328791E-3</v>
      </c>
      <c r="S103" s="2">
        <v>3.7089318112739169E-3</v>
      </c>
      <c r="T103" s="2">
        <v>4.2307845824722107E-3</v>
      </c>
      <c r="U103" s="2">
        <v>1.7272545419784091E-3</v>
      </c>
      <c r="V103" s="2">
        <v>4.1344791638167344E-3</v>
      </c>
      <c r="W103" s="2">
        <v>3.9356361622273654E-3</v>
      </c>
      <c r="X103" s="2">
        <v>2.5896098040990587E-3</v>
      </c>
      <c r="Y103" s="2">
        <v>1.4683415571866386E-3</v>
      </c>
      <c r="Z103" s="2">
        <v>3.2981345230610765E-3</v>
      </c>
      <c r="AA103" s="2">
        <v>2.4647523521237336E-3</v>
      </c>
      <c r="AB103" s="2">
        <v>5.6072687899688389E-3</v>
      </c>
      <c r="AC103" s="2">
        <v>6.7948538570094478E-3</v>
      </c>
      <c r="AD103" s="2">
        <v>4.2299420799727242E-3</v>
      </c>
      <c r="AE103" s="2">
        <v>3.8468985715685397E-2</v>
      </c>
      <c r="AG103">
        <v>1</v>
      </c>
      <c r="AH103" s="3">
        <f>AE64</f>
        <v>7.1018763134876886E-2</v>
      </c>
      <c r="AI103" s="3">
        <f>AE108</f>
        <v>-9.8480744985741369E-3</v>
      </c>
      <c r="AJ103" s="3">
        <f>AE119</f>
        <v>7.1389199305509826E-2</v>
      </c>
    </row>
    <row r="105" spans="1:36" x14ac:dyDescent="0.25">
      <c r="A105" s="7" t="s">
        <v>29</v>
      </c>
    </row>
    <row r="107" spans="1:36" x14ac:dyDescent="0.25">
      <c r="A107" t="s">
        <v>27</v>
      </c>
      <c r="B107" t="s">
        <v>69</v>
      </c>
      <c r="C107" t="s">
        <v>70</v>
      </c>
      <c r="D107" t="s">
        <v>71</v>
      </c>
      <c r="E107" t="s">
        <v>72</v>
      </c>
      <c r="F107" t="s">
        <v>73</v>
      </c>
      <c r="G107" t="s">
        <v>74</v>
      </c>
      <c r="H107" t="s">
        <v>75</v>
      </c>
      <c r="I107" t="s">
        <v>76</v>
      </c>
      <c r="J107" t="s">
        <v>77</v>
      </c>
      <c r="K107" t="s">
        <v>78</v>
      </c>
      <c r="L107" t="s">
        <v>79</v>
      </c>
      <c r="M107" t="s">
        <v>80</v>
      </c>
      <c r="N107" t="s">
        <v>81</v>
      </c>
      <c r="O107" t="s">
        <v>82</v>
      </c>
      <c r="P107" t="s">
        <v>83</v>
      </c>
      <c r="Q107" t="s">
        <v>84</v>
      </c>
      <c r="R107" t="s">
        <v>85</v>
      </c>
      <c r="S107" t="s">
        <v>86</v>
      </c>
      <c r="T107" t="s">
        <v>87</v>
      </c>
      <c r="U107" t="s">
        <v>88</v>
      </c>
      <c r="V107" t="s">
        <v>89</v>
      </c>
      <c r="W107" t="s">
        <v>90</v>
      </c>
      <c r="X107" t="s">
        <v>91</v>
      </c>
      <c r="Y107" t="s">
        <v>92</v>
      </c>
      <c r="Z107" t="s">
        <v>93</v>
      </c>
      <c r="AA107" t="s">
        <v>94</v>
      </c>
      <c r="AB107" t="s">
        <v>95</v>
      </c>
      <c r="AC107" t="s">
        <v>96</v>
      </c>
      <c r="AD107" t="s">
        <v>97</v>
      </c>
      <c r="AE107" t="s">
        <v>98</v>
      </c>
      <c r="AF107" t="s">
        <v>30</v>
      </c>
    </row>
    <row r="108" spans="1:36" x14ac:dyDescent="0.25">
      <c r="B108" s="3">
        <f t="array" ref="B108:AE108">MMULT(TRANSPOSE(AG74:AG103),MINVERSE(B74:AE103))/MMULT(MMULT(TRANSPOSE(AG74:AG103),MINVERSE(B74:AE103)),AG74:AG103)</f>
        <v>1.1238379397518599E-2</v>
      </c>
      <c r="C108" s="3">
        <v>-3.7272304708517043E-2</v>
      </c>
      <c r="D108" s="3">
        <v>-4.3351283271924244E-2</v>
      </c>
      <c r="E108" s="3">
        <v>-2.2980530205689464E-2</v>
      </c>
      <c r="F108" s="3">
        <v>0.17628807552181622</v>
      </c>
      <c r="G108" s="3">
        <v>3.6203420302964966E-2</v>
      </c>
      <c r="H108" s="3">
        <v>-2.3174718460846063E-2</v>
      </c>
      <c r="I108" s="3">
        <v>5.9744772224858807E-2</v>
      </c>
      <c r="J108" s="3">
        <v>2.388513024090275E-3</v>
      </c>
      <c r="K108" s="3">
        <v>9.4744229775193381E-2</v>
      </c>
      <c r="L108" s="3">
        <v>-1.275472190765483E-2</v>
      </c>
      <c r="M108" s="3">
        <v>-2.4545653215284124E-2</v>
      </c>
      <c r="N108" s="3">
        <v>-4.9676372600839847E-4</v>
      </c>
      <c r="O108" s="3">
        <v>-3.8772097317290151E-2</v>
      </c>
      <c r="P108" s="3">
        <v>-2.3762512333255784E-2</v>
      </c>
      <c r="Q108" s="3">
        <v>0.21447612323194118</v>
      </c>
      <c r="R108" s="3">
        <v>2.9908200114656214E-2</v>
      </c>
      <c r="S108" s="3">
        <v>8.7556452783811897E-2</v>
      </c>
      <c r="T108" s="3">
        <v>3.4712269900691241E-2</v>
      </c>
      <c r="U108" s="3">
        <v>0.18243324288451301</v>
      </c>
      <c r="V108" s="3">
        <v>5.8359262458316026E-2</v>
      </c>
      <c r="W108" s="3">
        <v>4.7821762932126033E-2</v>
      </c>
      <c r="X108" s="3">
        <v>5.8304280038859901E-2</v>
      </c>
      <c r="Y108" s="3">
        <v>5.9192396603457417E-2</v>
      </c>
      <c r="Z108" s="3">
        <v>4.0120761967733148E-2</v>
      </c>
      <c r="AA108" s="3">
        <v>7.3676536075548013E-2</v>
      </c>
      <c r="AB108" s="3">
        <v>-1.1429329498922286E-2</v>
      </c>
      <c r="AC108" s="3">
        <v>-4.4448934434353521E-2</v>
      </c>
      <c r="AD108" s="3">
        <v>2.5668244340223852E-2</v>
      </c>
      <c r="AE108" s="3">
        <v>-9.8480744985741369E-3</v>
      </c>
      <c r="AF108" s="3">
        <f>SUM(B108:AE108)</f>
        <v>1.0000000000000002</v>
      </c>
    </row>
    <row r="110" spans="1:36" x14ac:dyDescent="0.25">
      <c r="B110" t="s">
        <v>21</v>
      </c>
      <c r="C110" t="s">
        <v>22</v>
      </c>
    </row>
    <row r="111" spans="1:36" x14ac:dyDescent="0.25">
      <c r="A111" t="s">
        <v>31</v>
      </c>
      <c r="B111" s="3">
        <f>SUMPRODUCT(B64:AE64,B108:AE108)</f>
        <v>1.4671816414240575E-2</v>
      </c>
      <c r="C111" s="3">
        <f>B111*12</f>
        <v>0.17606179697088689</v>
      </c>
    </row>
    <row r="112" spans="1:36" x14ac:dyDescent="0.25">
      <c r="A112" t="s">
        <v>32</v>
      </c>
      <c r="B112" s="2">
        <f t="array" ref="B112">MMULT(MMULT(B108:AE108,B74:AE103),TRANSPOSE(B108:AE108))</f>
        <v>5.6199765695048604E-4</v>
      </c>
      <c r="C112" s="2">
        <f>B112*12</f>
        <v>6.7439718834058325E-3</v>
      </c>
    </row>
    <row r="113" spans="1:32" x14ac:dyDescent="0.25">
      <c r="A113" t="s">
        <v>33</v>
      </c>
      <c r="B113" s="3">
        <f>SQRT(B112)</f>
        <v>2.3706489764418647E-2</v>
      </c>
      <c r="C113" s="3">
        <f>SQRT(C112)</f>
        <v>8.2121689482169274E-2</v>
      </c>
    </row>
    <row r="114" spans="1:32" x14ac:dyDescent="0.25">
      <c r="A114" t="s">
        <v>34</v>
      </c>
      <c r="B114" s="4">
        <f>(B111-B70)/B113</f>
        <v>0.55140244482167999</v>
      </c>
      <c r="C114" s="4">
        <f>(C111-C70)/C113</f>
        <v>1.9101140996976884</v>
      </c>
    </row>
    <row r="116" spans="1:32" x14ac:dyDescent="0.25">
      <c r="A116" s="7" t="s">
        <v>35</v>
      </c>
    </row>
    <row r="118" spans="1:32" x14ac:dyDescent="0.25">
      <c r="A118" t="s">
        <v>28</v>
      </c>
      <c r="B118" t="s">
        <v>69</v>
      </c>
      <c r="C118" t="s">
        <v>70</v>
      </c>
      <c r="D118" t="s">
        <v>71</v>
      </c>
      <c r="E118" t="s">
        <v>72</v>
      </c>
      <c r="F118" t="s">
        <v>73</v>
      </c>
      <c r="G118" t="s">
        <v>74</v>
      </c>
      <c r="H118" t="s">
        <v>75</v>
      </c>
      <c r="I118" t="s">
        <v>76</v>
      </c>
      <c r="J118" t="s">
        <v>77</v>
      </c>
      <c r="K118" t="s">
        <v>78</v>
      </c>
      <c r="L118" t="s">
        <v>79</v>
      </c>
      <c r="M118" t="s">
        <v>80</v>
      </c>
      <c r="N118" t="s">
        <v>81</v>
      </c>
      <c r="O118" t="s">
        <v>82</v>
      </c>
      <c r="P118" t="s">
        <v>83</v>
      </c>
      <c r="Q118" t="s">
        <v>84</v>
      </c>
      <c r="R118" t="s">
        <v>85</v>
      </c>
      <c r="S118" t="s">
        <v>86</v>
      </c>
      <c r="T118" t="s">
        <v>87</v>
      </c>
      <c r="U118" t="s">
        <v>88</v>
      </c>
      <c r="V118" t="s">
        <v>89</v>
      </c>
      <c r="W118" t="s">
        <v>90</v>
      </c>
      <c r="X118" t="s">
        <v>91</v>
      </c>
      <c r="Y118" t="s">
        <v>92</v>
      </c>
      <c r="Z118" t="s">
        <v>93</v>
      </c>
      <c r="AA118" t="s">
        <v>94</v>
      </c>
      <c r="AB118" t="s">
        <v>95</v>
      </c>
      <c r="AC118" t="s">
        <v>96</v>
      </c>
      <c r="AD118" t="s">
        <v>97</v>
      </c>
      <c r="AE118" t="s">
        <v>98</v>
      </c>
      <c r="AF118" t="s">
        <v>30</v>
      </c>
    </row>
    <row r="119" spans="1:32" x14ac:dyDescent="0.25">
      <c r="B119" s="3">
        <f t="array" ref="B119:AE119">TRANSPOSE(MMULT(MINVERSE(B74:AE103),AH74:AH103-B70)/SUM(MMULT(MINVERSE(B74:AE103),AH74:AH103-B70)))</f>
        <v>-3.0586455882853417E-2</v>
      </c>
      <c r="C119" s="3">
        <v>-4.8673566515380011E-2</v>
      </c>
      <c r="D119" s="3">
        <v>-5.7502499031763063E-2</v>
      </c>
      <c r="E119" s="3">
        <v>-4.0995193711437936E-2</v>
      </c>
      <c r="F119" s="3">
        <v>0.22756965522585296</v>
      </c>
      <c r="G119" s="3">
        <v>8.1826633734916235E-2</v>
      </c>
      <c r="H119" s="3">
        <v>-3.6628844612736362E-2</v>
      </c>
      <c r="I119" s="3">
        <v>0.13983538692914901</v>
      </c>
      <c r="J119" s="3">
        <v>0.10135969103097772</v>
      </c>
      <c r="K119" s="3">
        <v>2.1612775020255444E-2</v>
      </c>
      <c r="L119" s="3">
        <v>-0.16934859406516717</v>
      </c>
      <c r="M119" s="3">
        <v>-7.1284259355249971E-2</v>
      </c>
      <c r="N119" s="3">
        <v>-9.3369355052830699E-2</v>
      </c>
      <c r="O119" s="3">
        <v>-2.469398778657168E-2</v>
      </c>
      <c r="P119" s="3">
        <v>-4.8611849498895979E-2</v>
      </c>
      <c r="Q119" s="3">
        <v>0.21808028913657834</v>
      </c>
      <c r="R119" s="3">
        <v>2.6454468485897064E-2</v>
      </c>
      <c r="S119" s="3">
        <v>-0.14022141594490331</v>
      </c>
      <c r="T119" s="3">
        <v>8.0239451313046772E-2</v>
      </c>
      <c r="U119" s="3">
        <v>6.044714207245553E-2</v>
      </c>
      <c r="V119" s="3">
        <v>0.30771238896238223</v>
      </c>
      <c r="W119" s="3">
        <v>0.17637250768723747</v>
      </c>
      <c r="X119" s="3">
        <v>1.6973126924303805E-2</v>
      </c>
      <c r="Y119" s="3">
        <v>2.946904694459114E-2</v>
      </c>
      <c r="Z119" s="3">
        <v>6.2519839262799842E-3</v>
      </c>
      <c r="AA119" s="3">
        <v>9.3192072846607285E-2</v>
      </c>
      <c r="AB119" s="3">
        <v>-3.9223376931860135E-2</v>
      </c>
      <c r="AC119" s="3">
        <v>-2.7905541177440336E-2</v>
      </c>
      <c r="AD119" s="3">
        <v>0.17025912002104926</v>
      </c>
      <c r="AE119" s="3">
        <v>7.1389199305509826E-2</v>
      </c>
      <c r="AF119" s="3">
        <f>SUM(B119:AE119)</f>
        <v>0.99999999999999989</v>
      </c>
    </row>
    <row r="121" spans="1:32" x14ac:dyDescent="0.25">
      <c r="B121" t="s">
        <v>21</v>
      </c>
      <c r="C121" t="s">
        <v>22</v>
      </c>
    </row>
    <row r="122" spans="1:32" x14ac:dyDescent="0.25">
      <c r="A122" t="s">
        <v>36</v>
      </c>
      <c r="B122" s="3">
        <f>SUMPRODUCT(B64:AE64,B119:AE119)</f>
        <v>3.5727870472658754E-2</v>
      </c>
      <c r="C122" s="3">
        <f>B122*12</f>
        <v>0.42873444567190505</v>
      </c>
    </row>
    <row r="123" spans="1:32" x14ac:dyDescent="0.25">
      <c r="A123" t="s">
        <v>37</v>
      </c>
      <c r="B123" s="2">
        <f t="array" ref="B123">MMULT(MMULT(B119:AE119,B74:AE103),TRANSPOSE(B119:AE119))</f>
        <v>1.4672622866282949E-3</v>
      </c>
      <c r="C123" s="2">
        <f>B123*12</f>
        <v>1.760714743953954E-2</v>
      </c>
    </row>
    <row r="124" spans="1:32" x14ac:dyDescent="0.25">
      <c r="A124" t="s">
        <v>38</v>
      </c>
      <c r="B124" s="3">
        <f>SQRT(B123)</f>
        <v>3.8304859830422235E-2</v>
      </c>
      <c r="C124" s="3">
        <f>SQRT(C123)</f>
        <v>0.13269192680619096</v>
      </c>
    </row>
    <row r="125" spans="1:32" x14ac:dyDescent="0.25">
      <c r="A125" t="s">
        <v>34</v>
      </c>
      <c r="B125" s="4">
        <f>(B122-B70)/B124</f>
        <v>0.89095406232380836</v>
      </c>
      <c r="C125" s="4">
        <f>(C122-C70)/C124</f>
        <v>3.086355406309448</v>
      </c>
    </row>
    <row r="127" spans="1:32" x14ac:dyDescent="0.25">
      <c r="A127" s="7" t="s">
        <v>39</v>
      </c>
    </row>
    <row r="129" spans="1:3" x14ac:dyDescent="0.25">
      <c r="A129" t="s">
        <v>40</v>
      </c>
      <c r="B129" s="2">
        <f t="array" ref="B129">MMULT(MMULT(TRANSPOSE(AI74:AI103),B74:AE103),AJ74:AJ103)</f>
        <v>5.6199765695048593E-4</v>
      </c>
    </row>
    <row r="131" spans="1:3" x14ac:dyDescent="0.25">
      <c r="A131" t="s">
        <v>41</v>
      </c>
      <c r="B131" s="3">
        <v>0.3</v>
      </c>
    </row>
    <row r="132" spans="1:3" x14ac:dyDescent="0.25">
      <c r="A132" t="s">
        <v>42</v>
      </c>
      <c r="B132" s="3">
        <f>B131*B111+(1-B131)*B122</f>
        <v>2.9411054255133299E-2</v>
      </c>
    </row>
    <row r="133" spans="1:3" x14ac:dyDescent="0.25">
      <c r="A133" t="s">
        <v>43</v>
      </c>
      <c r="B133" s="3">
        <f>SQRT(B131^2*B112+(1-B131)^2*B123+2*B131*(1-B131)*B129)</f>
        <v>3.1710839242956222E-2</v>
      </c>
    </row>
    <row r="135" spans="1:3" x14ac:dyDescent="0.25">
      <c r="A135" t="s">
        <v>44</v>
      </c>
    </row>
    <row r="136" spans="1:3" x14ac:dyDescent="0.25">
      <c r="B136" t="s">
        <v>43</v>
      </c>
      <c r="C136" t="s">
        <v>42</v>
      </c>
    </row>
    <row r="137" spans="1:3" x14ac:dyDescent="0.25">
      <c r="B137" s="3">
        <f>B133</f>
        <v>3.1710839242956222E-2</v>
      </c>
      <c r="C137" s="3">
        <f>B132</f>
        <v>2.9411054255133299E-2</v>
      </c>
    </row>
    <row r="138" spans="1:3" x14ac:dyDescent="0.25">
      <c r="A138">
        <v>-1.4</v>
      </c>
      <c r="B138" s="3">
        <f t="dataTable" ref="B138:C160" dt2D="0" dtr="0" r1="B131"/>
        <v>7.6002117890850027E-2</v>
      </c>
      <c r="C138" s="3">
        <v>6.5206346154444206E-2</v>
      </c>
    </row>
    <row r="139" spans="1:3" x14ac:dyDescent="0.25">
      <c r="A139">
        <v>-1.2</v>
      </c>
      <c r="B139" s="3">
        <v>7.0309874588076762E-2</v>
      </c>
      <c r="C139" s="3">
        <v>6.0995135342760576E-2</v>
      </c>
    </row>
    <row r="140" spans="1:3" x14ac:dyDescent="0.25">
      <c r="A140">
        <v>-1</v>
      </c>
      <c r="B140" s="3">
        <v>6.467655043106213E-2</v>
      </c>
      <c r="C140" s="3">
        <v>5.6783924531076932E-2</v>
      </c>
    </row>
    <row r="141" spans="1:3" x14ac:dyDescent="0.25">
      <c r="A141">
        <v>-0.8</v>
      </c>
      <c r="B141" s="3">
        <v>5.9118990663800976E-2</v>
      </c>
      <c r="C141" s="3">
        <v>5.2572713719393302E-2</v>
      </c>
    </row>
    <row r="142" spans="1:3" x14ac:dyDescent="0.25">
      <c r="A142">
        <v>-0.6</v>
      </c>
      <c r="B142" s="3">
        <v>5.3660740853306126E-2</v>
      </c>
      <c r="C142" s="3">
        <v>4.8361502907709665E-2</v>
      </c>
    </row>
    <row r="143" spans="1:3" x14ac:dyDescent="0.25">
      <c r="A143">
        <v>-0.4</v>
      </c>
      <c r="B143" s="3">
        <v>4.8335456252310179E-2</v>
      </c>
      <c r="C143" s="3">
        <v>4.4150292096026021E-2</v>
      </c>
    </row>
    <row r="144" spans="1:3" x14ac:dyDescent="0.25">
      <c r="A144">
        <v>-0.2</v>
      </c>
      <c r="B144" s="3">
        <v>4.3192345660852116E-2</v>
      </c>
      <c r="C144" s="3">
        <v>3.9939081284342391E-2</v>
      </c>
    </row>
    <row r="145" spans="1:3" x14ac:dyDescent="0.25">
      <c r="A145">
        <v>0</v>
      </c>
      <c r="B145" s="3">
        <v>3.8304859830422235E-2</v>
      </c>
      <c r="C145" s="3">
        <v>3.5727870472658754E-2</v>
      </c>
    </row>
    <row r="146" spans="1:3" x14ac:dyDescent="0.25">
      <c r="A146">
        <v>0.2</v>
      </c>
      <c r="B146" s="3">
        <v>3.3784123785356397E-2</v>
      </c>
      <c r="C146" s="3">
        <v>3.1516659660975124E-2</v>
      </c>
    </row>
    <row r="147" spans="1:3" x14ac:dyDescent="0.25">
      <c r="A147">
        <v>0.4</v>
      </c>
      <c r="B147" s="3">
        <v>2.9797532173562583E-2</v>
      </c>
      <c r="C147" s="3">
        <v>2.7305448849291484E-2</v>
      </c>
    </row>
    <row r="148" spans="1:3" x14ac:dyDescent="0.25">
      <c r="A148">
        <v>0.6</v>
      </c>
      <c r="B148" s="3">
        <v>2.6586462677440477E-2</v>
      </c>
      <c r="C148" s="3">
        <v>2.3094238037607847E-2</v>
      </c>
    </row>
    <row r="149" spans="1:3" x14ac:dyDescent="0.25">
      <c r="A149">
        <v>0.8</v>
      </c>
      <c r="B149" s="3">
        <v>2.4458295977798583E-2</v>
      </c>
      <c r="C149" s="3">
        <v>1.888302722592421E-2</v>
      </c>
    </row>
    <row r="150" spans="1:3" x14ac:dyDescent="0.25">
      <c r="A150">
        <v>1</v>
      </c>
      <c r="B150" s="3">
        <v>2.3706489764418647E-2</v>
      </c>
      <c r="C150" s="3">
        <v>1.4671816414240575E-2</v>
      </c>
    </row>
    <row r="151" spans="1:3" x14ac:dyDescent="0.25">
      <c r="A151">
        <v>1.2</v>
      </c>
      <c r="B151" s="3">
        <v>2.4458295977798583E-2</v>
      </c>
      <c r="C151" s="3">
        <v>1.046060560255694E-2</v>
      </c>
    </row>
    <row r="152" spans="1:3" x14ac:dyDescent="0.25">
      <c r="A152">
        <v>1.4</v>
      </c>
      <c r="B152" s="3">
        <v>2.6586462677440477E-2</v>
      </c>
      <c r="C152" s="3">
        <v>6.2493947908733045E-3</v>
      </c>
    </row>
    <row r="153" spans="1:3" x14ac:dyDescent="0.25">
      <c r="A153">
        <v>1.6</v>
      </c>
      <c r="B153" s="3">
        <v>2.9797532173562589E-2</v>
      </c>
      <c r="C153" s="3">
        <v>2.0381839791896658E-3</v>
      </c>
    </row>
    <row r="154" spans="1:3" x14ac:dyDescent="0.25">
      <c r="A154">
        <v>1.8</v>
      </c>
      <c r="B154" s="3">
        <v>3.3784123785356397E-2</v>
      </c>
      <c r="C154" s="3">
        <v>-2.1730268324939711E-3</v>
      </c>
    </row>
    <row r="155" spans="1:3" x14ac:dyDescent="0.25">
      <c r="A155">
        <v>2</v>
      </c>
      <c r="B155" s="3">
        <v>3.8304859830422242E-2</v>
      </c>
      <c r="C155" s="3">
        <v>-6.3842376441776046E-3</v>
      </c>
    </row>
    <row r="156" spans="1:3" x14ac:dyDescent="0.25">
      <c r="A156">
        <v>2.2000000000000002</v>
      </c>
      <c r="B156" s="3">
        <v>4.319234566085213E-2</v>
      </c>
      <c r="C156" s="3">
        <v>-1.0595448455861245E-2</v>
      </c>
    </row>
    <row r="157" spans="1:3" x14ac:dyDescent="0.25">
      <c r="A157">
        <v>2.4</v>
      </c>
      <c r="B157" s="3">
        <v>4.8335456252310185E-2</v>
      </c>
      <c r="C157" s="3">
        <v>-1.4806659267544875E-2</v>
      </c>
    </row>
    <row r="158" spans="1:3" x14ac:dyDescent="0.25">
      <c r="A158">
        <v>2.6</v>
      </c>
      <c r="B158" s="3">
        <v>5.3660740853306139E-2</v>
      </c>
      <c r="C158" s="3">
        <v>-1.9017870079228512E-2</v>
      </c>
    </row>
    <row r="159" spans="1:3" x14ac:dyDescent="0.25">
      <c r="A159">
        <v>2.8</v>
      </c>
      <c r="B159" s="3">
        <v>5.9118990663800976E-2</v>
      </c>
      <c r="C159" s="3">
        <v>-2.3229080890912142E-2</v>
      </c>
    </row>
    <row r="160" spans="1:3" x14ac:dyDescent="0.25">
      <c r="A160">
        <v>3</v>
      </c>
      <c r="B160" s="3">
        <v>6.4676550431062144E-2</v>
      </c>
      <c r="C160" s="3">
        <v>-2.7440291702595786E-2</v>
      </c>
    </row>
    <row r="162" spans="1:2" x14ac:dyDescent="0.25">
      <c r="A162" s="7" t="s">
        <v>45</v>
      </c>
    </row>
    <row r="164" spans="1:2" x14ac:dyDescent="0.25">
      <c r="A164" t="s">
        <v>46</v>
      </c>
    </row>
    <row r="166" spans="1:2" x14ac:dyDescent="0.25">
      <c r="A166" t="s">
        <v>69</v>
      </c>
      <c r="B166" s="4">
        <v>0</v>
      </c>
    </row>
    <row r="167" spans="1:2" x14ac:dyDescent="0.25">
      <c r="A167" t="s">
        <v>70</v>
      </c>
      <c r="B167" s="4">
        <v>0</v>
      </c>
    </row>
    <row r="168" spans="1:2" x14ac:dyDescent="0.25">
      <c r="A168" t="s">
        <v>71</v>
      </c>
      <c r="B168" s="4">
        <v>0</v>
      </c>
    </row>
    <row r="169" spans="1:2" x14ac:dyDescent="0.25">
      <c r="A169" t="s">
        <v>72</v>
      </c>
      <c r="B169" s="4">
        <v>0</v>
      </c>
    </row>
    <row r="170" spans="1:2" x14ac:dyDescent="0.25">
      <c r="A170" t="s">
        <v>73</v>
      </c>
      <c r="B170" s="4">
        <v>0.15851662727906299</v>
      </c>
    </row>
    <row r="171" spans="1:2" x14ac:dyDescent="0.25">
      <c r="A171" t="s">
        <v>74</v>
      </c>
      <c r="B171" s="4">
        <v>0</v>
      </c>
    </row>
    <row r="172" spans="1:2" x14ac:dyDescent="0.25">
      <c r="A172" t="s">
        <v>75</v>
      </c>
      <c r="B172" s="4">
        <v>0</v>
      </c>
    </row>
    <row r="173" spans="1:2" x14ac:dyDescent="0.25">
      <c r="A173" t="s">
        <v>76</v>
      </c>
      <c r="B173" s="4">
        <v>0.18303489279142551</v>
      </c>
    </row>
    <row r="174" spans="1:2" x14ac:dyDescent="0.25">
      <c r="A174" t="s">
        <v>77</v>
      </c>
      <c r="B174" s="4">
        <v>4.0735483754220557E-2</v>
      </c>
    </row>
    <row r="175" spans="1:2" x14ac:dyDescent="0.25">
      <c r="A175" t="s">
        <v>78</v>
      </c>
      <c r="B175" s="4">
        <v>0</v>
      </c>
    </row>
    <row r="176" spans="1:2" x14ac:dyDescent="0.25">
      <c r="A176" t="s">
        <v>79</v>
      </c>
      <c r="B176" s="4">
        <v>0</v>
      </c>
    </row>
    <row r="177" spans="1:2" x14ac:dyDescent="0.25">
      <c r="A177" t="s">
        <v>80</v>
      </c>
      <c r="B177" s="4">
        <v>0</v>
      </c>
    </row>
    <row r="178" spans="1:2" x14ac:dyDescent="0.25">
      <c r="A178" t="s">
        <v>81</v>
      </c>
      <c r="B178" s="4">
        <v>0</v>
      </c>
    </row>
    <row r="179" spans="1:2" x14ac:dyDescent="0.25">
      <c r="A179" t="s">
        <v>82</v>
      </c>
      <c r="B179" s="4">
        <v>0</v>
      </c>
    </row>
    <row r="180" spans="1:2" x14ac:dyDescent="0.25">
      <c r="A180" t="s">
        <v>83</v>
      </c>
      <c r="B180" s="4">
        <v>0</v>
      </c>
    </row>
    <row r="181" spans="1:2" x14ac:dyDescent="0.25">
      <c r="A181" t="s">
        <v>84</v>
      </c>
      <c r="B181" s="4">
        <v>0.20623277373966659</v>
      </c>
    </row>
    <row r="182" spans="1:2" x14ac:dyDescent="0.25">
      <c r="A182" t="s">
        <v>85</v>
      </c>
      <c r="B182" s="4">
        <v>0</v>
      </c>
    </row>
    <row r="183" spans="1:2" x14ac:dyDescent="0.25">
      <c r="A183" t="s">
        <v>86</v>
      </c>
      <c r="B183" s="4">
        <v>0</v>
      </c>
    </row>
    <row r="184" spans="1:2" x14ac:dyDescent="0.25">
      <c r="A184" t="s">
        <v>87</v>
      </c>
      <c r="B184" s="4">
        <v>0</v>
      </c>
    </row>
    <row r="185" spans="1:2" x14ac:dyDescent="0.25">
      <c r="A185" t="s">
        <v>88</v>
      </c>
      <c r="B185" s="4">
        <v>0</v>
      </c>
    </row>
    <row r="186" spans="1:2" x14ac:dyDescent="0.25">
      <c r="A186" t="s">
        <v>89</v>
      </c>
      <c r="B186" s="4">
        <v>0.13941066806469612</v>
      </c>
    </row>
    <row r="187" spans="1:2" x14ac:dyDescent="0.25">
      <c r="A187" t="s">
        <v>90</v>
      </c>
      <c r="B187" s="4">
        <v>4.1498775932918196E-2</v>
      </c>
    </row>
    <row r="188" spans="1:2" x14ac:dyDescent="0.25">
      <c r="A188" t="s">
        <v>91</v>
      </c>
      <c r="B188" s="4">
        <v>0</v>
      </c>
    </row>
    <row r="189" spans="1:2" x14ac:dyDescent="0.25">
      <c r="A189" t="s">
        <v>92</v>
      </c>
      <c r="B189" s="4">
        <v>8.6287202369015152E-3</v>
      </c>
    </row>
    <row r="190" spans="1:2" x14ac:dyDescent="0.25">
      <c r="A190" t="s">
        <v>93</v>
      </c>
      <c r="B190" s="4">
        <v>0</v>
      </c>
    </row>
    <row r="191" spans="1:2" x14ac:dyDescent="0.25">
      <c r="A191" t="s">
        <v>94</v>
      </c>
      <c r="B191" s="4">
        <v>4.3591823807140724E-2</v>
      </c>
    </row>
    <row r="192" spans="1:2" x14ac:dyDescent="0.25">
      <c r="A192" t="s">
        <v>95</v>
      </c>
      <c r="B192" s="4">
        <v>0</v>
      </c>
    </row>
    <row r="193" spans="1:3" x14ac:dyDescent="0.25">
      <c r="A193" t="s">
        <v>96</v>
      </c>
      <c r="B193" s="4">
        <v>0</v>
      </c>
    </row>
    <row r="194" spans="1:3" x14ac:dyDescent="0.25">
      <c r="A194" t="s">
        <v>97</v>
      </c>
      <c r="B194" s="4">
        <v>0.10239610850803538</v>
      </c>
    </row>
    <row r="195" spans="1:3" x14ac:dyDescent="0.25">
      <c r="A195" t="s">
        <v>98</v>
      </c>
      <c r="B195" s="4">
        <v>7.5954125749767065E-2</v>
      </c>
    </row>
    <row r="196" spans="1:3" x14ac:dyDescent="0.25">
      <c r="A196" t="s">
        <v>30</v>
      </c>
      <c r="B196">
        <f>SUM(B166:B195)</f>
        <v>0.9999999998638347</v>
      </c>
    </row>
    <row r="198" spans="1:3" x14ac:dyDescent="0.25">
      <c r="B198" t="s">
        <v>21</v>
      </c>
      <c r="C198" t="s">
        <v>22</v>
      </c>
    </row>
    <row r="199" spans="1:3" x14ac:dyDescent="0.25">
      <c r="A199" s="1" t="s">
        <v>47</v>
      </c>
      <c r="B199" s="3">
        <f t="array" ref="B199">MMULT(TRANSPOSE(B166:B195),AH74:AH103)</f>
        <v>2.5095339802030107E-2</v>
      </c>
      <c r="C199" s="3">
        <f>B199*12</f>
        <v>0.30114407762436129</v>
      </c>
    </row>
    <row r="200" spans="1:3" x14ac:dyDescent="0.25">
      <c r="A200" s="1" t="s">
        <v>48</v>
      </c>
      <c r="B200" s="2">
        <f t="array" ref="B200">MMULT(MMULT(TRANSPOSE(B166:B195),B74:AE103),B166:B195)</f>
        <v>1.8594610773978806E-3</v>
      </c>
      <c r="C200" s="2">
        <f>B200*12</f>
        <v>2.2313532928774568E-2</v>
      </c>
    </row>
    <row r="201" spans="1:3" x14ac:dyDescent="0.25">
      <c r="A201" s="1" t="s">
        <v>49</v>
      </c>
      <c r="B201" s="3">
        <f t="array" ref="B201">SQRT(MMULT(TRANSPOSE(B166:B195),MMULT(B74:AE103,B166:B195)))</f>
        <v>4.3121468868741943E-2</v>
      </c>
      <c r="C201" s="3">
        <f>SQRT(C200)</f>
        <v>0.14937714995532136</v>
      </c>
    </row>
    <row r="202" spans="1:3" x14ac:dyDescent="0.25">
      <c r="A202" s="1" t="s">
        <v>34</v>
      </c>
      <c r="B202" s="4">
        <f>(B199-B70)/B201</f>
        <v>0.54486408785257079</v>
      </c>
      <c r="C202" s="4">
        <f>(C199-C70)/C201</f>
        <v>1.88746456676065</v>
      </c>
    </row>
    <row r="204" spans="1:3" x14ac:dyDescent="0.25">
      <c r="A204" s="5" t="s">
        <v>50</v>
      </c>
    </row>
    <row r="206" spans="1:3" x14ac:dyDescent="0.25">
      <c r="A206" t="s">
        <v>100</v>
      </c>
    </row>
    <row r="207" spans="1:3" x14ac:dyDescent="0.25">
      <c r="B207" t="s">
        <v>101</v>
      </c>
    </row>
    <row r="208" spans="1:3" x14ac:dyDescent="0.25">
      <c r="A208" t="s">
        <v>69</v>
      </c>
      <c r="B208" s="4">
        <v>0.05</v>
      </c>
    </row>
    <row r="209" spans="1:2" x14ac:dyDescent="0.25">
      <c r="A209" t="s">
        <v>70</v>
      </c>
      <c r="B209" s="4">
        <v>0.05</v>
      </c>
    </row>
    <row r="210" spans="1:2" x14ac:dyDescent="0.25">
      <c r="A210" t="s">
        <v>71</v>
      </c>
      <c r="B210" s="4">
        <v>0.05</v>
      </c>
    </row>
    <row r="211" spans="1:2" x14ac:dyDescent="0.25">
      <c r="A211" t="s">
        <v>72</v>
      </c>
      <c r="B211" s="4">
        <v>0.05</v>
      </c>
    </row>
    <row r="212" spans="1:2" x14ac:dyDescent="0.25">
      <c r="A212" t="s">
        <v>73</v>
      </c>
      <c r="B212" s="4">
        <v>0</v>
      </c>
    </row>
    <row r="213" spans="1:2" x14ac:dyDescent="0.25">
      <c r="A213" t="s">
        <v>74</v>
      </c>
      <c r="B213" s="4">
        <v>0.05</v>
      </c>
    </row>
    <row r="214" spans="1:2" x14ac:dyDescent="0.25">
      <c r="A214" t="s">
        <v>75</v>
      </c>
      <c r="B214" s="4">
        <v>0.05</v>
      </c>
    </row>
    <row r="215" spans="1:2" x14ac:dyDescent="0.25">
      <c r="A215" t="s">
        <v>76</v>
      </c>
      <c r="B215" s="4">
        <v>0</v>
      </c>
    </row>
    <row r="216" spans="1:2" x14ac:dyDescent="0.25">
      <c r="A216" t="s">
        <v>77</v>
      </c>
      <c r="B216" s="4">
        <v>0.05</v>
      </c>
    </row>
    <row r="217" spans="1:2" x14ac:dyDescent="0.25">
      <c r="A217" t="s">
        <v>78</v>
      </c>
      <c r="B217" s="4">
        <v>0</v>
      </c>
    </row>
    <row r="218" spans="1:2" x14ac:dyDescent="0.25">
      <c r="A218" t="s">
        <v>79</v>
      </c>
      <c r="B218" s="4">
        <v>0.05</v>
      </c>
    </row>
    <row r="219" spans="1:2" x14ac:dyDescent="0.25">
      <c r="A219" t="s">
        <v>80</v>
      </c>
      <c r="B219" s="4">
        <v>0.05</v>
      </c>
    </row>
    <row r="220" spans="1:2" x14ac:dyDescent="0.25">
      <c r="A220" t="s">
        <v>81</v>
      </c>
      <c r="B220" s="4">
        <v>0.05</v>
      </c>
    </row>
    <row r="221" spans="1:2" x14ac:dyDescent="0.25">
      <c r="A221" t="s">
        <v>82</v>
      </c>
      <c r="B221" s="4">
        <v>0.05</v>
      </c>
    </row>
    <row r="222" spans="1:2" x14ac:dyDescent="0.25">
      <c r="A222" t="s">
        <v>83</v>
      </c>
      <c r="B222" s="4">
        <v>0.05</v>
      </c>
    </row>
    <row r="223" spans="1:2" x14ac:dyDescent="0.25">
      <c r="A223" t="s">
        <v>84</v>
      </c>
      <c r="B223" s="4">
        <v>0</v>
      </c>
    </row>
    <row r="224" spans="1:2" x14ac:dyDescent="0.25">
      <c r="A224" t="s">
        <v>85</v>
      </c>
      <c r="B224" s="4">
        <v>0.05</v>
      </c>
    </row>
    <row r="225" spans="1:3" x14ac:dyDescent="0.25">
      <c r="A225" t="s">
        <v>86</v>
      </c>
      <c r="B225" s="4">
        <v>4.2491606534355792E-3</v>
      </c>
    </row>
    <row r="226" spans="1:3" x14ac:dyDescent="0.25">
      <c r="A226" t="s">
        <v>87</v>
      </c>
      <c r="B226" s="4">
        <v>0.05</v>
      </c>
    </row>
    <row r="227" spans="1:3" x14ac:dyDescent="0.25">
      <c r="A227" t="s">
        <v>88</v>
      </c>
      <c r="B227" s="4">
        <v>0</v>
      </c>
    </row>
    <row r="228" spans="1:3" x14ac:dyDescent="0.25">
      <c r="A228" t="s">
        <v>89</v>
      </c>
      <c r="B228" s="4">
        <v>0.05</v>
      </c>
    </row>
    <row r="229" spans="1:3" x14ac:dyDescent="0.25">
      <c r="A229" t="s">
        <v>90</v>
      </c>
      <c r="B229" s="4">
        <v>4.5750839246635901E-2</v>
      </c>
    </row>
    <row r="230" spans="1:3" x14ac:dyDescent="0.25">
      <c r="A230" t="s">
        <v>91</v>
      </c>
      <c r="B230" s="4">
        <v>0</v>
      </c>
    </row>
    <row r="231" spans="1:3" x14ac:dyDescent="0.25">
      <c r="A231" t="s">
        <v>92</v>
      </c>
      <c r="B231" s="4">
        <v>0</v>
      </c>
    </row>
    <row r="232" spans="1:3" x14ac:dyDescent="0.25">
      <c r="A232" t="s">
        <v>93</v>
      </c>
      <c r="B232" s="4">
        <v>0</v>
      </c>
    </row>
    <row r="233" spans="1:3" x14ac:dyDescent="0.25">
      <c r="A233" t="s">
        <v>94</v>
      </c>
      <c r="B233" s="4">
        <v>0</v>
      </c>
    </row>
    <row r="234" spans="1:3" x14ac:dyDescent="0.25">
      <c r="A234" t="s">
        <v>95</v>
      </c>
      <c r="B234" s="4">
        <v>0.05</v>
      </c>
    </row>
    <row r="235" spans="1:3" x14ac:dyDescent="0.25">
      <c r="A235" t="s">
        <v>96</v>
      </c>
      <c r="B235" s="4">
        <v>0.05</v>
      </c>
    </row>
    <row r="236" spans="1:3" x14ac:dyDescent="0.25">
      <c r="A236" t="s">
        <v>97</v>
      </c>
      <c r="B236" s="4">
        <v>0.05</v>
      </c>
    </row>
    <row r="237" spans="1:3" x14ac:dyDescent="0.25">
      <c r="A237" t="s">
        <v>98</v>
      </c>
      <c r="B237" s="4">
        <v>0.05</v>
      </c>
    </row>
    <row r="238" spans="1:3" x14ac:dyDescent="0.25">
      <c r="A238" t="s">
        <v>30</v>
      </c>
      <c r="B238">
        <f>SUM(B208:B237)</f>
        <v>0.99999999990007182</v>
      </c>
    </row>
    <row r="240" spans="1:3" x14ac:dyDescent="0.25">
      <c r="B240" t="s">
        <v>21</v>
      </c>
      <c r="C240" t="s">
        <v>22</v>
      </c>
    </row>
    <row r="241" spans="1:9" x14ac:dyDescent="0.25">
      <c r="A241" s="1" t="s">
        <v>47</v>
      </c>
      <c r="B241" s="3">
        <f t="array" ref="B241">MMULT(TRANSPOSE(B208:B237),B74:AE103)</f>
        <v>4.189915396292221E-3</v>
      </c>
      <c r="C241" s="3">
        <f>B241*12</f>
        <v>5.0278984755506656E-2</v>
      </c>
    </row>
    <row r="242" spans="1:9" x14ac:dyDescent="0.25">
      <c r="A242" s="1" t="s">
        <v>48</v>
      </c>
      <c r="B242" s="2">
        <f t="array" ref="B242">MMULT(MMULT(TRANSPOSE(B208:B237),B74:AE103),B208:B237)</f>
        <v>5.907157111755509E-3</v>
      </c>
      <c r="C242" s="2">
        <f>B242*12</f>
        <v>7.0885885341066102E-2</v>
      </c>
    </row>
    <row r="243" spans="1:9" x14ac:dyDescent="0.25">
      <c r="A243" s="1" t="s">
        <v>49</v>
      </c>
      <c r="B243" s="3">
        <f t="array" ref="B243">SQRT(MMULT(TRANSPOSE(B208:B237),MMULT(B74:AE103,B208:B237)))</f>
        <v>7.6858032187634817E-2</v>
      </c>
      <c r="C243" s="3">
        <f>SQRT(C242)</f>
        <v>0.26624403343749525</v>
      </c>
    </row>
    <row r="244" spans="1:9" x14ac:dyDescent="0.25">
      <c r="A244" s="1" t="s">
        <v>34</v>
      </c>
      <c r="B244" s="4">
        <f>(B241-B70)/B243</f>
        <v>3.3697394046850133E-2</v>
      </c>
      <c r="C244" s="4">
        <f>(C241-C70)/C243</f>
        <v>0.11673119714362691</v>
      </c>
    </row>
    <row r="246" spans="1:9" ht="15.75" thickBot="1" x14ac:dyDescent="0.3">
      <c r="A246" s="5" t="s">
        <v>54</v>
      </c>
    </row>
    <row r="247" spans="1:9" ht="45.75" customHeight="1" x14ac:dyDescent="0.25">
      <c r="A247" s="74"/>
      <c r="B247" s="66" t="s">
        <v>27</v>
      </c>
      <c r="C247" s="67"/>
      <c r="D247" s="68" t="s">
        <v>64</v>
      </c>
      <c r="E247" s="69"/>
      <c r="F247" s="70" t="s">
        <v>46</v>
      </c>
      <c r="G247" s="71"/>
      <c r="H247" s="72" t="s">
        <v>103</v>
      </c>
      <c r="I247" s="73"/>
    </row>
    <row r="248" spans="1:9" ht="15.75" thickBot="1" x14ac:dyDescent="0.3">
      <c r="A248" s="75"/>
      <c r="B248" s="52" t="s">
        <v>21</v>
      </c>
      <c r="C248" s="54" t="s">
        <v>22</v>
      </c>
      <c r="D248" s="55" t="s">
        <v>21</v>
      </c>
      <c r="E248" s="56" t="s">
        <v>22</v>
      </c>
      <c r="F248" s="57" t="s">
        <v>21</v>
      </c>
      <c r="G248" s="58" t="s">
        <v>22</v>
      </c>
      <c r="H248" s="59" t="s">
        <v>21</v>
      </c>
      <c r="I248" s="60" t="s">
        <v>22</v>
      </c>
    </row>
    <row r="249" spans="1:9" x14ac:dyDescent="0.25">
      <c r="A249" s="35" t="s">
        <v>60</v>
      </c>
      <c r="B249" s="11">
        <f>B111</f>
        <v>1.4671816414240575E-2</v>
      </c>
      <c r="C249" s="12">
        <f>C111</f>
        <v>0.17606179697088689</v>
      </c>
      <c r="D249" s="27">
        <f>B122</f>
        <v>3.5727870472658754E-2</v>
      </c>
      <c r="E249" s="28">
        <f>C122</f>
        <v>0.42873444567190505</v>
      </c>
      <c r="F249" s="23">
        <f>B199</f>
        <v>2.5095339802030107E-2</v>
      </c>
      <c r="G249" s="24">
        <f>C199</f>
        <v>0.30114407762436129</v>
      </c>
      <c r="H249" s="31">
        <f>B241</f>
        <v>4.189915396292221E-3</v>
      </c>
      <c r="I249" s="32">
        <f>C241</f>
        <v>5.0278984755506656E-2</v>
      </c>
    </row>
    <row r="250" spans="1:9" x14ac:dyDescent="0.25">
      <c r="A250" s="10" t="s">
        <v>61</v>
      </c>
      <c r="B250" s="13">
        <f t="shared" ref="B250:C252" si="4">B112</f>
        <v>5.6199765695048604E-4</v>
      </c>
      <c r="C250" s="16">
        <f t="shared" si="4"/>
        <v>6.7439718834058325E-3</v>
      </c>
      <c r="D250" s="44">
        <f t="shared" ref="D250:E252" si="5">B123</f>
        <v>1.4672622866282949E-3</v>
      </c>
      <c r="E250" s="45">
        <f t="shared" si="5"/>
        <v>1.760714743953954E-2</v>
      </c>
      <c r="F250" s="46">
        <f t="shared" ref="F250:G252" si="6">B200</f>
        <v>1.8594610773978806E-3</v>
      </c>
      <c r="G250" s="47">
        <f t="shared" si="6"/>
        <v>2.2313532928774568E-2</v>
      </c>
      <c r="H250" s="48">
        <f t="shared" ref="H250:I252" si="7">B242</f>
        <v>5.907157111755509E-3</v>
      </c>
      <c r="I250" s="49">
        <f t="shared" si="7"/>
        <v>7.0885885341066102E-2</v>
      </c>
    </row>
    <row r="251" spans="1:9" x14ac:dyDescent="0.25">
      <c r="A251" s="10" t="s">
        <v>62</v>
      </c>
      <c r="B251" s="14">
        <f t="shared" si="4"/>
        <v>2.3706489764418647E-2</v>
      </c>
      <c r="C251" s="17">
        <f t="shared" si="4"/>
        <v>8.2121689482169274E-2</v>
      </c>
      <c r="D251" s="29">
        <f t="shared" si="5"/>
        <v>3.8304859830422235E-2</v>
      </c>
      <c r="E251" s="30">
        <f t="shared" si="5"/>
        <v>0.13269192680619096</v>
      </c>
      <c r="F251" s="25">
        <f t="shared" si="6"/>
        <v>4.3121468868741943E-2</v>
      </c>
      <c r="G251" s="26">
        <f t="shared" si="6"/>
        <v>0.14937714995532136</v>
      </c>
      <c r="H251" s="21">
        <f t="shared" si="7"/>
        <v>7.6858032187634817E-2</v>
      </c>
      <c r="I251" s="22">
        <f t="shared" si="7"/>
        <v>0.26624403343749525</v>
      </c>
    </row>
    <row r="252" spans="1:9" ht="15.75" thickBot="1" x14ac:dyDescent="0.3">
      <c r="A252" s="10" t="s">
        <v>34</v>
      </c>
      <c r="B252" s="15">
        <f t="shared" si="4"/>
        <v>0.55140244482167999</v>
      </c>
      <c r="C252" s="18">
        <f t="shared" si="4"/>
        <v>1.9101140996976884</v>
      </c>
      <c r="D252" s="36">
        <f t="shared" si="5"/>
        <v>0.89095406232380836</v>
      </c>
      <c r="E252" s="37">
        <f t="shared" si="5"/>
        <v>3.086355406309448</v>
      </c>
      <c r="F252" s="38">
        <f t="shared" si="6"/>
        <v>0.54486408785257079</v>
      </c>
      <c r="G252" s="39">
        <f t="shared" si="6"/>
        <v>1.88746456676065</v>
      </c>
      <c r="H252" s="40">
        <f t="shared" si="7"/>
        <v>3.3697394046850133E-2</v>
      </c>
      <c r="I252" s="41">
        <f t="shared" si="7"/>
        <v>0.11673119714362691</v>
      </c>
    </row>
  </sheetData>
  <mergeCells count="5">
    <mergeCell ref="A247:A248"/>
    <mergeCell ref="B247:C247"/>
    <mergeCell ref="D247:E247"/>
    <mergeCell ref="F247:G247"/>
    <mergeCell ref="H247:I247"/>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87"/>
  <sheetViews>
    <sheetView zoomScale="80" zoomScaleNormal="80" workbookViewId="0"/>
  </sheetViews>
  <sheetFormatPr defaultRowHeight="15" x14ac:dyDescent="0.25"/>
  <cols>
    <col min="1" max="1" width="46.85546875" bestFit="1" customWidth="1"/>
    <col min="2" max="9" width="9.28515625" customWidth="1"/>
    <col min="10" max="10" width="13.42578125" bestFit="1" customWidth="1"/>
    <col min="11" max="11" width="25.7109375" bestFit="1" customWidth="1"/>
    <col min="12" max="12" width="16.7109375" bestFit="1" customWidth="1"/>
    <col min="13" max="13" width="25.7109375" bestFit="1" customWidth="1"/>
    <col min="14" max="14" width="23.42578125" bestFit="1" customWidth="1"/>
    <col min="15" max="15" width="14.85546875" bestFit="1" customWidth="1"/>
    <col min="16" max="16" width="12.7109375" bestFit="1" customWidth="1"/>
    <col min="17" max="17" width="19.42578125" bestFit="1" customWidth="1"/>
    <col min="18" max="18" width="17.5703125" bestFit="1" customWidth="1"/>
    <col min="19" max="21" width="12.7109375" bestFit="1" customWidth="1"/>
    <col min="22" max="22" width="22.28515625" bestFit="1" customWidth="1"/>
    <col min="23" max="23" width="20.140625" bestFit="1" customWidth="1"/>
    <col min="24" max="25" width="12.7109375" bestFit="1" customWidth="1"/>
    <col min="26" max="26" width="15.7109375" bestFit="1" customWidth="1"/>
    <col min="27" max="27" width="13.85546875" bestFit="1" customWidth="1"/>
    <col min="28" max="28" width="20.5703125" bestFit="1" customWidth="1"/>
    <col min="29" max="29" width="15.42578125" bestFit="1" customWidth="1"/>
    <col min="30" max="30" width="14.28515625" bestFit="1" customWidth="1"/>
    <col min="31" max="31" width="12.7109375" bestFit="1" customWidth="1"/>
    <col min="33" max="33" width="43.5703125" bestFit="1" customWidth="1"/>
    <col min="34" max="34" width="9.5703125" bestFit="1" customWidth="1"/>
    <col min="36" max="36" width="29.5703125" bestFit="1" customWidth="1"/>
  </cols>
  <sheetData>
    <row r="1" spans="1:33" x14ac:dyDescent="0.25">
      <c r="A1" t="s">
        <v>0</v>
      </c>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c r="W1" t="s">
        <v>90</v>
      </c>
      <c r="X1" t="s">
        <v>91</v>
      </c>
      <c r="Y1" t="s">
        <v>92</v>
      </c>
      <c r="Z1" t="s">
        <v>93</v>
      </c>
      <c r="AA1" t="s">
        <v>94</v>
      </c>
      <c r="AB1" t="s">
        <v>95</v>
      </c>
      <c r="AC1" t="s">
        <v>96</v>
      </c>
      <c r="AD1" t="s">
        <v>97</v>
      </c>
      <c r="AE1" t="s">
        <v>98</v>
      </c>
      <c r="AG1" t="s">
        <v>99</v>
      </c>
    </row>
    <row r="2" spans="1:33" x14ac:dyDescent="0.25">
      <c r="A2" s="1">
        <v>42766</v>
      </c>
      <c r="B2" s="2">
        <v>6.1696413904428482E-2</v>
      </c>
      <c r="C2" s="2">
        <v>-2.601243369281292E-2</v>
      </c>
      <c r="D2" s="2">
        <v>-6.3375127501785755E-3</v>
      </c>
      <c r="E2" s="2">
        <v>-3.2682064920663834E-2</v>
      </c>
      <c r="F2" s="2">
        <v>6.9832275621592999E-3</v>
      </c>
      <c r="G2" s="2">
        <v>3.9475712925195694E-2</v>
      </c>
      <c r="H2" s="2">
        <v>-0.15691493451595306</v>
      </c>
      <c r="I2" s="2">
        <v>9.6081309020519257E-2</v>
      </c>
      <c r="J2" s="2">
        <v>0.11692991107702255</v>
      </c>
      <c r="K2" s="2">
        <v>-3.0449138954281807E-2</v>
      </c>
      <c r="L2" s="2">
        <v>-7.0573925971984863E-2</v>
      </c>
      <c r="M2" s="2">
        <v>8.7316364049911499E-2</v>
      </c>
      <c r="N2" s="2">
        <v>-5.3950712084770203E-2</v>
      </c>
      <c r="O2" s="2">
        <v>-3.2351210713386536E-2</v>
      </c>
      <c r="P2" s="2">
        <v>5.2478086203336716E-2</v>
      </c>
      <c r="Q2" s="2">
        <v>4.9827504903078079E-2</v>
      </c>
      <c r="R2" s="2">
        <v>5.5403120815753937E-2</v>
      </c>
      <c r="S2" s="2">
        <v>-2.1000167354941368E-2</v>
      </c>
      <c r="T2" s="2">
        <v>-1.0699069127440453E-2</v>
      </c>
      <c r="U2" s="2">
        <v>1.00737065076828E-2</v>
      </c>
      <c r="V2" s="2">
        <v>0.13049791753292084</v>
      </c>
      <c r="W2" s="2">
        <v>3.9874613285064697E-2</v>
      </c>
      <c r="X2" s="2">
        <v>-4.19435054063797E-2</v>
      </c>
      <c r="Y2" s="2">
        <v>-1.5937387943267822E-2</v>
      </c>
      <c r="Z2" s="2">
        <v>5.0689885392785072E-3</v>
      </c>
      <c r="AA2" s="2">
        <v>-2.3091133683919907E-2</v>
      </c>
      <c r="AB2" s="2">
        <v>-4.6595625579357147E-2</v>
      </c>
      <c r="AC2" s="2">
        <v>1.7194122774526477E-3</v>
      </c>
      <c r="AD2" s="2">
        <v>9.81636643409729E-2</v>
      </c>
      <c r="AE2" s="2">
        <v>0.17895077168941498</v>
      </c>
      <c r="AF2" s="2"/>
      <c r="AG2" s="2">
        <v>2.2173040000000001E-2</v>
      </c>
    </row>
    <row r="3" spans="1:33" x14ac:dyDescent="0.25">
      <c r="A3" s="1">
        <v>42794</v>
      </c>
      <c r="B3" s="2">
        <v>-5.0610499456524849E-3</v>
      </c>
      <c r="C3" s="2">
        <v>9.5154404640197754E-2</v>
      </c>
      <c r="D3" s="2">
        <v>2.8029518201947212E-2</v>
      </c>
      <c r="E3" s="2">
        <v>5.0128526985645294E-2</v>
      </c>
      <c r="F3" s="2">
        <v>4.9114808440208435E-2</v>
      </c>
      <c r="G3" s="2">
        <v>-3.2046250998973846E-3</v>
      </c>
      <c r="H3" s="2">
        <v>-3.9957892149686813E-2</v>
      </c>
      <c r="I3" s="2">
        <v>8.748713880777359E-2</v>
      </c>
      <c r="J3" s="2">
        <v>-6.406635046005249E-3</v>
      </c>
      <c r="K3" s="2">
        <v>6.8459175527095795E-2</v>
      </c>
      <c r="L3" s="2">
        <v>-2.1695073693990707E-2</v>
      </c>
      <c r="M3" s="2">
        <v>-2.1764757111668587E-2</v>
      </c>
      <c r="N3" s="2">
        <v>2.0026955753564835E-2</v>
      </c>
      <c r="O3" s="2">
        <v>-4.1791044175624847E-2</v>
      </c>
      <c r="P3" s="2">
        <v>8.2124106585979462E-2</v>
      </c>
      <c r="Q3" s="2">
        <v>3.9611887186765671E-2</v>
      </c>
      <c r="R3" s="2">
        <v>2.8197161853313446E-2</v>
      </c>
      <c r="S3" s="2">
        <v>7.2674743831157684E-2</v>
      </c>
      <c r="T3" s="2">
        <v>-5.0041221082210541E-2</v>
      </c>
      <c r="U3" s="2">
        <v>0.16331546008586884</v>
      </c>
      <c r="V3" s="2">
        <v>1.8366778269410133E-2</v>
      </c>
      <c r="W3" s="2">
        <v>0.11092855036258698</v>
      </c>
      <c r="X3" s="2">
        <v>0.18870104849338531</v>
      </c>
      <c r="Y3" s="2">
        <v>-6.0070667415857315E-2</v>
      </c>
      <c r="Z3" s="2">
        <v>2.2459134459495544E-2</v>
      </c>
      <c r="AA3" s="2">
        <v>8.5408113896846771E-2</v>
      </c>
      <c r="AB3" s="2">
        <v>4.9561979249119759E-3</v>
      </c>
      <c r="AC3" s="2">
        <v>7.8613124787807465E-2</v>
      </c>
      <c r="AD3" s="2">
        <v>2.6181569322943687E-2</v>
      </c>
      <c r="AE3" s="2">
        <v>-7.7005010098218918E-3</v>
      </c>
      <c r="AF3" s="2"/>
      <c r="AG3" s="2">
        <v>3.2623440000000004E-2</v>
      </c>
    </row>
    <row r="4" spans="1:33" x14ac:dyDescent="0.25">
      <c r="A4" s="1">
        <v>42825</v>
      </c>
      <c r="B4" s="2">
        <v>2.997550368309021E-2</v>
      </c>
      <c r="C4" s="2">
        <v>2.7014340739697218E-3</v>
      </c>
      <c r="D4" s="2">
        <v>-1.847878098487854E-2</v>
      </c>
      <c r="E4" s="2">
        <v>6.8193770945072174E-2</v>
      </c>
      <c r="F4" s="2">
        <v>1.5354477800428867E-2</v>
      </c>
      <c r="G4" s="2">
        <v>-2.1739102900028229E-2</v>
      </c>
      <c r="H4" s="2">
        <v>0.2803942859172821</v>
      </c>
      <c r="I4" s="2">
        <v>-2.6605524122714996E-2</v>
      </c>
      <c r="J4" s="2">
        <v>6.3953764736652374E-2</v>
      </c>
      <c r="K4" s="2">
        <v>-1.9799878820776939E-2</v>
      </c>
      <c r="L4" s="2">
        <v>8.485027588903904E-3</v>
      </c>
      <c r="M4" s="2">
        <v>8.7681347504258156E-3</v>
      </c>
      <c r="N4" s="2">
        <v>-4.5599974691867828E-2</v>
      </c>
      <c r="O4" s="2">
        <v>-1.2499988079071045E-2</v>
      </c>
      <c r="P4" s="2">
        <v>2.7104159817099571E-2</v>
      </c>
      <c r="Q4" s="2">
        <v>-1.3396302238106728E-2</v>
      </c>
      <c r="R4" s="2">
        <v>2.5871342048048973E-2</v>
      </c>
      <c r="S4" s="2">
        <v>2.6723882183432579E-2</v>
      </c>
      <c r="T4" s="2">
        <v>3.0106490477919579E-2</v>
      </c>
      <c r="U4" s="2">
        <v>3.9174403995275497E-2</v>
      </c>
      <c r="V4" s="2">
        <v>5.3477468900382519E-3</v>
      </c>
      <c r="W4" s="2">
        <v>-1.362911774776876E-3</v>
      </c>
      <c r="X4" s="2">
        <v>-3.1643204391002655E-2</v>
      </c>
      <c r="Y4" s="2">
        <v>-7.2641491889953613E-2</v>
      </c>
      <c r="Z4" s="2">
        <v>-2.5812879204750061E-2</v>
      </c>
      <c r="AA4" s="2">
        <v>2.6377537287771702E-3</v>
      </c>
      <c r="AB4" s="2">
        <v>-1.5174563974142075E-2</v>
      </c>
      <c r="AC4" s="2">
        <v>-7.6709963381290436E-2</v>
      </c>
      <c r="AD4" s="2">
        <v>4.9110103398561478E-2</v>
      </c>
      <c r="AE4" s="2">
        <v>0.11324445903301239</v>
      </c>
      <c r="AF4" s="2"/>
      <c r="AG4" s="2">
        <v>2.0642049999999999E-3</v>
      </c>
    </row>
    <row r="5" spans="1:33" x14ac:dyDescent="0.25">
      <c r="A5" s="1">
        <v>42853</v>
      </c>
      <c r="B5" s="2">
        <v>1.9490247592329979E-2</v>
      </c>
      <c r="C5" s="2">
        <v>5.6923769414424896E-2</v>
      </c>
      <c r="D5" s="2">
        <v>5.2445769309997559E-2</v>
      </c>
      <c r="E5" s="2">
        <v>4.7798361629247665E-2</v>
      </c>
      <c r="F5" s="2">
        <v>7.9623423516750336E-2</v>
      </c>
      <c r="G5" s="2">
        <v>3.3646296709775925E-2</v>
      </c>
      <c r="H5" s="2">
        <v>5.1325787790119648E-3</v>
      </c>
      <c r="I5" s="2">
        <v>-1.5789493918418884E-2</v>
      </c>
      <c r="J5" s="2">
        <v>6.4980275928974152E-2</v>
      </c>
      <c r="K5" s="2">
        <v>-6.2988903373479843E-3</v>
      </c>
      <c r="L5" s="2">
        <v>-4.3897158466279507E-3</v>
      </c>
      <c r="M5" s="2">
        <v>-7.0512115955352783E-2</v>
      </c>
      <c r="N5" s="2">
        <v>-6.2401583418250084E-3</v>
      </c>
      <c r="O5" s="2">
        <v>-5.886077880859375E-2</v>
      </c>
      <c r="P5" s="2">
        <v>9.1666541993618011E-3</v>
      </c>
      <c r="Q5" s="2">
        <v>-2.03716941177845E-2</v>
      </c>
      <c r="R5" s="2">
        <v>4.529876634478569E-2</v>
      </c>
      <c r="S5" s="2">
        <v>2.3519573733210564E-2</v>
      </c>
      <c r="T5" s="2">
        <v>-4.7176055610179901E-2</v>
      </c>
      <c r="U5" s="2">
        <v>4.0535062551498413E-2</v>
      </c>
      <c r="V5" s="2">
        <v>7.8951574862003326E-2</v>
      </c>
      <c r="W5" s="2">
        <v>3.2382141798734665E-2</v>
      </c>
      <c r="X5" s="2">
        <v>-2.9018842615187168E-3</v>
      </c>
      <c r="Y5" s="2">
        <v>5.4255630820989609E-3</v>
      </c>
      <c r="Z5" s="2">
        <v>5.6560542434453964E-2</v>
      </c>
      <c r="AA5" s="2">
        <v>-8.4770806133747101E-3</v>
      </c>
      <c r="AB5" s="2">
        <v>2.4653328582644463E-2</v>
      </c>
      <c r="AC5" s="2">
        <v>-7.246718555688858E-2</v>
      </c>
      <c r="AD5" s="2">
        <v>4.3370872735977173E-2</v>
      </c>
      <c r="AE5" s="2">
        <v>0.12853044271469116</v>
      </c>
      <c r="AF5" s="2"/>
      <c r="AG5" s="2">
        <v>9.656754E-3</v>
      </c>
    </row>
    <row r="6" spans="1:33" x14ac:dyDescent="0.25">
      <c r="A6" s="1">
        <v>42886</v>
      </c>
      <c r="B6" s="2">
        <v>-6.6262945532798767E-2</v>
      </c>
      <c r="C6" s="2">
        <v>-9.0693673118948936E-3</v>
      </c>
      <c r="D6" s="2">
        <v>-2.5395296514034271E-2</v>
      </c>
      <c r="E6" s="2">
        <v>4.2024601250886917E-2</v>
      </c>
      <c r="F6" s="2">
        <v>7.8324928879737854E-2</v>
      </c>
      <c r="G6" s="2">
        <v>0.10479086637496948</v>
      </c>
      <c r="H6" s="2">
        <v>0.22680845856666565</v>
      </c>
      <c r="I6" s="2">
        <v>0.16720879077911377</v>
      </c>
      <c r="J6" s="2">
        <v>6.0699409805238247E-3</v>
      </c>
      <c r="K6" s="2">
        <v>-8.4152966737747192E-2</v>
      </c>
      <c r="L6" s="2">
        <v>-4.6540298499166965E-3</v>
      </c>
      <c r="M6" s="2">
        <v>-5.0023660063743591E-2</v>
      </c>
      <c r="N6" s="2">
        <v>-2.0056173205375671E-2</v>
      </c>
      <c r="O6" s="2">
        <v>-0.12104905396699905</v>
      </c>
      <c r="P6" s="2">
        <v>-0.11068171262741089</v>
      </c>
      <c r="Q6" s="2">
        <v>8.7025593966245651E-3</v>
      </c>
      <c r="R6" s="2">
        <v>-2.8040748089551926E-2</v>
      </c>
      <c r="S6" s="2">
        <v>5.0119999796152115E-2</v>
      </c>
      <c r="T6" s="2">
        <v>2.8602667152881622E-3</v>
      </c>
      <c r="U6" s="2">
        <v>9.0821944177150726E-2</v>
      </c>
      <c r="V6" s="2">
        <v>-6.1551444232463837E-3</v>
      </c>
      <c r="W6" s="2">
        <v>1.2618712149560452E-2</v>
      </c>
      <c r="X6" s="2">
        <v>1.7208686098456383E-2</v>
      </c>
      <c r="Y6" s="2">
        <v>8.4317391738295555E-3</v>
      </c>
      <c r="Z6" s="2">
        <v>-6.8049497902393341E-2</v>
      </c>
      <c r="AA6" s="2">
        <v>-2.8006978332996368E-2</v>
      </c>
      <c r="AB6" s="2">
        <v>3.1965244561433792E-2</v>
      </c>
      <c r="AC6" s="2">
        <v>-3.8069162517786026E-2</v>
      </c>
      <c r="AD6" s="2">
        <v>7.5276494026184082E-2</v>
      </c>
      <c r="AE6" s="2">
        <v>8.5777059197425842E-2</v>
      </c>
      <c r="AF6" s="2"/>
      <c r="AG6" s="2">
        <v>9.3348820000000009E-3</v>
      </c>
    </row>
    <row r="7" spans="1:33" x14ac:dyDescent="0.25">
      <c r="A7" s="1">
        <v>42916</v>
      </c>
      <c r="B7" s="2">
        <v>-1.5656867995858192E-2</v>
      </c>
      <c r="C7" s="2">
        <v>2.7245873585343361E-2</v>
      </c>
      <c r="D7" s="2">
        <v>-1.2752574868500233E-2</v>
      </c>
      <c r="E7" s="2">
        <v>-2.8484980575740337E-3</v>
      </c>
      <c r="F7" s="2">
        <v>2.127380482852459E-2</v>
      </c>
      <c r="G7" s="2">
        <v>1.5418539755046368E-2</v>
      </c>
      <c r="H7" s="2">
        <v>-9.4692990183830261E-2</v>
      </c>
      <c r="I7" s="2">
        <v>1.2752576731145382E-3</v>
      </c>
      <c r="J7" s="2">
        <v>-0.12831255793571472</v>
      </c>
      <c r="K7" s="2">
        <v>-4.810023121535778E-3</v>
      </c>
      <c r="L7" s="2">
        <v>2.8571845032274723E-3</v>
      </c>
      <c r="M7" s="2">
        <v>5.9239976108074188E-2</v>
      </c>
      <c r="N7" s="2">
        <v>8.2141328603029251E-3</v>
      </c>
      <c r="O7" s="2">
        <v>-8.9861750602722168E-2</v>
      </c>
      <c r="P7" s="2">
        <v>8.5040278732776642E-2</v>
      </c>
      <c r="Q7" s="2">
        <v>-1.0670846328139305E-2</v>
      </c>
      <c r="R7" s="2">
        <v>3.3847294747829437E-2</v>
      </c>
      <c r="S7" s="2">
        <v>1.8193384632468224E-2</v>
      </c>
      <c r="T7" s="2">
        <v>-5.8521665632724762E-2</v>
      </c>
      <c r="U7" s="2">
        <v>-2.6968717575073242E-2</v>
      </c>
      <c r="V7" s="2">
        <v>5.7841286063194275E-2</v>
      </c>
      <c r="W7" s="2">
        <v>5.4118212312459946E-2</v>
      </c>
      <c r="X7" s="2">
        <v>-6.7150212824344635E-2</v>
      </c>
      <c r="Y7" s="2">
        <v>-0.21692414581775665</v>
      </c>
      <c r="Z7" s="2">
        <v>4.7247130423784256E-2</v>
      </c>
      <c r="AA7" s="2">
        <v>2.8790155425667763E-2</v>
      </c>
      <c r="AB7" s="2">
        <v>-7.7529318630695343E-2</v>
      </c>
      <c r="AC7" s="2">
        <v>7.4103027582168579E-2</v>
      </c>
      <c r="AD7" s="2">
        <v>-2.6763984933495522E-2</v>
      </c>
      <c r="AE7" s="2">
        <v>6.0408711433410645E-2</v>
      </c>
      <c r="AF7" s="2"/>
      <c r="AG7" s="2">
        <v>9.5796500000000003E-3</v>
      </c>
    </row>
    <row r="8" spans="1:33" x14ac:dyDescent="0.25">
      <c r="A8" s="1">
        <v>42947</v>
      </c>
      <c r="B8" s="2">
        <v>4.1976474225521088E-2</v>
      </c>
      <c r="C8" s="2">
        <v>-3.6893147975206375E-2</v>
      </c>
      <c r="D8" s="2">
        <v>-4.5965470373630524E-2</v>
      </c>
      <c r="E8" s="2">
        <v>-6.6155485808849335E-2</v>
      </c>
      <c r="F8" s="2">
        <v>1.2927629053592682E-2</v>
      </c>
      <c r="G8" s="2">
        <v>2.7386132627725601E-2</v>
      </c>
      <c r="H8" s="2">
        <v>-8.3524912595748901E-2</v>
      </c>
      <c r="I8" s="2">
        <v>-0.11832836270332336</v>
      </c>
      <c r="J8" s="2">
        <v>-0.17382843792438507</v>
      </c>
      <c r="K8" s="2">
        <v>1.9332991912961006E-2</v>
      </c>
      <c r="L8" s="2">
        <v>-8.547038771212101E-3</v>
      </c>
      <c r="M8" s="2">
        <v>6.754351407289505E-2</v>
      </c>
      <c r="N8" s="2">
        <v>4.6582963317632675E-2</v>
      </c>
      <c r="O8" s="2">
        <v>3.2067440450191498E-2</v>
      </c>
      <c r="P8" s="2">
        <v>-9.5823764801025391E-2</v>
      </c>
      <c r="Q8" s="2">
        <v>5.0024073570966721E-2</v>
      </c>
      <c r="R8" s="2">
        <v>-4.2833749204874039E-2</v>
      </c>
      <c r="S8" s="2">
        <v>-3.3719219267368317E-2</v>
      </c>
      <c r="T8" s="2">
        <v>2.2955920547246933E-2</v>
      </c>
      <c r="U8" s="2">
        <v>5.3030353039503098E-2</v>
      </c>
      <c r="V8" s="2">
        <v>-3.900730237364769E-2</v>
      </c>
      <c r="W8" s="2">
        <v>5.1601193845272064E-2</v>
      </c>
      <c r="X8" s="2">
        <v>5.0804302096366882E-2</v>
      </c>
      <c r="Y8" s="2">
        <v>5.1458008587360382E-2</v>
      </c>
      <c r="Z8" s="2">
        <v>-3.7284090649336576E-4</v>
      </c>
      <c r="AA8" s="2">
        <v>-1.2801437638700008E-2</v>
      </c>
      <c r="AB8" s="2">
        <v>5.2056368440389633E-2</v>
      </c>
      <c r="AC8" s="2">
        <v>4.3088808655738831E-2</v>
      </c>
      <c r="AD8" s="2">
        <v>2.0433913916349411E-2</v>
      </c>
      <c r="AE8" s="2">
        <v>-0.10547270625829697</v>
      </c>
      <c r="AF8" s="2"/>
      <c r="AG8" s="2">
        <v>2.029371E-2</v>
      </c>
    </row>
    <row r="9" spans="1:33" x14ac:dyDescent="0.25">
      <c r="A9" s="1">
        <v>42978</v>
      </c>
      <c r="B9" s="2">
        <v>-7.9414203763008118E-2</v>
      </c>
      <c r="C9" s="2">
        <v>-8.6412997916340828E-4</v>
      </c>
      <c r="D9" s="2">
        <v>-2.9189366847276688E-2</v>
      </c>
      <c r="E9" s="2">
        <v>-5.8766726404428482E-2</v>
      </c>
      <c r="F9" s="2">
        <v>3.7192225456237793E-2</v>
      </c>
      <c r="G9" s="2">
        <v>1.7752997577190399E-2</v>
      </c>
      <c r="H9" s="2">
        <v>-4.6822730451822281E-2</v>
      </c>
      <c r="I9" s="2">
        <v>-2.2734614089131355E-2</v>
      </c>
      <c r="J9" s="2">
        <v>-7.8715413808822632E-2</v>
      </c>
      <c r="K9" s="2">
        <v>-1.2802290730178356E-2</v>
      </c>
      <c r="L9" s="2">
        <v>-3.6731623113155365E-2</v>
      </c>
      <c r="M9" s="2">
        <v>5.5500059388577938E-3</v>
      </c>
      <c r="N9" s="2">
        <v>-4.4875871390104294E-3</v>
      </c>
      <c r="O9" s="2">
        <v>-8.6672089993953705E-2</v>
      </c>
      <c r="P9" s="2">
        <v>-3.8400538265705109E-2</v>
      </c>
      <c r="Q9" s="2">
        <v>1.5965612605214119E-2</v>
      </c>
      <c r="R9" s="2">
        <v>-4.5605730265378952E-3</v>
      </c>
      <c r="S9" s="2">
        <v>2.1499274298548698E-2</v>
      </c>
      <c r="T9" s="2">
        <v>-2.5924725458025932E-2</v>
      </c>
      <c r="U9" s="2">
        <v>2.8671650215983391E-2</v>
      </c>
      <c r="V9" s="2">
        <v>8.450203575193882E-3</v>
      </c>
      <c r="W9" s="2">
        <v>1.4311866834759712E-2</v>
      </c>
      <c r="X9" s="2">
        <v>-4.2097233235836029E-2</v>
      </c>
      <c r="Y9" s="2">
        <v>-0.10297714173793793</v>
      </c>
      <c r="Z9" s="2">
        <v>-3.2403402030467987E-2</v>
      </c>
      <c r="AA9" s="2">
        <v>3.2569311559200287E-2</v>
      </c>
      <c r="AB9" s="2">
        <v>9.5019454602152109E-4</v>
      </c>
      <c r="AC9" s="2">
        <v>-7.159433513879776E-2</v>
      </c>
      <c r="AD9" s="2">
        <v>-7.268879096955061E-3</v>
      </c>
      <c r="AE9" s="2">
        <v>0.10025656968355179</v>
      </c>
      <c r="AF9" s="2"/>
      <c r="AG9" s="2">
        <v>1.593433E-3</v>
      </c>
    </row>
    <row r="10" spans="1:33" x14ac:dyDescent="0.25">
      <c r="A10" s="1">
        <v>43007</v>
      </c>
      <c r="B10" s="2">
        <v>-2.5988116860389709E-2</v>
      </c>
      <c r="C10" s="2">
        <v>-6.3490845263004303E-2</v>
      </c>
      <c r="D10" s="2">
        <v>0.11673078685998917</v>
      </c>
      <c r="E10" s="2">
        <v>-0.10229215770959854</v>
      </c>
      <c r="F10" s="2">
        <v>-2.0566409453749657E-2</v>
      </c>
      <c r="G10" s="2">
        <v>-4.1785981506109238E-2</v>
      </c>
      <c r="H10" s="2">
        <v>0.17543859779834747</v>
      </c>
      <c r="I10" s="2">
        <v>9.1901727020740509E-2</v>
      </c>
      <c r="J10" s="2">
        <v>-2.8038283810019493E-2</v>
      </c>
      <c r="K10" s="2">
        <v>2.8799580410122871E-2</v>
      </c>
      <c r="L10" s="2">
        <v>7.4020721018314362E-2</v>
      </c>
      <c r="M10" s="2">
        <v>0.10332273691892624</v>
      </c>
      <c r="N10" s="2">
        <v>9.1804467141628265E-2</v>
      </c>
      <c r="O10" s="2">
        <v>0.21942451596260071</v>
      </c>
      <c r="P10" s="2">
        <v>9.7359761595726013E-2</v>
      </c>
      <c r="Q10" s="2">
        <v>-1.398063637316227E-2</v>
      </c>
      <c r="R10" s="2">
        <v>4.160279780626297E-2</v>
      </c>
      <c r="S10" s="2">
        <v>2.731003426015377E-2</v>
      </c>
      <c r="T10" s="2">
        <v>5.9140335768461227E-2</v>
      </c>
      <c r="U10" s="2">
        <v>-4.2947949841618538E-3</v>
      </c>
      <c r="V10" s="2">
        <v>5.5324725806713104E-2</v>
      </c>
      <c r="W10" s="2">
        <v>4.8058498650789261E-2</v>
      </c>
      <c r="X10" s="2">
        <v>-6.9275066256523132E-2</v>
      </c>
      <c r="Y10" s="2">
        <v>-8.276183158159256E-2</v>
      </c>
      <c r="Z10" s="2">
        <v>5.1461126655340195E-2</v>
      </c>
      <c r="AA10" s="2">
        <v>5.2476495504379272E-2</v>
      </c>
      <c r="AB10" s="2">
        <v>2.430230937898159E-2</v>
      </c>
      <c r="AC10" s="2">
        <v>6.3434280455112457E-2</v>
      </c>
      <c r="AD10" s="2">
        <v>-1.9630838185548782E-2</v>
      </c>
      <c r="AE10" s="2">
        <v>-4.158468171954155E-2</v>
      </c>
      <c r="AF10" s="2"/>
      <c r="AG10" s="2">
        <v>2.375789E-2</v>
      </c>
    </row>
    <row r="11" spans="1:33" x14ac:dyDescent="0.25">
      <c r="A11" s="1">
        <v>43039</v>
      </c>
      <c r="B11" s="2">
        <v>-7.7102784998714924E-3</v>
      </c>
      <c r="C11" s="2">
        <v>-2.370561845600605E-2</v>
      </c>
      <c r="D11" s="2">
        <v>3.0357766896486282E-2</v>
      </c>
      <c r="E11" s="2">
        <v>-8.1554852426052094E-2</v>
      </c>
      <c r="F11" s="2">
        <v>6.5292388200759888E-2</v>
      </c>
      <c r="G11" s="2">
        <v>1.141144335269928E-2</v>
      </c>
      <c r="H11" s="2">
        <v>2.0895544439554214E-2</v>
      </c>
      <c r="I11" s="2">
        <v>-7.8317821025848389E-2</v>
      </c>
      <c r="J11" s="2">
        <v>-0.11672025173902512</v>
      </c>
      <c r="K11" s="2">
        <v>-3.8579143583774567E-2</v>
      </c>
      <c r="L11" s="2">
        <v>1.6711331903934479E-2</v>
      </c>
      <c r="M11" s="2">
        <v>4.5229636132717133E-2</v>
      </c>
      <c r="N11" s="2">
        <v>-1.3702132739126682E-2</v>
      </c>
      <c r="O11" s="2">
        <v>4.8672553151845932E-2</v>
      </c>
      <c r="P11" s="2">
        <v>-7.5789466500282288E-2</v>
      </c>
      <c r="Q11" s="2">
        <v>-4.3420609086751938E-2</v>
      </c>
      <c r="R11" s="2">
        <v>6.97588250041008E-2</v>
      </c>
      <c r="S11" s="2">
        <v>9.6665121614933014E-2</v>
      </c>
      <c r="T11" s="2">
        <v>9.5124147832393646E-2</v>
      </c>
      <c r="U11" s="2">
        <v>-2.260175347328186E-2</v>
      </c>
      <c r="V11" s="2">
        <v>0.10364759713411331</v>
      </c>
      <c r="W11" s="2">
        <v>7.9621739685535431E-2</v>
      </c>
      <c r="X11" s="2">
        <v>-9.789811447262764E-3</v>
      </c>
      <c r="Y11" s="2">
        <v>3.1904350966215134E-2</v>
      </c>
      <c r="Z11" s="2">
        <v>-0.15113134682178497</v>
      </c>
      <c r="AA11" s="2">
        <v>-1.7927153035998344E-2</v>
      </c>
      <c r="AB11" s="2">
        <v>3.7071328610181808E-2</v>
      </c>
      <c r="AC11" s="2">
        <v>8.8825851678848267E-2</v>
      </c>
      <c r="AD11" s="2">
        <v>0.14971660077571869</v>
      </c>
      <c r="AE11" s="2">
        <v>-2.8056308627128601E-2</v>
      </c>
      <c r="AF11" s="2"/>
      <c r="AG11" s="2">
        <v>1.93113E-2</v>
      </c>
    </row>
    <row r="12" spans="1:33" x14ac:dyDescent="0.25">
      <c r="A12" s="1">
        <v>43069</v>
      </c>
      <c r="B12" s="2">
        <v>7.1669586002826691E-2</v>
      </c>
      <c r="C12" s="2">
        <v>8.4185376763343811E-2</v>
      </c>
      <c r="D12" s="2">
        <v>5.3033877164125443E-2</v>
      </c>
      <c r="E12" s="2">
        <v>0.10020742565393448</v>
      </c>
      <c r="F12" s="2">
        <v>3.6366887390613556E-2</v>
      </c>
      <c r="G12" s="2">
        <v>0.12518474459648132</v>
      </c>
      <c r="H12" s="2">
        <v>-0.23391813039779663</v>
      </c>
      <c r="I12" s="2">
        <v>1.7267780378460884E-2</v>
      </c>
      <c r="J12" s="2">
        <v>0.1194925382733345</v>
      </c>
      <c r="K12" s="2">
        <v>-1.6393391415476799E-2</v>
      </c>
      <c r="L12" s="2">
        <v>8.5183251649141312E-3</v>
      </c>
      <c r="M12" s="2">
        <v>1.1301054619252682E-2</v>
      </c>
      <c r="N12" s="2">
        <v>3.6068674176931381E-2</v>
      </c>
      <c r="O12" s="2">
        <v>4.7116726636886597E-2</v>
      </c>
      <c r="P12" s="2">
        <v>5.8188911527395248E-2</v>
      </c>
      <c r="Q12" s="2">
        <v>4.2274747043848038E-2</v>
      </c>
      <c r="R12" s="2">
        <v>9.1190692037343979E-3</v>
      </c>
      <c r="S12" s="2">
        <v>6.1362337321043015E-2</v>
      </c>
      <c r="T12" s="2">
        <v>5.0168436020612717E-2</v>
      </c>
      <c r="U12" s="2">
        <v>4.4430363923311234E-3</v>
      </c>
      <c r="V12" s="2">
        <v>1.2957154773175716E-2</v>
      </c>
      <c r="W12" s="2">
        <v>7.4879951775074005E-2</v>
      </c>
      <c r="X12" s="2">
        <v>-2.0500075072050095E-2</v>
      </c>
      <c r="Y12" s="2">
        <v>0.25531399250030518</v>
      </c>
      <c r="Z12" s="2">
        <v>0.11775864660739899</v>
      </c>
      <c r="AA12" s="2">
        <v>4.3354161083698273E-2</v>
      </c>
      <c r="AB12" s="2">
        <v>3.7936005741357803E-2</v>
      </c>
      <c r="AC12" s="2">
        <v>2.3866316769272089E-3</v>
      </c>
      <c r="AD12" s="2">
        <v>6.4662322402000427E-2</v>
      </c>
      <c r="AE12" s="2">
        <v>-6.8410076200962067E-2</v>
      </c>
      <c r="AF12" s="2"/>
      <c r="AG12" s="2">
        <v>2.725955E-2</v>
      </c>
    </row>
    <row r="13" spans="1:33" x14ac:dyDescent="0.25">
      <c r="A13" s="1">
        <v>43098</v>
      </c>
      <c r="B13" s="2">
        <v>3.3676803112030029E-2</v>
      </c>
      <c r="C13" s="2">
        <v>-2.9320830479264259E-2</v>
      </c>
      <c r="D13" s="2">
        <v>1.7578745260834694E-2</v>
      </c>
      <c r="E13" s="2">
        <v>4.0354505181312561E-2</v>
      </c>
      <c r="F13" s="2">
        <v>8.7220966815948486E-4</v>
      </c>
      <c r="G13" s="2">
        <v>-2.2283462807536125E-2</v>
      </c>
      <c r="H13" s="2">
        <v>7.6335877180099487E-2</v>
      </c>
      <c r="I13" s="2">
        <v>1.751183345913887E-2</v>
      </c>
      <c r="J13" s="2">
        <v>-5.0461627542972565E-2</v>
      </c>
      <c r="K13" s="2">
        <v>5.0150640308856964E-3</v>
      </c>
      <c r="L13" s="2">
        <v>4.2021665722131729E-3</v>
      </c>
      <c r="M13" s="2">
        <v>6.2273189425468445E-2</v>
      </c>
      <c r="N13" s="2">
        <v>5.2105259150266647E-2</v>
      </c>
      <c r="O13" s="2">
        <v>0.14083558320999146</v>
      </c>
      <c r="P13" s="2">
        <v>-1.8534928094595671E-3</v>
      </c>
      <c r="Q13" s="2">
        <v>2.1002328023314476E-2</v>
      </c>
      <c r="R13" s="2">
        <v>-2.5672896299511194E-4</v>
      </c>
      <c r="S13" s="2">
        <v>-3.1956914812326431E-2</v>
      </c>
      <c r="T13" s="2">
        <v>-1.1481253430247307E-2</v>
      </c>
      <c r="U13" s="2">
        <v>-2.0184125751256943E-2</v>
      </c>
      <c r="V13" s="2">
        <v>2.6588540524244308E-2</v>
      </c>
      <c r="W13" s="2">
        <v>1.0427600704133511E-2</v>
      </c>
      <c r="X13" s="2">
        <v>2.5406987406313419E-3</v>
      </c>
      <c r="Y13" s="2">
        <v>6.1484921723604202E-2</v>
      </c>
      <c r="Z13" s="2">
        <v>-5.3524784743785858E-2</v>
      </c>
      <c r="AA13" s="2">
        <v>-1.1030640453100204E-3</v>
      </c>
      <c r="AB13" s="2">
        <v>5.1966048777103424E-2</v>
      </c>
      <c r="AC13" s="2">
        <v>8.2391321659088135E-2</v>
      </c>
      <c r="AD13" s="2">
        <v>-6.1865556053817272E-3</v>
      </c>
      <c r="AE13" s="2">
        <v>8.0945445224642754E-3</v>
      </c>
      <c r="AF13" s="2"/>
      <c r="AG13" s="2">
        <v>1.2128949999999999E-2</v>
      </c>
    </row>
    <row r="14" spans="1:33" x14ac:dyDescent="0.25">
      <c r="A14" s="1">
        <v>43131</v>
      </c>
      <c r="B14" s="2">
        <v>1.0789657011628151E-2</v>
      </c>
      <c r="C14" s="2">
        <v>4.3237503618001938E-2</v>
      </c>
      <c r="D14" s="2">
        <v>1.4871532097458839E-2</v>
      </c>
      <c r="E14" s="2">
        <v>-0.14808769524097443</v>
      </c>
      <c r="F14" s="2">
        <v>-5.6936773471534252E-3</v>
      </c>
      <c r="G14" s="2">
        <v>3.6515079438686371E-2</v>
      </c>
      <c r="H14" s="2">
        <v>-6.6489361226558685E-2</v>
      </c>
      <c r="I14" s="2">
        <v>0.14759737253189087</v>
      </c>
      <c r="J14" s="2">
        <v>0.1236204206943512</v>
      </c>
      <c r="K14" s="2">
        <v>7.1606755256652832E-2</v>
      </c>
      <c r="L14" s="2">
        <v>4.375901073217392E-2</v>
      </c>
      <c r="M14" s="2">
        <v>8.6294382810592651E-2</v>
      </c>
      <c r="N14" s="2">
        <v>1.2780256802216172E-3</v>
      </c>
      <c r="O14" s="2">
        <v>7.4424110352993011E-2</v>
      </c>
      <c r="P14" s="2">
        <v>8.2017898559570313E-2</v>
      </c>
      <c r="Q14" s="2">
        <v>-5.2790608257055283E-2</v>
      </c>
      <c r="R14" s="2">
        <v>1.6349971294403076E-2</v>
      </c>
      <c r="S14" s="2">
        <v>6.428179144859314E-2</v>
      </c>
      <c r="T14" s="2">
        <v>4.9273869954049587E-3</v>
      </c>
      <c r="U14" s="2">
        <v>2.0419245585799217E-2</v>
      </c>
      <c r="V14" s="2">
        <v>1.7242163419723511E-2</v>
      </c>
      <c r="W14" s="2">
        <v>6.8082883954048157E-2</v>
      </c>
      <c r="X14" s="2">
        <v>0.18410849571228027</v>
      </c>
      <c r="Y14" s="2">
        <v>0.10601092129945755</v>
      </c>
      <c r="Z14" s="2">
        <v>9.2275895178318024E-2</v>
      </c>
      <c r="AA14" s="2">
        <v>2.263941615819931E-2</v>
      </c>
      <c r="AB14" s="2">
        <v>4.1165806353092194E-2</v>
      </c>
      <c r="AC14" s="2">
        <v>4.3984707444906235E-2</v>
      </c>
      <c r="AD14" s="2">
        <v>0.24063897132873535</v>
      </c>
      <c r="AE14" s="2">
        <v>0.13797973096370697</v>
      </c>
      <c r="AF14" s="2"/>
      <c r="AG14" s="2">
        <v>5.0638450000000002E-2</v>
      </c>
    </row>
    <row r="15" spans="1:33" x14ac:dyDescent="0.25">
      <c r="A15" s="1">
        <v>43159</v>
      </c>
      <c r="B15" s="2">
        <v>-5.0703916698694229E-2</v>
      </c>
      <c r="C15" s="2">
        <v>-1.460184995085001E-2</v>
      </c>
      <c r="D15" s="2">
        <v>-3.9816480129957199E-2</v>
      </c>
      <c r="E15" s="2">
        <v>-4.7446798533201218E-2</v>
      </c>
      <c r="F15" s="2">
        <v>-7.2396829724311829E-2</v>
      </c>
      <c r="G15" s="2">
        <v>-3.3691916614770889E-2</v>
      </c>
      <c r="H15" s="2">
        <v>1.8993351608514786E-2</v>
      </c>
      <c r="I15" s="2">
        <v>2.5639832019805908E-2</v>
      </c>
      <c r="J15" s="2">
        <v>-1.9552918151021004E-2</v>
      </c>
      <c r="K15" s="2">
        <v>-2.5494767352938652E-2</v>
      </c>
      <c r="L15" s="2">
        <v>-0.12359684705734253</v>
      </c>
      <c r="M15" s="2">
        <v>-9.6962578594684601E-2</v>
      </c>
      <c r="N15" s="2">
        <v>-9.8205029964447021E-2</v>
      </c>
      <c r="O15" s="2">
        <v>-0.1990104466676712</v>
      </c>
      <c r="P15" s="2">
        <v>-0.16886843740940094</v>
      </c>
      <c r="Q15" s="2">
        <v>-9.0572156012058258E-2</v>
      </c>
      <c r="R15" s="2">
        <v>-4.918723925948143E-2</v>
      </c>
      <c r="S15" s="2">
        <v>-5.4411198943853378E-2</v>
      </c>
      <c r="T15" s="2">
        <v>-9.5700860023498535E-2</v>
      </c>
      <c r="U15" s="2">
        <v>-7.8356698155403137E-2</v>
      </c>
      <c r="V15" s="2">
        <v>-3.5170577466487885E-2</v>
      </c>
      <c r="W15" s="2">
        <v>-3.6925323307514191E-2</v>
      </c>
      <c r="X15" s="2">
        <v>-4.4567544013261795E-2</v>
      </c>
      <c r="Y15" s="2">
        <v>-0.10260210186243057</v>
      </c>
      <c r="Z15" s="2">
        <v>-0.13928070664405823</v>
      </c>
      <c r="AA15" s="2">
        <v>-1.0529144667088985E-2</v>
      </c>
      <c r="AB15" s="2">
        <v>-5.121675506234169E-2</v>
      </c>
      <c r="AC15" s="2">
        <v>-5.4155431687831879E-2</v>
      </c>
      <c r="AD15" s="2">
        <v>4.2429085820913315E-2</v>
      </c>
      <c r="AE15" s="2">
        <v>-3.1751856207847595E-2</v>
      </c>
      <c r="AF15" s="2"/>
      <c r="AG15" s="2">
        <v>-3.9481330000000002E-2</v>
      </c>
    </row>
    <row r="16" spans="1:33" x14ac:dyDescent="0.25">
      <c r="A16" s="1">
        <v>43188</v>
      </c>
      <c r="B16" s="2">
        <v>-2.6366820558905602E-2</v>
      </c>
      <c r="C16" s="2">
        <v>-3.0534299090504646E-2</v>
      </c>
      <c r="D16" s="2">
        <v>-2.8553567826747894E-2</v>
      </c>
      <c r="E16" s="2">
        <v>-6.7679218947887421E-2</v>
      </c>
      <c r="F16" s="2">
        <v>-8.6217857897281647E-3</v>
      </c>
      <c r="G16" s="2">
        <v>4.6080119907855988E-2</v>
      </c>
      <c r="H16" s="2">
        <v>8.1081047654151917E-2</v>
      </c>
      <c r="I16" s="2">
        <v>5.2605520933866501E-2</v>
      </c>
      <c r="J16" s="2">
        <v>1.4760784804821014E-2</v>
      </c>
      <c r="K16" s="2">
        <v>4.4556804001331329E-2</v>
      </c>
      <c r="L16" s="2">
        <v>-1.491942536085844E-2</v>
      </c>
      <c r="M16" s="2">
        <v>-1.4230280183255672E-2</v>
      </c>
      <c r="N16" s="2">
        <v>1.8942127004265785E-2</v>
      </c>
      <c r="O16" s="2">
        <v>0.11088144779205322</v>
      </c>
      <c r="P16" s="2">
        <v>-8.1548050045967102E-2</v>
      </c>
      <c r="Q16" s="2">
        <v>9.6790902316570282E-3</v>
      </c>
      <c r="R16" s="2">
        <v>-7.4706859886646271E-3</v>
      </c>
      <c r="S16" s="2">
        <v>-6.7895166575908661E-2</v>
      </c>
      <c r="T16" s="2">
        <v>1.4575842767953873E-2</v>
      </c>
      <c r="U16" s="2">
        <v>7.6744243502616882E-2</v>
      </c>
      <c r="V16" s="2">
        <v>-2.3556929081678391E-2</v>
      </c>
      <c r="W16" s="2">
        <v>-9.6910715103149414E-2</v>
      </c>
      <c r="X16" s="2">
        <v>-1.9753385335206985E-2</v>
      </c>
      <c r="Y16" s="2">
        <v>-0.11725664138793945</v>
      </c>
      <c r="Z16" s="2">
        <v>-8.1500135362148285E-2</v>
      </c>
      <c r="AA16" s="2">
        <v>-2.2583300247788429E-2</v>
      </c>
      <c r="AB16" s="2">
        <v>5.1969415508210659E-3</v>
      </c>
      <c r="AC16" s="2">
        <v>-2.1546008065342903E-2</v>
      </c>
      <c r="AD16" s="2">
        <v>-4.3049350380897522E-2</v>
      </c>
      <c r="AE16" s="2">
        <v>-0.22424647212028503</v>
      </c>
      <c r="AF16" s="2"/>
      <c r="AG16" s="2">
        <v>-1.8445340000000001E-2</v>
      </c>
    </row>
    <row r="17" spans="1:33" x14ac:dyDescent="0.25">
      <c r="A17" s="1">
        <v>43220</v>
      </c>
      <c r="B17" s="2">
        <v>-1.0951872682198882E-3</v>
      </c>
      <c r="C17" s="2">
        <v>6.0425747185945511E-2</v>
      </c>
      <c r="D17" s="2">
        <v>1.5740497037768364E-2</v>
      </c>
      <c r="E17" s="2">
        <v>1.7968375235795975E-2</v>
      </c>
      <c r="F17" s="2">
        <v>7.0725135505199432E-2</v>
      </c>
      <c r="G17" s="2">
        <v>2.3141093552112579E-2</v>
      </c>
      <c r="H17" s="2">
        <v>7.4999973177909851E-2</v>
      </c>
      <c r="I17" s="2">
        <v>3.4980297088623047E-2</v>
      </c>
      <c r="J17" s="2">
        <v>0.31017303466796875</v>
      </c>
      <c r="K17" s="2">
        <v>4.6345449984073639E-2</v>
      </c>
      <c r="L17" s="2">
        <v>4.2085502296686172E-2</v>
      </c>
      <c r="M17" s="2">
        <v>4.7315529081970453E-4</v>
      </c>
      <c r="N17" s="2">
        <v>9.7071200609207153E-2</v>
      </c>
      <c r="O17" s="2">
        <v>0.1314321756362915</v>
      </c>
      <c r="P17" s="2">
        <v>-5.0037596374750137E-2</v>
      </c>
      <c r="Q17" s="2">
        <v>-7.8491456806659698E-2</v>
      </c>
      <c r="R17" s="2">
        <v>-5.1254492253065109E-2</v>
      </c>
      <c r="S17" s="2">
        <v>-0.11447706073522568</v>
      </c>
      <c r="T17" s="2">
        <v>3.179771825671196E-2</v>
      </c>
      <c r="U17" s="2">
        <v>7.3794065974652767E-3</v>
      </c>
      <c r="V17" s="2">
        <v>-6.2378842383623123E-2</v>
      </c>
      <c r="W17" s="2">
        <v>-1.3552963733673096E-2</v>
      </c>
      <c r="X17" s="2">
        <v>-2.3126846179366112E-2</v>
      </c>
      <c r="Y17" s="2">
        <v>5.2213866263628006E-2</v>
      </c>
      <c r="Z17" s="2">
        <v>0.13052567839622498</v>
      </c>
      <c r="AA17" s="2">
        <v>3.1558152288198471E-2</v>
      </c>
      <c r="AB17" s="2">
        <v>4.9032721668481827E-2</v>
      </c>
      <c r="AC17" s="2">
        <v>-5.4268389940261841E-2</v>
      </c>
      <c r="AD17" s="2">
        <v>8.2074731588363647E-2</v>
      </c>
      <c r="AE17" s="2">
        <v>0.10434745252132416</v>
      </c>
      <c r="AF17" s="2"/>
      <c r="AG17" s="2">
        <v>4.6918850000000007E-3</v>
      </c>
    </row>
    <row r="18" spans="1:33" x14ac:dyDescent="0.25">
      <c r="A18" s="1">
        <v>43251</v>
      </c>
      <c r="B18" s="2">
        <v>-8.5717188194394112E-3</v>
      </c>
      <c r="C18" s="2">
        <v>-1.8600450828671455E-2</v>
      </c>
      <c r="D18" s="2">
        <v>3.2574240118265152E-2</v>
      </c>
      <c r="E18" s="2">
        <v>-2.0004760473966599E-2</v>
      </c>
      <c r="F18" s="2">
        <v>-4.4374149292707443E-2</v>
      </c>
      <c r="G18" s="2">
        <v>-6.2112476676702499E-2</v>
      </c>
      <c r="H18" s="2">
        <v>-0.19246190786361694</v>
      </c>
      <c r="I18" s="2">
        <v>4.0334258228540421E-2</v>
      </c>
      <c r="J18" s="2">
        <v>1.6181245446205139E-2</v>
      </c>
      <c r="K18" s="2">
        <v>-2.9197880998253822E-2</v>
      </c>
      <c r="L18" s="2">
        <v>5.5434055626392365E-2</v>
      </c>
      <c r="M18" s="2">
        <v>6.0436952859163284E-2</v>
      </c>
      <c r="N18" s="2">
        <v>2.4778391234576702E-3</v>
      </c>
      <c r="O18" s="2">
        <v>0.17698632180690765</v>
      </c>
      <c r="P18" s="2">
        <v>-2.7080856263637543E-2</v>
      </c>
      <c r="Q18" s="2">
        <v>1.1473623104393482E-2</v>
      </c>
      <c r="R18" s="2">
        <v>-4.2595382779836655E-2</v>
      </c>
      <c r="S18" s="2">
        <v>2.1606031805276871E-2</v>
      </c>
      <c r="T18" s="2">
        <v>2.7843716088682413E-4</v>
      </c>
      <c r="U18" s="2">
        <v>-3.7717071827501059E-3</v>
      </c>
      <c r="V18" s="2">
        <v>3.3862799406051636E-2</v>
      </c>
      <c r="W18" s="2">
        <v>2.099048113450408E-3</v>
      </c>
      <c r="X18" s="2">
        <v>-3.0735153704881668E-2</v>
      </c>
      <c r="Y18" s="2">
        <v>-2.917826920747757E-2</v>
      </c>
      <c r="Z18" s="2">
        <v>-9.2224001884460449E-2</v>
      </c>
      <c r="AA18" s="2">
        <v>-9.2870881780982018E-3</v>
      </c>
      <c r="AB18" s="2">
        <v>3.9814483374357224E-2</v>
      </c>
      <c r="AC18" s="2">
        <v>4.1712615638971329E-2</v>
      </c>
      <c r="AD18" s="2">
        <v>4.0539413690567017E-2</v>
      </c>
      <c r="AE18" s="2">
        <v>-3.1201031059026718E-2</v>
      </c>
      <c r="AF18" s="2"/>
      <c r="AG18" s="2">
        <v>2.6164449999999999E-2</v>
      </c>
    </row>
    <row r="19" spans="1:33" x14ac:dyDescent="0.25">
      <c r="A19" s="1">
        <v>43280</v>
      </c>
      <c r="B19" s="2">
        <v>5.3684491664171219E-2</v>
      </c>
      <c r="C19" s="2">
        <v>-3.8808736950159073E-2</v>
      </c>
      <c r="D19" s="2">
        <v>8.5709959268569946E-2</v>
      </c>
      <c r="E19" s="2">
        <v>0.14313158392906189</v>
      </c>
      <c r="F19" s="2">
        <v>-1.4436548575758934E-2</v>
      </c>
      <c r="G19" s="2">
        <v>-3.8239277899265289E-2</v>
      </c>
      <c r="H19" s="2">
        <v>-7.4478648602962494E-2</v>
      </c>
      <c r="I19" s="2">
        <v>0.12422466278076172</v>
      </c>
      <c r="J19" s="2">
        <v>2.7662895154207945E-3</v>
      </c>
      <c r="K19" s="2">
        <v>4.8261675983667374E-2</v>
      </c>
      <c r="L19" s="2">
        <v>1.8340786918997765E-2</v>
      </c>
      <c r="M19" s="2">
        <v>-1.1327187530696392E-2</v>
      </c>
      <c r="N19" s="2">
        <v>1.7135938629508018E-2</v>
      </c>
      <c r="O19" s="2">
        <v>-2.6598211377859116E-2</v>
      </c>
      <c r="P19" s="2">
        <v>-4.6663913875818253E-2</v>
      </c>
      <c r="Q19" s="2">
        <v>6.6830664873123169E-2</v>
      </c>
      <c r="R19" s="2">
        <v>2.7843888849020004E-2</v>
      </c>
      <c r="S19" s="2">
        <v>-2.5857856962829828E-3</v>
      </c>
      <c r="T19" s="2">
        <v>8.5668889805674553E-3</v>
      </c>
      <c r="U19" s="2">
        <v>0</v>
      </c>
      <c r="V19" s="2">
        <v>7.4673719704151154E-2</v>
      </c>
      <c r="W19" s="2">
        <v>-2.29458287358284E-2</v>
      </c>
      <c r="X19" s="2">
        <v>2.3004461545497179E-3</v>
      </c>
      <c r="Y19" s="2">
        <v>0.16933830082416534</v>
      </c>
      <c r="Z19" s="2">
        <v>1.5144330449402332E-2</v>
      </c>
      <c r="AA19" s="2">
        <v>9.7411209717392921E-3</v>
      </c>
      <c r="AB19" s="2">
        <v>5.0130743533372879E-2</v>
      </c>
      <c r="AC19" s="2">
        <v>-2.2340409457683563E-2</v>
      </c>
      <c r="AD19" s="2">
        <v>4.3065287172794342E-2</v>
      </c>
      <c r="AE19" s="2">
        <v>0.20447440445423126</v>
      </c>
      <c r="AF19" s="2"/>
      <c r="AG19" s="2">
        <v>5.365018E-3</v>
      </c>
    </row>
    <row r="20" spans="1:33" x14ac:dyDescent="0.25">
      <c r="A20" s="1">
        <v>43312</v>
      </c>
      <c r="B20" s="2">
        <v>9.1498903930187225E-2</v>
      </c>
      <c r="C20" s="2">
        <v>-9.3159802258014679E-2</v>
      </c>
      <c r="D20" s="2">
        <v>-7.2805225849151611E-2</v>
      </c>
      <c r="E20" s="2">
        <v>3.2563090324401855E-2</v>
      </c>
      <c r="F20" s="2">
        <v>5.4246652871370316E-3</v>
      </c>
      <c r="G20" s="2">
        <v>1.3679361902177334E-2</v>
      </c>
      <c r="H20" s="2">
        <v>1.5021475963294506E-2</v>
      </c>
      <c r="I20" s="2">
        <v>-6.9142743945121765E-2</v>
      </c>
      <c r="J20" s="2">
        <v>5.308687686920166E-3</v>
      </c>
      <c r="K20" s="2">
        <v>5.3021959960460663E-2</v>
      </c>
      <c r="L20" s="2">
        <v>-1.4746780507266521E-2</v>
      </c>
      <c r="M20" s="2">
        <v>8.5571454837918282E-3</v>
      </c>
      <c r="N20" s="2">
        <v>-1.2655514292418957E-3</v>
      </c>
      <c r="O20" s="2">
        <v>1.2464056722819805E-2</v>
      </c>
      <c r="P20" s="2">
        <v>4.5513015240430832E-2</v>
      </c>
      <c r="Q20" s="2">
        <v>4.531385749578476E-2</v>
      </c>
      <c r="R20" s="2">
        <v>6.6808059811592102E-2</v>
      </c>
      <c r="S20" s="2">
        <v>7.9300560057163239E-2</v>
      </c>
      <c r="T20" s="2">
        <v>0.13415196537971497</v>
      </c>
      <c r="U20" s="2">
        <v>3.1295217573642731E-2</v>
      </c>
      <c r="V20" s="2">
        <v>8.1360265612602234E-2</v>
      </c>
      <c r="W20" s="2">
        <v>0.1232125535607338</v>
      </c>
      <c r="X20" s="2">
        <v>-8.3202095702290535E-3</v>
      </c>
      <c r="Y20" s="2">
        <v>1.933213509619236E-2</v>
      </c>
      <c r="Z20" s="2">
        <v>1.5695448964834213E-2</v>
      </c>
      <c r="AA20" s="2">
        <v>0.10060644149780273</v>
      </c>
      <c r="AB20" s="2">
        <v>-1.0543297976255417E-2</v>
      </c>
      <c r="AC20" s="2">
        <v>2.6332950219511986E-2</v>
      </c>
      <c r="AD20" s="2">
        <v>4.5675896108150482E-2</v>
      </c>
      <c r="AE20" s="2">
        <v>-0.13066042959690094</v>
      </c>
      <c r="AF20" s="2"/>
      <c r="AG20" s="2">
        <v>3.1603569999999997E-2</v>
      </c>
    </row>
    <row r="21" spans="1:33" x14ac:dyDescent="0.25">
      <c r="A21" s="1">
        <v>43343</v>
      </c>
      <c r="B21" s="2">
        <v>-1.3561121188104153E-2</v>
      </c>
      <c r="C21" s="2">
        <v>-7.0003502070903778E-2</v>
      </c>
      <c r="D21" s="2">
        <v>5.2040126174688339E-2</v>
      </c>
      <c r="E21" s="2">
        <v>0.18351976573467255</v>
      </c>
      <c r="F21" s="2">
        <v>3.6181304603815079E-2</v>
      </c>
      <c r="G21" s="2">
        <v>0.10039094835519791</v>
      </c>
      <c r="H21" s="2">
        <v>-0.12684988975524902</v>
      </c>
      <c r="I21" s="2">
        <v>0.13667857646942139</v>
      </c>
      <c r="J21" s="2">
        <v>9.5743179321289063E-2</v>
      </c>
      <c r="K21" s="2">
        <v>5.1284775137901306E-2</v>
      </c>
      <c r="L21" s="2">
        <v>-6.3796341419219971E-3</v>
      </c>
      <c r="M21" s="2">
        <v>1.7961891368031502E-2</v>
      </c>
      <c r="N21" s="2">
        <v>-5.298168957233429E-2</v>
      </c>
      <c r="O21" s="2">
        <v>2.0833304151892662E-2</v>
      </c>
      <c r="P21" s="2">
        <v>-6.2783919274806976E-2</v>
      </c>
      <c r="Q21" s="2">
        <v>2.55934689193964E-2</v>
      </c>
      <c r="R21" s="2">
        <v>3.2531830947846174E-3</v>
      </c>
      <c r="S21" s="2">
        <v>-1.8843791622202843E-4</v>
      </c>
      <c r="T21" s="2">
        <v>3.5574741661548615E-2</v>
      </c>
      <c r="U21" s="2">
        <v>5.4920297116041183E-3</v>
      </c>
      <c r="V21" s="2">
        <v>3.5645350813865662E-2</v>
      </c>
      <c r="W21" s="2">
        <v>-8.2839205861091614E-2</v>
      </c>
      <c r="X21" s="2">
        <v>-5.2798986434936523E-2</v>
      </c>
      <c r="Y21" s="2">
        <v>9.1034479439258575E-2</v>
      </c>
      <c r="Z21" s="2">
        <v>0.16003696620464325</v>
      </c>
      <c r="AA21" s="2">
        <v>4.833458736538887E-2</v>
      </c>
      <c r="AB21" s="2">
        <v>0.11322721093893051</v>
      </c>
      <c r="AC21" s="2">
        <v>5.4813366383314133E-2</v>
      </c>
      <c r="AD21" s="2">
        <v>0.13236454129219055</v>
      </c>
      <c r="AE21" s="2">
        <v>1.1806496419012547E-2</v>
      </c>
      <c r="AF21" s="2"/>
      <c r="AG21" s="2">
        <v>3.0233019999999999E-2</v>
      </c>
    </row>
    <row r="22" spans="1:33" x14ac:dyDescent="0.25">
      <c r="A22" s="1">
        <v>43371</v>
      </c>
      <c r="B22" s="2">
        <v>4.3920781463384628E-2</v>
      </c>
      <c r="C22" s="2">
        <v>-3.199051134288311E-3</v>
      </c>
      <c r="D22" s="2">
        <v>3.3604685217142105E-2</v>
      </c>
      <c r="E22" s="2">
        <v>0.14096619188785553</v>
      </c>
      <c r="F22" s="2">
        <v>3.1190270557999611E-2</v>
      </c>
      <c r="G22" s="2">
        <v>4.6265441924333572E-2</v>
      </c>
      <c r="H22" s="2">
        <v>-2.7844982221722603E-2</v>
      </c>
      <c r="I22" s="2">
        <v>-1.0751640424132347E-2</v>
      </c>
      <c r="J22" s="2">
        <v>-4.3478269129991531E-2</v>
      </c>
      <c r="K22" s="2">
        <v>-2.5793861132115126E-3</v>
      </c>
      <c r="L22" s="2">
        <v>6.0496427118778229E-2</v>
      </c>
      <c r="M22" s="2">
        <v>-8.2195393741130829E-2</v>
      </c>
      <c r="N22" s="2">
        <v>3.2247170805931091E-2</v>
      </c>
      <c r="O22" s="2">
        <v>8.2287326455116272E-2</v>
      </c>
      <c r="P22" s="2">
        <v>3.0850544571876526E-2</v>
      </c>
      <c r="Q22" s="2">
        <v>3.3756047487258911E-3</v>
      </c>
      <c r="R22" s="2">
        <v>-1.275559701025486E-2</v>
      </c>
      <c r="S22" s="2">
        <v>-9.9559768568724394E-4</v>
      </c>
      <c r="T22" s="2">
        <v>-3.9507884532213211E-2</v>
      </c>
      <c r="U22" s="2">
        <v>-3.3409491181373596E-2</v>
      </c>
      <c r="V22" s="2">
        <v>-8.1214087549597025E-4</v>
      </c>
      <c r="W22" s="2">
        <v>3.5082697868347168E-2</v>
      </c>
      <c r="X22" s="2">
        <v>5.740220844745636E-2</v>
      </c>
      <c r="Y22" s="2">
        <v>-7.5872994959354401E-2</v>
      </c>
      <c r="Z22" s="2">
        <v>4.6252038329839706E-2</v>
      </c>
      <c r="AA22" s="2">
        <v>6.1416167765855789E-2</v>
      </c>
      <c r="AB22" s="2">
        <v>-2.0983690395951271E-2</v>
      </c>
      <c r="AC22" s="2">
        <v>-4.1981998831033707E-2</v>
      </c>
      <c r="AD22" s="2">
        <v>-4.8243221826851368E-3</v>
      </c>
      <c r="AE22" s="2">
        <v>-0.12229004502296448</v>
      </c>
      <c r="AF22" s="2"/>
      <c r="AG22" s="2">
        <v>4.2462880000000003E-4</v>
      </c>
    </row>
    <row r="23" spans="1:33" x14ac:dyDescent="0.25">
      <c r="A23" s="1">
        <v>43404</v>
      </c>
      <c r="B23" s="2">
        <v>-1.804344542324543E-2</v>
      </c>
      <c r="C23" s="2">
        <v>-1.5745075419545174E-2</v>
      </c>
      <c r="D23" s="2">
        <v>-0.2285877913236618</v>
      </c>
      <c r="E23" s="2">
        <v>-0.10072488337755203</v>
      </c>
      <c r="F23" s="2">
        <v>5.7445161044597626E-2</v>
      </c>
      <c r="G23" s="2">
        <v>-5.499944556504488E-3</v>
      </c>
      <c r="H23" s="2">
        <v>-0.24782067537307739</v>
      </c>
      <c r="I23" s="2">
        <v>-8.8229238986968994E-2</v>
      </c>
      <c r="J23" s="2">
        <v>1.278271060436964E-2</v>
      </c>
      <c r="K23" s="2">
        <v>-6.0075599700212479E-2</v>
      </c>
      <c r="L23" s="2">
        <v>-6.2808707356452942E-2</v>
      </c>
      <c r="M23" s="2">
        <v>-0.12915818393230438</v>
      </c>
      <c r="N23" s="2">
        <v>-8.6931608617305756E-2</v>
      </c>
      <c r="O23" s="2">
        <v>-0.18427838385105133</v>
      </c>
      <c r="P23" s="2">
        <v>-9.2774689197540283E-2</v>
      </c>
      <c r="Q23" s="2">
        <v>7.4098244309425354E-2</v>
      </c>
      <c r="R23" s="2">
        <v>-3.7020076066255569E-2</v>
      </c>
      <c r="S23" s="2">
        <v>-9.7052879631519318E-2</v>
      </c>
      <c r="T23" s="2">
        <v>-0.20697870850563049</v>
      </c>
      <c r="U23" s="2">
        <v>-3.6201592534780502E-2</v>
      </c>
      <c r="V23" s="2">
        <v>-0.13562968373298645</v>
      </c>
      <c r="W23" s="2">
        <v>-0.16271340847015381</v>
      </c>
      <c r="X23" s="2">
        <v>-0.10056760162115097</v>
      </c>
      <c r="Y23" s="2">
        <v>2.232908271253109E-2</v>
      </c>
      <c r="Z23" s="2">
        <v>-7.4059978127479553E-2</v>
      </c>
      <c r="AA23" s="2">
        <v>-2.291804738342762E-2</v>
      </c>
      <c r="AB23" s="2">
        <v>-2.1296903491020203E-2</v>
      </c>
      <c r="AC23" s="2">
        <v>-5.9306830167770386E-2</v>
      </c>
      <c r="AD23" s="2">
        <v>-0.20219171047210693</v>
      </c>
      <c r="AE23" s="2">
        <v>0.27401149272918701</v>
      </c>
      <c r="AF23" s="2"/>
      <c r="AG23" s="2">
        <v>-7.4045410000000006E-2</v>
      </c>
    </row>
    <row r="24" spans="1:33" x14ac:dyDescent="0.25">
      <c r="A24" s="1">
        <v>43434</v>
      </c>
      <c r="B24" s="2">
        <v>5.7475920766592026E-3</v>
      </c>
      <c r="C24" s="2">
        <v>6.7499086260795593E-2</v>
      </c>
      <c r="D24" s="2">
        <v>0.15447455644607544</v>
      </c>
      <c r="E24" s="2">
        <v>-4.5172102749347687E-2</v>
      </c>
      <c r="F24" s="2">
        <v>7.218768447637558E-2</v>
      </c>
      <c r="G24" s="2">
        <v>2.4001741781830788E-2</v>
      </c>
      <c r="H24" s="2">
        <v>0.14867542684078217</v>
      </c>
      <c r="I24" s="2">
        <v>3.1734805554151535E-2</v>
      </c>
      <c r="J24" s="2">
        <v>2.7979938313364983E-2</v>
      </c>
      <c r="K24" s="2">
        <v>-1.8941789865493774E-2</v>
      </c>
      <c r="L24" s="2">
        <v>8.0321244895458221E-3</v>
      </c>
      <c r="M24" s="2">
        <v>4.5255977660417557E-2</v>
      </c>
      <c r="N24" s="2">
        <v>7.5324684381484985E-2</v>
      </c>
      <c r="O24" s="2">
        <v>-0.11848337203264236</v>
      </c>
      <c r="P24" s="2">
        <v>9.971512109041214E-2</v>
      </c>
      <c r="Q24" s="2">
        <v>6.5742015838623047E-2</v>
      </c>
      <c r="R24" s="2">
        <v>4.4913936406373978E-2</v>
      </c>
      <c r="S24" s="2">
        <v>9.9968485534191132E-2</v>
      </c>
      <c r="T24" s="2">
        <v>9.6593856811523438E-2</v>
      </c>
      <c r="U24" s="2">
        <v>3.3195570111274719E-2</v>
      </c>
      <c r="V24" s="2">
        <v>7.9955287277698517E-2</v>
      </c>
      <c r="W24" s="2">
        <v>6.2610231339931488E-2</v>
      </c>
      <c r="X24" s="2">
        <v>-6.8446598947048187E-2</v>
      </c>
      <c r="Y24" s="2">
        <v>1.3440732145681977E-3</v>
      </c>
      <c r="Z24" s="2">
        <v>0.10788779705762863</v>
      </c>
      <c r="AA24" s="2">
        <v>8.1514120101928711E-2</v>
      </c>
      <c r="AB24" s="2">
        <v>-5.5096033960580826E-2</v>
      </c>
      <c r="AC24" s="2">
        <v>8.734571747481823E-3</v>
      </c>
      <c r="AD24" s="2">
        <v>5.7671751827001572E-2</v>
      </c>
      <c r="AE24" s="2">
        <v>3.9013408124446869E-2</v>
      </c>
      <c r="AF24" s="2"/>
      <c r="AG24" s="2">
        <v>1.8512150000000002E-2</v>
      </c>
    </row>
    <row r="25" spans="1:33" x14ac:dyDescent="0.25">
      <c r="A25" s="1">
        <v>43465</v>
      </c>
      <c r="B25" s="2">
        <v>-4.294741153717041E-2</v>
      </c>
      <c r="C25" s="2">
        <v>-0.1186952069401741</v>
      </c>
      <c r="D25" s="2">
        <v>-9.33833047747612E-2</v>
      </c>
      <c r="E25" s="2">
        <v>-0.21368271112442017</v>
      </c>
      <c r="F25" s="2">
        <v>-5.8033991605043411E-2</v>
      </c>
      <c r="G25" s="2">
        <v>-3.253123490139842E-3</v>
      </c>
      <c r="H25" s="2">
        <v>-0.22974920272827148</v>
      </c>
      <c r="I25" s="2">
        <v>-0.10377903282642365</v>
      </c>
      <c r="J25" s="2">
        <v>-8.752981573343277E-2</v>
      </c>
      <c r="K25" s="2">
        <v>-0.10973487794399261</v>
      </c>
      <c r="L25" s="2">
        <v>-0.14226411283016205</v>
      </c>
      <c r="M25" s="2">
        <v>-9.8060168325901031E-2</v>
      </c>
      <c r="N25" s="2">
        <v>-8.5337154567241669E-2</v>
      </c>
      <c r="O25" s="2">
        <v>-0.14080289006233215</v>
      </c>
      <c r="P25" s="2">
        <v>-0.11873920261859894</v>
      </c>
      <c r="Q25" s="2">
        <v>-2.7404548600316048E-2</v>
      </c>
      <c r="R25" s="2">
        <v>-6.4940989017486572E-2</v>
      </c>
      <c r="S25" s="2">
        <v>-8.3589866757392883E-2</v>
      </c>
      <c r="T25" s="2">
        <v>-4.7384385019540787E-2</v>
      </c>
      <c r="U25" s="2">
        <v>-3.7575997412204742E-2</v>
      </c>
      <c r="V25" s="2">
        <v>-7.2181515395641327E-2</v>
      </c>
      <c r="W25" s="2">
        <v>-6.2759332358837128E-2</v>
      </c>
      <c r="X25" s="2">
        <v>-6.3606113195419312E-2</v>
      </c>
      <c r="Y25" s="2">
        <v>-7.2825349867343903E-2</v>
      </c>
      <c r="Z25" s="2">
        <v>-0.18304240703582764</v>
      </c>
      <c r="AA25" s="2">
        <v>-5.5807873606681824E-2</v>
      </c>
      <c r="AB25" s="2">
        <v>-7.0326432585716248E-2</v>
      </c>
      <c r="AC25" s="2">
        <v>-0.15711422264575958</v>
      </c>
      <c r="AD25" s="2">
        <v>-0.11134978383779526</v>
      </c>
      <c r="AE25" s="2">
        <v>-5.044516921043396E-2</v>
      </c>
      <c r="AF25" s="2"/>
      <c r="AG25" s="2">
        <v>-8.9890029999999996E-2</v>
      </c>
    </row>
    <row r="26" spans="1:33" x14ac:dyDescent="0.25">
      <c r="A26" s="1">
        <v>43496</v>
      </c>
      <c r="B26" s="2">
        <v>1.7054218798875809E-2</v>
      </c>
      <c r="C26" s="2">
        <v>0.16913320124149323</v>
      </c>
      <c r="D26" s="2">
        <v>0.10713642090559006</v>
      </c>
      <c r="E26" s="2">
        <v>0.15462295711040497</v>
      </c>
      <c r="F26" s="2">
        <v>6.8141655065119267E-3</v>
      </c>
      <c r="G26" s="2">
        <v>2.241084910929203E-2</v>
      </c>
      <c r="H26" s="2">
        <v>0.1968563050031662</v>
      </c>
      <c r="I26" s="2">
        <v>0.14411872625350952</v>
      </c>
      <c r="J26" s="2">
        <v>0.22654525935649872</v>
      </c>
      <c r="K26" s="2">
        <v>9.5923848450183868E-2</v>
      </c>
      <c r="L26" s="2">
        <v>7.4644319713115692E-2</v>
      </c>
      <c r="M26" s="2">
        <v>4.5815262943506241E-2</v>
      </c>
      <c r="N26" s="2">
        <v>5.3865250200033188E-2</v>
      </c>
      <c r="O26" s="2">
        <v>0.10111574828624725</v>
      </c>
      <c r="P26" s="2">
        <v>4.6055890619754791E-2</v>
      </c>
      <c r="Q26" s="2">
        <v>5.7302035391330719E-2</v>
      </c>
      <c r="R26" s="2">
        <v>3.1399775296449661E-2</v>
      </c>
      <c r="S26" s="2">
        <v>5.1222894340753555E-2</v>
      </c>
      <c r="T26" s="2">
        <v>7.1727089583873749E-2</v>
      </c>
      <c r="U26" s="2">
        <v>6.6985352896153927E-3</v>
      </c>
      <c r="V26" s="2">
        <v>7.1316011250019073E-2</v>
      </c>
      <c r="W26" s="2">
        <v>0.16275180876255035</v>
      </c>
      <c r="X26" s="2">
        <v>3.0501518398523331E-2</v>
      </c>
      <c r="Y26" s="2">
        <v>3.0181815847754478E-2</v>
      </c>
      <c r="Z26" s="2">
        <v>8.0892313271760941E-3</v>
      </c>
      <c r="AA26" s="2">
        <v>-1.9244002178311348E-2</v>
      </c>
      <c r="AB26" s="2">
        <v>2.5215426459908485E-2</v>
      </c>
      <c r="AC26" s="2">
        <v>6.6146321594715118E-2</v>
      </c>
      <c r="AD26" s="2">
        <v>0.1443171352148056</v>
      </c>
      <c r="AE26" s="2">
        <v>-7.7463939785957336E-2</v>
      </c>
      <c r="AF26" s="2"/>
      <c r="AG26" s="2">
        <v>8.8293910000000003E-2</v>
      </c>
    </row>
    <row r="27" spans="1:33" x14ac:dyDescent="0.25">
      <c r="A27" s="1">
        <v>43524</v>
      </c>
      <c r="B27" s="2">
        <v>1.1836439371109009E-2</v>
      </c>
      <c r="C27" s="2">
        <v>-4.1591305285692215E-2</v>
      </c>
      <c r="D27" s="2">
        <v>-8.2156211137771606E-2</v>
      </c>
      <c r="E27" s="2">
        <v>-2.3323406931012869E-3</v>
      </c>
      <c r="F27" s="2">
        <v>3.4791350364685059E-2</v>
      </c>
      <c r="G27" s="2">
        <v>1.0002091526985168E-2</v>
      </c>
      <c r="H27" s="2">
        <v>-4.9093175679445267E-2</v>
      </c>
      <c r="I27" s="2">
        <v>-0.1155676394701004</v>
      </c>
      <c r="J27" s="2">
        <v>0.14712721109390259</v>
      </c>
      <c r="K27" s="2">
        <v>-4.5657049864530563E-2</v>
      </c>
      <c r="L27" s="2">
        <v>8.965611457824707E-2</v>
      </c>
      <c r="M27" s="2">
        <v>-1.6672467812895775E-2</v>
      </c>
      <c r="N27" s="2">
        <v>5.3379852324724197E-2</v>
      </c>
      <c r="O27" s="2">
        <v>5.4464876651763916E-2</v>
      </c>
      <c r="P27" s="2">
        <v>-6.6540814936161041E-2</v>
      </c>
      <c r="Q27" s="2">
        <v>2.1561125293374062E-2</v>
      </c>
      <c r="R27" s="2">
        <v>6.6483296453952789E-2</v>
      </c>
      <c r="S27" s="2">
        <v>4.2586103081703186E-2</v>
      </c>
      <c r="T27" s="2">
        <v>0.1461988091468811</v>
      </c>
      <c r="U27" s="2">
        <v>2.0384050905704498E-2</v>
      </c>
      <c r="V27" s="2">
        <v>3.0390072613954544E-2</v>
      </c>
      <c r="W27" s="2">
        <v>3.4370552748441696E-2</v>
      </c>
      <c r="X27" s="2">
        <v>-2.7056435123085976E-2</v>
      </c>
      <c r="Y27" s="2">
        <v>4.0240027010440826E-2</v>
      </c>
      <c r="Z27" s="2">
        <v>-0.11777270585298538</v>
      </c>
      <c r="AA27" s="2">
        <v>2.1201359108090401E-2</v>
      </c>
      <c r="AB27" s="2">
        <v>5.7948388159275055E-2</v>
      </c>
      <c r="AC27" s="2">
        <v>4.2064841836690903E-2</v>
      </c>
      <c r="AD27" s="2">
        <v>-4.5906003564596176E-2</v>
      </c>
      <c r="AE27" s="2">
        <v>4.1886575520038605E-2</v>
      </c>
      <c r="AF27" s="2"/>
      <c r="AG27" s="2">
        <v>3.2724210000000004E-2</v>
      </c>
    </row>
    <row r="28" spans="1:33" x14ac:dyDescent="0.25">
      <c r="A28" s="1">
        <v>43553</v>
      </c>
      <c r="B28" s="2">
        <v>-1.6040390357375145E-2</v>
      </c>
      <c r="C28" s="2">
        <v>1.0282998904585838E-2</v>
      </c>
      <c r="D28" s="2">
        <v>-0.1141626387834549</v>
      </c>
      <c r="E28" s="2">
        <v>-2.5521192699670792E-2</v>
      </c>
      <c r="F28" s="2">
        <v>3.2963432371616364E-2</v>
      </c>
      <c r="G28" s="2">
        <v>5.6190449744462967E-2</v>
      </c>
      <c r="H28" s="2">
        <v>-5.2614282816648483E-2</v>
      </c>
      <c r="I28" s="2">
        <v>3.1122991815209389E-2</v>
      </c>
      <c r="J28" s="2">
        <v>0.16917677223682404</v>
      </c>
      <c r="K28" s="2">
        <v>1.4823554083704948E-2</v>
      </c>
      <c r="L28" s="2">
        <v>2.2396612912416458E-2</v>
      </c>
      <c r="M28" s="2">
        <v>-5.1449346356093884E-3</v>
      </c>
      <c r="N28" s="2">
        <v>3.0105356127023697E-2</v>
      </c>
      <c r="O28" s="2">
        <v>6.6264276392757893E-3</v>
      </c>
      <c r="P28" s="2">
        <v>-8.2406520843505859E-2</v>
      </c>
      <c r="Q28" s="2">
        <v>5.5809233337640762E-2</v>
      </c>
      <c r="R28" s="2">
        <v>8.0378809943795204E-3</v>
      </c>
      <c r="S28" s="2">
        <v>1.8805119907483459E-3</v>
      </c>
      <c r="T28" s="2">
        <v>-3.7373991217464209E-3</v>
      </c>
      <c r="U28" s="2">
        <v>8.4350958466529846E-2</v>
      </c>
      <c r="V28" s="2">
        <v>-5.7479701936244965E-3</v>
      </c>
      <c r="W28" s="2">
        <v>5.0721947103738785E-2</v>
      </c>
      <c r="X28" s="2">
        <v>-1.8843510770238936E-4</v>
      </c>
      <c r="Y28" s="2">
        <v>-0.16126830875873566</v>
      </c>
      <c r="Z28" s="2">
        <v>-6.7439071834087372E-2</v>
      </c>
      <c r="AA28" s="2">
        <v>-2.0299822092056274E-2</v>
      </c>
      <c r="AB28" s="2">
        <v>-1.1695053428411484E-2</v>
      </c>
      <c r="AC28" s="2">
        <v>-2.2613057866692543E-2</v>
      </c>
      <c r="AD28" s="2">
        <v>8.5935764014720917E-2</v>
      </c>
      <c r="AE28" s="2">
        <v>-0.1251094788312912</v>
      </c>
      <c r="AF28" s="2"/>
      <c r="AG28" s="2">
        <v>1.296229E-2</v>
      </c>
    </row>
    <row r="29" spans="1:33" x14ac:dyDescent="0.25">
      <c r="A29" s="1">
        <v>43585</v>
      </c>
      <c r="B29" s="2">
        <v>0.23363056778907776</v>
      </c>
      <c r="C29" s="2">
        <v>2.5655688717961311E-2</v>
      </c>
      <c r="D29" s="2">
        <v>7.5785242021083832E-2</v>
      </c>
      <c r="E29" s="2">
        <v>0.13976341485977173</v>
      </c>
      <c r="F29" s="2">
        <v>4.0389750152826309E-2</v>
      </c>
      <c r="G29" s="2">
        <v>4.5887205749750137E-2</v>
      </c>
      <c r="H29" s="2">
        <v>0.11176672577857971</v>
      </c>
      <c r="I29" s="2">
        <v>4.8353273421525955E-2</v>
      </c>
      <c r="J29" s="2">
        <v>-3.1352534890174866E-2</v>
      </c>
      <c r="K29" s="2">
        <v>3.4082945436239243E-2</v>
      </c>
      <c r="L29" s="2">
        <v>-6.4356960356235504E-3</v>
      </c>
      <c r="M29" s="2">
        <v>4.9357771873474121E-2</v>
      </c>
      <c r="N29" s="2">
        <v>-2.5328809395432472E-2</v>
      </c>
      <c r="O29" s="2">
        <v>1.9748764112591743E-2</v>
      </c>
      <c r="P29" s="2">
        <v>6.7217603325843811E-2</v>
      </c>
      <c r="Q29" s="2">
        <v>3.0522827059030533E-2</v>
      </c>
      <c r="R29" s="2">
        <v>4.1020616888999939E-2</v>
      </c>
      <c r="S29" s="2">
        <v>-8.7929561734199524E-2</v>
      </c>
      <c r="T29" s="2">
        <v>0.15331915020942688</v>
      </c>
      <c r="U29" s="2">
        <v>5.3361017256975174E-2</v>
      </c>
      <c r="V29" s="2">
        <v>5.6000545620918274E-2</v>
      </c>
      <c r="W29" s="2">
        <v>-2.079644612967968E-2</v>
      </c>
      <c r="X29" s="2">
        <v>-1.2436402030289173E-2</v>
      </c>
      <c r="Y29" s="2">
        <v>4.7967489808797836E-2</v>
      </c>
      <c r="Z29" s="2">
        <v>1.7615441232919693E-2</v>
      </c>
      <c r="AA29" s="2">
        <v>-4.3795634061098099E-2</v>
      </c>
      <c r="AB29" s="2">
        <v>5.9916123747825623E-2</v>
      </c>
      <c r="AC29" s="2">
        <v>0.13636918365955353</v>
      </c>
      <c r="AD29" s="2">
        <v>8.185877650976181E-2</v>
      </c>
      <c r="AE29" s="2">
        <v>-0.14710921049118042</v>
      </c>
      <c r="AF29" s="2"/>
      <c r="AG29" s="2">
        <v>3.789327E-2</v>
      </c>
    </row>
    <row r="30" spans="1:33" x14ac:dyDescent="0.25">
      <c r="A30" s="1">
        <v>43616</v>
      </c>
      <c r="B30" s="2">
        <v>-3.5993341356515884E-2</v>
      </c>
      <c r="C30" s="2">
        <v>-5.3362999111413956E-2</v>
      </c>
      <c r="D30" s="2">
        <v>-5.481257289648056E-2</v>
      </c>
      <c r="E30" s="2">
        <v>-0.12491200864315033</v>
      </c>
      <c r="F30" s="2">
        <v>9.4143692404031754E-3</v>
      </c>
      <c r="G30" s="2">
        <v>-1.5518737025558949E-2</v>
      </c>
      <c r="H30" s="2">
        <v>-0.20137368142604828</v>
      </c>
      <c r="I30" s="2">
        <v>3.2966271042823792E-2</v>
      </c>
      <c r="J30" s="2">
        <v>-4.0797058492898941E-2</v>
      </c>
      <c r="K30" s="2">
        <v>-0.13295961916446686</v>
      </c>
      <c r="L30" s="2">
        <v>-0.10762334614992142</v>
      </c>
      <c r="M30" s="2">
        <v>-0.15844954550266266</v>
      </c>
      <c r="N30" s="2">
        <v>-4.1812419891357422E-2</v>
      </c>
      <c r="O30" s="2">
        <v>-0.22535218298435211</v>
      </c>
      <c r="P30" s="2">
        <v>-0.30192604660987854</v>
      </c>
      <c r="Q30" s="2">
        <v>-3.3527418971061707E-2</v>
      </c>
      <c r="R30" s="2">
        <v>-0.10527658462524414</v>
      </c>
      <c r="S30" s="2">
        <v>-0.14943799376487732</v>
      </c>
      <c r="T30" s="2">
        <v>-5.4518461227416992E-2</v>
      </c>
      <c r="U30" s="2">
        <v>9.442443959414959E-3</v>
      </c>
      <c r="V30" s="2">
        <v>-7.5302809476852417E-2</v>
      </c>
      <c r="W30" s="2">
        <v>-5.9557195752859116E-2</v>
      </c>
      <c r="X30" s="2">
        <v>7.2505450807511806E-3</v>
      </c>
      <c r="Y30" s="2">
        <v>-0.10977506637573242</v>
      </c>
      <c r="Z30" s="2">
        <v>-3.6962155252695084E-2</v>
      </c>
      <c r="AA30" s="2">
        <v>3.127308189868927E-2</v>
      </c>
      <c r="AB30" s="2">
        <v>-2.202647365629673E-2</v>
      </c>
      <c r="AC30" s="2">
        <v>-7.0666797459125519E-2</v>
      </c>
      <c r="AD30" s="2">
        <v>-7.8613288700580597E-2</v>
      </c>
      <c r="AE30" s="2">
        <v>-0.22426578402519226</v>
      </c>
      <c r="AF30" s="2"/>
      <c r="AG30" s="2">
        <v>-6.167856E-2</v>
      </c>
    </row>
    <row r="31" spans="1:33" x14ac:dyDescent="0.25">
      <c r="A31" s="1">
        <v>43644</v>
      </c>
      <c r="B31" s="2">
        <v>5.7558365166187286E-2</v>
      </c>
      <c r="C31" s="2">
        <v>-4.8443950712680817E-2</v>
      </c>
      <c r="D31" s="2">
        <v>6.4829760231077671E-3</v>
      </c>
      <c r="E31" s="2">
        <v>-0.18335343897342682</v>
      </c>
      <c r="F31" s="2">
        <v>4.7359656542539597E-2</v>
      </c>
      <c r="G31" s="2">
        <v>8.1289693713188171E-2</v>
      </c>
      <c r="H31" s="2">
        <v>0.19507427513599396</v>
      </c>
      <c r="I31" s="2">
        <v>-2.0393603481352329E-3</v>
      </c>
      <c r="J31" s="2">
        <v>0.11047477275133133</v>
      </c>
      <c r="K31" s="2">
        <v>6.4718149602413177E-2</v>
      </c>
      <c r="L31" s="2">
        <v>8.2803457975387573E-2</v>
      </c>
      <c r="M31" s="2">
        <v>0.17414137721061707</v>
      </c>
      <c r="N31" s="2">
        <v>9.3017160892486572E-2</v>
      </c>
      <c r="O31" s="2">
        <v>8.0608397722244263E-2</v>
      </c>
      <c r="P31" s="2">
        <v>0.1409396231174469</v>
      </c>
      <c r="Q31" s="2">
        <v>6.5494097769260406E-2</v>
      </c>
      <c r="R31" s="2">
        <v>0.11524125188589096</v>
      </c>
      <c r="S31" s="2">
        <v>8.5070401430130005E-2</v>
      </c>
      <c r="T31" s="2">
        <v>5.3259368985891342E-2</v>
      </c>
      <c r="U31" s="2">
        <v>1.7402747645974159E-2</v>
      </c>
      <c r="V31" s="2">
        <v>9.2597439885139465E-2</v>
      </c>
      <c r="W31" s="2">
        <v>0.11724008619785309</v>
      </c>
      <c r="X31" s="2">
        <v>6.5404437482357025E-2</v>
      </c>
      <c r="Y31" s="2">
        <v>-4.8224478960037231E-2</v>
      </c>
      <c r="Z31" s="2">
        <v>4.0481243282556534E-2</v>
      </c>
      <c r="AA31" s="2">
        <v>4.3352581560611725E-2</v>
      </c>
      <c r="AB31" s="2">
        <v>2.7608275413513184E-2</v>
      </c>
      <c r="AC31" s="2">
        <v>5.671357735991478E-2</v>
      </c>
      <c r="AD31" s="2">
        <v>6.679176539182663E-2</v>
      </c>
      <c r="AE31" s="2">
        <v>0.20684814453125</v>
      </c>
      <c r="AF31" s="2"/>
      <c r="AG31" s="2">
        <v>6.7278859999999996E-2</v>
      </c>
    </row>
    <row r="32" spans="1:33" x14ac:dyDescent="0.25">
      <c r="A32" s="1">
        <v>43677</v>
      </c>
      <c r="B32" s="2">
        <v>3.0435370281338692E-2</v>
      </c>
      <c r="C32" s="2">
        <v>5.829320102930069E-2</v>
      </c>
      <c r="D32" s="2">
        <v>6.3405826687812805E-2</v>
      </c>
      <c r="E32" s="2">
        <v>4.4477465562522411E-3</v>
      </c>
      <c r="F32" s="2">
        <v>1.4735613949596882E-2</v>
      </c>
      <c r="G32" s="2">
        <v>1.6716349869966507E-2</v>
      </c>
      <c r="H32" s="2">
        <v>8.0143958330154419E-2</v>
      </c>
      <c r="I32" s="2">
        <v>-0.1212807223200798</v>
      </c>
      <c r="J32" s="2">
        <v>8.5484698414802551E-2</v>
      </c>
      <c r="K32" s="2">
        <v>6.8628089502453804E-3</v>
      </c>
      <c r="L32" s="2">
        <v>-2.9622821137309074E-2</v>
      </c>
      <c r="M32" s="2">
        <v>-2.8329210355877876E-2</v>
      </c>
      <c r="N32" s="2">
        <v>-1.0687896050512791E-2</v>
      </c>
      <c r="O32" s="2">
        <v>-9.8522407934069633E-3</v>
      </c>
      <c r="P32" s="2">
        <v>-9.2156901955604553E-2</v>
      </c>
      <c r="Q32" s="2">
        <v>8.3318732678890228E-2</v>
      </c>
      <c r="R32" s="2">
        <v>5.8264099061489105E-3</v>
      </c>
      <c r="S32" s="2">
        <v>7.9612601548433304E-3</v>
      </c>
      <c r="T32" s="2">
        <v>2.7063621208071709E-2</v>
      </c>
      <c r="U32" s="2">
        <v>-2.985319122672081E-2</v>
      </c>
      <c r="V32" s="2">
        <v>0.11946576833724976</v>
      </c>
      <c r="W32" s="2">
        <v>-7.0020537823438644E-3</v>
      </c>
      <c r="X32" s="2">
        <v>4.8824291676282883E-2</v>
      </c>
      <c r="Y32" s="2">
        <v>-2.5333913043141365E-2</v>
      </c>
      <c r="Z32" s="2">
        <v>3.4501690417528152E-2</v>
      </c>
      <c r="AA32" s="2">
        <v>-0.10341642796993256</v>
      </c>
      <c r="AB32" s="2">
        <v>-2.4886898696422577E-2</v>
      </c>
      <c r="AC32" s="2">
        <v>1.8514441326260567E-2</v>
      </c>
      <c r="AD32" s="2">
        <v>-1.4179103076457977E-2</v>
      </c>
      <c r="AE32" s="2">
        <v>8.1222563982009888E-2</v>
      </c>
      <c r="AF32" s="2"/>
      <c r="AG32" s="2">
        <v>1.185431E-2</v>
      </c>
    </row>
    <row r="33" spans="1:33" x14ac:dyDescent="0.25">
      <c r="A33" s="1">
        <v>43707</v>
      </c>
      <c r="B33" s="2">
        <v>-4.0206979960203171E-2</v>
      </c>
      <c r="C33" s="2">
        <v>0.1091737300157547</v>
      </c>
      <c r="D33" s="2">
        <v>0.12000750005245209</v>
      </c>
      <c r="E33" s="2">
        <v>5.9040531516075134E-2</v>
      </c>
      <c r="F33" s="2">
        <v>3.9910782128572464E-2</v>
      </c>
      <c r="G33" s="2">
        <v>4.159262403845787E-2</v>
      </c>
      <c r="H33" s="2">
        <v>1.4233834110200405E-2</v>
      </c>
      <c r="I33" s="2">
        <v>-7.2342872619628906E-2</v>
      </c>
      <c r="J33" s="2">
        <v>5.3913682699203491E-2</v>
      </c>
      <c r="K33" s="2">
        <v>-6.5238617360591888E-2</v>
      </c>
      <c r="L33" s="2">
        <v>-6.737489253282547E-2</v>
      </c>
      <c r="M33" s="2">
        <v>-7.539735734462738E-2</v>
      </c>
      <c r="N33" s="2">
        <v>-3.4115824848413467E-2</v>
      </c>
      <c r="O33" s="2">
        <v>-0.15493956208229065</v>
      </c>
      <c r="P33" s="2">
        <v>-0.16460300981998444</v>
      </c>
      <c r="Q33" s="2">
        <v>1.8553053960204124E-2</v>
      </c>
      <c r="R33" s="2">
        <v>-5.1878340542316437E-2</v>
      </c>
      <c r="S33" s="2">
        <v>-6.6163003444671631E-2</v>
      </c>
      <c r="T33" s="2">
        <v>8.6679141968488693E-3</v>
      </c>
      <c r="U33" s="2">
        <v>5.8524642139673233E-2</v>
      </c>
      <c r="V33" s="2">
        <v>2.8925664722919464E-2</v>
      </c>
      <c r="W33" s="2">
        <v>6.0938186943531036E-3</v>
      </c>
      <c r="X33" s="2">
        <v>-7.735753059387207E-2</v>
      </c>
      <c r="Y33" s="2">
        <v>0.12665408849716187</v>
      </c>
      <c r="Z33" s="2">
        <v>9.0388387441635132E-2</v>
      </c>
      <c r="AA33" s="2">
        <v>-7.5437717139720917E-2</v>
      </c>
      <c r="AB33" s="2">
        <v>8.4001779556274414E-2</v>
      </c>
      <c r="AC33" s="2">
        <v>-5.8428861200809479E-2</v>
      </c>
      <c r="AD33" s="2">
        <v>-4.8473834991455078E-2</v>
      </c>
      <c r="AE33" s="2">
        <v>-6.6222421824932098E-2</v>
      </c>
      <c r="AF33" s="2"/>
      <c r="AG33" s="2">
        <v>-2.0339329999999999E-2</v>
      </c>
    </row>
    <row r="34" spans="1:33" x14ac:dyDescent="0.25">
      <c r="A34" s="1">
        <v>43738</v>
      </c>
      <c r="B34" s="2">
        <v>-5.0560887902975082E-2</v>
      </c>
      <c r="C34" s="2">
        <v>5.9038963168859482E-2</v>
      </c>
      <c r="D34" s="2">
        <v>-0.127767413854599</v>
      </c>
      <c r="E34" s="2">
        <v>-9.5238059759140015E-2</v>
      </c>
      <c r="F34" s="2">
        <v>-1.4956161379814148E-2</v>
      </c>
      <c r="G34" s="2">
        <v>-2.8686406090855598E-2</v>
      </c>
      <c r="H34" s="2">
        <v>-6.8678217940032482E-3</v>
      </c>
      <c r="I34" s="2">
        <v>8.1114441156387329E-2</v>
      </c>
      <c r="J34" s="2">
        <v>2.4450607597827911E-3</v>
      </c>
      <c r="K34" s="2">
        <v>7.9369261860847473E-2</v>
      </c>
      <c r="L34" s="2">
        <v>3.1103929504752159E-2</v>
      </c>
      <c r="M34" s="2">
        <v>0.16981138288974762</v>
      </c>
      <c r="N34" s="2">
        <v>7.4753416702151299E-3</v>
      </c>
      <c r="O34" s="2">
        <v>3.6317594349384308E-2</v>
      </c>
      <c r="P34" s="2">
        <v>0.25588485598564148</v>
      </c>
      <c r="Q34" s="2">
        <v>3.451712429523468E-2</v>
      </c>
      <c r="R34" s="2">
        <v>6.968139111995697E-2</v>
      </c>
      <c r="S34" s="2">
        <v>1.6571806743741035E-2</v>
      </c>
      <c r="T34" s="2">
        <v>4.0010111406445503E-3</v>
      </c>
      <c r="U34" s="2">
        <v>-4.8749633133411407E-2</v>
      </c>
      <c r="V34" s="2">
        <v>4.3891780078411102E-2</v>
      </c>
      <c r="W34" s="2">
        <v>-1.2286925688385963E-2</v>
      </c>
      <c r="X34" s="2">
        <v>6.0101088136434555E-2</v>
      </c>
      <c r="Y34" s="2">
        <v>8.8682450354099274E-2</v>
      </c>
      <c r="Z34" s="2">
        <v>3.5292211920022964E-2</v>
      </c>
      <c r="AA34" s="2">
        <v>1.0689200833439827E-2</v>
      </c>
      <c r="AB34" s="2">
        <v>6.8209327757358551E-2</v>
      </c>
      <c r="AC34" s="2">
        <v>5.0334800034761429E-2</v>
      </c>
      <c r="AD34" s="2">
        <v>-2.2732777521014214E-2</v>
      </c>
      <c r="AE34" s="2">
        <v>6.76388218998909E-2</v>
      </c>
      <c r="AF34" s="2"/>
      <c r="AG34" s="2">
        <v>1.6032970000000001E-2</v>
      </c>
    </row>
    <row r="35" spans="1:33" x14ac:dyDescent="0.25">
      <c r="A35" s="1">
        <v>43769</v>
      </c>
      <c r="B35" s="2">
        <v>-3.0694378074258566E-3</v>
      </c>
      <c r="C35" s="2">
        <v>-4.4379714876413345E-2</v>
      </c>
      <c r="D35" s="2">
        <v>-0.16932471096515656</v>
      </c>
      <c r="E35" s="2">
        <v>2.5417150929570198E-2</v>
      </c>
      <c r="F35" s="2">
        <v>-8.3880625665187836E-2</v>
      </c>
      <c r="G35" s="2">
        <v>-0.10332364588975906</v>
      </c>
      <c r="H35" s="2">
        <v>-8.2982517778873444E-2</v>
      </c>
      <c r="I35" s="2">
        <v>0.11051146686077118</v>
      </c>
      <c r="J35" s="2">
        <v>-7.4137091636657715E-2</v>
      </c>
      <c r="K35" s="2">
        <v>2.3618243634700775E-2</v>
      </c>
      <c r="L35" s="2">
        <v>-4.3053403496742249E-2</v>
      </c>
      <c r="M35" s="2">
        <v>2.5706463493406773E-3</v>
      </c>
      <c r="N35" s="2">
        <v>-2.0741982385516167E-2</v>
      </c>
      <c r="O35" s="2">
        <v>-6.0309756547212601E-2</v>
      </c>
      <c r="P35" s="2">
        <v>0.11280806362628937</v>
      </c>
      <c r="Q35" s="2">
        <v>7.0421681739389896E-3</v>
      </c>
      <c r="R35" s="2">
        <v>5.577588826417923E-2</v>
      </c>
      <c r="S35" s="2">
        <v>3.5888785496354103E-3</v>
      </c>
      <c r="T35" s="2">
        <v>4.6241659671068192E-2</v>
      </c>
      <c r="U35" s="2">
        <v>7.6805679127573967E-3</v>
      </c>
      <c r="V35" s="2">
        <v>4.0827855467796326E-2</v>
      </c>
      <c r="W35" s="2">
        <v>0.12582549452781677</v>
      </c>
      <c r="X35" s="2">
        <v>-4.6273384243249893E-2</v>
      </c>
      <c r="Y35" s="2">
        <v>-4.4220376759767532E-2</v>
      </c>
      <c r="Z35" s="2">
        <v>6.0567617416381836E-2</v>
      </c>
      <c r="AA35" s="2">
        <v>6.7909784615039825E-2</v>
      </c>
      <c r="AB35" s="2">
        <v>1.0831248946487904E-2</v>
      </c>
      <c r="AC35" s="2">
        <v>2.4950500577688217E-2</v>
      </c>
      <c r="AD35" s="2">
        <v>2.3474719375371933E-2</v>
      </c>
      <c r="AE35" s="2">
        <v>0.30742731690406799</v>
      </c>
      <c r="AF35" s="2"/>
      <c r="AG35" s="2">
        <v>1.9255939999999999E-2</v>
      </c>
    </row>
    <row r="36" spans="1:33" x14ac:dyDescent="0.25">
      <c r="A36" s="1">
        <v>43798</v>
      </c>
      <c r="B36" s="2">
        <v>0.1667180061340332</v>
      </c>
      <c r="C36" s="2">
        <v>1.2551496038213372E-3</v>
      </c>
      <c r="D36" s="2">
        <v>5.0248898565769196E-2</v>
      </c>
      <c r="E36" s="2">
        <v>1.0055342689156532E-2</v>
      </c>
      <c r="F36" s="2">
        <v>-4.9313739873468876E-3</v>
      </c>
      <c r="G36" s="2">
        <v>-6.0957716777920723E-3</v>
      </c>
      <c r="H36" s="2">
        <v>-0.10590162128210068</v>
      </c>
      <c r="I36" s="2">
        <v>8.349897712469101E-2</v>
      </c>
      <c r="J36" s="2">
        <v>4.5954573899507523E-2</v>
      </c>
      <c r="K36" s="2">
        <v>2.9495703056454659E-2</v>
      </c>
      <c r="L36" s="2">
        <v>2.1163202822208405E-2</v>
      </c>
      <c r="M36" s="2">
        <v>4.3366823345422745E-2</v>
      </c>
      <c r="N36" s="2">
        <v>1.8770432099699974E-2</v>
      </c>
      <c r="O36" s="2">
        <v>1.4744136482477188E-2</v>
      </c>
      <c r="P36" s="2">
        <v>7.5614294037222862E-3</v>
      </c>
      <c r="Q36" s="2">
        <v>-1.9677171483635902E-2</v>
      </c>
      <c r="R36" s="2">
        <v>3.380749374628067E-2</v>
      </c>
      <c r="S36" s="2">
        <v>3.7699244916439056E-2</v>
      </c>
      <c r="T36" s="2">
        <v>2.76481993496418E-2</v>
      </c>
      <c r="U36" s="2">
        <v>-1.0314405895769596E-2</v>
      </c>
      <c r="V36" s="2">
        <v>2.0862450823187828E-2</v>
      </c>
      <c r="W36" s="2">
        <v>1.9630802795290947E-2</v>
      </c>
      <c r="X36" s="2">
        <v>-2.2222024854272604E-3</v>
      </c>
      <c r="Y36" s="2">
        <v>0.11607146263122559</v>
      </c>
      <c r="Z36" s="2">
        <v>0.13375504314899445</v>
      </c>
      <c r="AA36" s="2">
        <v>1.3291674666106701E-2</v>
      </c>
      <c r="AB36" s="2">
        <v>8.5138380527496338E-3</v>
      </c>
      <c r="AC36" s="2">
        <v>7.6782867312431335E-2</v>
      </c>
      <c r="AD36" s="2">
        <v>1.3587300665676594E-2</v>
      </c>
      <c r="AE36" s="2">
        <v>4.76946160197258E-2</v>
      </c>
      <c r="AF36" s="2"/>
      <c r="AG36" s="2">
        <v>3.4996520000000003E-2</v>
      </c>
    </row>
    <row r="37" spans="1:33" x14ac:dyDescent="0.25">
      <c r="A37" s="1">
        <v>43830</v>
      </c>
      <c r="B37" s="2">
        <v>-4.0044840425252914E-2</v>
      </c>
      <c r="C37" s="2">
        <v>9.580918587744236E-3</v>
      </c>
      <c r="D37" s="2">
        <v>3.7488523870706558E-2</v>
      </c>
      <c r="E37" s="2">
        <v>-2.4893321096897125E-4</v>
      </c>
      <c r="F37" s="2">
        <v>1.6094224527478218E-2</v>
      </c>
      <c r="G37" s="2">
        <v>5.960583221167326E-4</v>
      </c>
      <c r="H37" s="2">
        <v>0.21085441112518311</v>
      </c>
      <c r="I37" s="2">
        <v>4.417634045239538E-4</v>
      </c>
      <c r="J37" s="2">
        <v>2.8491746634244919E-2</v>
      </c>
      <c r="K37" s="2">
        <v>7.9664528369903564E-2</v>
      </c>
      <c r="L37" s="2">
        <v>2.4218428879976273E-2</v>
      </c>
      <c r="M37" s="2">
        <v>2.0963933318853378E-2</v>
      </c>
      <c r="N37" s="2">
        <v>2.8856867924332619E-2</v>
      </c>
      <c r="O37" s="2">
        <v>0.16566526889801025</v>
      </c>
      <c r="P37" s="2">
        <v>-2.7204470708966255E-2</v>
      </c>
      <c r="Q37" s="2">
        <v>2.3267278447747231E-2</v>
      </c>
      <c r="R37" s="2">
        <v>3.609134629368782E-2</v>
      </c>
      <c r="S37" s="2">
        <v>3.9170604199171066E-2</v>
      </c>
      <c r="T37" s="2">
        <v>3.7568923085927963E-2</v>
      </c>
      <c r="U37" s="2">
        <v>-3.8998208940029144E-2</v>
      </c>
      <c r="V37" s="2">
        <v>7.0305616827681661E-4</v>
      </c>
      <c r="W37" s="2">
        <v>7.9006841406226158E-3</v>
      </c>
      <c r="X37" s="2">
        <v>7.8119106590747833E-2</v>
      </c>
      <c r="Y37" s="2">
        <v>6.0351118445396423E-2</v>
      </c>
      <c r="Z37" s="2">
        <v>-1.3019739650189877E-2</v>
      </c>
      <c r="AA37" s="2">
        <v>1.7133953049778938E-2</v>
      </c>
      <c r="AB37" s="2">
        <v>6.1949070543050766E-2</v>
      </c>
      <c r="AC37" s="2">
        <v>2.8997115790843964E-2</v>
      </c>
      <c r="AD37" s="2">
        <v>2.6121675968170166E-2</v>
      </c>
      <c r="AE37" s="2">
        <v>0.26789712905883789</v>
      </c>
      <c r="AF37" s="2"/>
      <c r="AG37" s="2">
        <v>2.8490680000000001E-2</v>
      </c>
    </row>
    <row r="38" spans="1:33" x14ac:dyDescent="0.25">
      <c r="A38" s="1">
        <v>43861</v>
      </c>
      <c r="B38" s="2">
        <v>-4.3697759509086609E-2</v>
      </c>
      <c r="C38" s="2">
        <v>-2.3448759689927101E-2</v>
      </c>
      <c r="D38" s="2">
        <v>-0.15473286807537079</v>
      </c>
      <c r="E38" s="2">
        <v>0.1033109724521637</v>
      </c>
      <c r="F38" s="2">
        <v>8.2789331674575806E-2</v>
      </c>
      <c r="G38" s="2">
        <v>5.0034679472446442E-2</v>
      </c>
      <c r="H38" s="2">
        <v>-4.5427475124597549E-3</v>
      </c>
      <c r="I38" s="2">
        <v>-4.0949005633592606E-2</v>
      </c>
      <c r="J38" s="2">
        <v>3.5419508814811707E-2</v>
      </c>
      <c r="K38" s="2">
        <v>-3.4304212778806686E-2</v>
      </c>
      <c r="L38" s="2">
        <v>-0.10977357625961304</v>
      </c>
      <c r="M38" s="2">
        <v>-0.17591026425361633</v>
      </c>
      <c r="N38" s="2">
        <v>-0.11094517260789871</v>
      </c>
      <c r="O38" s="2">
        <v>-0.16273932158946991</v>
      </c>
      <c r="P38" s="2">
        <v>-0.14561235904693604</v>
      </c>
      <c r="Q38" s="2">
        <v>3.7301937118172646E-3</v>
      </c>
      <c r="R38" s="2">
        <v>-0.10225491225719452</v>
      </c>
      <c r="S38" s="2">
        <v>-0.10066882520914078</v>
      </c>
      <c r="T38" s="2">
        <v>-3.4663870930671692E-2</v>
      </c>
      <c r="U38" s="2">
        <v>4.5478440821170807E-2</v>
      </c>
      <c r="V38" s="2">
        <v>-4.549814760684967E-2</v>
      </c>
      <c r="W38" s="2">
        <v>3.2105040736496449E-3</v>
      </c>
      <c r="X38" s="2">
        <v>-8.8966101408004761E-2</v>
      </c>
      <c r="Y38" s="2">
        <v>-7.3473580181598663E-2</v>
      </c>
      <c r="Z38" s="2">
        <v>-8.0360762774944305E-2</v>
      </c>
      <c r="AA38" s="2">
        <v>-3.9816197007894516E-2</v>
      </c>
      <c r="AB38" s="2">
        <v>-3.4486807882785797E-2</v>
      </c>
      <c r="AC38" s="2">
        <v>-3.0220586806535721E-2</v>
      </c>
      <c r="AD38" s="2">
        <v>8.7063819169998169E-2</v>
      </c>
      <c r="AE38" s="2">
        <v>0.55515986680984497</v>
      </c>
      <c r="AF38" s="2"/>
      <c r="AG38" s="2">
        <v>-1.7277760000000001E-3</v>
      </c>
    </row>
    <row r="39" spans="1:33" x14ac:dyDescent="0.25">
      <c r="A39" s="1">
        <v>43889</v>
      </c>
      <c r="B39" s="2">
        <v>-0.1493745744228363</v>
      </c>
      <c r="C39" s="2">
        <v>-0.15607684850692749</v>
      </c>
      <c r="D39" s="2">
        <v>-0.33700498938560486</v>
      </c>
      <c r="E39" s="2">
        <v>-0.25249096751213074</v>
      </c>
      <c r="F39" s="2">
        <v>-8.6694411933422089E-2</v>
      </c>
      <c r="G39" s="2">
        <v>-0.15174432098865509</v>
      </c>
      <c r="H39" s="2">
        <v>-0.16337083280086517</v>
      </c>
      <c r="I39" s="2">
        <v>0.2048269510269165</v>
      </c>
      <c r="J39" s="2">
        <v>-0.10750379413366318</v>
      </c>
      <c r="K39" s="2">
        <v>-0.15080422163009644</v>
      </c>
      <c r="L39" s="2">
        <v>-0.15792016685009003</v>
      </c>
      <c r="M39" s="2">
        <v>-6.8713091313838959E-2</v>
      </c>
      <c r="N39" s="2">
        <v>-0.11676314473152161</v>
      </c>
      <c r="O39" s="2">
        <v>-0.26737028360366821</v>
      </c>
      <c r="P39" s="2">
        <v>-0.26237621903419495</v>
      </c>
      <c r="Q39" s="2">
        <v>-9.1397844254970551E-2</v>
      </c>
      <c r="R39" s="2">
        <v>-0.12416554987430573</v>
      </c>
      <c r="S39" s="2">
        <v>-5.0107132643461227E-2</v>
      </c>
      <c r="T39" s="2">
        <v>-6.6824570298194885E-2</v>
      </c>
      <c r="U39" s="2">
        <v>-9.0150579810142517E-2</v>
      </c>
      <c r="V39" s="2">
        <v>-6.9839656352996826E-2</v>
      </c>
      <c r="W39" s="2">
        <v>-0.12762881815433502</v>
      </c>
      <c r="X39" s="2">
        <v>-9.4983778893947601E-2</v>
      </c>
      <c r="Y39" s="2">
        <v>5.3238961845636368E-2</v>
      </c>
      <c r="Z39" s="2">
        <v>-0.12739604711532593</v>
      </c>
      <c r="AA39" s="2">
        <v>-0.10257796198129654</v>
      </c>
      <c r="AB39" s="2">
        <v>-0.18858045339584351</v>
      </c>
      <c r="AC39" s="2">
        <v>-0.11162324994802475</v>
      </c>
      <c r="AD39" s="2">
        <v>-6.2213733792304993E-2</v>
      </c>
      <c r="AE39" s="2">
        <v>2.6776492595672607E-2</v>
      </c>
      <c r="AF39" s="2"/>
      <c r="AG39" s="2">
        <v>-7.7918070000000006E-2</v>
      </c>
    </row>
    <row r="40" spans="1:33" x14ac:dyDescent="0.25">
      <c r="A40" s="1">
        <v>43921</v>
      </c>
      <c r="B40" s="2">
        <v>-0.17892055213451385</v>
      </c>
      <c r="C40" s="2">
        <v>-0.57813525199890137</v>
      </c>
      <c r="D40" s="2">
        <v>-0.49406647682189941</v>
      </c>
      <c r="E40" s="2">
        <v>-0.60375642776489258</v>
      </c>
      <c r="F40" s="2">
        <v>-0.1484265923500061</v>
      </c>
      <c r="G40" s="2">
        <v>-0.23215687274932861</v>
      </c>
      <c r="H40" s="2">
        <v>-0.69018179178237915</v>
      </c>
      <c r="I40" s="2">
        <v>-4.3038897216320038E-2</v>
      </c>
      <c r="J40" s="2">
        <v>-0.1540629118680954</v>
      </c>
      <c r="K40" s="2">
        <v>-6.5604276955127716E-2</v>
      </c>
      <c r="L40" s="2">
        <v>-0.26185843348503113</v>
      </c>
      <c r="M40" s="2">
        <v>-0.30548557639122009</v>
      </c>
      <c r="N40" s="2">
        <v>-0.22369828820228577</v>
      </c>
      <c r="O40" s="2">
        <v>-0.6026570200920105</v>
      </c>
      <c r="P40" s="2">
        <v>-0.39907073974609375</v>
      </c>
      <c r="Q40" s="2">
        <v>-2.8526037931442261E-2</v>
      </c>
      <c r="R40" s="2">
        <v>-0.19961702823638916</v>
      </c>
      <c r="S40" s="2">
        <v>-8.5298918187618256E-2</v>
      </c>
      <c r="T40" s="2">
        <v>-0.13772451877593994</v>
      </c>
      <c r="U40" s="2">
        <v>-6.2302995473146439E-2</v>
      </c>
      <c r="V40" s="2">
        <v>-0.11074990034103394</v>
      </c>
      <c r="W40" s="2">
        <v>-0.10516197979450226</v>
      </c>
      <c r="X40" s="2">
        <v>-0.12609162926673889</v>
      </c>
      <c r="Y40" s="2">
        <v>7.074303925037384E-2</v>
      </c>
      <c r="Z40" s="2">
        <v>2.5346658658236265E-3</v>
      </c>
      <c r="AA40" s="2">
        <v>-2.3339282721281052E-2</v>
      </c>
      <c r="AB40" s="2">
        <v>-0.31537884473800659</v>
      </c>
      <c r="AC40" s="2">
        <v>-0.42873331904411316</v>
      </c>
      <c r="AD40" s="2">
        <v>3.5020556300878525E-2</v>
      </c>
      <c r="AE40" s="2">
        <v>-0.21555711328983307</v>
      </c>
      <c r="AF40" s="2"/>
      <c r="AG40" s="2">
        <v>-0.14173259999999999</v>
      </c>
    </row>
    <row r="41" spans="1:33" x14ac:dyDescent="0.25">
      <c r="A41" s="1">
        <v>43951</v>
      </c>
      <c r="B41" s="2">
        <v>0.11956524848937988</v>
      </c>
      <c r="C41" s="2">
        <v>0.57251906394958496</v>
      </c>
      <c r="D41" s="2">
        <v>0.59569382667541504</v>
      </c>
      <c r="E41" s="2">
        <v>0.1192660853266716</v>
      </c>
      <c r="F41" s="2">
        <v>0.13432107865810394</v>
      </c>
      <c r="G41" s="2">
        <v>0.26119950413703918</v>
      </c>
      <c r="H41" s="2">
        <v>0.71713608503341675</v>
      </c>
      <c r="I41" s="2">
        <v>0.11682656407356262</v>
      </c>
      <c r="J41" s="2">
        <v>0.34252744913101196</v>
      </c>
      <c r="K41" s="2">
        <v>5.571344867348671E-2</v>
      </c>
      <c r="L41" s="2">
        <v>0.22386093437671661</v>
      </c>
      <c r="M41" s="2">
        <v>0.16764053702354431</v>
      </c>
      <c r="N41" s="2">
        <v>0.26966604590415955</v>
      </c>
      <c r="O41" s="2">
        <v>0.86018234491348267</v>
      </c>
      <c r="P41" s="2">
        <v>0.23195874691009521</v>
      </c>
      <c r="Q41" s="2">
        <v>7.8733660280704498E-2</v>
      </c>
      <c r="R41" s="2">
        <v>8.6483292281627655E-2</v>
      </c>
      <c r="S41" s="2">
        <v>0.11288553476333618</v>
      </c>
      <c r="T41" s="2">
        <v>-3.4482754766941071E-2</v>
      </c>
      <c r="U41" s="2">
        <v>2.5706926360726357E-2</v>
      </c>
      <c r="V41" s="2">
        <v>0.16723974049091339</v>
      </c>
      <c r="W41" s="2">
        <v>8.3635970950126648E-2</v>
      </c>
      <c r="X41" s="2">
        <v>-3.3146493136882782E-2</v>
      </c>
      <c r="Y41" s="2">
        <v>4.9468781799077988E-2</v>
      </c>
      <c r="Z41" s="2">
        <v>4.584522545337677E-2</v>
      </c>
      <c r="AA41" s="2">
        <v>0.17524513602256775</v>
      </c>
      <c r="AB41" s="2">
        <v>0.24304184317588806</v>
      </c>
      <c r="AC41" s="2">
        <v>0.28441104292869568</v>
      </c>
      <c r="AD41" s="2">
        <v>0.26890015602111816</v>
      </c>
      <c r="AE41" s="2">
        <v>0.49213740229606628</v>
      </c>
      <c r="AF41" s="2"/>
      <c r="AG41" s="2">
        <v>0.1296766</v>
      </c>
    </row>
    <row r="42" spans="1:33" x14ac:dyDescent="0.25">
      <c r="A42" s="1">
        <v>43980</v>
      </c>
      <c r="B42" s="2">
        <v>8.4604725241661072E-2</v>
      </c>
      <c r="C42" s="2">
        <v>0.10298194736242294</v>
      </c>
      <c r="D42" s="2">
        <v>0.14842575788497925</v>
      </c>
      <c r="E42" s="2">
        <v>-9.9043764173984528E-2</v>
      </c>
      <c r="F42" s="2">
        <v>5.3368337830761448E-5</v>
      </c>
      <c r="G42" s="2">
        <v>4.3619148433208466E-2</v>
      </c>
      <c r="H42" s="2">
        <v>-5.263160914182663E-2</v>
      </c>
      <c r="I42" s="2">
        <v>6.6062510013580322E-2</v>
      </c>
      <c r="J42" s="2">
        <v>0.14268964529037476</v>
      </c>
      <c r="K42" s="2">
        <v>6.8120680749416351E-2</v>
      </c>
      <c r="L42" s="2">
        <v>-2.7975034900009632E-3</v>
      </c>
      <c r="M42" s="2">
        <v>0.10025879740715027</v>
      </c>
      <c r="N42" s="2">
        <v>1.07608363032341E-2</v>
      </c>
      <c r="O42" s="2">
        <v>-0.12745094299316406</v>
      </c>
      <c r="P42" s="2">
        <v>6.1366815119981766E-2</v>
      </c>
      <c r="Q42" s="2">
        <v>-1.6543688252568245E-2</v>
      </c>
      <c r="R42" s="2">
        <v>0.12495867162942886</v>
      </c>
      <c r="S42" s="2">
        <v>3.9428673684597015E-2</v>
      </c>
      <c r="T42" s="2">
        <v>-4.9603050574660301E-3</v>
      </c>
      <c r="U42" s="2">
        <v>5.0597656518220901E-2</v>
      </c>
      <c r="V42" s="2">
        <v>0.10966306924819946</v>
      </c>
      <c r="W42" s="2">
        <v>2.5364505127072334E-3</v>
      </c>
      <c r="X42" s="2">
        <v>-3.7811372894793749E-3</v>
      </c>
      <c r="Y42" s="2">
        <v>3.7013549357652664E-2</v>
      </c>
      <c r="Z42" s="2">
        <v>6.5312765538692474E-2</v>
      </c>
      <c r="AA42" s="2">
        <v>5.474400706589222E-3</v>
      </c>
      <c r="AB42" s="2">
        <v>-1.9726330414414406E-2</v>
      </c>
      <c r="AC42" s="2">
        <v>5.6825179606676102E-2</v>
      </c>
      <c r="AD42" s="2">
        <v>-1.278491597622633E-2</v>
      </c>
      <c r="AE42" s="2">
        <v>6.7938804626464844E-2</v>
      </c>
      <c r="AF42" s="2"/>
      <c r="AG42" s="2">
        <v>5.3738750000000002E-2</v>
      </c>
    </row>
    <row r="43" spans="1:33" x14ac:dyDescent="0.25">
      <c r="A43" s="1">
        <v>44012</v>
      </c>
      <c r="B43" s="2">
        <v>-4.9360621720552444E-2</v>
      </c>
      <c r="C43" s="2">
        <v>-0.13549196720123291</v>
      </c>
      <c r="D43" s="2">
        <v>-0.1640557199716568</v>
      </c>
      <c r="E43" s="2">
        <v>1.0614127852022648E-2</v>
      </c>
      <c r="F43" s="2">
        <v>-9.9291866645216942E-3</v>
      </c>
      <c r="G43" s="2">
        <v>-3.1427610665559769E-2</v>
      </c>
      <c r="H43" s="2">
        <v>-0.26406925916671753</v>
      </c>
      <c r="I43" s="2">
        <v>-4.0483087301254272E-2</v>
      </c>
      <c r="J43" s="2">
        <v>4.8261310905218124E-2</v>
      </c>
      <c r="K43" s="2">
        <v>1.5008906833827496E-2</v>
      </c>
      <c r="L43" s="2">
        <v>-1.6494391486048698E-2</v>
      </c>
      <c r="M43" s="2">
        <v>4.7208327800035477E-2</v>
      </c>
      <c r="N43" s="2">
        <v>-2.693559043109417E-2</v>
      </c>
      <c r="O43" s="2">
        <v>0.14606736600399017</v>
      </c>
      <c r="P43" s="2">
        <v>0.17542700469493866</v>
      </c>
      <c r="Q43" s="2">
        <v>3.1487245112657547E-2</v>
      </c>
      <c r="R43" s="2">
        <v>4.317890852689743E-2</v>
      </c>
      <c r="S43" s="2">
        <v>-2.8764826711267233E-3</v>
      </c>
      <c r="T43" s="2">
        <v>-1.5852031065151095E-3</v>
      </c>
      <c r="U43" s="2">
        <v>1.5356185846030712E-2</v>
      </c>
      <c r="V43" s="2">
        <v>-2.694283239543438E-2</v>
      </c>
      <c r="W43" s="2">
        <v>3.6143474280834198E-2</v>
      </c>
      <c r="X43" s="2">
        <v>5.4074849933385849E-2</v>
      </c>
      <c r="Y43" s="2">
        <v>3.7706915289163589E-2</v>
      </c>
      <c r="Z43" s="2">
        <v>-9.1505032032728195E-3</v>
      </c>
      <c r="AA43" s="2">
        <v>-0.14375485479831696</v>
      </c>
      <c r="AB43" s="2">
        <v>-9.064539335668087E-3</v>
      </c>
      <c r="AC43" s="2">
        <v>-8.009994775056839E-2</v>
      </c>
      <c r="AD43" s="2">
        <v>0.1295667439699173</v>
      </c>
      <c r="AE43" s="2">
        <v>0.29318571090698242</v>
      </c>
      <c r="AF43" s="2"/>
      <c r="AG43" s="2">
        <v>2.5299080000000002E-2</v>
      </c>
    </row>
    <row r="44" spans="1:33" x14ac:dyDescent="0.25">
      <c r="A44" s="1">
        <v>44043</v>
      </c>
      <c r="B44" s="2">
        <v>4.8695184290409088E-2</v>
      </c>
      <c r="C44" s="2">
        <v>-0.13309089839458466</v>
      </c>
      <c r="D44" s="2">
        <v>-9.4742313027381897E-2</v>
      </c>
      <c r="E44" s="2">
        <v>-7.4268549680709839E-2</v>
      </c>
      <c r="F44" s="2">
        <v>5.3179364651441574E-2</v>
      </c>
      <c r="G44" s="2">
        <v>4.7635477036237717E-2</v>
      </c>
      <c r="H44" s="2">
        <v>-0.14313726127147675</v>
      </c>
      <c r="I44" s="2">
        <v>4.6475701034069061E-2</v>
      </c>
      <c r="J44" s="2">
        <v>9.7685247659683228E-2</v>
      </c>
      <c r="K44" s="2">
        <v>7.3433585464954376E-2</v>
      </c>
      <c r="L44" s="2">
        <v>-5.9033975005149841E-2</v>
      </c>
      <c r="M44" s="2">
        <v>-4.8691429197788239E-2</v>
      </c>
      <c r="N44" s="2">
        <v>-5.9285003691911697E-2</v>
      </c>
      <c r="O44" s="2">
        <v>-0.10294120013713837</v>
      </c>
      <c r="P44" s="2">
        <v>7.26668955758214E-3</v>
      </c>
      <c r="Q44" s="2">
        <v>0.10320895910263062</v>
      </c>
      <c r="R44" s="2">
        <v>1.4991551637649536E-2</v>
      </c>
      <c r="S44" s="2">
        <v>-3.5386908799409866E-2</v>
      </c>
      <c r="T44" s="2">
        <v>-4.9301944673061371E-3</v>
      </c>
      <c r="U44" s="2">
        <v>0.10204079002141953</v>
      </c>
      <c r="V44" s="2">
        <v>0.12125986069440842</v>
      </c>
      <c r="W44" s="2">
        <v>-6.5737576223909855E-3</v>
      </c>
      <c r="X44" s="2">
        <v>5.6163322180509567E-2</v>
      </c>
      <c r="Y44" s="2">
        <v>2.7769645676016808E-2</v>
      </c>
      <c r="Z44" s="2">
        <v>-2.3549370467662811E-2</v>
      </c>
      <c r="AA44" s="2">
        <v>0.18837916851043701</v>
      </c>
      <c r="AB44" s="2">
        <v>-2.4881107732653618E-2</v>
      </c>
      <c r="AC44" s="2">
        <v>1.9332146272063255E-2</v>
      </c>
      <c r="AD44" s="2">
        <v>0.14711356163024902</v>
      </c>
      <c r="AE44" s="2">
        <v>0.32501080632209778</v>
      </c>
      <c r="AF44" s="2"/>
      <c r="AG44" s="2">
        <v>5.5528970000000004E-2</v>
      </c>
    </row>
    <row r="45" spans="1:33" x14ac:dyDescent="0.25">
      <c r="A45" s="1">
        <v>44074</v>
      </c>
      <c r="B45" s="2">
        <v>0.12767224013805389</v>
      </c>
      <c r="C45" s="2">
        <v>0.23951338231563568</v>
      </c>
      <c r="D45" s="2">
        <v>0.24956873059272766</v>
      </c>
      <c r="E45" s="2">
        <v>0.34764984250068665</v>
      </c>
      <c r="F45" s="2">
        <v>0.10546636581420898</v>
      </c>
      <c r="G45" s="2">
        <v>5.7880233973264694E-2</v>
      </c>
      <c r="H45" s="2">
        <v>0.27002295851707458</v>
      </c>
      <c r="I45" s="2">
        <v>5.7810213416814804E-2</v>
      </c>
      <c r="J45" s="2">
        <v>0.13428442180156708</v>
      </c>
      <c r="K45" s="2">
        <v>5.3467113524675369E-2</v>
      </c>
      <c r="L45" s="2">
        <v>-3.0180683359503746E-2</v>
      </c>
      <c r="M45" s="2">
        <v>6.4139522612094879E-2</v>
      </c>
      <c r="N45" s="2">
        <v>1.5248960815370083E-2</v>
      </c>
      <c r="O45" s="2">
        <v>-3.8251288235187531E-2</v>
      </c>
      <c r="P45" s="2">
        <v>6.4927861094474792E-2</v>
      </c>
      <c r="Q45" s="2">
        <v>5.4987851530313492E-2</v>
      </c>
      <c r="R45" s="2">
        <v>0.12345564365386963</v>
      </c>
      <c r="S45" s="2">
        <v>9.3174740672111511E-2</v>
      </c>
      <c r="T45" s="2">
        <v>0.1040896475315094</v>
      </c>
      <c r="U45" s="2">
        <v>-7.1196714416146278E-3</v>
      </c>
      <c r="V45" s="2">
        <v>3.7767015397548676E-2</v>
      </c>
      <c r="W45" s="2">
        <v>1.8087198957800865E-2</v>
      </c>
      <c r="X45" s="2">
        <v>6.1694301664829254E-2</v>
      </c>
      <c r="Y45" s="2">
        <v>3.0755946412682533E-2</v>
      </c>
      <c r="Z45" s="2">
        <v>-1.3028276152908802E-2</v>
      </c>
      <c r="AA45" s="2">
        <v>-1.7931357026100159E-2</v>
      </c>
      <c r="AB45" s="2">
        <v>0.13793757557868958</v>
      </c>
      <c r="AC45" s="2">
        <v>8.3542317152023315E-2</v>
      </c>
      <c r="AD45" s="2">
        <v>9.0460970997810364E-2</v>
      </c>
      <c r="AE45" s="2">
        <v>0.74145209789276123</v>
      </c>
      <c r="AF45" s="2"/>
      <c r="AG45" s="2">
        <v>6.844219E-2</v>
      </c>
    </row>
    <row r="46" spans="1:33" x14ac:dyDescent="0.25">
      <c r="A46" s="1">
        <v>44104</v>
      </c>
      <c r="B46" s="2">
        <v>-5.9073280543088913E-2</v>
      </c>
      <c r="C46" s="2">
        <v>-5.0084587186574936E-2</v>
      </c>
      <c r="D46" s="2">
        <v>-6.5807655453681946E-2</v>
      </c>
      <c r="E46" s="2">
        <v>-8.8394433259963989E-2</v>
      </c>
      <c r="F46" s="2">
        <v>2.795991487801075E-2</v>
      </c>
      <c r="G46" s="2">
        <v>-4.7469958662986755E-2</v>
      </c>
      <c r="H46" s="2">
        <v>0.18558552861213684</v>
      </c>
      <c r="I46" s="2">
        <v>4.1813399642705917E-2</v>
      </c>
      <c r="J46" s="2">
        <v>-5.0805985927581787E-2</v>
      </c>
      <c r="K46" s="2">
        <v>3.865065798163414E-2</v>
      </c>
      <c r="L46" s="2">
        <v>-0.14046061038970947</v>
      </c>
      <c r="M46" s="2">
        <v>7.6511822640895844E-2</v>
      </c>
      <c r="N46" s="2">
        <v>-0.14214226603507996</v>
      </c>
      <c r="O46" s="2">
        <v>-0.22537879645824432</v>
      </c>
      <c r="P46" s="2">
        <v>-0.20062534511089325</v>
      </c>
      <c r="Q46" s="2">
        <v>4.7712256200611591E-3</v>
      </c>
      <c r="R46" s="2">
        <v>1.3953491114079952E-2</v>
      </c>
      <c r="S46" s="2">
        <v>-1.7421245574951172E-2</v>
      </c>
      <c r="T46" s="2">
        <v>-6.5521150827407837E-2</v>
      </c>
      <c r="U46" s="2">
        <v>3.5246700048446655E-2</v>
      </c>
      <c r="V46" s="2">
        <v>3.8283292204141617E-2</v>
      </c>
      <c r="W46" s="2">
        <v>0.11292137205600739</v>
      </c>
      <c r="X46" s="2">
        <v>1.7536570085212588E-3</v>
      </c>
      <c r="Y46" s="2">
        <v>-4.9607634544372559E-2</v>
      </c>
      <c r="Z46" s="2">
        <v>-5.9884052723646164E-2</v>
      </c>
      <c r="AA46" s="2">
        <v>-2.8843613341450691E-2</v>
      </c>
      <c r="AB46" s="2">
        <v>3.4585997462272644E-2</v>
      </c>
      <c r="AC46" s="2">
        <v>4.0996696799993515E-2</v>
      </c>
      <c r="AD46" s="2">
        <v>-8.7578527629375458E-2</v>
      </c>
      <c r="AE46" s="2">
        <v>-0.13908731937408447</v>
      </c>
      <c r="AF46" s="2"/>
      <c r="AG46" s="2">
        <v>-3.5056490000000003E-2</v>
      </c>
    </row>
    <row r="47" spans="1:33" x14ac:dyDescent="0.25">
      <c r="A47" s="1">
        <v>44134</v>
      </c>
      <c r="B47" s="2">
        <v>-2.2807881236076355E-2</v>
      </c>
      <c r="C47" s="2">
        <v>-7.3387943208217621E-2</v>
      </c>
      <c r="D47" s="2">
        <v>6.5024711191654205E-2</v>
      </c>
      <c r="E47" s="2">
        <v>0.13192611932754517</v>
      </c>
      <c r="F47" s="2">
        <v>-2.9568569734692574E-2</v>
      </c>
      <c r="G47" s="2">
        <v>2.2234378382563591E-2</v>
      </c>
      <c r="H47" s="2">
        <v>-8.5106372833251953E-2</v>
      </c>
      <c r="I47" s="2">
        <v>-0.11042135208845139</v>
      </c>
      <c r="J47" s="2">
        <v>-3.3954847604036331E-2</v>
      </c>
      <c r="K47" s="2">
        <v>-5.3775003179907799E-3</v>
      </c>
      <c r="L47" s="2">
        <v>-4.9810744822025299E-2</v>
      </c>
      <c r="M47" s="2">
        <v>-2.8940288349986076E-2</v>
      </c>
      <c r="N47" s="2">
        <v>-3.4722223877906799E-2</v>
      </c>
      <c r="O47" s="2">
        <v>-3.1784869730472565E-2</v>
      </c>
      <c r="P47" s="2">
        <v>7.9530596733093262E-2</v>
      </c>
      <c r="Q47" s="2">
        <v>-7.9091973602771759E-3</v>
      </c>
      <c r="R47" s="2">
        <v>6.2581904232501984E-2</v>
      </c>
      <c r="S47" s="2">
        <v>-1.3733672676607966E-3</v>
      </c>
      <c r="T47" s="2">
        <v>1.2257905676960945E-2</v>
      </c>
      <c r="U47" s="2">
        <v>-7.0776566863059998E-2</v>
      </c>
      <c r="V47" s="2">
        <v>-1.2572853825986385E-2</v>
      </c>
      <c r="W47" s="2">
        <v>8.2525059580802917E-2</v>
      </c>
      <c r="X47" s="2">
        <v>0.24135664105415344</v>
      </c>
      <c r="Y47" s="2">
        <v>-5.0132725387811661E-2</v>
      </c>
      <c r="Z47" s="2">
        <v>-3.0993172898888588E-2</v>
      </c>
      <c r="AA47" s="2">
        <v>-3.3242538571357727E-2</v>
      </c>
      <c r="AB47" s="2">
        <v>-0.10382512956857681</v>
      </c>
      <c r="AC47" s="2">
        <v>1.6977472230792046E-2</v>
      </c>
      <c r="AD47" s="2">
        <v>-3.5754121840000153E-2</v>
      </c>
      <c r="AE47" s="2">
        <v>-9.5498941838741302E-2</v>
      </c>
      <c r="AF47" s="2"/>
      <c r="AG47" s="2">
        <v>-2.0178500000000002E-2</v>
      </c>
    </row>
    <row r="48" spans="1:33" x14ac:dyDescent="0.25">
      <c r="A48" s="1">
        <v>44165</v>
      </c>
      <c r="B48" s="2">
        <v>0.22070097923278809</v>
      </c>
      <c r="C48" s="2">
        <v>0.46212989091873169</v>
      </c>
      <c r="D48" s="2">
        <v>0.42136901617050171</v>
      </c>
      <c r="E48" s="2">
        <v>0.47552448511123657</v>
      </c>
      <c r="F48" s="2">
        <v>2.6901420205831528E-2</v>
      </c>
      <c r="G48" s="2">
        <v>0.13864782452583313</v>
      </c>
      <c r="H48" s="2">
        <v>0.67026585340499878</v>
      </c>
      <c r="I48" s="2">
        <v>3.7666525691747665E-2</v>
      </c>
      <c r="J48" s="2">
        <v>7.3201447725296021E-2</v>
      </c>
      <c r="K48" s="2">
        <v>8.4126271307468414E-2</v>
      </c>
      <c r="L48" s="2">
        <v>0.19558560848236084</v>
      </c>
      <c r="M48" s="2">
        <v>0.2585829496383667</v>
      </c>
      <c r="N48" s="2">
        <v>0.27294963598251343</v>
      </c>
      <c r="O48" s="2">
        <v>0.50252526998519897</v>
      </c>
      <c r="P48" s="2">
        <v>0.25845414400100708</v>
      </c>
      <c r="Q48" s="2">
        <v>1.2910204008221626E-2</v>
      </c>
      <c r="R48" s="2">
        <v>0.1355997771024704</v>
      </c>
      <c r="S48" s="2">
        <v>8.9022181928157806E-2</v>
      </c>
      <c r="T48" s="2">
        <v>0.17344795167446136</v>
      </c>
      <c r="U48" s="2">
        <v>7.4432507157325745E-2</v>
      </c>
      <c r="V48" s="2">
        <v>8.8650867342948914E-2</v>
      </c>
      <c r="W48" s="2">
        <v>7.9124189913272858E-2</v>
      </c>
      <c r="X48" s="2">
        <v>4.6888768672943115E-2</v>
      </c>
      <c r="Y48" s="2">
        <v>3.0114900320768356E-2</v>
      </c>
      <c r="Z48" s="2">
        <v>0.20859333872795105</v>
      </c>
      <c r="AA48" s="2">
        <v>0.14050596952438354</v>
      </c>
      <c r="AB48" s="2">
        <v>0.28891700506210327</v>
      </c>
      <c r="AC48" s="2">
        <v>0.17323477566242218</v>
      </c>
      <c r="AD48" s="2">
        <v>4.3439928442239761E-2</v>
      </c>
      <c r="AE48" s="2">
        <v>0.46273571252822876</v>
      </c>
      <c r="AF48" s="2"/>
      <c r="AG48" s="2">
        <v>0.1237074</v>
      </c>
    </row>
    <row r="49" spans="1:33" x14ac:dyDescent="0.25">
      <c r="A49" s="1">
        <v>44196</v>
      </c>
      <c r="B49" s="2">
        <v>0.22410647571086884</v>
      </c>
      <c r="C49" s="2">
        <v>3.4446526318788528E-2</v>
      </c>
      <c r="D49" s="2">
        <v>0.10966479033231735</v>
      </c>
      <c r="E49" s="2">
        <v>0.18562404811382294</v>
      </c>
      <c r="F49" s="2">
        <v>-1.3153056614100933E-2</v>
      </c>
      <c r="G49" s="2">
        <v>2.6086904108524323E-2</v>
      </c>
      <c r="H49" s="2">
        <v>-4.3759375810623169E-2</v>
      </c>
      <c r="I49" s="2">
        <v>-2.121918648481369E-2</v>
      </c>
      <c r="J49" s="2">
        <v>7.5444109737873077E-2</v>
      </c>
      <c r="K49" s="2">
        <v>1.285913959145546E-2</v>
      </c>
      <c r="L49" s="2">
        <v>8.103855699300766E-2</v>
      </c>
      <c r="M49" s="2">
        <v>7.7085845172405243E-2</v>
      </c>
      <c r="N49" s="2">
        <v>-3.1314559280872345E-2</v>
      </c>
      <c r="O49" s="2">
        <v>0.12668918073177338</v>
      </c>
      <c r="P49" s="2">
        <v>4.7024928033351898E-2</v>
      </c>
      <c r="Q49" s="2">
        <v>1.9442952470853925E-3</v>
      </c>
      <c r="R49" s="2">
        <v>-1.7374143004417419E-2</v>
      </c>
      <c r="S49" s="2">
        <v>1.1926113627851009E-2</v>
      </c>
      <c r="T49" s="2">
        <v>7.8367680311203003E-2</v>
      </c>
      <c r="U49" s="2">
        <v>-1.1464145965874195E-2</v>
      </c>
      <c r="V49" s="2">
        <v>-1.7013804987072945E-2</v>
      </c>
      <c r="W49" s="2">
        <v>4.2788296937942505E-2</v>
      </c>
      <c r="X49" s="2">
        <v>0.11360166966915131</v>
      </c>
      <c r="Y49" s="2">
        <v>-3.7575751543045044E-2</v>
      </c>
      <c r="Z49" s="2">
        <v>7.5232647359371185E-3</v>
      </c>
      <c r="AA49" s="2">
        <v>-3.9154265075922012E-2</v>
      </c>
      <c r="AB49" s="2">
        <v>4.1660837829113007E-2</v>
      </c>
      <c r="AC49" s="2">
        <v>0.15425033867359161</v>
      </c>
      <c r="AD49" s="2">
        <v>2.8058324009180069E-2</v>
      </c>
      <c r="AE49" s="2">
        <v>0.24325230717658997</v>
      </c>
      <c r="AF49" s="2"/>
      <c r="AG49" s="2">
        <v>4.5048499999999998E-2</v>
      </c>
    </row>
    <row r="50" spans="1:33" x14ac:dyDescent="0.25">
      <c r="A50" s="1">
        <v>44225</v>
      </c>
      <c r="B50" s="2">
        <v>-7.1807011961936951E-2</v>
      </c>
      <c r="C50" s="2">
        <v>1.93187166005373E-2</v>
      </c>
      <c r="D50" s="2">
        <v>2.9326186049729586E-3</v>
      </c>
      <c r="E50" s="2">
        <v>0.13324449956417084</v>
      </c>
      <c r="F50" s="2">
        <v>-3.1410221010446548E-2</v>
      </c>
      <c r="G50" s="2">
        <v>-6.5125271677970886E-2</v>
      </c>
      <c r="H50" s="2">
        <v>0.36193454265594482</v>
      </c>
      <c r="I50" s="2">
        <v>-3.311944380402565E-2</v>
      </c>
      <c r="J50" s="2">
        <v>6.7274369299411774E-2</v>
      </c>
      <c r="K50" s="2">
        <v>-7.9349642619490623E-3</v>
      </c>
      <c r="L50" s="2">
        <v>8.7821416556835175E-2</v>
      </c>
      <c r="M50" s="2">
        <v>-6.436832994222641E-2</v>
      </c>
      <c r="N50" s="2">
        <v>8.8809952139854431E-3</v>
      </c>
      <c r="O50" s="2">
        <v>8.5457228124141693E-2</v>
      </c>
      <c r="P50" s="2">
        <v>-3.2997220754623413E-2</v>
      </c>
      <c r="Q50" s="2">
        <v>-7.287115603685379E-2</v>
      </c>
      <c r="R50" s="2">
        <v>-6.5940886735916138E-2</v>
      </c>
      <c r="S50" s="2">
        <v>4.9774609506130219E-3</v>
      </c>
      <c r="T50" s="2">
        <v>-7.2032272815704346E-2</v>
      </c>
      <c r="U50" s="2">
        <v>-3.3465877175331116E-2</v>
      </c>
      <c r="V50" s="2">
        <v>-5.8660227805376053E-2</v>
      </c>
      <c r="W50" s="2">
        <v>-2.7335474267601967E-2</v>
      </c>
      <c r="X50" s="2">
        <v>-2.1347878500819206E-3</v>
      </c>
      <c r="Y50" s="2">
        <v>8.627203106880188E-2</v>
      </c>
      <c r="Z50" s="2">
        <v>5.6368935853242874E-2</v>
      </c>
      <c r="AA50" s="2">
        <v>-1.4126591384410858E-2</v>
      </c>
      <c r="AB50" s="2">
        <v>-3.0972259119153023E-2</v>
      </c>
      <c r="AC50" s="2">
        <v>5.472942441701889E-2</v>
      </c>
      <c r="AD50" s="2">
        <v>-1.5576012432575226E-2</v>
      </c>
      <c r="AE50" s="2">
        <v>0.12450585514307022</v>
      </c>
      <c r="AF50" s="2"/>
      <c r="AG50" s="2">
        <v>-6.3112859999999999E-4</v>
      </c>
    </row>
    <row r="51" spans="1:33" x14ac:dyDescent="0.25">
      <c r="A51" s="1">
        <v>44253</v>
      </c>
      <c r="B51" s="2">
        <v>0.12410058826208115</v>
      </c>
      <c r="C51" s="2">
        <v>0.22618454694747925</v>
      </c>
      <c r="D51" s="2">
        <v>0.30409348011016846</v>
      </c>
      <c r="E51" s="2">
        <v>0.19370958209037781</v>
      </c>
      <c r="F51" s="2">
        <v>-1.9726569298654795E-3</v>
      </c>
      <c r="G51" s="2">
        <v>2.5027105584740639E-2</v>
      </c>
      <c r="H51" s="2">
        <v>0.17182129621505737</v>
      </c>
      <c r="I51" s="2">
        <v>-6.5406188368797302E-2</v>
      </c>
      <c r="J51" s="2">
        <v>-2.567567490041256E-2</v>
      </c>
      <c r="K51" s="2">
        <v>0.13877232372760773</v>
      </c>
      <c r="L51" s="2">
        <v>0.23193573951721191</v>
      </c>
      <c r="M51" s="2">
        <v>0.20207548141479492</v>
      </c>
      <c r="N51" s="2">
        <v>0.1888498067855835</v>
      </c>
      <c r="O51" s="2">
        <v>0.53729289770126343</v>
      </c>
      <c r="P51" s="2">
        <v>0.59336483478546143</v>
      </c>
      <c r="Q51" s="2">
        <v>-3.6502674221992493E-2</v>
      </c>
      <c r="R51" s="2">
        <v>4.8251845873892307E-3</v>
      </c>
      <c r="S51" s="2">
        <v>5.009643267840147E-3</v>
      </c>
      <c r="T51" s="2">
        <v>5.8304513804614544E-3</v>
      </c>
      <c r="U51" s="2">
        <v>-9.8836109042167664E-2</v>
      </c>
      <c r="V51" s="2">
        <v>-1.418034266680479E-2</v>
      </c>
      <c r="W51" s="2">
        <v>0.16133102774620056</v>
      </c>
      <c r="X51" s="2">
        <v>0.17787285149097443</v>
      </c>
      <c r="Y51" s="2">
        <v>-6.1159446835517883E-2</v>
      </c>
      <c r="Z51" s="2">
        <v>-4.9127761274576187E-2</v>
      </c>
      <c r="AA51" s="2">
        <v>-6.7130915820598602E-2</v>
      </c>
      <c r="AB51" s="2">
        <v>0.11355048418045044</v>
      </c>
      <c r="AC51" s="2">
        <v>0.15662765502929688</v>
      </c>
      <c r="AD51" s="2">
        <v>-3.532843291759491E-2</v>
      </c>
      <c r="AE51" s="2">
        <v>-0.14874047040939331</v>
      </c>
      <c r="AF51" s="2"/>
      <c r="AG51" s="2">
        <v>2.919633E-2</v>
      </c>
    </row>
    <row r="52" spans="1:33" x14ac:dyDescent="0.25">
      <c r="A52" s="1">
        <v>44286</v>
      </c>
      <c r="B52" s="2">
        <v>-2.3910226300358772E-2</v>
      </c>
      <c r="C52" s="2">
        <v>1.0372222401201725E-2</v>
      </c>
      <c r="D52" s="2">
        <v>4.1928313672542572E-2</v>
      </c>
      <c r="E52" s="2">
        <v>0.17951245605945587</v>
      </c>
      <c r="F52" s="2">
        <v>8.7319299578666687E-2</v>
      </c>
      <c r="G52" s="2">
        <v>4.4914532452821732E-2</v>
      </c>
      <c r="H52" s="2">
        <v>0.29977187514305115</v>
      </c>
      <c r="I52" s="2">
        <v>6.4125128090381622E-2</v>
      </c>
      <c r="J52" s="2">
        <v>-1.4687970280647278E-2</v>
      </c>
      <c r="K52" s="2">
        <v>7.4230851605534554E-3</v>
      </c>
      <c r="L52" s="2">
        <v>2.6853097602725029E-2</v>
      </c>
      <c r="M52" s="2">
        <v>1.9497592002153397E-2</v>
      </c>
      <c r="N52" s="2">
        <v>4.7900009900331497E-2</v>
      </c>
      <c r="O52" s="2">
        <v>-3.7837844341993332E-2</v>
      </c>
      <c r="P52" s="2">
        <v>4.5211199671030045E-2</v>
      </c>
      <c r="Q52" s="2">
        <v>9.6332825720310211E-2</v>
      </c>
      <c r="R52" s="2">
        <v>0.11452296376228333</v>
      </c>
      <c r="S52" s="2">
        <v>0.10065118223428726</v>
      </c>
      <c r="T52" s="2">
        <v>0.13308091461658478</v>
      </c>
      <c r="U52" s="2">
        <v>7.2416447103023529E-2</v>
      </c>
      <c r="V52" s="2">
        <v>8.4766410291194916E-2</v>
      </c>
      <c r="W52" s="2">
        <v>5.1709301769733429E-2</v>
      </c>
      <c r="X52" s="2">
        <v>3.5126596689224243E-2</v>
      </c>
      <c r="Y52" s="2">
        <v>0.11735494434833527</v>
      </c>
      <c r="Z52" s="2">
        <v>0.10421262681484222</v>
      </c>
      <c r="AA52" s="2">
        <v>8.181539922952652E-2</v>
      </c>
      <c r="AB52" s="2">
        <v>-5.5255484767258167E-3</v>
      </c>
      <c r="AC52" s="2">
        <v>5.8573931455612183E-2</v>
      </c>
      <c r="AD52" s="2">
        <v>3.7186310510151088E-4</v>
      </c>
      <c r="AE52" s="2">
        <v>-1.1206524446606636E-2</v>
      </c>
      <c r="AF52" s="2"/>
      <c r="AG52" s="2">
        <v>3.0573220000000002E-2</v>
      </c>
    </row>
    <row r="53" spans="1:33" x14ac:dyDescent="0.25">
      <c r="A53" s="1">
        <v>44316</v>
      </c>
      <c r="B53" s="2">
        <v>8.1291999667882919E-3</v>
      </c>
      <c r="C53" s="2">
        <v>-6.6425488330423832E-3</v>
      </c>
      <c r="D53" s="2">
        <v>1.097478624433279E-2</v>
      </c>
      <c r="E53" s="2">
        <v>-4.6764124184846878E-2</v>
      </c>
      <c r="F53" s="2">
        <v>5.3270287811756134E-2</v>
      </c>
      <c r="G53" s="2">
        <v>0.10482525825500488</v>
      </c>
      <c r="H53" s="2">
        <v>-8.8493324816226959E-2</v>
      </c>
      <c r="I53" s="2">
        <v>0.14831829071044922</v>
      </c>
      <c r="J53" s="2">
        <v>5.0119005143642426E-2</v>
      </c>
      <c r="K53" s="2">
        <v>0.10754387825727463</v>
      </c>
      <c r="L53" s="2">
        <v>2.5255234912037849E-2</v>
      </c>
      <c r="M53" s="2">
        <v>-2.9793865978717804E-3</v>
      </c>
      <c r="N53" s="2">
        <v>-1.6413791105151176E-2</v>
      </c>
      <c r="O53" s="2">
        <v>5.4307106882333755E-2</v>
      </c>
      <c r="P53" s="2">
        <v>-2.0489506423473358E-2</v>
      </c>
      <c r="Q53" s="2">
        <v>-8.4190694615244865E-3</v>
      </c>
      <c r="R53" s="2">
        <v>0.13962472975254059</v>
      </c>
      <c r="S53" s="2">
        <v>2.3147223517298698E-2</v>
      </c>
      <c r="T53" s="2">
        <v>0.16447922587394714</v>
      </c>
      <c r="U53" s="2">
        <v>5.1764272153377533E-2</v>
      </c>
      <c r="V53" s="2">
        <v>0.11327756196260452</v>
      </c>
      <c r="W53" s="2">
        <v>0.16618570685386658</v>
      </c>
      <c r="X53" s="2">
        <v>6.496785581111908E-2</v>
      </c>
      <c r="Y53" s="2">
        <v>1.5282000415027142E-2</v>
      </c>
      <c r="Z53" s="2">
        <v>2.2198565304279327E-2</v>
      </c>
      <c r="AA53" s="2">
        <v>6.6795527935028076E-2</v>
      </c>
      <c r="AB53" s="2">
        <v>7.6073221862316132E-2</v>
      </c>
      <c r="AC53" s="2">
        <v>0.1717362105846405</v>
      </c>
      <c r="AD53" s="2">
        <v>0.1206626296043396</v>
      </c>
      <c r="AE53" s="2">
        <v>6.2147244811058044E-2</v>
      </c>
      <c r="AF53" s="2"/>
      <c r="AG53" s="2">
        <v>4.8191879999999999E-2</v>
      </c>
    </row>
    <row r="54" spans="1:33" x14ac:dyDescent="0.25">
      <c r="A54" s="1">
        <v>44344</v>
      </c>
      <c r="B54" s="2">
        <v>-3.9619449526071548E-2</v>
      </c>
      <c r="C54" s="2">
        <v>-8.2066856324672699E-2</v>
      </c>
      <c r="D54" s="2">
        <v>-3.299274668097496E-2</v>
      </c>
      <c r="E54" s="2">
        <v>-7.4025429785251617E-2</v>
      </c>
      <c r="F54" s="2">
        <v>-3.8122774567455053E-3</v>
      </c>
      <c r="G54" s="2">
        <v>7.9484991729259491E-3</v>
      </c>
      <c r="H54" s="2">
        <v>-1.3751374557614326E-2</v>
      </c>
      <c r="I54" s="2">
        <v>1.0725952684879303E-2</v>
      </c>
      <c r="J54" s="2">
        <v>-8.0460876226425171E-2</v>
      </c>
      <c r="K54" s="2">
        <v>5.9718005359172821E-2</v>
      </c>
      <c r="L54" s="2">
        <v>3.4940551966428757E-2</v>
      </c>
      <c r="M54" s="2">
        <v>8.5598662495613098E-2</v>
      </c>
      <c r="N54" s="2">
        <v>1.9986428320407867E-2</v>
      </c>
      <c r="O54" s="2">
        <v>7.9040803015232086E-2</v>
      </c>
      <c r="P54" s="2">
        <v>0.15223713219165802</v>
      </c>
      <c r="Q54" s="2">
        <v>1.0718093253672123E-2</v>
      </c>
      <c r="R54" s="2">
        <v>5.2674580365419388E-2</v>
      </c>
      <c r="S54" s="2">
        <v>3.7435293197631836E-2</v>
      </c>
      <c r="T54" s="2">
        <v>6.2353950925171375E-3</v>
      </c>
      <c r="U54" s="2">
        <v>3.0073229223489761E-2</v>
      </c>
      <c r="V54" s="2">
        <v>3.7280473858118057E-2</v>
      </c>
      <c r="W54" s="2">
        <v>2.9696039855480194E-2</v>
      </c>
      <c r="X54" s="2">
        <v>3.4352067857980728E-2</v>
      </c>
      <c r="Y54" s="2">
        <v>1.6967669129371643E-2</v>
      </c>
      <c r="Z54" s="2">
        <v>0.13141362369060516</v>
      </c>
      <c r="AA54" s="2">
        <v>1.2160361744463444E-2</v>
      </c>
      <c r="AB54" s="2">
        <v>-4.4022224843502045E-2</v>
      </c>
      <c r="AC54" s="2">
        <v>8.1164456903934479E-2</v>
      </c>
      <c r="AD54" s="2">
        <v>-7.0470221340656281E-2</v>
      </c>
      <c r="AE54" s="2">
        <v>-0.11871339380741119</v>
      </c>
      <c r="AF54" s="2"/>
      <c r="AG54" s="2">
        <v>7.0917570000000006E-3</v>
      </c>
    </row>
    <row r="55" spans="1:33" x14ac:dyDescent="0.25">
      <c r="A55" s="1">
        <v>44377</v>
      </c>
      <c r="B55" s="2">
        <v>-1.6120849177241325E-2</v>
      </c>
      <c r="C55" s="2">
        <v>-1.0375218465924263E-2</v>
      </c>
      <c r="D55" s="2">
        <v>-4.7325588762760162E-2</v>
      </c>
      <c r="E55" s="2">
        <v>-3.9735108613967896E-2</v>
      </c>
      <c r="F55" s="2">
        <v>-1.239896472543478E-2</v>
      </c>
      <c r="G55" s="2">
        <v>-4.1176982223987579E-2</v>
      </c>
      <c r="H55" s="2">
        <v>-7.668711245059967E-2</v>
      </c>
      <c r="I55" s="2">
        <v>9.5017209649085999E-2</v>
      </c>
      <c r="J55" s="2">
        <v>0.13000188767910004</v>
      </c>
      <c r="K55" s="2">
        <v>-8.9132726192474365E-2</v>
      </c>
      <c r="L55" s="2">
        <v>8.0692186951637268E-2</v>
      </c>
      <c r="M55" s="2">
        <v>-7.6540574431419373E-2</v>
      </c>
      <c r="N55" s="2">
        <v>9.1530680656433105E-3</v>
      </c>
      <c r="O55" s="2">
        <v>0.12469036132097244</v>
      </c>
      <c r="P55" s="2">
        <v>-0.1351487785577774</v>
      </c>
      <c r="Q55" s="2">
        <v>5.93152130022645E-4</v>
      </c>
      <c r="R55" s="2">
        <v>-5.5363882333040237E-2</v>
      </c>
      <c r="S55" s="2">
        <v>-2.1719802170991898E-2</v>
      </c>
      <c r="T55" s="2">
        <v>-4.8876996152102947E-3</v>
      </c>
      <c r="U55" s="2">
        <v>-2.451227605342865E-2</v>
      </c>
      <c r="V55" s="2">
        <v>-3.9078708738088608E-2</v>
      </c>
      <c r="W55" s="2">
        <v>-4.3576806783676147E-2</v>
      </c>
      <c r="X55" s="2">
        <v>-9.9861763417720795E-2</v>
      </c>
      <c r="Y55" s="2">
        <v>3.5965435206890106E-2</v>
      </c>
      <c r="Z55" s="2">
        <v>-3.4706152975559235E-2</v>
      </c>
      <c r="AA55" s="2">
        <v>1.110251247882843E-2</v>
      </c>
      <c r="AB55" s="2">
        <v>-4.0123455226421356E-2</v>
      </c>
      <c r="AC55" s="2">
        <v>-3.7877824157476425E-2</v>
      </c>
      <c r="AD55" s="2">
        <v>6.735498458147049E-2</v>
      </c>
      <c r="AE55" s="2">
        <v>8.7137401103973389E-2</v>
      </c>
      <c r="AF55" s="2"/>
      <c r="AG55" s="2">
        <v>2.34218E-2</v>
      </c>
    </row>
    <row r="56" spans="1:33" x14ac:dyDescent="0.25">
      <c r="A56" s="1">
        <v>44407</v>
      </c>
      <c r="B56" s="2">
        <v>1.4223131584003568E-3</v>
      </c>
      <c r="C56" s="2">
        <v>-6.3127405941486359E-2</v>
      </c>
      <c r="D56" s="2">
        <v>-3.9972264319658279E-2</v>
      </c>
      <c r="E56" s="2">
        <v>-0.18029557168483734</v>
      </c>
      <c r="F56" s="2">
        <v>5.0738129764795303E-2</v>
      </c>
      <c r="G56" s="2">
        <v>0.1422237753868103</v>
      </c>
      <c r="H56" s="2">
        <v>-0.20779223740100861</v>
      </c>
      <c r="I56" s="2">
        <v>0.12647645175457001</v>
      </c>
      <c r="J56" s="2">
        <v>0.20195569097995758</v>
      </c>
      <c r="K56" s="2">
        <v>-1.4521406963467598E-2</v>
      </c>
      <c r="L56" s="2">
        <v>-8.7349429726600647E-2</v>
      </c>
      <c r="M56" s="2">
        <v>-3.441237285733223E-2</v>
      </c>
      <c r="N56" s="2">
        <v>-2.797403372824192E-2</v>
      </c>
      <c r="O56" s="2">
        <v>-0.14904549717903137</v>
      </c>
      <c r="P56" s="2">
        <v>-8.3964988589286804E-2</v>
      </c>
      <c r="Q56" s="2">
        <v>6.0548458248376846E-2</v>
      </c>
      <c r="R56" s="2">
        <v>-3.6814514547586441E-2</v>
      </c>
      <c r="S56" s="2">
        <v>-3.4738075919449329E-3</v>
      </c>
      <c r="T56" s="2">
        <v>5.67457415163517E-2</v>
      </c>
      <c r="U56" s="2">
        <v>-1.658121682703495E-2</v>
      </c>
      <c r="V56" s="2">
        <v>6.8195946514606476E-2</v>
      </c>
      <c r="W56" s="2">
        <v>2.0927852019667625E-3</v>
      </c>
      <c r="X56" s="2">
        <v>-6.6539254039525986E-3</v>
      </c>
      <c r="Y56" s="2">
        <v>6.2385782599449158E-2</v>
      </c>
      <c r="Z56" s="2">
        <v>-6.951124407351017E-3</v>
      </c>
      <c r="AA56" s="2">
        <v>0.10316653549671173</v>
      </c>
      <c r="AB56" s="2">
        <v>-3.9614185690879822E-2</v>
      </c>
      <c r="AC56" s="2">
        <v>4.5316401869058609E-2</v>
      </c>
      <c r="AD56" s="2">
        <v>-3.2722264528274536E-2</v>
      </c>
      <c r="AE56" s="2">
        <v>1.1034280061721802E-2</v>
      </c>
      <c r="AF56" s="2"/>
      <c r="AG56" s="2">
        <v>1.1827509999999999E-2</v>
      </c>
    </row>
    <row r="57" spans="1:33" x14ac:dyDescent="0.25">
      <c r="A57" s="1">
        <v>44439</v>
      </c>
      <c r="B57" s="2">
        <v>2.9996583238244057E-2</v>
      </c>
      <c r="C57" s="2">
        <v>5.1904767751693726E-2</v>
      </c>
      <c r="D57" s="2">
        <v>1.6606558114290237E-2</v>
      </c>
      <c r="E57" s="2">
        <v>0.12439902126789093</v>
      </c>
      <c r="F57" s="2">
        <v>-1.6315767541527748E-2</v>
      </c>
      <c r="G57" s="2">
        <v>1.065525459125638E-3</v>
      </c>
      <c r="H57" s="2">
        <v>-6.6717498004436493E-2</v>
      </c>
      <c r="I57" s="2">
        <v>-1.636563241481781E-2</v>
      </c>
      <c r="J57" s="2">
        <v>2.1406654268503189E-2</v>
      </c>
      <c r="K57" s="2">
        <v>1.088410522788763E-2</v>
      </c>
      <c r="L57" s="2">
        <v>-3.7866931408643723E-2</v>
      </c>
      <c r="M57" s="2">
        <v>2.1644987165927887E-2</v>
      </c>
      <c r="N57" s="2">
        <v>-3.6342214792966843E-2</v>
      </c>
      <c r="O57" s="2">
        <v>1.8119053915143013E-2</v>
      </c>
      <c r="P57" s="2">
        <v>8.2749910652637482E-3</v>
      </c>
      <c r="Q57" s="2">
        <v>1.1249642120674253E-3</v>
      </c>
      <c r="R57" s="2">
        <v>-2.0670261234045029E-2</v>
      </c>
      <c r="S57" s="2">
        <v>-8.6894864216446877E-3</v>
      </c>
      <c r="T57" s="2">
        <v>4.4699367135763168E-2</v>
      </c>
      <c r="U57" s="2">
        <v>-2.3412106558680534E-2</v>
      </c>
      <c r="V57" s="2">
        <v>4.5321837067604065E-2</v>
      </c>
      <c r="W57" s="2">
        <v>7.3049210011959076E-2</v>
      </c>
      <c r="X57" s="2">
        <v>-1.7969833686947823E-2</v>
      </c>
      <c r="Y57" s="2">
        <v>0.13611789047718048</v>
      </c>
      <c r="Z57" s="2">
        <v>4.8931505531072617E-2</v>
      </c>
      <c r="AA57" s="2">
        <v>7.6150387525558472E-2</v>
      </c>
      <c r="AB57" s="2">
        <v>7.3450200259685516E-2</v>
      </c>
      <c r="AC57" s="2">
        <v>3.382810577750206E-2</v>
      </c>
      <c r="AD57" s="2">
        <v>4.3034132570028305E-2</v>
      </c>
      <c r="AE57" s="2">
        <v>7.0605292916297913E-2</v>
      </c>
      <c r="AF57" s="2"/>
      <c r="AG57" s="2">
        <v>2.7146590000000002E-2</v>
      </c>
    </row>
    <row r="58" spans="1:33" x14ac:dyDescent="0.25">
      <c r="A58" s="1">
        <v>44469</v>
      </c>
      <c r="B58" s="2">
        <v>-6.6905707120895386E-2</v>
      </c>
      <c r="C58" s="2">
        <v>4.9796305596828461E-2</v>
      </c>
      <c r="D58" s="2">
        <v>6.1552631668746471E-3</v>
      </c>
      <c r="E58" s="2">
        <v>2.4318644776940346E-2</v>
      </c>
      <c r="F58" s="2">
        <v>1.5370983630418777E-2</v>
      </c>
      <c r="G58" s="2">
        <v>-6.654965877532959E-2</v>
      </c>
      <c r="H58" s="2">
        <v>-5.8006539940834045E-2</v>
      </c>
      <c r="I58" s="2">
        <v>-7.5431950390338898E-2</v>
      </c>
      <c r="J58" s="2">
        <v>-4.5084111392498016E-2</v>
      </c>
      <c r="K58" s="2">
        <v>1.6663869610056281E-4</v>
      </c>
      <c r="L58" s="2">
        <v>7.8870125114917755E-2</v>
      </c>
      <c r="M58" s="2">
        <v>-6.4773291349411011E-2</v>
      </c>
      <c r="N58" s="2">
        <v>4.836210235953331E-2</v>
      </c>
      <c r="O58" s="2">
        <v>0.16340425610542297</v>
      </c>
      <c r="P58" s="2">
        <v>0.11742427945137024</v>
      </c>
      <c r="Q58" s="2">
        <v>-1.8189454451203346E-2</v>
      </c>
      <c r="R58" s="2">
        <v>-0.10366661101579666</v>
      </c>
      <c r="S58" s="2">
        <v>-9.9209234118461609E-2</v>
      </c>
      <c r="T58" s="2">
        <v>-5.670500174164772E-2</v>
      </c>
      <c r="U58" s="2">
        <v>-2.6221247389912605E-2</v>
      </c>
      <c r="V58" s="2">
        <v>-7.8835584223270416E-2</v>
      </c>
      <c r="W58" s="2">
        <v>-8.0660156905651093E-2</v>
      </c>
      <c r="X58" s="2">
        <v>7.4098542332649231E-2</v>
      </c>
      <c r="Y58" s="2">
        <v>-0.12165975570678711</v>
      </c>
      <c r="Z58" s="2">
        <v>-1.7710369080305099E-2</v>
      </c>
      <c r="AA58" s="2">
        <v>-6.6420696675777435E-2</v>
      </c>
      <c r="AB58" s="2">
        <v>-8.5373697802424431E-3</v>
      </c>
      <c r="AC58" s="2">
        <v>-2.4100741371512413E-2</v>
      </c>
      <c r="AD58" s="2">
        <v>-5.3518075495958328E-2</v>
      </c>
      <c r="AE58" s="2">
        <v>5.4042313247919083E-2</v>
      </c>
      <c r="AF58" s="2"/>
      <c r="AG58" s="2">
        <v>-4.2243500000000003E-2</v>
      </c>
    </row>
    <row r="59" spans="1:33" x14ac:dyDescent="0.25">
      <c r="A59" s="1">
        <v>44498</v>
      </c>
      <c r="B59" s="2">
        <v>-5.9106724802404642E-4</v>
      </c>
      <c r="C59" s="2">
        <v>1.9404948689043522E-3</v>
      </c>
      <c r="D59" s="2">
        <v>-3.2235268503427505E-2</v>
      </c>
      <c r="E59" s="2">
        <v>-3.1307090073823929E-2</v>
      </c>
      <c r="F59" s="2">
        <v>1.8414841964840889E-2</v>
      </c>
      <c r="G59" s="2">
        <v>2.1502779796719551E-2</v>
      </c>
      <c r="H59" s="2">
        <v>-0.138334721326828</v>
      </c>
      <c r="I59" s="2">
        <v>2.5180328637361526E-2</v>
      </c>
      <c r="J59" s="2">
        <v>-2.1177202463150024E-2</v>
      </c>
      <c r="K59" s="2">
        <v>7.0488244295120239E-2</v>
      </c>
      <c r="L59" s="2">
        <v>9.6055790781974792E-2</v>
      </c>
      <c r="M59" s="2">
        <v>-1.0974947363138199E-2</v>
      </c>
      <c r="N59" s="2">
        <v>0.12853623926639557</v>
      </c>
      <c r="O59" s="2">
        <v>0.19385512173175812</v>
      </c>
      <c r="P59" s="2">
        <v>8.022598922252655E-2</v>
      </c>
      <c r="Q59" s="2">
        <v>2.9040073975920677E-2</v>
      </c>
      <c r="R59" s="2">
        <v>0.12278871238231659</v>
      </c>
      <c r="S59" s="2">
        <v>1.8583938479423523E-2</v>
      </c>
      <c r="T59" s="2">
        <v>0.1213844045996666</v>
      </c>
      <c r="U59" s="2">
        <v>-1.180375088006258E-2</v>
      </c>
      <c r="V59" s="2">
        <v>0.13184131681919098</v>
      </c>
      <c r="W59" s="2">
        <v>5.0721462815999985E-2</v>
      </c>
      <c r="X59" s="2">
        <v>0.13920314610004425</v>
      </c>
      <c r="Y59" s="2">
        <v>-1.0140980593860149E-2</v>
      </c>
      <c r="Z59" s="2">
        <v>5.7977825403213501E-2</v>
      </c>
      <c r="AA59" s="2">
        <v>1.6972875222563744E-2</v>
      </c>
      <c r="AB59" s="2">
        <v>-2.0382145419716835E-2</v>
      </c>
      <c r="AC59" s="2">
        <v>-6.7543387413024902E-2</v>
      </c>
      <c r="AD59" s="2">
        <v>2.6602383702993393E-2</v>
      </c>
      <c r="AE59" s="2">
        <v>0.43652966618537903</v>
      </c>
      <c r="AF59" s="2"/>
      <c r="AG59" s="2">
        <v>6.4657580000000006E-2</v>
      </c>
    </row>
    <row r="60" spans="1:33" x14ac:dyDescent="0.25">
      <c r="A60" s="1">
        <v>44530</v>
      </c>
      <c r="B60" s="2">
        <v>-0.14295861124992371</v>
      </c>
      <c r="C60" s="2">
        <v>9.4684446230530739E-3</v>
      </c>
      <c r="D60" s="2">
        <v>-0.11086800694465637</v>
      </c>
      <c r="E60" s="2">
        <v>-0.12523569166660309</v>
      </c>
      <c r="F60" s="2">
        <v>1.7511831829324365E-3</v>
      </c>
      <c r="G60" s="2">
        <v>-1.2806195765733719E-2</v>
      </c>
      <c r="H60" s="2">
        <v>-0.17966791987419128</v>
      </c>
      <c r="I60" s="2">
        <v>7.1926727890968323E-2</v>
      </c>
      <c r="J60" s="2">
        <v>-7.6232552528381348E-2</v>
      </c>
      <c r="K60" s="2">
        <v>-2.5840580463409424E-2</v>
      </c>
      <c r="L60" s="2">
        <v>-5.8166604489088058E-2</v>
      </c>
      <c r="M60" s="2">
        <v>-4.9127370119094849E-2</v>
      </c>
      <c r="N60" s="2">
        <v>-2.445585560053587E-3</v>
      </c>
      <c r="O60" s="2">
        <v>-4.7181367874145508E-2</v>
      </c>
      <c r="P60" s="2">
        <v>5.1778227090835571E-2</v>
      </c>
      <c r="Q60" s="2">
        <v>1.1119632981717587E-2</v>
      </c>
      <c r="R60" s="2">
        <v>-3.618365153670311E-2</v>
      </c>
      <c r="S60" s="2">
        <v>-4.0071632713079453E-2</v>
      </c>
      <c r="T60" s="2">
        <v>1.2650272808969021E-2</v>
      </c>
      <c r="U60" s="2">
        <v>-4.1666727513074875E-2</v>
      </c>
      <c r="V60" s="2">
        <v>4.794543981552124E-2</v>
      </c>
      <c r="W60" s="2">
        <v>-5.4978843778371811E-2</v>
      </c>
      <c r="X60" s="2">
        <v>-5.9855353087186813E-2</v>
      </c>
      <c r="Y60" s="2">
        <v>4.2978469282388687E-2</v>
      </c>
      <c r="Z60" s="2">
        <v>-2.4641714990139008E-3</v>
      </c>
      <c r="AA60" s="2">
        <v>0.23731133341789246</v>
      </c>
      <c r="AB60" s="2">
        <v>-8.9206770062446594E-2</v>
      </c>
      <c r="AC60" s="2">
        <v>-6.5549887716770172E-2</v>
      </c>
      <c r="AD60" s="2">
        <v>3.9923775941133499E-2</v>
      </c>
      <c r="AE60" s="2">
        <v>2.7612216770648956E-2</v>
      </c>
      <c r="AF60" s="2"/>
      <c r="AG60" s="2">
        <v>-1.834653E-2</v>
      </c>
    </row>
    <row r="61" spans="1:33" x14ac:dyDescent="0.25">
      <c r="A61" s="1">
        <v>44561</v>
      </c>
      <c r="B61" s="2">
        <v>6.8944141268730164E-2</v>
      </c>
      <c r="C61" s="2">
        <v>6.7149892449378967E-2</v>
      </c>
      <c r="D61" s="2">
        <v>0.16434241831302643</v>
      </c>
      <c r="E61" s="2">
        <v>0.18226607143878937</v>
      </c>
      <c r="F61" s="2">
        <v>9.5952577888965607E-2</v>
      </c>
      <c r="G61" s="2">
        <v>0.13041359186172485</v>
      </c>
      <c r="H61" s="2">
        <v>1.4110518619418144E-2</v>
      </c>
      <c r="I61" s="2">
        <v>7.847139984369278E-2</v>
      </c>
      <c r="J61" s="2">
        <v>6.3794158399105072E-2</v>
      </c>
      <c r="K61" s="2">
        <v>8.6481228470802307E-2</v>
      </c>
      <c r="L61" s="2">
        <v>2.2560134530067444E-2</v>
      </c>
      <c r="M61" s="2">
        <v>5.8533299714326859E-2</v>
      </c>
      <c r="N61" s="2">
        <v>3.9691641926765442E-2</v>
      </c>
      <c r="O61" s="2">
        <v>6.003875657916069E-2</v>
      </c>
      <c r="P61" s="2">
        <v>6.0169022530317307E-2</v>
      </c>
      <c r="Q61" s="2">
        <v>0.13141512870788574</v>
      </c>
      <c r="R61" s="2">
        <v>0.1185055747628212</v>
      </c>
      <c r="S61" s="2">
        <v>4.4636625796556473E-2</v>
      </c>
      <c r="T61" s="2">
        <v>0.10177619010210037</v>
      </c>
      <c r="U61" s="2">
        <v>5.7817157357931137E-2</v>
      </c>
      <c r="V61" s="2">
        <v>6.3156664371490479E-2</v>
      </c>
      <c r="W61" s="2">
        <v>5.6078411638736725E-2</v>
      </c>
      <c r="X61" s="2">
        <v>7.8433647751808167E-2</v>
      </c>
      <c r="Y61" s="2">
        <v>8.9814580976963043E-2</v>
      </c>
      <c r="Z61" s="2">
        <v>0.15832030773162842</v>
      </c>
      <c r="AA61" s="2">
        <v>9.9013581871986389E-2</v>
      </c>
      <c r="AB61" s="2">
        <v>0.12150202691555023</v>
      </c>
      <c r="AC61" s="2">
        <v>3.2448571175336838E-2</v>
      </c>
      <c r="AD61" s="2">
        <v>-4.925193265080452E-2</v>
      </c>
      <c r="AE61" s="2">
        <v>-7.6854519546031952E-2</v>
      </c>
      <c r="AF61" s="2"/>
      <c r="AG61" s="2">
        <v>3.3346819999999999E-2</v>
      </c>
    </row>
    <row r="63" spans="1:33" x14ac:dyDescent="0.25">
      <c r="B63" t="s">
        <v>69</v>
      </c>
      <c r="C63" t="s">
        <v>70</v>
      </c>
      <c r="D63" t="s">
        <v>71</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90</v>
      </c>
      <c r="X63" t="s">
        <v>91</v>
      </c>
      <c r="Y63" t="s">
        <v>92</v>
      </c>
      <c r="Z63" t="s">
        <v>93</v>
      </c>
      <c r="AA63" t="s">
        <v>94</v>
      </c>
      <c r="AB63" t="s">
        <v>95</v>
      </c>
      <c r="AC63" t="s">
        <v>96</v>
      </c>
      <c r="AD63" t="s">
        <v>97</v>
      </c>
      <c r="AE63" t="s">
        <v>98</v>
      </c>
      <c r="AG63" t="s">
        <v>99</v>
      </c>
    </row>
    <row r="64" spans="1:33" s="3" customFormat="1" x14ac:dyDescent="0.25">
      <c r="A64" s="3" t="s">
        <v>16</v>
      </c>
      <c r="B64" s="3">
        <f>AVERAGE(B2:B61)</f>
        <v>1.0447509119209523E-2</v>
      </c>
      <c r="C64" s="3">
        <f t="shared" ref="C64:AG64" si="0">AVERAGE(C2:C61)</f>
        <v>1.0585044089627143E-2</v>
      </c>
      <c r="D64" s="3">
        <f t="shared" si="0"/>
        <v>9.353915023772667E-3</v>
      </c>
      <c r="E64" s="3">
        <f t="shared" si="0"/>
        <v>7.2924701690984268E-3</v>
      </c>
      <c r="F64" s="3">
        <f t="shared" si="0"/>
        <v>1.6514474455289019E-2</v>
      </c>
      <c r="G64" s="3">
        <f t="shared" si="0"/>
        <v>1.7186561952500293E-2</v>
      </c>
      <c r="H64" s="3">
        <f t="shared" si="0"/>
        <v>3.7790908012539149E-3</v>
      </c>
      <c r="I64" s="3">
        <f t="shared" si="0"/>
        <v>2.5083943624728513E-2</v>
      </c>
      <c r="J64" s="3">
        <f t="shared" si="0"/>
        <v>3.0757409726114324E-2</v>
      </c>
      <c r="K64" s="3">
        <f t="shared" si="0"/>
        <v>1.0856923122385826E-2</v>
      </c>
      <c r="L64" s="3">
        <f t="shared" si="0"/>
        <v>1.621133058021466E-3</v>
      </c>
      <c r="M64" s="3">
        <f t="shared" si="0"/>
        <v>9.4197396208376936E-3</v>
      </c>
      <c r="N64" s="3">
        <f t="shared" si="0"/>
        <v>6.905148195801303E-3</v>
      </c>
      <c r="O64" s="3">
        <f t="shared" si="0"/>
        <v>1.9550585475129386E-2</v>
      </c>
      <c r="P64" s="3">
        <f t="shared" si="0"/>
        <v>5.8083317358978096E-3</v>
      </c>
      <c r="Q64" s="3">
        <f t="shared" si="0"/>
        <v>1.4581772537591556E-2</v>
      </c>
      <c r="R64" s="3">
        <f t="shared" si="0"/>
        <v>1.3827585438654448E-2</v>
      </c>
      <c r="S64" s="3">
        <f t="shared" si="0"/>
        <v>4.2025973392204223E-3</v>
      </c>
      <c r="T64" s="3">
        <f t="shared" si="0"/>
        <v>1.7359568318352104E-2</v>
      </c>
      <c r="U64" s="3">
        <f t="shared" si="0"/>
        <v>8.562883629929274E-3</v>
      </c>
      <c r="V64" s="3">
        <f t="shared" si="0"/>
        <v>2.5850471306087759E-2</v>
      </c>
      <c r="W64" s="3">
        <f t="shared" si="0"/>
        <v>2.2845233439390236E-2</v>
      </c>
      <c r="X64" s="3">
        <f t="shared" si="0"/>
        <v>9.6108694400754754E-3</v>
      </c>
      <c r="Y64" s="3">
        <f t="shared" si="0"/>
        <v>9.7350064762091893E-3</v>
      </c>
      <c r="Z64" s="3">
        <f t="shared" si="0"/>
        <v>1.0106330378524339E-2</v>
      </c>
      <c r="AA64" s="3">
        <f t="shared" si="0"/>
        <v>1.61487773914511E-2</v>
      </c>
      <c r="AB64" s="3">
        <f t="shared" si="0"/>
        <v>1.1627323097006108E-2</v>
      </c>
      <c r="AC64" s="3">
        <f t="shared" si="0"/>
        <v>1.5133290801895783E-2</v>
      </c>
      <c r="AD64" s="3">
        <f t="shared" si="0"/>
        <v>2.8244458596357921E-2</v>
      </c>
      <c r="AE64" s="3">
        <f t="shared" si="0"/>
        <v>7.1018763134876886E-2</v>
      </c>
      <c r="AG64" s="3">
        <f t="shared" si="0"/>
        <v>1.4039555303333333E-2</v>
      </c>
    </row>
    <row r="65" spans="1:33" x14ac:dyDescent="0.25">
      <c r="A65" s="1" t="s">
        <v>17</v>
      </c>
      <c r="B65" s="2">
        <f>_xlfn.VAR.S(B2:B61)</f>
        <v>6.5596360623736572E-3</v>
      </c>
      <c r="C65" s="2">
        <f t="shared" ref="C65:AG65" si="1">_xlfn.VAR.S(C2:C61)</f>
        <v>2.0424531217516428E-2</v>
      </c>
      <c r="D65" s="2">
        <f t="shared" si="1"/>
        <v>2.4195033592855474E-2</v>
      </c>
      <c r="E65" s="2">
        <f t="shared" si="1"/>
        <v>2.3478984805696424E-2</v>
      </c>
      <c r="F65" s="2">
        <f t="shared" si="1"/>
        <v>2.4489756036598161E-3</v>
      </c>
      <c r="G65" s="2">
        <f t="shared" si="1"/>
        <v>5.1906008633480832E-3</v>
      </c>
      <c r="H65" s="2">
        <f t="shared" si="1"/>
        <v>4.6196147378887636E-2</v>
      </c>
      <c r="I65" s="2">
        <f t="shared" si="1"/>
        <v>6.2645857552764521E-3</v>
      </c>
      <c r="J65" s="2">
        <f t="shared" si="1"/>
        <v>1.0514605034020505E-2</v>
      </c>
      <c r="K65" s="2">
        <f t="shared" si="1"/>
        <v>3.4880408807066504E-3</v>
      </c>
      <c r="L65" s="2">
        <f t="shared" si="1"/>
        <v>7.316805711041042E-3</v>
      </c>
      <c r="M65" s="2">
        <f t="shared" si="1"/>
        <v>8.7308647063731818E-3</v>
      </c>
      <c r="N65" s="2">
        <f t="shared" si="1"/>
        <v>6.6799598503721538E-3</v>
      </c>
      <c r="O65" s="2">
        <f t="shared" si="1"/>
        <v>4.0386433605294661E-2</v>
      </c>
      <c r="P65" s="2">
        <f t="shared" si="1"/>
        <v>2.1621294161383583E-2</v>
      </c>
      <c r="Q65" s="2">
        <f t="shared" si="1"/>
        <v>2.1331456425119797E-3</v>
      </c>
      <c r="R65" s="2">
        <f t="shared" si="1"/>
        <v>4.833265711357883E-3</v>
      </c>
      <c r="S65" s="2">
        <f t="shared" si="1"/>
        <v>3.5871407880087845E-3</v>
      </c>
      <c r="T65" s="2">
        <f t="shared" si="1"/>
        <v>5.3443406037610511E-3</v>
      </c>
      <c r="U65" s="2">
        <f t="shared" si="1"/>
        <v>2.4363421991899876E-3</v>
      </c>
      <c r="V65" s="2">
        <f t="shared" si="1"/>
        <v>4.1583929958638292E-3</v>
      </c>
      <c r="W65" s="2">
        <f t="shared" si="1"/>
        <v>4.8520918901529759E-3</v>
      </c>
      <c r="X65" s="2">
        <f t="shared" si="1"/>
        <v>5.7094720614084427E-3</v>
      </c>
      <c r="Y65" s="2">
        <f t="shared" si="1"/>
        <v>7.1018929340030089E-3</v>
      </c>
      <c r="Z65" s="2">
        <f t="shared" si="1"/>
        <v>6.5437357980965387E-3</v>
      </c>
      <c r="AA65" s="2">
        <f t="shared" si="1"/>
        <v>4.7956165287017637E-3</v>
      </c>
      <c r="AB65" s="2">
        <f t="shared" si="1"/>
        <v>7.3682368764932732E-3</v>
      </c>
      <c r="AC65" s="2">
        <f t="shared" si="1"/>
        <v>9.5014558196350879E-3</v>
      </c>
      <c r="AD65" s="2">
        <f t="shared" si="1"/>
        <v>6.4449493951946801E-3</v>
      </c>
      <c r="AE65" s="2">
        <f t="shared" si="1"/>
        <v>3.8468985715685397E-2</v>
      </c>
      <c r="AF65" s="2"/>
      <c r="AG65" s="2">
        <f t="shared" si="1"/>
        <v>2.0597856373678193E-3</v>
      </c>
    </row>
    <row r="66" spans="1:33" x14ac:dyDescent="0.25">
      <c r="A66" s="1" t="s">
        <v>18</v>
      </c>
      <c r="B66" s="3">
        <f>_xlfn.STDEV.S(B2:B61)</f>
        <v>8.0991580194324259E-2</v>
      </c>
      <c r="C66" s="3">
        <f t="shared" ref="C66:AG66" si="2">_xlfn.STDEV.S(C2:C61)</f>
        <v>0.1429144192078477</v>
      </c>
      <c r="D66" s="3">
        <f t="shared" si="2"/>
        <v>0.15554752840484312</v>
      </c>
      <c r="E66" s="3">
        <f t="shared" si="2"/>
        <v>0.15322853783057652</v>
      </c>
      <c r="F66" s="3">
        <f t="shared" si="2"/>
        <v>4.9487125635460136E-2</v>
      </c>
      <c r="G66" s="3">
        <f t="shared" si="2"/>
        <v>7.2045824746116163E-2</v>
      </c>
      <c r="H66" s="3">
        <f t="shared" si="2"/>
        <v>0.21493289040741911</v>
      </c>
      <c r="I66" s="3">
        <f t="shared" si="2"/>
        <v>7.9149136162540976E-2</v>
      </c>
      <c r="J66" s="3">
        <f t="shared" si="2"/>
        <v>0.10254074816393971</v>
      </c>
      <c r="K66" s="3">
        <f t="shared" si="2"/>
        <v>5.9059638338772869E-2</v>
      </c>
      <c r="L66" s="3">
        <f t="shared" si="2"/>
        <v>8.5538328900213165E-2</v>
      </c>
      <c r="M66" s="3">
        <f t="shared" si="2"/>
        <v>9.3439096241205055E-2</v>
      </c>
      <c r="N66" s="3">
        <f t="shared" si="2"/>
        <v>8.1731021346684238E-2</v>
      </c>
      <c r="O66" s="3">
        <f t="shared" si="2"/>
        <v>0.20096376192063747</v>
      </c>
      <c r="P66" s="3">
        <f t="shared" si="2"/>
        <v>0.14704181092935295</v>
      </c>
      <c r="Q66" s="3">
        <f t="shared" si="2"/>
        <v>4.6185989677736468E-2</v>
      </c>
      <c r="R66" s="3">
        <f t="shared" si="2"/>
        <v>6.9521692379845609E-2</v>
      </c>
      <c r="S66" s="3">
        <f t="shared" si="2"/>
        <v>5.9892744034722473E-2</v>
      </c>
      <c r="T66" s="3">
        <f t="shared" si="2"/>
        <v>7.310499711894565E-2</v>
      </c>
      <c r="U66" s="3">
        <f t="shared" si="2"/>
        <v>4.9359317248012936E-2</v>
      </c>
      <c r="V66" s="3">
        <f t="shared" si="2"/>
        <v>6.4485603012330042E-2</v>
      </c>
      <c r="W66" s="3">
        <f t="shared" si="2"/>
        <v>6.9656958662813975E-2</v>
      </c>
      <c r="X66" s="3">
        <f t="shared" si="2"/>
        <v>7.556104857271663E-2</v>
      </c>
      <c r="Y66" s="3">
        <f t="shared" si="2"/>
        <v>8.4272729479962907E-2</v>
      </c>
      <c r="Z66" s="3">
        <f t="shared" si="2"/>
        <v>8.0893360655226454E-2</v>
      </c>
      <c r="AA66" s="3">
        <f t="shared" si="2"/>
        <v>6.9250390097830961E-2</v>
      </c>
      <c r="AB66" s="3">
        <f t="shared" si="2"/>
        <v>8.5838434727651416E-2</v>
      </c>
      <c r="AC66" s="3">
        <f t="shared" si="2"/>
        <v>9.7475411359147834E-2</v>
      </c>
      <c r="AD66" s="3">
        <f t="shared" si="2"/>
        <v>8.0280442171145772E-2</v>
      </c>
      <c r="AE66" s="3">
        <f t="shared" si="2"/>
        <v>0.19613512106628275</v>
      </c>
      <c r="AF66" s="3"/>
      <c r="AG66" s="3">
        <f t="shared" si="2"/>
        <v>4.5384861323659667E-2</v>
      </c>
    </row>
    <row r="67" spans="1:33" x14ac:dyDescent="0.25">
      <c r="A67" s="1" t="s">
        <v>19</v>
      </c>
      <c r="B67" s="4">
        <f>SLOPE(B2:B61,$AG$2:$AG$61)</f>
        <v>1.1947409223351086</v>
      </c>
      <c r="C67" s="4">
        <f t="shared" ref="C67:AG67" si="3">SLOPE(C2:C61,$AG$2:$AG$61)</f>
        <v>2.1892988762386385</v>
      </c>
      <c r="D67" s="4">
        <f t="shared" si="3"/>
        <v>2.4566853173513343</v>
      </c>
      <c r="E67" s="4">
        <f t="shared" si="3"/>
        <v>2.0628719142836873</v>
      </c>
      <c r="F67" s="4">
        <f t="shared" si="3"/>
        <v>0.55349534318743066</v>
      </c>
      <c r="G67" s="4">
        <f t="shared" si="3"/>
        <v>1.0433330325432448</v>
      </c>
      <c r="H67" s="4">
        <f t="shared" si="3"/>
        <v>2.851788134935882</v>
      </c>
      <c r="I67" s="4">
        <f t="shared" si="3"/>
        <v>0.50100181950784206</v>
      </c>
      <c r="J67" s="4">
        <f t="shared" si="3"/>
        <v>1.2479673237726034</v>
      </c>
      <c r="K67" s="4">
        <f t="shared" si="3"/>
        <v>0.86606339648510755</v>
      </c>
      <c r="L67" s="4">
        <f t="shared" si="3"/>
        <v>1.3861520868119339</v>
      </c>
      <c r="M67" s="4">
        <f t="shared" si="3"/>
        <v>1.513633281498505</v>
      </c>
      <c r="N67" s="4">
        <f t="shared" si="3"/>
        <v>1.2916557244436693</v>
      </c>
      <c r="O67" s="4">
        <f t="shared" si="3"/>
        <v>3.1082773531602466</v>
      </c>
      <c r="P67" s="4">
        <f t="shared" si="3"/>
        <v>2.0115365013561126</v>
      </c>
      <c r="Q67" s="4">
        <f t="shared" si="3"/>
        <v>0.40799026179899317</v>
      </c>
      <c r="R67" s="4">
        <f t="shared" si="3"/>
        <v>1.1402367495208841</v>
      </c>
      <c r="S67" s="4">
        <f t="shared" si="3"/>
        <v>0.91177374917813991</v>
      </c>
      <c r="T67" s="4">
        <f t="shared" si="3"/>
        <v>1.0400618067445155</v>
      </c>
      <c r="U67" s="4">
        <f t="shared" si="3"/>
        <v>0.42461426352934256</v>
      </c>
      <c r="V67" s="4">
        <f t="shared" si="3"/>
        <v>1.0163868628248769</v>
      </c>
      <c r="W67" s="4">
        <f t="shared" si="3"/>
        <v>0.9675049102082548</v>
      </c>
      <c r="X67" s="4">
        <f t="shared" si="3"/>
        <v>0.6366086949387405</v>
      </c>
      <c r="Y67" s="4">
        <f t="shared" si="3"/>
        <v>0.36096519288940226</v>
      </c>
      <c r="Z67" s="4">
        <f t="shared" si="3"/>
        <v>0.8107866718510468</v>
      </c>
      <c r="AA67" s="4">
        <f t="shared" si="3"/>
        <v>0.60591475045738585</v>
      </c>
      <c r="AB67" s="4">
        <f t="shared" si="3"/>
        <v>1.3784455329534449</v>
      </c>
      <c r="AC67" s="4">
        <f t="shared" si="3"/>
        <v>1.6703918248082077</v>
      </c>
      <c r="AD67" s="4">
        <f t="shared" si="3"/>
        <v>1.0398546927554384</v>
      </c>
      <c r="AE67" s="4">
        <f t="shared" si="3"/>
        <v>1.9748755773185125</v>
      </c>
      <c r="AF67" s="4"/>
      <c r="AG67" s="4">
        <f t="shared" si="3"/>
        <v>1</v>
      </c>
    </row>
    <row r="69" spans="1:33" x14ac:dyDescent="0.25">
      <c r="A69" t="s">
        <v>20</v>
      </c>
      <c r="B69" t="s">
        <v>21</v>
      </c>
      <c r="C69" t="s">
        <v>22</v>
      </c>
    </row>
    <row r="70" spans="1:33" x14ac:dyDescent="0.25">
      <c r="B70" s="3">
        <v>1.6000000000000001E-3</v>
      </c>
      <c r="C70" s="3">
        <f>B70*12</f>
        <v>1.9200000000000002E-2</v>
      </c>
    </row>
    <row r="71" spans="1:33" x14ac:dyDescent="0.25">
      <c r="B71" s="3"/>
      <c r="C71" s="3"/>
    </row>
    <row r="72" spans="1:33" x14ac:dyDescent="0.25">
      <c r="A72" s="7" t="s">
        <v>24</v>
      </c>
      <c r="B72" s="3"/>
      <c r="C72" s="3"/>
    </row>
    <row r="73" spans="1:33" x14ac:dyDescent="0.25">
      <c r="B73" s="3"/>
      <c r="C73" s="3"/>
    </row>
    <row r="74" spans="1:33" x14ac:dyDescent="0.25">
      <c r="A74" t="s">
        <v>66</v>
      </c>
      <c r="B74" t="s">
        <v>69</v>
      </c>
      <c r="C74" t="s">
        <v>70</v>
      </c>
      <c r="D74" t="s">
        <v>71</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c r="W74" t="s">
        <v>90</v>
      </c>
      <c r="X74" t="s">
        <v>91</v>
      </c>
      <c r="Y74" t="s">
        <v>92</v>
      </c>
      <c r="Z74" t="s">
        <v>93</v>
      </c>
      <c r="AA74" t="s">
        <v>94</v>
      </c>
      <c r="AB74" t="s">
        <v>95</v>
      </c>
      <c r="AC74" t="s">
        <v>96</v>
      </c>
      <c r="AD74" t="s">
        <v>97</v>
      </c>
      <c r="AE74" t="s">
        <v>98</v>
      </c>
    </row>
    <row r="75" spans="1:33" x14ac:dyDescent="0.25">
      <c r="A75" t="s">
        <v>69</v>
      </c>
      <c r="B75" s="2">
        <f t="array" ref="B75:AE104">MMULT(TRANSPOSE(B2:AE61-B64:AE64),B2:AE61-B64:AE64)/(COUNT(A2:A61)-1)/MMULT(TRANSPOSE(B66:AE66),B66:AE66)</f>
        <v>1</v>
      </c>
      <c r="C75" s="2">
        <v>0.55514600679283765</v>
      </c>
      <c r="D75" s="2">
        <v>0.66200063749193705</v>
      </c>
      <c r="E75" s="2">
        <v>0.61537280125200422</v>
      </c>
      <c r="F75" s="2">
        <v>0.33629547020774908</v>
      </c>
      <c r="G75" s="2">
        <v>0.52448873513690197</v>
      </c>
      <c r="H75" s="2">
        <v>0.40540465176836704</v>
      </c>
      <c r="I75" s="2">
        <v>5.277673761073339E-3</v>
      </c>
      <c r="J75" s="2">
        <v>0.36281818845049491</v>
      </c>
      <c r="K75" s="2">
        <v>0.46807380649871916</v>
      </c>
      <c r="L75" s="2">
        <v>0.52353400676562978</v>
      </c>
      <c r="M75" s="2">
        <v>0.57785695124179892</v>
      </c>
      <c r="N75" s="2">
        <v>0.49034139890001399</v>
      </c>
      <c r="O75" s="2">
        <v>0.50192504714156572</v>
      </c>
      <c r="P75" s="2">
        <v>0.49343280070039908</v>
      </c>
      <c r="Q75" s="2">
        <v>0.29236920746847933</v>
      </c>
      <c r="R75" s="2">
        <v>0.52077539656170002</v>
      </c>
      <c r="S75" s="2">
        <v>0.34199206642766172</v>
      </c>
      <c r="T75" s="2">
        <v>0.51583340656935217</v>
      </c>
      <c r="U75" s="2">
        <v>0.2267288007391513</v>
      </c>
      <c r="V75" s="2">
        <v>0.41509804251233745</v>
      </c>
      <c r="W75" s="2">
        <v>0.39636044744305049</v>
      </c>
      <c r="X75" s="2">
        <v>0.30783950304887814</v>
      </c>
      <c r="Y75" s="2">
        <v>0.14886017600227552</v>
      </c>
      <c r="Z75" s="2">
        <v>0.34953305277713376</v>
      </c>
      <c r="AA75" s="2">
        <v>0.14591938696491399</v>
      </c>
      <c r="AB75" s="2">
        <v>0.62301952306877162</v>
      </c>
      <c r="AC75" s="2">
        <v>0.65235106190689651</v>
      </c>
      <c r="AD75" s="2">
        <v>0.24846892623134428</v>
      </c>
      <c r="AE75" s="2">
        <v>0.2546154786140199</v>
      </c>
    </row>
    <row r="76" spans="1:33" x14ac:dyDescent="0.25">
      <c r="A76" t="s">
        <v>70</v>
      </c>
      <c r="B76" s="2">
        <v>0.55514600679283765</v>
      </c>
      <c r="C76" s="2">
        <v>1.0000000000000002</v>
      </c>
      <c r="D76" s="2">
        <v>0.87106864736434653</v>
      </c>
      <c r="E76" s="2">
        <v>0.70303902968872156</v>
      </c>
      <c r="F76" s="2">
        <v>0.55456919326248255</v>
      </c>
      <c r="G76" s="2">
        <v>0.65688082017702498</v>
      </c>
      <c r="H76" s="2">
        <v>0.76148658699565797</v>
      </c>
      <c r="I76" s="2">
        <v>0.14351739318725201</v>
      </c>
      <c r="J76" s="2">
        <v>0.50036965681863377</v>
      </c>
      <c r="K76" s="2">
        <v>0.40128117648658895</v>
      </c>
      <c r="L76" s="2">
        <v>0.68977169449735698</v>
      </c>
      <c r="M76" s="2">
        <v>0.61201962714518865</v>
      </c>
      <c r="N76" s="2">
        <v>0.7597854786825694</v>
      </c>
      <c r="O76" s="2">
        <v>0.73079590640698944</v>
      </c>
      <c r="P76" s="2">
        <v>0.57895049024567136</v>
      </c>
      <c r="Q76" s="2">
        <v>0.19084556969369032</v>
      </c>
      <c r="R76" s="2">
        <v>0.47130767238033799</v>
      </c>
      <c r="S76" s="2">
        <v>0.4290449182572848</v>
      </c>
      <c r="T76" s="2">
        <v>0.28742024736829597</v>
      </c>
      <c r="U76" s="2">
        <v>0.19986455289259381</v>
      </c>
      <c r="V76" s="2">
        <v>0.40163946317135563</v>
      </c>
      <c r="W76" s="2">
        <v>0.37750383180004338</v>
      </c>
      <c r="X76" s="2">
        <v>0.24585627035360944</v>
      </c>
      <c r="Y76" s="2">
        <v>5.1223183185365971E-2</v>
      </c>
      <c r="Z76" s="2">
        <v>0.31445487182999482</v>
      </c>
      <c r="AA76" s="2">
        <v>0.26273446795999111</v>
      </c>
      <c r="AB76" s="2">
        <v>0.79597896562779502</v>
      </c>
      <c r="AC76" s="2">
        <v>0.71135753851001149</v>
      </c>
      <c r="AD76" s="2">
        <v>0.25941324035601049</v>
      </c>
      <c r="AE76" s="2">
        <v>0.40244789898052863</v>
      </c>
    </row>
    <row r="77" spans="1:33" x14ac:dyDescent="0.25">
      <c r="A77" t="s">
        <v>71</v>
      </c>
      <c r="B77" s="2">
        <v>0.66200063749193705</v>
      </c>
      <c r="C77" s="2">
        <v>0.87106864736434653</v>
      </c>
      <c r="D77" s="2">
        <v>1</v>
      </c>
      <c r="E77" s="2">
        <v>0.69904448361164417</v>
      </c>
      <c r="F77" s="2">
        <v>0.51962345981727909</v>
      </c>
      <c r="G77" s="2">
        <v>0.68395558975271598</v>
      </c>
      <c r="H77" s="2">
        <v>0.73991192381317317</v>
      </c>
      <c r="I77" s="2">
        <v>0.1040938458614529</v>
      </c>
      <c r="J77" s="2">
        <v>0.45171325133050994</v>
      </c>
      <c r="K77" s="2">
        <v>0.48047362255388654</v>
      </c>
      <c r="L77" s="2">
        <v>0.71212021344166998</v>
      </c>
      <c r="M77" s="2">
        <v>0.65453151294959455</v>
      </c>
      <c r="N77" s="2">
        <v>0.7674004619249073</v>
      </c>
      <c r="O77" s="2">
        <v>0.74748164252750648</v>
      </c>
      <c r="P77" s="2">
        <v>0.58756699159049186</v>
      </c>
      <c r="Q77" s="2">
        <v>0.2260884407257763</v>
      </c>
      <c r="R77" s="2">
        <v>0.53975321356700035</v>
      </c>
      <c r="S77" s="2">
        <v>0.50981887374833668</v>
      </c>
      <c r="T77" s="2">
        <v>0.41073225582849843</v>
      </c>
      <c r="U77" s="2">
        <v>0.1879153957718922</v>
      </c>
      <c r="V77" s="2">
        <v>0.51564179600003601</v>
      </c>
      <c r="W77" s="2">
        <v>0.44616333893087817</v>
      </c>
      <c r="X77" s="2">
        <v>0.32591300532189948</v>
      </c>
      <c r="Y77" s="2">
        <v>9.0504048686021979E-2</v>
      </c>
      <c r="Z77" s="2">
        <v>0.40055565267262949</v>
      </c>
      <c r="AA77" s="2">
        <v>0.27135324939898781</v>
      </c>
      <c r="AB77" s="2">
        <v>0.78392539365745784</v>
      </c>
      <c r="AC77" s="2">
        <v>0.73841179536193924</v>
      </c>
      <c r="AD77" s="2">
        <v>0.29884695732841438</v>
      </c>
      <c r="AE77" s="2">
        <v>0.25622310715973989</v>
      </c>
    </row>
    <row r="78" spans="1:33" x14ac:dyDescent="0.25">
      <c r="A78" t="s">
        <v>72</v>
      </c>
      <c r="B78" s="2">
        <v>0.61537280125200422</v>
      </c>
      <c r="C78" s="2">
        <v>0.70303902968872156</v>
      </c>
      <c r="D78" s="2">
        <v>0.69904448361164417</v>
      </c>
      <c r="E78" s="2">
        <v>0.99999999999999956</v>
      </c>
      <c r="F78" s="2">
        <v>0.45944054806319862</v>
      </c>
      <c r="G78" s="2">
        <v>0.49602754693992901</v>
      </c>
      <c r="H78" s="2">
        <v>0.62098507512655365</v>
      </c>
      <c r="I78" s="2">
        <v>1.5680843706315801E-2</v>
      </c>
      <c r="J78" s="2">
        <v>0.3050613967898867</v>
      </c>
      <c r="K78" s="2">
        <v>0.39510517723889238</v>
      </c>
      <c r="L78" s="2">
        <v>0.56716879360459616</v>
      </c>
      <c r="M78" s="2">
        <v>0.43717564734324948</v>
      </c>
      <c r="N78" s="2">
        <v>0.51538282119355372</v>
      </c>
      <c r="O78" s="2">
        <v>0.54221967944415717</v>
      </c>
      <c r="P78" s="2">
        <v>0.49498120510051363</v>
      </c>
      <c r="Q78" s="2">
        <v>0.24138814423558713</v>
      </c>
      <c r="R78" s="2">
        <v>0.45118613655694551</v>
      </c>
      <c r="S78" s="2">
        <v>0.34564357732757134</v>
      </c>
      <c r="T78" s="2">
        <v>0.44943038075609132</v>
      </c>
      <c r="U78" s="2">
        <v>0.21931657627957959</v>
      </c>
      <c r="V78" s="2">
        <v>0.26046727927779445</v>
      </c>
      <c r="W78" s="2">
        <v>0.35853930518017696</v>
      </c>
      <c r="X78" s="2">
        <v>0.33396029970884811</v>
      </c>
      <c r="Y78" s="2">
        <v>0.11778845077148803</v>
      </c>
      <c r="Z78" s="2">
        <v>0.36342330881464541</v>
      </c>
      <c r="AA78" s="2">
        <v>0.10864170721100169</v>
      </c>
      <c r="AB78" s="2">
        <v>0.71668495389281639</v>
      </c>
      <c r="AC78" s="2">
        <v>0.60362111115788797</v>
      </c>
      <c r="AD78" s="2">
        <v>0.17682790631927642</v>
      </c>
      <c r="AE78" s="2">
        <v>0.35505692467262756</v>
      </c>
    </row>
    <row r="79" spans="1:33" x14ac:dyDescent="0.25">
      <c r="A79" t="s">
        <v>73</v>
      </c>
      <c r="B79" s="2">
        <v>0.33629547020774908</v>
      </c>
      <c r="C79" s="2">
        <v>0.55456919326248255</v>
      </c>
      <c r="D79" s="2">
        <v>0.51962345981727909</v>
      </c>
      <c r="E79" s="2">
        <v>0.45944054806319862</v>
      </c>
      <c r="F79" s="2">
        <v>1.0000000000000007</v>
      </c>
      <c r="G79" s="2">
        <v>0.76940048789206117</v>
      </c>
      <c r="H79" s="2">
        <v>0.48055920013638831</v>
      </c>
      <c r="I79" s="2">
        <v>5.7880848299840477E-2</v>
      </c>
      <c r="J79" s="2">
        <v>0.45687874726729316</v>
      </c>
      <c r="K79" s="2">
        <v>0.25384463183611911</v>
      </c>
      <c r="L79" s="2">
        <v>0.35080456662760251</v>
      </c>
      <c r="M79" s="2">
        <v>0.25093129723342111</v>
      </c>
      <c r="N79" s="2">
        <v>0.40748995131976068</v>
      </c>
      <c r="O79" s="2">
        <v>0.30888610872174643</v>
      </c>
      <c r="P79" s="2">
        <v>0.22728510500460652</v>
      </c>
      <c r="Q79" s="2">
        <v>0.50122524911646149</v>
      </c>
      <c r="R79" s="2">
        <v>0.45164461863555405</v>
      </c>
      <c r="S79" s="2">
        <v>0.34946041612633916</v>
      </c>
      <c r="T79" s="2">
        <v>0.31577590284614732</v>
      </c>
      <c r="U79" s="2">
        <v>0.51936756508901993</v>
      </c>
      <c r="V79" s="2">
        <v>0.40627328310722188</v>
      </c>
      <c r="W79" s="2">
        <v>0.26414822814938804</v>
      </c>
      <c r="X79" s="2">
        <v>0.14343620607617968</v>
      </c>
      <c r="Y79" s="2">
        <v>7.6160929354071552E-2</v>
      </c>
      <c r="Z79" s="2">
        <v>0.242459473004109</v>
      </c>
      <c r="AA79" s="2">
        <v>0.31055299199564035</v>
      </c>
      <c r="AB79" s="2">
        <v>0.55595991590802674</v>
      </c>
      <c r="AC79" s="2">
        <v>0.46048050953074521</v>
      </c>
      <c r="AD79" s="2">
        <v>0.26402228833507169</v>
      </c>
      <c r="AE79" s="2">
        <v>0.33518518383997581</v>
      </c>
    </row>
    <row r="80" spans="1:33" x14ac:dyDescent="0.25">
      <c r="A80" t="s">
        <v>74</v>
      </c>
      <c r="B80" s="2">
        <v>0.52448873513690197</v>
      </c>
      <c r="C80" s="2">
        <v>0.65688082017702498</v>
      </c>
      <c r="D80" s="2">
        <v>0.68395558975271598</v>
      </c>
      <c r="E80" s="2">
        <v>0.49602754693992901</v>
      </c>
      <c r="F80" s="2">
        <v>0.76940048789206117</v>
      </c>
      <c r="G80" s="2">
        <v>1.0000000000000002</v>
      </c>
      <c r="H80" s="2">
        <v>0.48403511501589769</v>
      </c>
      <c r="I80" s="2">
        <v>0.16155200627099855</v>
      </c>
      <c r="J80" s="2">
        <v>0.56492945691037089</v>
      </c>
      <c r="K80" s="2">
        <v>0.36891144373242474</v>
      </c>
      <c r="L80" s="2">
        <v>0.45726011553830936</v>
      </c>
      <c r="M80" s="2">
        <v>0.43692193744435914</v>
      </c>
      <c r="N80" s="2">
        <v>0.53871989168121137</v>
      </c>
      <c r="O80" s="2">
        <v>0.50579326270661584</v>
      </c>
      <c r="P80" s="2">
        <v>0.36210846392117624</v>
      </c>
      <c r="Q80" s="2">
        <v>0.4641570591698751</v>
      </c>
      <c r="R80" s="2">
        <v>0.52538352228987517</v>
      </c>
      <c r="S80" s="2">
        <v>0.40987901394844151</v>
      </c>
      <c r="T80" s="2">
        <v>0.415783575886566</v>
      </c>
      <c r="U80" s="2">
        <v>0.42758184551803902</v>
      </c>
      <c r="V80" s="2">
        <v>0.51106769393690232</v>
      </c>
      <c r="W80" s="2">
        <v>0.36526696528955538</v>
      </c>
      <c r="X80" s="2">
        <v>0.23619705157343329</v>
      </c>
      <c r="Y80" s="2">
        <v>0.12471738947909598</v>
      </c>
      <c r="Z80" s="2">
        <v>0.3310634577079809</v>
      </c>
      <c r="AA80" s="2">
        <v>0.40068031745004201</v>
      </c>
      <c r="AB80" s="2">
        <v>0.66232455707031634</v>
      </c>
      <c r="AC80" s="2">
        <v>0.60123673842895975</v>
      </c>
      <c r="AD80" s="2">
        <v>0.36039630922817506</v>
      </c>
      <c r="AE80" s="2">
        <v>0.25062376253463403</v>
      </c>
    </row>
    <row r="81" spans="1:31" x14ac:dyDescent="0.25">
      <c r="A81" t="s">
        <v>75</v>
      </c>
      <c r="B81" s="2">
        <v>0.40540465176836704</v>
      </c>
      <c r="C81" s="2">
        <v>0.76148658699565797</v>
      </c>
      <c r="D81" s="2">
        <v>0.73991192381317317</v>
      </c>
      <c r="E81" s="2">
        <v>0.62098507512655365</v>
      </c>
      <c r="F81" s="2">
        <v>0.48055920013638831</v>
      </c>
      <c r="G81" s="2">
        <v>0.48403511501589769</v>
      </c>
      <c r="H81" s="2">
        <v>1.0000000000000004</v>
      </c>
      <c r="I81" s="2">
        <v>0.12176756900400112</v>
      </c>
      <c r="J81" s="2">
        <v>0.359756200832128</v>
      </c>
      <c r="K81" s="2">
        <v>0.37468930697592245</v>
      </c>
      <c r="L81" s="2">
        <v>0.61884648420049349</v>
      </c>
      <c r="M81" s="2">
        <v>0.57648562304823792</v>
      </c>
      <c r="N81" s="2">
        <v>0.65610484764004018</v>
      </c>
      <c r="O81" s="2">
        <v>0.63190787589677255</v>
      </c>
      <c r="P81" s="2">
        <v>0.43141486664436485</v>
      </c>
      <c r="Q81" s="2">
        <v>0.12391074769708185</v>
      </c>
      <c r="R81" s="2">
        <v>0.46221960846675864</v>
      </c>
      <c r="S81" s="2">
        <v>0.4878056246837576</v>
      </c>
      <c r="T81" s="2">
        <v>0.34526877338693679</v>
      </c>
      <c r="U81" s="2">
        <v>0.25337272546568679</v>
      </c>
      <c r="V81" s="2">
        <v>0.37018753127655696</v>
      </c>
      <c r="W81" s="2">
        <v>0.36326029461756787</v>
      </c>
      <c r="X81" s="2">
        <v>0.17224986709999637</v>
      </c>
      <c r="Y81" s="2">
        <v>-2.8066123407216582E-2</v>
      </c>
      <c r="Z81" s="2">
        <v>0.23324737568030457</v>
      </c>
      <c r="AA81" s="2">
        <v>0.20928703114793895</v>
      </c>
      <c r="AB81" s="2">
        <v>0.67105555573456221</v>
      </c>
      <c r="AC81" s="2">
        <v>0.63705422384796206</v>
      </c>
      <c r="AD81" s="2">
        <v>0.23061959813030994</v>
      </c>
      <c r="AE81" s="2">
        <v>0.32282214950891513</v>
      </c>
    </row>
    <row r="82" spans="1:31" x14ac:dyDescent="0.25">
      <c r="A82" t="s">
        <v>76</v>
      </c>
      <c r="B82" s="2">
        <v>5.277673761073339E-3</v>
      </c>
      <c r="C82" s="2">
        <v>0.14351739318725201</v>
      </c>
      <c r="D82" s="2">
        <v>0.1040938458614529</v>
      </c>
      <c r="E82" s="2">
        <v>1.5680843706315801E-2</v>
      </c>
      <c r="F82" s="2">
        <v>5.7880848299840477E-2</v>
      </c>
      <c r="G82" s="2">
        <v>0.16155200627099855</v>
      </c>
      <c r="H82" s="2">
        <v>0.12176756900400112</v>
      </c>
      <c r="I82" s="2">
        <v>1.0000000000000002</v>
      </c>
      <c r="J82" s="2">
        <v>0.28228138312886397</v>
      </c>
      <c r="K82" s="2">
        <v>0.16985075383112488</v>
      </c>
      <c r="L82" s="2">
        <v>4.7653970597531063E-2</v>
      </c>
      <c r="M82" s="2">
        <v>0.19005776486691739</v>
      </c>
      <c r="N82" s="2">
        <v>7.3533489950956071E-2</v>
      </c>
      <c r="O82" s="2">
        <v>4.8084581337383227E-2</v>
      </c>
      <c r="P82" s="2">
        <v>1.651427662964066E-2</v>
      </c>
      <c r="Q82" s="2">
        <v>3.7863433692534733E-2</v>
      </c>
      <c r="R82" s="2">
        <v>0.17015965434983243</v>
      </c>
      <c r="S82" s="2">
        <v>0.20688294039440908</v>
      </c>
      <c r="T82" s="2">
        <v>0.13079040580269469</v>
      </c>
      <c r="U82" s="2">
        <v>0.19906361941413003</v>
      </c>
      <c r="V82" s="2">
        <v>0.28890734123210232</v>
      </c>
      <c r="W82" s="2">
        <v>5.170651424102083E-2</v>
      </c>
      <c r="X82" s="2">
        <v>-5.9543151452582377E-2</v>
      </c>
      <c r="Y82" s="2">
        <v>0.21334893370532079</v>
      </c>
      <c r="Z82" s="2">
        <v>0.24039122705852964</v>
      </c>
      <c r="AA82" s="2">
        <v>0.32663589444253383</v>
      </c>
      <c r="AB82" s="2">
        <v>0.12672121917873899</v>
      </c>
      <c r="AC82" s="2">
        <v>0.20603158999289714</v>
      </c>
      <c r="AD82" s="2">
        <v>0.36998259698022434</v>
      </c>
      <c r="AE82" s="2">
        <v>0.11066599816207466</v>
      </c>
    </row>
    <row r="83" spans="1:31" x14ac:dyDescent="0.25">
      <c r="A83" t="s">
        <v>77</v>
      </c>
      <c r="B83" s="2">
        <v>0.36281818845049491</v>
      </c>
      <c r="C83" s="2">
        <v>0.50036965681863377</v>
      </c>
      <c r="D83" s="2">
        <v>0.45171325133050994</v>
      </c>
      <c r="E83" s="2">
        <v>0.3050613967898867</v>
      </c>
      <c r="F83" s="2">
        <v>0.45687874726729316</v>
      </c>
      <c r="G83" s="2">
        <v>0.56492945691037089</v>
      </c>
      <c r="H83" s="2">
        <v>0.359756200832128</v>
      </c>
      <c r="I83" s="2">
        <v>0.28228138312886397</v>
      </c>
      <c r="J83" s="2">
        <v>0.99999999999999989</v>
      </c>
      <c r="K83" s="2">
        <v>0.28479216262118778</v>
      </c>
      <c r="L83" s="2">
        <v>0.39644956796938668</v>
      </c>
      <c r="M83" s="2">
        <v>0.24534397244374984</v>
      </c>
      <c r="N83" s="2">
        <v>0.37493928897635459</v>
      </c>
      <c r="O83" s="2">
        <v>0.39689600742962083</v>
      </c>
      <c r="P83" s="2">
        <v>0.1740450771281688</v>
      </c>
      <c r="Q83" s="2">
        <v>0.24944684982425319</v>
      </c>
      <c r="R83" s="2">
        <v>0.26748256550623528</v>
      </c>
      <c r="S83" s="2">
        <v>0.24727721696051877</v>
      </c>
      <c r="T83" s="2">
        <v>0.22095875034729609</v>
      </c>
      <c r="U83" s="2">
        <v>0.23154332615772089</v>
      </c>
      <c r="V83" s="2">
        <v>0.30137986264053057</v>
      </c>
      <c r="W83" s="2">
        <v>0.16945901429958124</v>
      </c>
      <c r="X83" s="2">
        <v>4.9309945537025071E-2</v>
      </c>
      <c r="Y83" s="2">
        <v>0.24454687593208152</v>
      </c>
      <c r="Z83" s="2">
        <v>0.27395912917756088</v>
      </c>
      <c r="AA83" s="2">
        <v>0.19818489126323119</v>
      </c>
      <c r="AB83" s="2">
        <v>0.43136303273911936</v>
      </c>
      <c r="AC83" s="2">
        <v>0.33415300912886176</v>
      </c>
      <c r="AD83" s="2">
        <v>0.46640344358096353</v>
      </c>
      <c r="AE83" s="2">
        <v>0.35262896153023288</v>
      </c>
    </row>
    <row r="84" spans="1:31" x14ac:dyDescent="0.25">
      <c r="A84" t="s">
        <v>78</v>
      </c>
      <c r="B84" s="2">
        <v>0.46807380649871916</v>
      </c>
      <c r="C84" s="2">
        <v>0.40128117648658895</v>
      </c>
      <c r="D84" s="2">
        <v>0.48047362255388654</v>
      </c>
      <c r="E84" s="2">
        <v>0.39510517723889238</v>
      </c>
      <c r="F84" s="2">
        <v>0.25384463183611911</v>
      </c>
      <c r="G84" s="2">
        <v>0.36891144373242474</v>
      </c>
      <c r="H84" s="2">
        <v>0.37468930697592245</v>
      </c>
      <c r="I84" s="2">
        <v>0.16985075383112488</v>
      </c>
      <c r="J84" s="2">
        <v>0.28479216262118778</v>
      </c>
      <c r="K84" s="2">
        <v>1.0000000000000002</v>
      </c>
      <c r="L84" s="2">
        <v>0.53996367381860899</v>
      </c>
      <c r="M84" s="2">
        <v>0.6370380671483743</v>
      </c>
      <c r="N84" s="2">
        <v>0.51170022729142384</v>
      </c>
      <c r="O84" s="2">
        <v>0.52043327952747853</v>
      </c>
      <c r="P84" s="2">
        <v>0.66523769861196469</v>
      </c>
      <c r="Q84" s="2">
        <v>0.31057331307764519</v>
      </c>
      <c r="R84" s="2">
        <v>0.64201103871206266</v>
      </c>
      <c r="S84" s="2">
        <v>0.43869313040129598</v>
      </c>
      <c r="T84" s="2">
        <v>0.42439934034543297</v>
      </c>
      <c r="U84" s="2">
        <v>0.24771257726040782</v>
      </c>
      <c r="V84" s="2">
        <v>0.49420916350459032</v>
      </c>
      <c r="W84" s="2">
        <v>0.56777880514250978</v>
      </c>
      <c r="X84" s="2">
        <v>0.57439161242284109</v>
      </c>
      <c r="Y84" s="2">
        <v>0.10395238702172192</v>
      </c>
      <c r="Z84" s="2">
        <v>0.47966209656781766</v>
      </c>
      <c r="AA84" s="2">
        <v>0.28637169059199241</v>
      </c>
      <c r="AB84" s="2">
        <v>0.53269100829101834</v>
      </c>
      <c r="AC84" s="2">
        <v>0.57632994021360073</v>
      </c>
      <c r="AD84" s="2">
        <v>0.31683980065317752</v>
      </c>
      <c r="AE84" s="2">
        <v>0.18021940590358179</v>
      </c>
    </row>
    <row r="85" spans="1:31" x14ac:dyDescent="0.25">
      <c r="A85" t="s">
        <v>79</v>
      </c>
      <c r="B85" s="2">
        <v>0.52353400676562978</v>
      </c>
      <c r="C85" s="2">
        <v>0.68977169449735698</v>
      </c>
      <c r="D85" s="2">
        <v>0.71212021344166998</v>
      </c>
      <c r="E85" s="2">
        <v>0.56716879360459616</v>
      </c>
      <c r="F85" s="2">
        <v>0.35080456662760251</v>
      </c>
      <c r="G85" s="2">
        <v>0.45726011553830936</v>
      </c>
      <c r="H85" s="2">
        <v>0.61884648420049349</v>
      </c>
      <c r="I85" s="2">
        <v>4.7653970597531063E-2</v>
      </c>
      <c r="J85" s="2">
        <v>0.39644956796938668</v>
      </c>
      <c r="K85" s="2">
        <v>0.53996367381860899</v>
      </c>
      <c r="L85" s="2">
        <v>0.99999999999999978</v>
      </c>
      <c r="M85" s="2">
        <v>0.67381729622933972</v>
      </c>
      <c r="N85" s="2">
        <v>0.88836221020352224</v>
      </c>
      <c r="O85" s="2">
        <v>0.89912696294461092</v>
      </c>
      <c r="P85" s="2">
        <v>0.73415761156743642</v>
      </c>
      <c r="Q85" s="2">
        <v>0.1342618222719375</v>
      </c>
      <c r="R85" s="2">
        <v>0.4975771665133123</v>
      </c>
      <c r="S85" s="2">
        <v>0.51003306105591306</v>
      </c>
      <c r="T85" s="2">
        <v>0.4232160355981478</v>
      </c>
      <c r="U85" s="2">
        <v>8.8669014110437525E-2</v>
      </c>
      <c r="V85" s="2">
        <v>0.34889417446632509</v>
      </c>
      <c r="W85" s="2">
        <v>0.44189793530114352</v>
      </c>
      <c r="X85" s="2">
        <v>0.39335819970638175</v>
      </c>
      <c r="Y85" s="2">
        <v>4.0425529684435912E-2</v>
      </c>
      <c r="Z85" s="2">
        <v>0.3534323495368028</v>
      </c>
      <c r="AA85" s="2">
        <v>0.20804495920278426</v>
      </c>
      <c r="AB85" s="2">
        <v>0.67078627933540791</v>
      </c>
      <c r="AC85" s="2">
        <v>0.6804247354743197</v>
      </c>
      <c r="AD85" s="2">
        <v>0.2739618017151409</v>
      </c>
      <c r="AE85" s="2">
        <v>0.22563987221858459</v>
      </c>
    </row>
    <row r="86" spans="1:31" x14ac:dyDescent="0.25">
      <c r="A86" t="s">
        <v>80</v>
      </c>
      <c r="B86" s="2">
        <v>0.57785695124179892</v>
      </c>
      <c r="C86" s="2">
        <v>0.61201962714518865</v>
      </c>
      <c r="D86" s="2">
        <v>0.65453151294959455</v>
      </c>
      <c r="E86" s="2">
        <v>0.43717564734324948</v>
      </c>
      <c r="F86" s="2">
        <v>0.25093129723342111</v>
      </c>
      <c r="G86" s="2">
        <v>0.43692193744435914</v>
      </c>
      <c r="H86" s="2">
        <v>0.57648562304823792</v>
      </c>
      <c r="I86" s="2">
        <v>0.19005776486691739</v>
      </c>
      <c r="J86" s="2">
        <v>0.24534397244374984</v>
      </c>
      <c r="K86" s="2">
        <v>0.6370380671483743</v>
      </c>
      <c r="L86" s="2">
        <v>0.67381729622933972</v>
      </c>
      <c r="M86" s="2">
        <v>1</v>
      </c>
      <c r="N86" s="2">
        <v>0.67933821173080422</v>
      </c>
      <c r="O86" s="2">
        <v>0.68484076289482632</v>
      </c>
      <c r="P86" s="2">
        <v>0.7571577471073303</v>
      </c>
      <c r="Q86" s="2">
        <v>0.21968430595774044</v>
      </c>
      <c r="R86" s="2">
        <v>0.68915586514242333</v>
      </c>
      <c r="S86" s="2">
        <v>0.60113108387176684</v>
      </c>
      <c r="T86" s="2">
        <v>0.48209523374225333</v>
      </c>
      <c r="U86" s="2">
        <v>0.13508377623927731</v>
      </c>
      <c r="V86" s="2">
        <v>0.54745785615389642</v>
      </c>
      <c r="W86" s="2">
        <v>0.56018779886589887</v>
      </c>
      <c r="X86" s="2">
        <v>0.37141804640793769</v>
      </c>
      <c r="Y86" s="2">
        <v>7.9611239679947557E-2</v>
      </c>
      <c r="Z86" s="2">
        <v>0.3631917278770862</v>
      </c>
      <c r="AA86" s="2">
        <v>0.17998337032725209</v>
      </c>
      <c r="AB86" s="2">
        <v>0.67476823894997406</v>
      </c>
      <c r="AC86" s="2">
        <v>0.75974218305212127</v>
      </c>
      <c r="AD86" s="2">
        <v>0.24012330296769505</v>
      </c>
      <c r="AE86" s="2">
        <v>0.18105172713565346</v>
      </c>
    </row>
    <row r="87" spans="1:31" x14ac:dyDescent="0.25">
      <c r="A87" t="s">
        <v>81</v>
      </c>
      <c r="B87" s="2">
        <v>0.49034139890001399</v>
      </c>
      <c r="C87" s="2">
        <v>0.7597854786825694</v>
      </c>
      <c r="D87" s="2">
        <v>0.7674004619249073</v>
      </c>
      <c r="E87" s="2">
        <v>0.51538282119355372</v>
      </c>
      <c r="F87" s="2">
        <v>0.40748995131976068</v>
      </c>
      <c r="G87" s="2">
        <v>0.53871989168121137</v>
      </c>
      <c r="H87" s="2">
        <v>0.65610484764004018</v>
      </c>
      <c r="I87" s="2">
        <v>7.3533489950956071E-2</v>
      </c>
      <c r="J87" s="2">
        <v>0.37493928897635459</v>
      </c>
      <c r="K87" s="2">
        <v>0.51170022729142384</v>
      </c>
      <c r="L87" s="2">
        <v>0.88836221020352224</v>
      </c>
      <c r="M87" s="2">
        <v>0.67933821173080422</v>
      </c>
      <c r="N87" s="2">
        <v>1</v>
      </c>
      <c r="O87" s="2">
        <v>0.86843295050155123</v>
      </c>
      <c r="P87" s="2">
        <v>0.70153992544166599</v>
      </c>
      <c r="Q87" s="2">
        <v>0.21880072952192625</v>
      </c>
      <c r="R87" s="2">
        <v>0.52536097502068491</v>
      </c>
      <c r="S87" s="2">
        <v>0.4955042540267392</v>
      </c>
      <c r="T87" s="2">
        <v>0.44779779633387651</v>
      </c>
      <c r="U87" s="2">
        <v>0.1577045138820351</v>
      </c>
      <c r="V87" s="2">
        <v>0.41531076523385924</v>
      </c>
      <c r="W87" s="2">
        <v>0.4383733197511735</v>
      </c>
      <c r="X87" s="2">
        <v>0.33618681440182707</v>
      </c>
      <c r="Y87" s="2">
        <v>4.2066146584861318E-2</v>
      </c>
      <c r="Z87" s="2">
        <v>0.41846774707139001</v>
      </c>
      <c r="AA87" s="2">
        <v>0.35482832941003217</v>
      </c>
      <c r="AB87" s="2">
        <v>0.67539725295942132</v>
      </c>
      <c r="AC87" s="2">
        <v>0.61353993499530302</v>
      </c>
      <c r="AD87" s="2">
        <v>0.22937788709033757</v>
      </c>
      <c r="AE87" s="2">
        <v>0.24383554804402216</v>
      </c>
    </row>
    <row r="88" spans="1:31" x14ac:dyDescent="0.25">
      <c r="A88" t="s">
        <v>82</v>
      </c>
      <c r="B88" s="2">
        <v>0.50192504714156572</v>
      </c>
      <c r="C88" s="2">
        <v>0.73079590640698944</v>
      </c>
      <c r="D88" s="2">
        <v>0.74748164252750648</v>
      </c>
      <c r="E88" s="2">
        <v>0.54221967944415717</v>
      </c>
      <c r="F88" s="2">
        <v>0.30888610872174643</v>
      </c>
      <c r="G88" s="2">
        <v>0.50579326270661584</v>
      </c>
      <c r="H88" s="2">
        <v>0.63190787589677255</v>
      </c>
      <c r="I88" s="2">
        <v>4.8084581337383227E-2</v>
      </c>
      <c r="J88" s="2">
        <v>0.39689600742962083</v>
      </c>
      <c r="K88" s="2">
        <v>0.52043327952747853</v>
      </c>
      <c r="L88" s="2">
        <v>0.89912696294461092</v>
      </c>
      <c r="M88" s="2">
        <v>0.68484076289482632</v>
      </c>
      <c r="N88" s="2">
        <v>0.86843295050155123</v>
      </c>
      <c r="O88" s="2">
        <v>1.0000000000000004</v>
      </c>
      <c r="P88" s="2">
        <v>0.71542001942787803</v>
      </c>
      <c r="Q88" s="2">
        <v>0.13128246486729708</v>
      </c>
      <c r="R88" s="2">
        <v>0.4340418151551631</v>
      </c>
      <c r="S88" s="2">
        <v>0.40170570442154785</v>
      </c>
      <c r="T88" s="2">
        <v>0.35024360645929009</v>
      </c>
      <c r="U88" s="2">
        <v>3.2780219932792232E-2</v>
      </c>
      <c r="V88" s="2">
        <v>0.34586515431792331</v>
      </c>
      <c r="W88" s="2">
        <v>0.40020745476706454</v>
      </c>
      <c r="X88" s="2">
        <v>0.35011784723984185</v>
      </c>
      <c r="Y88" s="2">
        <v>3.2879537552808043E-2</v>
      </c>
      <c r="Z88" s="2">
        <v>0.25222466278441452</v>
      </c>
      <c r="AA88" s="2">
        <v>0.21807075538892987</v>
      </c>
      <c r="AB88" s="2">
        <v>0.72200141412417396</v>
      </c>
      <c r="AC88" s="2">
        <v>0.69157705851503781</v>
      </c>
      <c r="AD88" s="2">
        <v>0.34056890073823254</v>
      </c>
      <c r="AE88" s="2">
        <v>0.27614185048905754</v>
      </c>
    </row>
    <row r="89" spans="1:31" x14ac:dyDescent="0.25">
      <c r="A89" t="s">
        <v>83</v>
      </c>
      <c r="B89" s="2">
        <v>0.49343280070039908</v>
      </c>
      <c r="C89" s="2">
        <v>0.57895049024567136</v>
      </c>
      <c r="D89" s="2">
        <v>0.58756699159049186</v>
      </c>
      <c r="E89" s="2">
        <v>0.49498120510051363</v>
      </c>
      <c r="F89" s="2">
        <v>0.22728510500460652</v>
      </c>
      <c r="G89" s="2">
        <v>0.36210846392117624</v>
      </c>
      <c r="H89" s="2">
        <v>0.43141486664436485</v>
      </c>
      <c r="I89" s="2">
        <v>1.651427662964066E-2</v>
      </c>
      <c r="J89" s="2">
        <v>0.1740450771281688</v>
      </c>
      <c r="K89" s="2">
        <v>0.66523769861196469</v>
      </c>
      <c r="L89" s="2">
        <v>0.73415761156743642</v>
      </c>
      <c r="M89" s="2">
        <v>0.7571577471073303</v>
      </c>
      <c r="N89" s="2">
        <v>0.70153992544166599</v>
      </c>
      <c r="O89" s="2">
        <v>0.71542001942787803</v>
      </c>
      <c r="P89" s="2">
        <v>1.0000000000000002</v>
      </c>
      <c r="Q89" s="2">
        <v>0.20410850490579319</v>
      </c>
      <c r="R89" s="2">
        <v>0.59031580238121173</v>
      </c>
      <c r="S89" s="2">
        <v>0.48678728972917534</v>
      </c>
      <c r="T89" s="2">
        <v>0.34480556269475993</v>
      </c>
      <c r="U89" s="2">
        <v>8.6075614661243471E-3</v>
      </c>
      <c r="V89" s="2">
        <v>0.39765647393461656</v>
      </c>
      <c r="W89" s="2">
        <v>0.53112117826820604</v>
      </c>
      <c r="X89" s="2">
        <v>0.51030343406883327</v>
      </c>
      <c r="Y89" s="2">
        <v>-9.2225554202689207E-3</v>
      </c>
      <c r="Z89" s="2">
        <v>0.37182567986983667</v>
      </c>
      <c r="AA89" s="2">
        <v>0.21052693547526796</v>
      </c>
      <c r="AB89" s="2">
        <v>0.5027142221185471</v>
      </c>
      <c r="AC89" s="2">
        <v>0.60918595206323733</v>
      </c>
      <c r="AD89" s="2">
        <v>0.18369963618192489</v>
      </c>
      <c r="AE89" s="2">
        <v>0.23642352529158844</v>
      </c>
    </row>
    <row r="90" spans="1:31" x14ac:dyDescent="0.25">
      <c r="A90" t="s">
        <v>84</v>
      </c>
      <c r="B90" s="2">
        <v>0.29236920746847933</v>
      </c>
      <c r="C90" s="2">
        <v>0.19084556969369032</v>
      </c>
      <c r="D90" s="2">
        <v>0.2260884407257763</v>
      </c>
      <c r="E90" s="2">
        <v>0.24138814423558713</v>
      </c>
      <c r="F90" s="2">
        <v>0.50122524911646149</v>
      </c>
      <c r="G90" s="2">
        <v>0.4641570591698751</v>
      </c>
      <c r="H90" s="2">
        <v>0.12391074769708185</v>
      </c>
      <c r="I90" s="2">
        <v>3.7863433692534733E-2</v>
      </c>
      <c r="J90" s="2">
        <v>0.24944684982425319</v>
      </c>
      <c r="K90" s="2">
        <v>0.31057331307764519</v>
      </c>
      <c r="L90" s="2">
        <v>0.1342618222719375</v>
      </c>
      <c r="M90" s="2">
        <v>0.21968430595774044</v>
      </c>
      <c r="N90" s="2">
        <v>0.21880072952192625</v>
      </c>
      <c r="O90" s="2">
        <v>0.13128246486729708</v>
      </c>
      <c r="P90" s="2">
        <v>0.20410850490579319</v>
      </c>
      <c r="Q90" s="2">
        <v>1</v>
      </c>
      <c r="R90" s="2">
        <v>0.43659971131329645</v>
      </c>
      <c r="S90" s="2">
        <v>0.33734476461610052</v>
      </c>
      <c r="T90" s="2">
        <v>0.29984281109691785</v>
      </c>
      <c r="U90" s="2">
        <v>0.43331988289299211</v>
      </c>
      <c r="V90" s="2">
        <v>0.47529357653252396</v>
      </c>
      <c r="W90" s="2">
        <v>0.20206251772175698</v>
      </c>
      <c r="X90" s="2">
        <v>0.11544614621200056</v>
      </c>
      <c r="Y90" s="2">
        <v>0.20019084923125235</v>
      </c>
      <c r="Z90" s="2">
        <v>0.24512366166930133</v>
      </c>
      <c r="AA90" s="2">
        <v>0.32792660735237211</v>
      </c>
      <c r="AB90" s="2">
        <v>0.28554589154075066</v>
      </c>
      <c r="AC90" s="2">
        <v>0.24014610522506985</v>
      </c>
      <c r="AD90" s="2">
        <v>9.1383787879150649E-2</v>
      </c>
      <c r="AE90" s="2">
        <v>0.1976893067606853</v>
      </c>
    </row>
    <row r="91" spans="1:31" x14ac:dyDescent="0.25">
      <c r="A91" t="s">
        <v>85</v>
      </c>
      <c r="B91" s="2">
        <v>0.52077539656170002</v>
      </c>
      <c r="C91" s="2">
        <v>0.47130767238033799</v>
      </c>
      <c r="D91" s="2">
        <v>0.53975321356700035</v>
      </c>
      <c r="E91" s="2">
        <v>0.45118613655694551</v>
      </c>
      <c r="F91" s="2">
        <v>0.45164461863555405</v>
      </c>
      <c r="G91" s="2">
        <v>0.52538352228987517</v>
      </c>
      <c r="H91" s="2">
        <v>0.46221960846675864</v>
      </c>
      <c r="I91" s="2">
        <v>0.17015965434983243</v>
      </c>
      <c r="J91" s="2">
        <v>0.26748256550623528</v>
      </c>
      <c r="K91" s="2">
        <v>0.64201103871206266</v>
      </c>
      <c r="L91" s="2">
        <v>0.4975771665133123</v>
      </c>
      <c r="M91" s="2">
        <v>0.68915586514242333</v>
      </c>
      <c r="N91" s="2">
        <v>0.52536097502068491</v>
      </c>
      <c r="O91" s="2">
        <v>0.4340418151551631</v>
      </c>
      <c r="P91" s="2">
        <v>0.59031580238121173</v>
      </c>
      <c r="Q91" s="2">
        <v>0.43659971131329645</v>
      </c>
      <c r="R91" s="2">
        <v>1.0000000000000002</v>
      </c>
      <c r="S91" s="2">
        <v>0.72396793389899428</v>
      </c>
      <c r="T91" s="2">
        <v>0.65088433471890927</v>
      </c>
      <c r="U91" s="2">
        <v>0.3366489892713318</v>
      </c>
      <c r="V91" s="2">
        <v>0.75525801060560471</v>
      </c>
      <c r="W91" s="2">
        <v>0.611039720595839</v>
      </c>
      <c r="X91" s="2">
        <v>0.40920636109183933</v>
      </c>
      <c r="Y91" s="2">
        <v>0.10591546602621062</v>
      </c>
      <c r="Z91" s="2">
        <v>0.39202768623710643</v>
      </c>
      <c r="AA91" s="2">
        <v>0.31590490144221561</v>
      </c>
      <c r="AB91" s="2">
        <v>0.54370832018843662</v>
      </c>
      <c r="AC91" s="2">
        <v>0.61675988715500585</v>
      </c>
      <c r="AD91" s="2">
        <v>0.24974490648659062</v>
      </c>
      <c r="AE91" s="2">
        <v>0.3091590373193957</v>
      </c>
    </row>
    <row r="92" spans="1:31" x14ac:dyDescent="0.25">
      <c r="A92" t="s">
        <v>86</v>
      </c>
      <c r="B92" s="2">
        <v>0.34199206642766172</v>
      </c>
      <c r="C92" s="2">
        <v>0.4290449182572848</v>
      </c>
      <c r="D92" s="2">
        <v>0.50981887374833668</v>
      </c>
      <c r="E92" s="2">
        <v>0.34564357732757134</v>
      </c>
      <c r="F92" s="2">
        <v>0.34946041612633916</v>
      </c>
      <c r="G92" s="2">
        <v>0.40987901394844151</v>
      </c>
      <c r="H92" s="2">
        <v>0.4878056246837576</v>
      </c>
      <c r="I92" s="2">
        <v>0.20688294039440908</v>
      </c>
      <c r="J92" s="2">
        <v>0.24727721696051877</v>
      </c>
      <c r="K92" s="2">
        <v>0.43869313040129598</v>
      </c>
      <c r="L92" s="2">
        <v>0.51003306105591306</v>
      </c>
      <c r="M92" s="2">
        <v>0.60113108387176684</v>
      </c>
      <c r="N92" s="2">
        <v>0.4955042540267392</v>
      </c>
      <c r="O92" s="2">
        <v>0.40170570442154785</v>
      </c>
      <c r="P92" s="2">
        <v>0.48678728972917534</v>
      </c>
      <c r="Q92" s="2">
        <v>0.33734476461610052</v>
      </c>
      <c r="R92" s="2">
        <v>0.72396793389899428</v>
      </c>
      <c r="S92" s="2">
        <v>1.0000000000000002</v>
      </c>
      <c r="T92" s="2">
        <v>0.50733632766203218</v>
      </c>
      <c r="U92" s="2">
        <v>0.24682864057477896</v>
      </c>
      <c r="V92" s="2">
        <v>0.6330101044255968</v>
      </c>
      <c r="W92" s="2">
        <v>0.63138722646258127</v>
      </c>
      <c r="X92" s="2">
        <v>0.31664678997434692</v>
      </c>
      <c r="Y92" s="2">
        <v>0.21428404683013935</v>
      </c>
      <c r="Z92" s="2">
        <v>0.34512647966121213</v>
      </c>
      <c r="AA92" s="2">
        <v>0.33713648596935275</v>
      </c>
      <c r="AB92" s="2">
        <v>0.40163510094914384</v>
      </c>
      <c r="AC92" s="2">
        <v>0.52005460068260323</v>
      </c>
      <c r="AD92" s="2">
        <v>0.39330930238493644</v>
      </c>
      <c r="AE92" s="2">
        <v>0.23943533955604687</v>
      </c>
    </row>
    <row r="93" spans="1:31" x14ac:dyDescent="0.25">
      <c r="A93" t="s">
        <v>87</v>
      </c>
      <c r="B93" s="2">
        <v>0.51583340656935217</v>
      </c>
      <c r="C93" s="2">
        <v>0.28742024736829597</v>
      </c>
      <c r="D93" s="2">
        <v>0.41073225582849843</v>
      </c>
      <c r="E93" s="2">
        <v>0.44943038075609132</v>
      </c>
      <c r="F93" s="2">
        <v>0.31577590284614732</v>
      </c>
      <c r="G93" s="2">
        <v>0.415783575886566</v>
      </c>
      <c r="H93" s="2">
        <v>0.34526877338693679</v>
      </c>
      <c r="I93" s="2">
        <v>0.13079040580269469</v>
      </c>
      <c r="J93" s="2">
        <v>0.22095875034729609</v>
      </c>
      <c r="K93" s="2">
        <v>0.42439934034543297</v>
      </c>
      <c r="L93" s="2">
        <v>0.4232160355981478</v>
      </c>
      <c r="M93" s="2">
        <v>0.48209523374225333</v>
      </c>
      <c r="N93" s="2">
        <v>0.44779779633387651</v>
      </c>
      <c r="O93" s="2">
        <v>0.35024360645929009</v>
      </c>
      <c r="P93" s="2">
        <v>0.34480556269475993</v>
      </c>
      <c r="Q93" s="2">
        <v>0.29984281109691785</v>
      </c>
      <c r="R93" s="2">
        <v>0.65088433471890927</v>
      </c>
      <c r="S93" s="2">
        <v>0.50733632766203218</v>
      </c>
      <c r="T93" s="2">
        <v>1.0000000000000002</v>
      </c>
      <c r="U93" s="2">
        <v>0.29403108927705268</v>
      </c>
      <c r="V93" s="2">
        <v>0.57718522377650572</v>
      </c>
      <c r="W93" s="2">
        <v>0.51791960206189347</v>
      </c>
      <c r="X93" s="2">
        <v>0.26809894852383875</v>
      </c>
      <c r="Y93" s="2">
        <v>0.25391348381283968</v>
      </c>
      <c r="Z93" s="2">
        <v>0.3488663387738537</v>
      </c>
      <c r="AA93" s="2">
        <v>0.27770982420565971</v>
      </c>
      <c r="AB93" s="2">
        <v>0.47364199141096563</v>
      </c>
      <c r="AC93" s="2">
        <v>0.48677421320431424</v>
      </c>
      <c r="AD93" s="2">
        <v>0.31031656111933592</v>
      </c>
      <c r="AE93" s="2">
        <v>0.11166262499158637</v>
      </c>
    </row>
    <row r="94" spans="1:31" x14ac:dyDescent="0.25">
      <c r="A94" t="s">
        <v>88</v>
      </c>
      <c r="B94" s="2">
        <v>0.2267288007391513</v>
      </c>
      <c r="C94" s="2">
        <v>0.19986455289259381</v>
      </c>
      <c r="D94" s="2">
        <v>0.1879153957718922</v>
      </c>
      <c r="E94" s="2">
        <v>0.21931657627957959</v>
      </c>
      <c r="F94" s="2">
        <v>0.51936756508901993</v>
      </c>
      <c r="G94" s="2">
        <v>0.42758184551803902</v>
      </c>
      <c r="H94" s="2">
        <v>0.25337272546568679</v>
      </c>
      <c r="I94" s="2">
        <v>0.19906361941413003</v>
      </c>
      <c r="J94" s="2">
        <v>0.23154332615772089</v>
      </c>
      <c r="K94" s="2">
        <v>0.24771257726040782</v>
      </c>
      <c r="L94" s="2">
        <v>8.8669014110437525E-2</v>
      </c>
      <c r="M94" s="2">
        <v>0.13508377623927731</v>
      </c>
      <c r="N94" s="2">
        <v>0.1577045138820351</v>
      </c>
      <c r="O94" s="2">
        <v>3.2780219932792232E-2</v>
      </c>
      <c r="P94" s="2">
        <v>8.6075614661243471E-3</v>
      </c>
      <c r="Q94" s="2">
        <v>0.43331988289299211</v>
      </c>
      <c r="R94" s="2">
        <v>0.3366489892713318</v>
      </c>
      <c r="S94" s="2">
        <v>0.24682864057477896</v>
      </c>
      <c r="T94" s="2">
        <v>0.29403108927705268</v>
      </c>
      <c r="U94" s="2">
        <v>1.0000000000000004</v>
      </c>
      <c r="V94" s="2">
        <v>0.32413923209911094</v>
      </c>
      <c r="W94" s="2">
        <v>0.2696494211999701</v>
      </c>
      <c r="X94" s="2">
        <v>0.1030058934421651</v>
      </c>
      <c r="Y94" s="2">
        <v>-1.417496593010866E-2</v>
      </c>
      <c r="Z94" s="2">
        <v>0.26367936829004746</v>
      </c>
      <c r="AA94" s="2">
        <v>0.28771162663924499</v>
      </c>
      <c r="AB94" s="2">
        <v>0.32778359582930555</v>
      </c>
      <c r="AC94" s="2">
        <v>0.2233397095764558</v>
      </c>
      <c r="AD94" s="2">
        <v>0.253356364047649</v>
      </c>
      <c r="AE94" s="2">
        <v>6.3955760566877268E-2</v>
      </c>
    </row>
    <row r="95" spans="1:31" x14ac:dyDescent="0.25">
      <c r="A95" t="s">
        <v>89</v>
      </c>
      <c r="B95" s="2">
        <v>0.41509804251233745</v>
      </c>
      <c r="C95" s="2">
        <v>0.40163946317135563</v>
      </c>
      <c r="D95" s="2">
        <v>0.51564179600003601</v>
      </c>
      <c r="E95" s="2">
        <v>0.26046727927779445</v>
      </c>
      <c r="F95" s="2">
        <v>0.40627328310722188</v>
      </c>
      <c r="G95" s="2">
        <v>0.51106769393690232</v>
      </c>
      <c r="H95" s="2">
        <v>0.37018753127655696</v>
      </c>
      <c r="I95" s="2">
        <v>0.28890734123210232</v>
      </c>
      <c r="J95" s="2">
        <v>0.30137986264053057</v>
      </c>
      <c r="K95" s="2">
        <v>0.49420916350459032</v>
      </c>
      <c r="L95" s="2">
        <v>0.34889417446632509</v>
      </c>
      <c r="M95" s="2">
        <v>0.54745785615389642</v>
      </c>
      <c r="N95" s="2">
        <v>0.41531076523385924</v>
      </c>
      <c r="O95" s="2">
        <v>0.34586515431792331</v>
      </c>
      <c r="P95" s="2">
        <v>0.39765647393461656</v>
      </c>
      <c r="Q95" s="2">
        <v>0.47529357653252396</v>
      </c>
      <c r="R95" s="2">
        <v>0.75525801060560471</v>
      </c>
      <c r="S95" s="2">
        <v>0.6330101044255968</v>
      </c>
      <c r="T95" s="2">
        <v>0.57718522377650572</v>
      </c>
      <c r="U95" s="2">
        <v>0.32413923209911094</v>
      </c>
      <c r="V95" s="2">
        <v>1.0000000000000002</v>
      </c>
      <c r="W95" s="2">
        <v>0.55495666059485715</v>
      </c>
      <c r="X95" s="2">
        <v>0.17338834807055567</v>
      </c>
      <c r="Y95" s="2">
        <v>0.16387067636112795</v>
      </c>
      <c r="Z95" s="2">
        <v>0.36251172472457383</v>
      </c>
      <c r="AA95" s="2">
        <v>0.45438813813937562</v>
      </c>
      <c r="AB95" s="2">
        <v>0.40448299922822001</v>
      </c>
      <c r="AC95" s="2">
        <v>0.54379576836126764</v>
      </c>
      <c r="AD95" s="2">
        <v>0.43781604580333472</v>
      </c>
      <c r="AE95" s="2">
        <v>0.23604419935571885</v>
      </c>
    </row>
    <row r="96" spans="1:31" x14ac:dyDescent="0.25">
      <c r="A96" t="s">
        <v>90</v>
      </c>
      <c r="B96" s="2">
        <v>0.39636044744305049</v>
      </c>
      <c r="C96" s="2">
        <v>0.37750383180004338</v>
      </c>
      <c r="D96" s="2">
        <v>0.44616333893087817</v>
      </c>
      <c r="E96" s="2">
        <v>0.35853930518017696</v>
      </c>
      <c r="F96" s="2">
        <v>0.26414822814938804</v>
      </c>
      <c r="G96" s="2">
        <v>0.36526696528955538</v>
      </c>
      <c r="H96" s="2">
        <v>0.36326029461756787</v>
      </c>
      <c r="I96" s="2">
        <v>5.170651424102083E-2</v>
      </c>
      <c r="J96" s="2">
        <v>0.16945901429958124</v>
      </c>
      <c r="K96" s="2">
        <v>0.56777880514250978</v>
      </c>
      <c r="L96" s="2">
        <v>0.44189793530114352</v>
      </c>
      <c r="M96" s="2">
        <v>0.56018779886589887</v>
      </c>
      <c r="N96" s="2">
        <v>0.4383733197511735</v>
      </c>
      <c r="O96" s="2">
        <v>0.40020745476706454</v>
      </c>
      <c r="P96" s="2">
        <v>0.53112117826820604</v>
      </c>
      <c r="Q96" s="2">
        <v>0.20206251772175698</v>
      </c>
      <c r="R96" s="2">
        <v>0.611039720595839</v>
      </c>
      <c r="S96" s="2">
        <v>0.63138722646258127</v>
      </c>
      <c r="T96" s="2">
        <v>0.51791960206189347</v>
      </c>
      <c r="U96" s="2">
        <v>0.2696494211999701</v>
      </c>
      <c r="V96" s="2">
        <v>0.55495666059485715</v>
      </c>
      <c r="W96" s="2">
        <v>1.0000000000000004</v>
      </c>
      <c r="X96" s="2">
        <v>0.48094549845561807</v>
      </c>
      <c r="Y96" s="2">
        <v>-1.9144208482217703E-2</v>
      </c>
      <c r="Z96" s="2">
        <v>0.26312093879018633</v>
      </c>
      <c r="AA96" s="2">
        <v>0.22354181086683564</v>
      </c>
      <c r="AB96" s="2">
        <v>0.40949324863099579</v>
      </c>
      <c r="AC96" s="2">
        <v>0.55955662126495087</v>
      </c>
      <c r="AD96" s="2">
        <v>0.36037629189250392</v>
      </c>
      <c r="AE96" s="2">
        <v>4.0588608276498767E-2</v>
      </c>
    </row>
    <row r="97" spans="1:36" x14ac:dyDescent="0.25">
      <c r="A97" t="s">
        <v>91</v>
      </c>
      <c r="B97" s="2">
        <v>0.30783950304887814</v>
      </c>
      <c r="C97" s="2">
        <v>0.24585627035360944</v>
      </c>
      <c r="D97" s="2">
        <v>0.32591300532189948</v>
      </c>
      <c r="E97" s="2">
        <v>0.33396029970884811</v>
      </c>
      <c r="F97" s="2">
        <v>0.14343620607617968</v>
      </c>
      <c r="G97" s="2">
        <v>0.23619705157343329</v>
      </c>
      <c r="H97" s="2">
        <v>0.17224986709999637</v>
      </c>
      <c r="I97" s="2">
        <v>-5.9543151452582377E-2</v>
      </c>
      <c r="J97" s="2">
        <v>4.9309945537025071E-2</v>
      </c>
      <c r="K97" s="2">
        <v>0.57439161242284109</v>
      </c>
      <c r="L97" s="2">
        <v>0.39335819970638175</v>
      </c>
      <c r="M97" s="2">
        <v>0.37141804640793769</v>
      </c>
      <c r="N97" s="2">
        <v>0.33618681440182707</v>
      </c>
      <c r="O97" s="2">
        <v>0.35011784723984185</v>
      </c>
      <c r="P97" s="2">
        <v>0.51030343406883327</v>
      </c>
      <c r="Q97" s="2">
        <v>0.11544614621200056</v>
      </c>
      <c r="R97" s="2">
        <v>0.40920636109183933</v>
      </c>
      <c r="S97" s="2">
        <v>0.31664678997434692</v>
      </c>
      <c r="T97" s="2">
        <v>0.26809894852383875</v>
      </c>
      <c r="U97" s="2">
        <v>0.1030058934421651</v>
      </c>
      <c r="V97" s="2">
        <v>0.17338834807055567</v>
      </c>
      <c r="W97" s="2">
        <v>0.48094549845561807</v>
      </c>
      <c r="X97" s="2">
        <v>1.0000000000000004</v>
      </c>
      <c r="Y97" s="2">
        <v>-3.4500790276190386E-2</v>
      </c>
      <c r="Z97" s="2">
        <v>0.16710662819972971</v>
      </c>
      <c r="AA97" s="2">
        <v>-1.3702998235665486E-2</v>
      </c>
      <c r="AB97" s="2">
        <v>0.27281119745285515</v>
      </c>
      <c r="AC97" s="2">
        <v>0.38416970095401021</v>
      </c>
      <c r="AD97" s="2">
        <v>0.11307253663092438</v>
      </c>
      <c r="AE97" s="2">
        <v>5.6845051714592858E-2</v>
      </c>
    </row>
    <row r="98" spans="1:36" x14ac:dyDescent="0.25">
      <c r="A98" t="s">
        <v>92</v>
      </c>
      <c r="B98" s="2">
        <v>0.14886017600227552</v>
      </c>
      <c r="C98" s="2">
        <v>5.1223183185365971E-2</v>
      </c>
      <c r="D98" s="2">
        <v>9.0504048686021979E-2</v>
      </c>
      <c r="E98" s="2">
        <v>0.11778845077148803</v>
      </c>
      <c r="F98" s="2">
        <v>7.6160929354071552E-2</v>
      </c>
      <c r="G98" s="2">
        <v>0.12471738947909598</v>
      </c>
      <c r="H98" s="2">
        <v>-2.8066123407216582E-2</v>
      </c>
      <c r="I98" s="2">
        <v>0.21334893370532079</v>
      </c>
      <c r="J98" s="2">
        <v>0.24454687593208152</v>
      </c>
      <c r="K98" s="2">
        <v>0.10395238702172192</v>
      </c>
      <c r="L98" s="2">
        <v>4.0425529684435912E-2</v>
      </c>
      <c r="M98" s="2">
        <v>7.9611239679947557E-2</v>
      </c>
      <c r="N98" s="2">
        <v>4.2066146584861318E-2</v>
      </c>
      <c r="O98" s="2">
        <v>3.2879537552808043E-2</v>
      </c>
      <c r="P98" s="2">
        <v>-9.2225554202689207E-3</v>
      </c>
      <c r="Q98" s="2">
        <v>0.20019084923125235</v>
      </c>
      <c r="R98" s="2">
        <v>0.10591546602621062</v>
      </c>
      <c r="S98" s="2">
        <v>0.21428404683013935</v>
      </c>
      <c r="T98" s="2">
        <v>0.25391348381283968</v>
      </c>
      <c r="U98" s="2">
        <v>-1.417496593010866E-2</v>
      </c>
      <c r="V98" s="2">
        <v>0.16387067636112795</v>
      </c>
      <c r="W98" s="2">
        <v>-1.9144208482217703E-2</v>
      </c>
      <c r="X98" s="2">
        <v>-3.4500790276190386E-2</v>
      </c>
      <c r="Y98" s="2">
        <v>1.0000000000000002</v>
      </c>
      <c r="Z98" s="2">
        <v>0.41136212052934723</v>
      </c>
      <c r="AA98" s="2">
        <v>0.16372443442596152</v>
      </c>
      <c r="AB98" s="2">
        <v>0.21590888999697244</v>
      </c>
      <c r="AC98" s="2">
        <v>6.4718283106537891E-2</v>
      </c>
      <c r="AD98" s="2">
        <v>0.22221857008411391</v>
      </c>
      <c r="AE98" s="2">
        <v>8.7614962231353219E-2</v>
      </c>
    </row>
    <row r="99" spans="1:36" x14ac:dyDescent="0.25">
      <c r="A99" t="s">
        <v>93</v>
      </c>
      <c r="B99" s="2">
        <v>0.34953305277713376</v>
      </c>
      <c r="C99" s="2">
        <v>0.31445487182999482</v>
      </c>
      <c r="D99" s="2">
        <v>0.40055565267262949</v>
      </c>
      <c r="E99" s="2">
        <v>0.36342330881464541</v>
      </c>
      <c r="F99" s="2">
        <v>0.242459473004109</v>
      </c>
      <c r="G99" s="2">
        <v>0.3310634577079809</v>
      </c>
      <c r="H99" s="2">
        <v>0.23324737568030457</v>
      </c>
      <c r="I99" s="2">
        <v>0.24039122705852964</v>
      </c>
      <c r="J99" s="2">
        <v>0.27395912917756088</v>
      </c>
      <c r="K99" s="2">
        <v>0.47966209656781766</v>
      </c>
      <c r="L99" s="2">
        <v>0.3534323495368028</v>
      </c>
      <c r="M99" s="2">
        <v>0.3631917278770862</v>
      </c>
      <c r="N99" s="2">
        <v>0.41846774707139001</v>
      </c>
      <c r="O99" s="2">
        <v>0.25222466278441452</v>
      </c>
      <c r="P99" s="2">
        <v>0.37182567986983667</v>
      </c>
      <c r="Q99" s="2">
        <v>0.24512366166930133</v>
      </c>
      <c r="R99" s="2">
        <v>0.39202768623710643</v>
      </c>
      <c r="S99" s="2">
        <v>0.34512647966121213</v>
      </c>
      <c r="T99" s="2">
        <v>0.3488663387738537</v>
      </c>
      <c r="U99" s="2">
        <v>0.26367936829004746</v>
      </c>
      <c r="V99" s="2">
        <v>0.36251172472457383</v>
      </c>
      <c r="W99" s="2">
        <v>0.26312093879018633</v>
      </c>
      <c r="X99" s="2">
        <v>0.16710662819972971</v>
      </c>
      <c r="Y99" s="2">
        <v>0.41136212052934723</v>
      </c>
      <c r="Z99" s="2">
        <v>1</v>
      </c>
      <c r="AA99" s="2">
        <v>0.3912207590019941</v>
      </c>
      <c r="AB99" s="2">
        <v>0.34408737913953019</v>
      </c>
      <c r="AC99" s="2">
        <v>0.27345927375014006</v>
      </c>
      <c r="AD99" s="2">
        <v>0.18333692797200302</v>
      </c>
      <c r="AE99" s="2">
        <v>0.11637486887295231</v>
      </c>
    </row>
    <row r="100" spans="1:36" x14ac:dyDescent="0.25">
      <c r="A100" t="s">
        <v>94</v>
      </c>
      <c r="B100" s="2">
        <v>0.14591938696491399</v>
      </c>
      <c r="C100" s="2">
        <v>0.26273446795999111</v>
      </c>
      <c r="D100" s="2">
        <v>0.27135324939898781</v>
      </c>
      <c r="E100" s="2">
        <v>0.10864170721100169</v>
      </c>
      <c r="F100" s="2">
        <v>0.31055299199564035</v>
      </c>
      <c r="G100" s="2">
        <v>0.40068031745004201</v>
      </c>
      <c r="H100" s="2">
        <v>0.20928703114793895</v>
      </c>
      <c r="I100" s="2">
        <v>0.32663589444253383</v>
      </c>
      <c r="J100" s="2">
        <v>0.19818489126323119</v>
      </c>
      <c r="K100" s="2">
        <v>0.28637169059199241</v>
      </c>
      <c r="L100" s="2">
        <v>0.20804495920278426</v>
      </c>
      <c r="M100" s="2">
        <v>0.17998337032725209</v>
      </c>
      <c r="N100" s="2">
        <v>0.35482832941003217</v>
      </c>
      <c r="O100" s="2">
        <v>0.21807075538892987</v>
      </c>
      <c r="P100" s="2">
        <v>0.21052693547526796</v>
      </c>
      <c r="Q100" s="2">
        <v>0.32792660735237211</v>
      </c>
      <c r="R100" s="2">
        <v>0.31590490144221561</v>
      </c>
      <c r="S100" s="2">
        <v>0.33713648596935275</v>
      </c>
      <c r="T100" s="2">
        <v>0.27770982420565971</v>
      </c>
      <c r="U100" s="2">
        <v>0.28771162663924499</v>
      </c>
      <c r="V100" s="2">
        <v>0.45438813813937562</v>
      </c>
      <c r="W100" s="2">
        <v>0.22354181086683564</v>
      </c>
      <c r="X100" s="2">
        <v>-1.3702998235665486E-2</v>
      </c>
      <c r="Y100" s="2">
        <v>0.16372443442596152</v>
      </c>
      <c r="Z100" s="2">
        <v>0.3912207590019941</v>
      </c>
      <c r="AA100" s="2">
        <v>0.99999999999999967</v>
      </c>
      <c r="AB100" s="2">
        <v>0.24919934141728264</v>
      </c>
      <c r="AC100" s="2">
        <v>0.28200090629208474</v>
      </c>
      <c r="AD100" s="2">
        <v>0.26160761750822403</v>
      </c>
      <c r="AE100" s="2">
        <v>0.13837567996741063</v>
      </c>
    </row>
    <row r="101" spans="1:36" x14ac:dyDescent="0.25">
      <c r="A101" t="s">
        <v>95</v>
      </c>
      <c r="B101" s="2">
        <v>0.62301952306877162</v>
      </c>
      <c r="C101" s="2">
        <v>0.79597896562779502</v>
      </c>
      <c r="D101" s="2">
        <v>0.78392539365745784</v>
      </c>
      <c r="E101" s="2">
        <v>0.71668495389281639</v>
      </c>
      <c r="F101" s="2">
        <v>0.55595991590802674</v>
      </c>
      <c r="G101" s="2">
        <v>0.66232455707031634</v>
      </c>
      <c r="H101" s="2">
        <v>0.67105555573456221</v>
      </c>
      <c r="I101" s="2">
        <v>0.12672121917873899</v>
      </c>
      <c r="J101" s="2">
        <v>0.43136303273911936</v>
      </c>
      <c r="K101" s="2">
        <v>0.53269100829101834</v>
      </c>
      <c r="L101" s="2">
        <v>0.67078627933540791</v>
      </c>
      <c r="M101" s="2">
        <v>0.67476823894997406</v>
      </c>
      <c r="N101" s="2">
        <v>0.67539725295942132</v>
      </c>
      <c r="O101" s="2">
        <v>0.72200141412417396</v>
      </c>
      <c r="P101" s="2">
        <v>0.5027142221185471</v>
      </c>
      <c r="Q101" s="2">
        <v>0.28554589154075066</v>
      </c>
      <c r="R101" s="2">
        <v>0.54370832018843662</v>
      </c>
      <c r="S101" s="2">
        <v>0.40163510094914384</v>
      </c>
      <c r="T101" s="2">
        <v>0.47364199141096563</v>
      </c>
      <c r="U101" s="2">
        <v>0.32778359582930555</v>
      </c>
      <c r="V101" s="2">
        <v>0.40448299922822001</v>
      </c>
      <c r="W101" s="2">
        <v>0.40949324863099579</v>
      </c>
      <c r="X101" s="2">
        <v>0.27281119745285515</v>
      </c>
      <c r="Y101" s="2">
        <v>0.21590888999697244</v>
      </c>
      <c r="Z101" s="2">
        <v>0.34408737913953019</v>
      </c>
      <c r="AA101" s="2">
        <v>0.24919934141728264</v>
      </c>
      <c r="AB101" s="2">
        <v>0.99999999999999967</v>
      </c>
      <c r="AC101" s="2">
        <v>0.73540001601616833</v>
      </c>
      <c r="AD101" s="2">
        <v>0.293116003734051</v>
      </c>
      <c r="AE101" s="2">
        <v>0.34841713024357085</v>
      </c>
    </row>
    <row r="102" spans="1:36" x14ac:dyDescent="0.25">
      <c r="A102" t="s">
        <v>96</v>
      </c>
      <c r="B102" s="2">
        <v>0.65235106190689651</v>
      </c>
      <c r="C102" s="2">
        <v>0.71135753851001149</v>
      </c>
      <c r="D102" s="2">
        <v>0.73841179536193924</v>
      </c>
      <c r="E102" s="2">
        <v>0.60362111115788797</v>
      </c>
      <c r="F102" s="2">
        <v>0.46048050953074521</v>
      </c>
      <c r="G102" s="2">
        <v>0.60123673842895975</v>
      </c>
      <c r="H102" s="2">
        <v>0.63705422384796206</v>
      </c>
      <c r="I102" s="2">
        <v>0.20603158999289714</v>
      </c>
      <c r="J102" s="2">
        <v>0.33415300912886176</v>
      </c>
      <c r="K102" s="2">
        <v>0.57632994021360073</v>
      </c>
      <c r="L102" s="2">
        <v>0.6804247354743197</v>
      </c>
      <c r="M102" s="2">
        <v>0.75974218305212127</v>
      </c>
      <c r="N102" s="2">
        <v>0.61353993499530302</v>
      </c>
      <c r="O102" s="2">
        <v>0.69157705851503781</v>
      </c>
      <c r="P102" s="2">
        <v>0.60918595206323733</v>
      </c>
      <c r="Q102" s="2">
        <v>0.24014610522506985</v>
      </c>
      <c r="R102" s="2">
        <v>0.61675988715500585</v>
      </c>
      <c r="S102" s="2">
        <v>0.52005460068260323</v>
      </c>
      <c r="T102" s="2">
        <v>0.48677421320431424</v>
      </c>
      <c r="U102" s="2">
        <v>0.2233397095764558</v>
      </c>
      <c r="V102" s="2">
        <v>0.54379576836126764</v>
      </c>
      <c r="W102" s="2">
        <v>0.55955662126495087</v>
      </c>
      <c r="X102" s="2">
        <v>0.38416970095401021</v>
      </c>
      <c r="Y102" s="2">
        <v>6.4718283106537891E-2</v>
      </c>
      <c r="Z102" s="2">
        <v>0.27345927375014006</v>
      </c>
      <c r="AA102" s="2">
        <v>0.28200090629208474</v>
      </c>
      <c r="AB102" s="2">
        <v>0.73540001601616833</v>
      </c>
      <c r="AC102" s="2">
        <v>1.0000000000000004</v>
      </c>
      <c r="AD102" s="2">
        <v>0.27316125860312501</v>
      </c>
      <c r="AE102" s="2">
        <v>0.22373009415334627</v>
      </c>
    </row>
    <row r="103" spans="1:36" x14ac:dyDescent="0.25">
      <c r="A103" t="s">
        <v>97</v>
      </c>
      <c r="B103" s="2">
        <v>0.24846892623134428</v>
      </c>
      <c r="C103" s="2">
        <v>0.25941324035601049</v>
      </c>
      <c r="D103" s="2">
        <v>0.29884695732841438</v>
      </c>
      <c r="E103" s="2">
        <v>0.17682790631927642</v>
      </c>
      <c r="F103" s="2">
        <v>0.26402228833507169</v>
      </c>
      <c r="G103" s="2">
        <v>0.36039630922817506</v>
      </c>
      <c r="H103" s="2">
        <v>0.23061959813030994</v>
      </c>
      <c r="I103" s="2">
        <v>0.36998259698022434</v>
      </c>
      <c r="J103" s="2">
        <v>0.46640344358096353</v>
      </c>
      <c r="K103" s="2">
        <v>0.31683980065317752</v>
      </c>
      <c r="L103" s="2">
        <v>0.2739618017151409</v>
      </c>
      <c r="M103" s="2">
        <v>0.24012330296769505</v>
      </c>
      <c r="N103" s="2">
        <v>0.22937788709033757</v>
      </c>
      <c r="O103" s="2">
        <v>0.34056890073823254</v>
      </c>
      <c r="P103" s="2">
        <v>0.18369963618192489</v>
      </c>
      <c r="Q103" s="2">
        <v>9.1383787879150649E-2</v>
      </c>
      <c r="R103" s="2">
        <v>0.24974490648659062</v>
      </c>
      <c r="S103" s="2">
        <v>0.39330930238493644</v>
      </c>
      <c r="T103" s="2">
        <v>0.31031656111933592</v>
      </c>
      <c r="U103" s="2">
        <v>0.253356364047649</v>
      </c>
      <c r="V103" s="2">
        <v>0.43781604580333472</v>
      </c>
      <c r="W103" s="2">
        <v>0.36037629189250392</v>
      </c>
      <c r="X103" s="2">
        <v>0.11307253663092438</v>
      </c>
      <c r="Y103" s="2">
        <v>0.22221857008411391</v>
      </c>
      <c r="Z103" s="2">
        <v>0.18333692797200302</v>
      </c>
      <c r="AA103" s="2">
        <v>0.26160761750822403</v>
      </c>
      <c r="AB103" s="2">
        <v>0.293116003734051</v>
      </c>
      <c r="AC103" s="2">
        <v>0.27316125860312501</v>
      </c>
      <c r="AD103" s="2">
        <v>1.0000000000000009</v>
      </c>
      <c r="AE103" s="2">
        <v>0.35172758051262182</v>
      </c>
    </row>
    <row r="104" spans="1:36" x14ac:dyDescent="0.25">
      <c r="A104" t="s">
        <v>98</v>
      </c>
      <c r="B104" s="2">
        <v>0.2546154786140199</v>
      </c>
      <c r="C104" s="2">
        <v>0.40244789898052863</v>
      </c>
      <c r="D104" s="2">
        <v>0.25622310715973989</v>
      </c>
      <c r="E104" s="2">
        <v>0.35505692467262756</v>
      </c>
      <c r="F104" s="2">
        <v>0.33518518383997581</v>
      </c>
      <c r="G104" s="2">
        <v>0.25062376253463403</v>
      </c>
      <c r="H104" s="2">
        <v>0.32282214950891513</v>
      </c>
      <c r="I104" s="2">
        <v>0.11066599816207466</v>
      </c>
      <c r="J104" s="2">
        <v>0.35262896153023288</v>
      </c>
      <c r="K104" s="2">
        <v>0.18021940590358179</v>
      </c>
      <c r="L104" s="2">
        <v>0.22563987221858459</v>
      </c>
      <c r="M104" s="2">
        <v>0.18105172713565346</v>
      </c>
      <c r="N104" s="2">
        <v>0.24383554804402216</v>
      </c>
      <c r="O104" s="2">
        <v>0.27614185048905754</v>
      </c>
      <c r="P104" s="2">
        <v>0.23642352529158844</v>
      </c>
      <c r="Q104" s="2">
        <v>0.1976893067606853</v>
      </c>
      <c r="R104" s="2">
        <v>0.3091590373193957</v>
      </c>
      <c r="S104" s="2">
        <v>0.23943533955604687</v>
      </c>
      <c r="T104" s="2">
        <v>0.11166262499158637</v>
      </c>
      <c r="U104" s="2">
        <v>6.3955760566877268E-2</v>
      </c>
      <c r="V104" s="2">
        <v>0.23604419935571885</v>
      </c>
      <c r="W104" s="2">
        <v>4.0588608276498767E-2</v>
      </c>
      <c r="X104" s="2">
        <v>5.6845051714592858E-2</v>
      </c>
      <c r="Y104" s="2">
        <v>8.7614962231353219E-2</v>
      </c>
      <c r="Z104" s="2">
        <v>0.11637486887295231</v>
      </c>
      <c r="AA104" s="2">
        <v>0.13837567996741063</v>
      </c>
      <c r="AB104" s="2">
        <v>0.34841713024357085</v>
      </c>
      <c r="AC104" s="2">
        <v>0.22373009415334627</v>
      </c>
      <c r="AD104" s="2">
        <v>0.35172758051262182</v>
      </c>
      <c r="AE104" s="2">
        <v>1.0000000000000004</v>
      </c>
    </row>
    <row r="106" spans="1:36" x14ac:dyDescent="0.25">
      <c r="A106" t="s">
        <v>67</v>
      </c>
      <c r="B106" s="2">
        <f>AVERAGEIF(B75:AE104,"&lt;1")</f>
        <v>0.37213672138622717</v>
      </c>
    </row>
    <row r="108" spans="1:36" x14ac:dyDescent="0.25">
      <c r="A108" t="s">
        <v>68</v>
      </c>
      <c r="B108" t="s">
        <v>69</v>
      </c>
      <c r="C108" t="s">
        <v>70</v>
      </c>
      <c r="D108" t="s">
        <v>71</v>
      </c>
      <c r="E108" t="s">
        <v>72</v>
      </c>
      <c r="F108" t="s">
        <v>73</v>
      </c>
      <c r="G108" t="s">
        <v>74</v>
      </c>
      <c r="H108" t="s">
        <v>75</v>
      </c>
      <c r="I108" t="s">
        <v>76</v>
      </c>
      <c r="J108" t="s">
        <v>77</v>
      </c>
      <c r="K108" t="s">
        <v>78</v>
      </c>
      <c r="L108" t="s">
        <v>79</v>
      </c>
      <c r="M108" t="s">
        <v>80</v>
      </c>
      <c r="N108" t="s">
        <v>81</v>
      </c>
      <c r="O108" t="s">
        <v>82</v>
      </c>
      <c r="P108" t="s">
        <v>83</v>
      </c>
      <c r="Q108" t="s">
        <v>84</v>
      </c>
      <c r="R108" t="s">
        <v>85</v>
      </c>
      <c r="S108" t="s">
        <v>86</v>
      </c>
      <c r="T108" t="s">
        <v>87</v>
      </c>
      <c r="U108" t="s">
        <v>88</v>
      </c>
      <c r="V108" t="s">
        <v>89</v>
      </c>
      <c r="W108" t="s">
        <v>90</v>
      </c>
      <c r="X108" t="s">
        <v>91</v>
      </c>
      <c r="Y108" t="s">
        <v>92</v>
      </c>
      <c r="Z108" t="s">
        <v>93</v>
      </c>
      <c r="AA108" t="s">
        <v>94</v>
      </c>
      <c r="AB108" t="s">
        <v>95</v>
      </c>
      <c r="AC108" t="s">
        <v>96</v>
      </c>
      <c r="AD108" t="s">
        <v>97</v>
      </c>
      <c r="AE108" t="s">
        <v>98</v>
      </c>
      <c r="AG108" t="s">
        <v>26</v>
      </c>
      <c r="AH108" t="s">
        <v>16</v>
      </c>
      <c r="AI108" t="s">
        <v>27</v>
      </c>
      <c r="AJ108" t="s">
        <v>28</v>
      </c>
    </row>
    <row r="109" spans="1:36" x14ac:dyDescent="0.25">
      <c r="A109" t="s">
        <v>69</v>
      </c>
      <c r="B109" s="2">
        <f t="array" ref="B109:AE138">IF(A109:A138=B108:AE108,B65:AE65,MMULT(TRANSPOSE(B66:AE66),B66:AE66)*B106)</f>
        <v>6.5596360623736572E-3</v>
      </c>
      <c r="C109" s="2">
        <v>4.3074321791810805E-3</v>
      </c>
      <c r="D109" s="2">
        <v>4.6881933464577438E-3</v>
      </c>
      <c r="E109" s="2">
        <v>4.6182991071068063E-3</v>
      </c>
      <c r="F109" s="2">
        <v>1.4915390525244692E-3</v>
      </c>
      <c r="G109" s="2">
        <v>2.1714569153146752E-3</v>
      </c>
      <c r="H109" s="2">
        <v>6.4780646602136541E-3</v>
      </c>
      <c r="I109" s="2">
        <v>2.3855503031159006E-3</v>
      </c>
      <c r="J109" s="2">
        <v>3.0905721113856878E-3</v>
      </c>
      <c r="K109" s="2">
        <v>1.7800540217096413E-3</v>
      </c>
      <c r="L109" s="2">
        <v>2.5781201959915383E-3</v>
      </c>
      <c r="M109" s="2">
        <v>2.8162488583997514E-3</v>
      </c>
      <c r="N109" s="2">
        <v>2.4633681705275527E-3</v>
      </c>
      <c r="O109" s="2">
        <v>6.0570359502164599E-3</v>
      </c>
      <c r="P109" s="2">
        <v>4.4318315226192064E-3</v>
      </c>
      <c r="Q109" s="2">
        <v>1.3920430091513324E-3</v>
      </c>
      <c r="R109" s="2">
        <v>2.0953797144328398E-3</v>
      </c>
      <c r="S109" s="2">
        <v>1.8051637783268052E-3</v>
      </c>
      <c r="T109" s="2">
        <v>2.2033803082607021E-3</v>
      </c>
      <c r="U109" s="2">
        <v>1.4876869152530112E-3</v>
      </c>
      <c r="V109" s="2">
        <v>1.9435922774540732E-3</v>
      </c>
      <c r="W109" s="2">
        <v>2.0994566322361358E-3</v>
      </c>
      <c r="X109" s="2">
        <v>2.2774055544488533E-3</v>
      </c>
      <c r="Y109" s="2">
        <v>2.5399751039920358E-3</v>
      </c>
      <c r="Z109" s="2">
        <v>2.4381211266140002E-3</v>
      </c>
      <c r="AA109" s="2">
        <v>2.0872026796289861E-3</v>
      </c>
      <c r="AB109" s="2">
        <v>2.5871653679583172E-3</v>
      </c>
      <c r="AC109" s="2">
        <v>2.9379031583696954E-3</v>
      </c>
      <c r="AD109" s="2">
        <v>2.419647799596491E-3</v>
      </c>
      <c r="AE109" s="2">
        <v>5.9115009992084253E-3</v>
      </c>
      <c r="AG109">
        <v>1</v>
      </c>
      <c r="AH109" s="3">
        <f>B64</f>
        <v>1.0447509119209523E-2</v>
      </c>
      <c r="AI109" s="3">
        <f>B143</f>
        <v>1.2587510248271132E-2</v>
      </c>
      <c r="AJ109" s="3">
        <f>B154</f>
        <v>-5.8435805902264944E-2</v>
      </c>
    </row>
    <row r="110" spans="1:36" x14ac:dyDescent="0.25">
      <c r="A110" t="s">
        <v>70</v>
      </c>
      <c r="B110" s="2">
        <v>4.3074321791810805E-3</v>
      </c>
      <c r="C110" s="2">
        <v>2.0424531217516428E-2</v>
      </c>
      <c r="D110" s="2">
        <v>8.2725936157257186E-3</v>
      </c>
      <c r="E110" s="2">
        <v>8.1492611088299759E-3</v>
      </c>
      <c r="F110" s="2">
        <v>2.631908612054664E-3</v>
      </c>
      <c r="G110" s="2">
        <v>3.8316637747093725E-3</v>
      </c>
      <c r="H110" s="2">
        <v>1.1430927094940131E-2</v>
      </c>
      <c r="I110" s="2">
        <v>4.2094441822584129E-3</v>
      </c>
      <c r="J110" s="2">
        <v>5.4534967370547718E-3</v>
      </c>
      <c r="K110" s="2">
        <v>3.1410102884874254E-3</v>
      </c>
      <c r="L110" s="2">
        <v>4.5492451138022553E-3</v>
      </c>
      <c r="M110" s="2">
        <v>4.9694371807202974E-3</v>
      </c>
      <c r="N110" s="2">
        <v>4.3467583981120373E-3</v>
      </c>
      <c r="O110" s="2">
        <v>1.0687997108703178E-2</v>
      </c>
      <c r="P110" s="2">
        <v>7.8202280602810217E-3</v>
      </c>
      <c r="Q110" s="2">
        <v>2.4563419763866867E-3</v>
      </c>
      <c r="R110" s="2">
        <v>3.6974210675921682E-3</v>
      </c>
      <c r="S110" s="2">
        <v>3.1853179347240139E-3</v>
      </c>
      <c r="T110" s="2">
        <v>3.8879944840384028E-3</v>
      </c>
      <c r="U110" s="2">
        <v>2.6251112886842786E-3</v>
      </c>
      <c r="V110" s="2">
        <v>3.4295831843600983E-3</v>
      </c>
      <c r="W110" s="2">
        <v>3.7046150294659601E-3</v>
      </c>
      <c r="X110" s="2">
        <v>4.0186163960978369E-3</v>
      </c>
      <c r="Y110" s="2">
        <v>4.4819358496088783E-3</v>
      </c>
      <c r="Z110" s="2">
        <v>4.3022085003453408E-3</v>
      </c>
      <c r="AA110" s="2">
        <v>3.6829922074929915E-3</v>
      </c>
      <c r="AB110" s="2">
        <v>4.5652058531181908E-3</v>
      </c>
      <c r="AC110" s="2">
        <v>5.1841033667933056E-3</v>
      </c>
      <c r="AD110" s="2">
        <v>4.2696112254778842E-3</v>
      </c>
      <c r="AE110" s="2">
        <v>1.0431192105666412E-2</v>
      </c>
      <c r="AG110">
        <v>1</v>
      </c>
      <c r="AH110" s="3">
        <f>C64</f>
        <v>1.0585044089627143E-2</v>
      </c>
      <c r="AI110" s="3">
        <f>C143</f>
        <v>-3.8366715500732465E-2</v>
      </c>
      <c r="AJ110" s="3">
        <f>C154</f>
        <v>-6.9772712277962376E-2</v>
      </c>
    </row>
    <row r="111" spans="1:36" x14ac:dyDescent="0.25">
      <c r="A111" t="s">
        <v>71</v>
      </c>
      <c r="B111" s="2">
        <v>4.6881933464577438E-3</v>
      </c>
      <c r="C111" s="2">
        <v>8.2725936157257186E-3</v>
      </c>
      <c r="D111" s="2">
        <v>2.4195033592855474E-2</v>
      </c>
      <c r="E111" s="2">
        <v>8.8696258280326692E-3</v>
      </c>
      <c r="F111" s="2">
        <v>2.8645596564831708E-3</v>
      </c>
      <c r="G111" s="2">
        <v>4.170368764313509E-3</v>
      </c>
      <c r="H111" s="2">
        <v>1.244137902144065E-2</v>
      </c>
      <c r="I111" s="2">
        <v>4.5815435708847461E-3</v>
      </c>
      <c r="J111" s="2">
        <v>5.9355657974514992E-3</v>
      </c>
      <c r="K111" s="2">
        <v>3.4186640492716198E-3</v>
      </c>
      <c r="L111" s="2">
        <v>4.9513816554130688E-3</v>
      </c>
      <c r="M111" s="2">
        <v>5.4087171561043434E-3</v>
      </c>
      <c r="N111" s="2">
        <v>4.7309958585494147E-3</v>
      </c>
      <c r="O111" s="2">
        <v>1.1632776755990192E-2</v>
      </c>
      <c r="P111" s="2">
        <v>8.5115074677651406E-3</v>
      </c>
      <c r="Q111" s="2">
        <v>2.6734735757372482E-3</v>
      </c>
      <c r="R111" s="2">
        <v>4.024259495464381E-3</v>
      </c>
      <c r="S111" s="2">
        <v>3.466888328527264E-3</v>
      </c>
      <c r="T111" s="2">
        <v>4.2316789012331367E-3</v>
      </c>
      <c r="U111" s="2">
        <v>2.8571614747189208E-3</v>
      </c>
      <c r="V111" s="2">
        <v>3.7327457281282586E-3</v>
      </c>
      <c r="W111" s="2">
        <v>4.0320893771173972E-3</v>
      </c>
      <c r="X111" s="2">
        <v>4.3738473100541544E-3</v>
      </c>
      <c r="Y111" s="2">
        <v>4.8781224997445161E-3</v>
      </c>
      <c r="Z111" s="2">
        <v>4.6825079136191003E-3</v>
      </c>
      <c r="AA111" s="2">
        <v>4.0085551771837872E-3</v>
      </c>
      <c r="AB111" s="2">
        <v>4.9687532654008413E-3</v>
      </c>
      <c r="AC111" s="2">
        <v>5.642359043751724E-3</v>
      </c>
      <c r="AD111" s="2">
        <v>4.6470291595054796E-3</v>
      </c>
      <c r="AE111" s="2">
        <v>1.1353271134893466E-2</v>
      </c>
      <c r="AG111">
        <v>1</v>
      </c>
      <c r="AH111" s="3">
        <f>D64</f>
        <v>9.353915023772667E-3</v>
      </c>
      <c r="AI111" s="3">
        <f>D143</f>
        <v>-3.9691499699535948E-2</v>
      </c>
      <c r="AJ111" s="3">
        <f>D154</f>
        <v>-7.3563323280805448E-2</v>
      </c>
    </row>
    <row r="112" spans="1:36" x14ac:dyDescent="0.25">
      <c r="A112" t="s">
        <v>72</v>
      </c>
      <c r="B112" s="2">
        <v>4.6182991071068063E-3</v>
      </c>
      <c r="C112" s="2">
        <v>8.1492611088299759E-3</v>
      </c>
      <c r="D112" s="2">
        <v>8.8696258280326692E-3</v>
      </c>
      <c r="E112" s="2">
        <v>2.3478984805696424E-2</v>
      </c>
      <c r="F112" s="2">
        <v>2.8218531801351867E-3</v>
      </c>
      <c r="G112" s="2">
        <v>4.1081945468583268E-3</v>
      </c>
      <c r="H112" s="2">
        <v>1.2255895902695699E-2</v>
      </c>
      <c r="I112" s="2">
        <v>4.513239326738732E-3</v>
      </c>
      <c r="J112" s="2">
        <v>5.8470750237414578E-3</v>
      </c>
      <c r="K112" s="2">
        <v>3.367696671080877E-3</v>
      </c>
      <c r="L112" s="2">
        <v>4.8775636558199484E-3</v>
      </c>
      <c r="M112" s="2">
        <v>5.3280809400711639E-3</v>
      </c>
      <c r="N112" s="2">
        <v>4.6604634951272475E-3</v>
      </c>
      <c r="O112" s="2">
        <v>1.14593487373882E-2</v>
      </c>
      <c r="P112" s="2">
        <v>8.384613097967281E-3</v>
      </c>
      <c r="Q112" s="2">
        <v>2.6336159188122894E-3</v>
      </c>
      <c r="R112" s="2">
        <v>3.9642635576691123E-3</v>
      </c>
      <c r="S112" s="2">
        <v>3.4152019954923553E-3</v>
      </c>
      <c r="T112" s="2">
        <v>4.1685906375627454E-3</v>
      </c>
      <c r="U112" s="2">
        <v>2.8145652946511405E-3</v>
      </c>
      <c r="V112" s="2">
        <v>3.6770958425374452E-3</v>
      </c>
      <c r="W112" s="2">
        <v>3.9719767070156937E-3</v>
      </c>
      <c r="X112" s="2">
        <v>4.3086395192951914E-3</v>
      </c>
      <c r="Y112" s="2">
        <v>4.8053966890997928E-3</v>
      </c>
      <c r="Z112" s="2">
        <v>4.6126984359181784E-3</v>
      </c>
      <c r="AA112" s="2">
        <v>3.9487933682521613E-3</v>
      </c>
      <c r="AB112" s="2">
        <v>4.8946762800158253E-3</v>
      </c>
      <c r="AC112" s="2">
        <v>5.5582395622448691E-3</v>
      </c>
      <c r="AD112" s="2">
        <v>4.5777486191475028E-3</v>
      </c>
      <c r="AE112" s="2">
        <v>1.1184010144256656E-2</v>
      </c>
      <c r="AG112">
        <v>1</v>
      </c>
      <c r="AH112" s="3">
        <f>E64</f>
        <v>7.2924701690984268E-3</v>
      </c>
      <c r="AI112" s="3">
        <f>E143</f>
        <v>-3.9520387045818089E-2</v>
      </c>
      <c r="AJ112" s="3">
        <f>E154</f>
        <v>-8.4039733838483482E-2</v>
      </c>
    </row>
    <row r="113" spans="1:36" x14ac:dyDescent="0.25">
      <c r="A113" t="s">
        <v>73</v>
      </c>
      <c r="B113" s="2">
        <v>1.4915390525244692E-3</v>
      </c>
      <c r="C113" s="2">
        <v>2.631908612054664E-3</v>
      </c>
      <c r="D113" s="2">
        <v>2.8645596564831708E-3</v>
      </c>
      <c r="E113" s="2">
        <v>2.8218531801351867E-3</v>
      </c>
      <c r="F113" s="2">
        <v>2.4489756036598161E-3</v>
      </c>
      <c r="G113" s="2">
        <v>1.3267942287622709E-3</v>
      </c>
      <c r="H113" s="2">
        <v>3.9581990985415203E-3</v>
      </c>
      <c r="I113" s="2">
        <v>1.4576086461920838E-3</v>
      </c>
      <c r="J113" s="2">
        <v>1.8883880274299285E-3</v>
      </c>
      <c r="K113" s="2">
        <v>1.0876409226600603E-3</v>
      </c>
      <c r="L113" s="2">
        <v>1.5752718706838022E-3</v>
      </c>
      <c r="M113" s="2">
        <v>1.7207722178276051E-3</v>
      </c>
      <c r="N113" s="2">
        <v>1.5051565835461187E-3</v>
      </c>
      <c r="O113" s="2">
        <v>3.7009439540218554E-3</v>
      </c>
      <c r="P113" s="2">
        <v>2.7079185617669759E-3</v>
      </c>
      <c r="Q113" s="2">
        <v>8.5056010906999846E-4</v>
      </c>
      <c r="R113" s="2">
        <v>1.2803098659556621E-3</v>
      </c>
      <c r="S113" s="2">
        <v>1.1029833777326495E-3</v>
      </c>
      <c r="T113" s="2">
        <v>1.3462999224854919E-3</v>
      </c>
      <c r="U113" s="2">
        <v>9.0900003561746978E-4</v>
      </c>
      <c r="V113" s="2">
        <v>1.1875653615808835E-3</v>
      </c>
      <c r="W113" s="2">
        <v>1.2828009266690481E-3</v>
      </c>
      <c r="X113" s="2">
        <v>1.3915305087948281E-3</v>
      </c>
      <c r="Y113" s="2">
        <v>1.5519646212681663E-3</v>
      </c>
      <c r="Z113" s="2">
        <v>1.4897302437824516E-3</v>
      </c>
      <c r="AA113" s="2">
        <v>1.2753135694555449E-3</v>
      </c>
      <c r="AB113" s="2">
        <v>1.5807986126048802E-3</v>
      </c>
      <c r="AC113" s="2">
        <v>1.795104902932179E-3</v>
      </c>
      <c r="AD113" s="2">
        <v>1.4784427512699334E-3</v>
      </c>
      <c r="AE113" s="2">
        <v>3.6120198166287457E-3</v>
      </c>
      <c r="AG113">
        <v>1</v>
      </c>
      <c r="AH113" s="3">
        <f>F64</f>
        <v>1.6514474455289019E-2</v>
      </c>
      <c r="AI113" s="3">
        <f>F143</f>
        <v>0.21366542952629602</v>
      </c>
      <c r="AJ113" s="3">
        <f>F154</f>
        <v>0.34301279963294939</v>
      </c>
    </row>
    <row r="114" spans="1:36" x14ac:dyDescent="0.25">
      <c r="A114" t="s">
        <v>74</v>
      </c>
      <c r="B114" s="2">
        <v>2.1714569153146752E-3</v>
      </c>
      <c r="C114" s="2">
        <v>3.8316637747093725E-3</v>
      </c>
      <c r="D114" s="2">
        <v>4.170368764313509E-3</v>
      </c>
      <c r="E114" s="2">
        <v>4.1081945468583268E-3</v>
      </c>
      <c r="F114" s="2">
        <v>1.3267942287622709E-3</v>
      </c>
      <c r="G114" s="2">
        <v>5.1906008633480832E-3</v>
      </c>
      <c r="H114" s="2">
        <v>5.7625435889009629E-3</v>
      </c>
      <c r="I114" s="2">
        <v>2.1220593381307642E-3</v>
      </c>
      <c r="J114" s="2">
        <v>2.7492094384118622E-3</v>
      </c>
      <c r="K114" s="2">
        <v>1.5834418809833181E-3</v>
      </c>
      <c r="L114" s="2">
        <v>2.2933593266012795E-3</v>
      </c>
      <c r="M114" s="2">
        <v>2.5051859860852179E-3</v>
      </c>
      <c r="N114" s="2">
        <v>2.1912819958959883E-3</v>
      </c>
      <c r="O114" s="2">
        <v>5.3880187237142123E-3</v>
      </c>
      <c r="P114" s="2">
        <v>3.9423228490769969E-3</v>
      </c>
      <c r="Q114" s="2">
        <v>1.2382878125817981E-3</v>
      </c>
      <c r="R114" s="2">
        <v>1.8639389343977086E-3</v>
      </c>
      <c r="S114" s="2">
        <v>1.6057781919963561E-3</v>
      </c>
      <c r="T114" s="2">
        <v>1.9600105487152658E-3</v>
      </c>
      <c r="U114" s="2">
        <v>1.3233675712493347E-3</v>
      </c>
      <c r="V114" s="2">
        <v>1.7289168610291397E-3</v>
      </c>
      <c r="W114" s="2">
        <v>1.8675655447793784E-3</v>
      </c>
      <c r="X114" s="2">
        <v>2.0258594912950208E-3</v>
      </c>
      <c r="Y114" s="2">
        <v>2.2594274708882924E-3</v>
      </c>
      <c r="Z114" s="2">
        <v>2.1688235613674966E-3</v>
      </c>
      <c r="AA114" s="2">
        <v>1.8566650768558769E-3</v>
      </c>
      <c r="AB114" s="2">
        <v>2.3014054330330038E-3</v>
      </c>
      <c r="AC114" s="2">
        <v>2.6134032150146543E-3</v>
      </c>
      <c r="AD114" s="2">
        <v>2.1523906670149252E-3</v>
      </c>
      <c r="AE114" s="2">
        <v>5.2585585310669977E-3</v>
      </c>
      <c r="AG114">
        <v>1</v>
      </c>
      <c r="AH114" s="3">
        <f>G64</f>
        <v>1.7186561952500293E-2</v>
      </c>
      <c r="AI114" s="3">
        <f>G143</f>
        <v>4.001557521883433E-2</v>
      </c>
      <c r="AJ114" s="3">
        <f>G154</f>
        <v>0.10225869609473372</v>
      </c>
    </row>
    <row r="115" spans="1:36" x14ac:dyDescent="0.25">
      <c r="A115" t="s">
        <v>75</v>
      </c>
      <c r="B115" s="2">
        <v>6.4780646602136541E-3</v>
      </c>
      <c r="C115" s="2">
        <v>1.1430927094940131E-2</v>
      </c>
      <c r="D115" s="2">
        <v>1.244137902144065E-2</v>
      </c>
      <c r="E115" s="2">
        <v>1.2255895902695699E-2</v>
      </c>
      <c r="F115" s="2">
        <v>3.9581990985415203E-3</v>
      </c>
      <c r="G115" s="2">
        <v>5.7625435889009629E-3</v>
      </c>
      <c r="H115" s="2">
        <v>4.6196147378887636E-2</v>
      </c>
      <c r="I115" s="2">
        <v>6.3306978408223073E-3</v>
      </c>
      <c r="J115" s="2">
        <v>8.2016623866197451E-3</v>
      </c>
      <c r="K115" s="2">
        <v>4.7238509861080025E-3</v>
      </c>
      <c r="L115" s="2">
        <v>6.8417337235881599E-3</v>
      </c>
      <c r="M115" s="2">
        <v>7.4736720260320539E-3</v>
      </c>
      <c r="N115" s="2">
        <v>6.5372084327628231E-3</v>
      </c>
      <c r="O115" s="2">
        <v>1.607397017020917E-2</v>
      </c>
      <c r="P115" s="2">
        <v>1.1761054132661706E-2</v>
      </c>
      <c r="Q115" s="2">
        <v>3.6941596498114054E-3</v>
      </c>
      <c r="R115" s="2">
        <v>5.5606523226680244E-3</v>
      </c>
      <c r="S115" s="2">
        <v>4.7904864629588666E-3</v>
      </c>
      <c r="T115" s="2">
        <v>5.8472608780443368E-3</v>
      </c>
      <c r="U115" s="2">
        <v>3.9479764186528933E-3</v>
      </c>
      <c r="V115" s="2">
        <v>5.1578436297260565E-3</v>
      </c>
      <c r="W115" s="2">
        <v>5.5714715180129404E-3</v>
      </c>
      <c r="X115" s="2">
        <v>6.0437067318993435E-3</v>
      </c>
      <c r="Y115" s="2">
        <v>6.7405054865462485E-3</v>
      </c>
      <c r="Z115" s="2">
        <v>6.4702086272328766E-3</v>
      </c>
      <c r="AA115" s="2">
        <v>5.5389523666832469E-3</v>
      </c>
      <c r="AB115" s="2">
        <v>6.8657375144808358E-3</v>
      </c>
      <c r="AC115" s="2">
        <v>7.7965143543369869E-3</v>
      </c>
      <c r="AD115" s="2">
        <v>6.4211846970689225E-3</v>
      </c>
      <c r="AE115" s="2">
        <v>1.5687754126511692E-2</v>
      </c>
      <c r="AG115">
        <v>1</v>
      </c>
      <c r="AH115" s="3">
        <f>H64</f>
        <v>3.7790908012539149E-3</v>
      </c>
      <c r="AI115" s="3">
        <f>H143</f>
        <v>-3.877020253913132E-2</v>
      </c>
      <c r="AJ115" s="3">
        <f>H154</f>
        <v>-7.4111459954879583E-2</v>
      </c>
    </row>
    <row r="116" spans="1:36" x14ac:dyDescent="0.25">
      <c r="A116" t="s">
        <v>76</v>
      </c>
      <c r="B116" s="2">
        <v>2.3855503031159006E-3</v>
      </c>
      <c r="C116" s="2">
        <v>4.2094441822584129E-3</v>
      </c>
      <c r="D116" s="2">
        <v>4.5815435708847461E-3</v>
      </c>
      <c r="E116" s="2">
        <v>4.513239326738732E-3</v>
      </c>
      <c r="F116" s="2">
        <v>1.4576086461920838E-3</v>
      </c>
      <c r="G116" s="2">
        <v>2.1220593381307642E-3</v>
      </c>
      <c r="H116" s="2">
        <v>6.3306978408223073E-3</v>
      </c>
      <c r="I116" s="2">
        <v>6.2645857552764521E-3</v>
      </c>
      <c r="J116" s="2">
        <v>3.0202659619346433E-3</v>
      </c>
      <c r="K116" s="2">
        <v>1.7395603074163548E-3</v>
      </c>
      <c r="L116" s="2">
        <v>2.519471603669624E-3</v>
      </c>
      <c r="M116" s="2">
        <v>2.7521831754148589E-3</v>
      </c>
      <c r="N116" s="2">
        <v>2.4073300246735783E-3</v>
      </c>
      <c r="O116" s="2">
        <v>5.9192469391859629E-3</v>
      </c>
      <c r="P116" s="2">
        <v>4.3310136163735519E-3</v>
      </c>
      <c r="Q116" s="2">
        <v>1.3603759972466028E-3</v>
      </c>
      <c r="R116" s="2">
        <v>2.047712786093947E-3</v>
      </c>
      <c r="S116" s="2">
        <v>1.7640988525432892E-3</v>
      </c>
      <c r="T116" s="2">
        <v>2.1532565189857742E-3</v>
      </c>
      <c r="U116" s="2">
        <v>1.4538441396015978E-3</v>
      </c>
      <c r="V116" s="2">
        <v>1.8993782988747751E-3</v>
      </c>
      <c r="W116" s="2">
        <v>2.0516969597767216E-3</v>
      </c>
      <c r="X116" s="2">
        <v>2.2255977953993711E-3</v>
      </c>
      <c r="Y116" s="2">
        <v>2.4821942586251465E-3</v>
      </c>
      <c r="Z116" s="2">
        <v>2.3826573153423011E-3</v>
      </c>
      <c r="AA116" s="2">
        <v>2.0397217672800997E-3</v>
      </c>
      <c r="AB116" s="2">
        <v>2.5283110107523657E-3</v>
      </c>
      <c r="AC116" s="2">
        <v>2.871070011922766E-3</v>
      </c>
      <c r="AD116" s="2">
        <v>2.3646042304169813E-3</v>
      </c>
      <c r="AE116" s="2">
        <v>5.7770227027146405E-3</v>
      </c>
      <c r="AG116">
        <v>1</v>
      </c>
      <c r="AH116" s="3">
        <f>I64</f>
        <v>2.5083943624728513E-2</v>
      </c>
      <c r="AI116" s="3">
        <f>I143</f>
        <v>1.7294366075232274E-2</v>
      </c>
      <c r="AJ116" s="3">
        <f>I154</f>
        <v>0.20779060653795736</v>
      </c>
    </row>
    <row r="117" spans="1:36" x14ac:dyDescent="0.25">
      <c r="A117" t="s">
        <v>77</v>
      </c>
      <c r="B117" s="2">
        <v>3.0905721113856878E-3</v>
      </c>
      <c r="C117" s="2">
        <v>5.4534967370547718E-3</v>
      </c>
      <c r="D117" s="2">
        <v>5.9355657974514992E-3</v>
      </c>
      <c r="E117" s="2">
        <v>5.8470750237414578E-3</v>
      </c>
      <c r="F117" s="2">
        <v>1.8883880274299285E-3</v>
      </c>
      <c r="G117" s="2">
        <v>2.7492094384118622E-3</v>
      </c>
      <c r="H117" s="2">
        <v>8.2016623866197451E-3</v>
      </c>
      <c r="I117" s="2">
        <v>3.0202659619346433E-3</v>
      </c>
      <c r="J117" s="2">
        <v>1.0514605034020505E-2</v>
      </c>
      <c r="K117" s="2">
        <v>2.2536672419576722E-3</v>
      </c>
      <c r="L117" s="2">
        <v>3.264072303803022E-3</v>
      </c>
      <c r="M117" s="2">
        <v>3.5655590897631208E-3</v>
      </c>
      <c r="N117" s="2">
        <v>3.1187885778135751E-3</v>
      </c>
      <c r="O117" s="2">
        <v>7.6686119285594616E-3</v>
      </c>
      <c r="P117" s="2">
        <v>5.6109946117306655E-3</v>
      </c>
      <c r="Q117" s="2">
        <v>1.7624193933774195E-3</v>
      </c>
      <c r="R117" s="2">
        <v>2.6528906225803317E-3</v>
      </c>
      <c r="S117" s="2">
        <v>2.285457870360782E-3</v>
      </c>
      <c r="T117" s="2">
        <v>2.7896265853395181E-3</v>
      </c>
      <c r="U117" s="2">
        <v>1.8835109644451372E-3</v>
      </c>
      <c r="V117" s="2">
        <v>2.4607175928364282E-3</v>
      </c>
      <c r="W117" s="2">
        <v>2.6580522727265546E-3</v>
      </c>
      <c r="X117" s="2">
        <v>2.8833474895241331E-3</v>
      </c>
      <c r="Y117" s="2">
        <v>3.2157780704638703E-3</v>
      </c>
      <c r="Z117" s="2">
        <v>3.0868241345268529E-3</v>
      </c>
      <c r="AA117" s="2">
        <v>2.6425379505551905E-3</v>
      </c>
      <c r="AB117" s="2">
        <v>3.2755240954401238E-3</v>
      </c>
      <c r="AC117" s="2">
        <v>3.7195815561275021E-3</v>
      </c>
      <c r="AD117" s="2">
        <v>3.0634356690973897E-3</v>
      </c>
      <c r="AE117" s="2">
        <v>7.484354963519878E-3</v>
      </c>
      <c r="AG117">
        <v>1</v>
      </c>
      <c r="AH117" s="3">
        <f>J64</f>
        <v>3.0757409726114324E-2</v>
      </c>
      <c r="AI117" s="3">
        <f>J143</f>
        <v>-2.0815379377982487E-2</v>
      </c>
      <c r="AJ117" s="3">
        <f>J154</f>
        <v>0.14677637722828099</v>
      </c>
    </row>
    <row r="118" spans="1:36" x14ac:dyDescent="0.25">
      <c r="A118" t="s">
        <v>78</v>
      </c>
      <c r="B118" s="2">
        <v>1.7800540217096413E-3</v>
      </c>
      <c r="C118" s="2">
        <v>3.1410102884874254E-3</v>
      </c>
      <c r="D118" s="2">
        <v>3.4186640492716198E-3</v>
      </c>
      <c r="E118" s="2">
        <v>3.367696671080877E-3</v>
      </c>
      <c r="F118" s="2">
        <v>1.0876409226600603E-3</v>
      </c>
      <c r="G118" s="2">
        <v>1.5834418809833181E-3</v>
      </c>
      <c r="H118" s="2">
        <v>4.7238509861080025E-3</v>
      </c>
      <c r="I118" s="2">
        <v>1.7395603074163548E-3</v>
      </c>
      <c r="J118" s="2">
        <v>2.2536672419576722E-3</v>
      </c>
      <c r="K118" s="2">
        <v>3.4880408807066504E-3</v>
      </c>
      <c r="L118" s="2">
        <v>1.8799836477300489E-3</v>
      </c>
      <c r="M118" s="2">
        <v>2.0536287679534266E-3</v>
      </c>
      <c r="N118" s="2">
        <v>1.7963056517422682E-3</v>
      </c>
      <c r="O118" s="2">
        <v>4.416833845770532E-3</v>
      </c>
      <c r="P118" s="2">
        <v>3.2317231775977353E-3</v>
      </c>
      <c r="Q118" s="2">
        <v>1.0150876976994228E-3</v>
      </c>
      <c r="R118" s="2">
        <v>1.5279658431146038E-3</v>
      </c>
      <c r="S118" s="2">
        <v>1.3163383111483614E-3</v>
      </c>
      <c r="T118" s="2">
        <v>1.6067206469663406E-3</v>
      </c>
      <c r="U118" s="2">
        <v>1.0848319166678602E-3</v>
      </c>
      <c r="V118" s="2">
        <v>1.4172813607174635E-3</v>
      </c>
      <c r="W118" s="2">
        <v>1.5309387606749457E-3</v>
      </c>
      <c r="X118" s="2">
        <v>1.6607003848270081E-3</v>
      </c>
      <c r="Y118" s="2">
        <v>1.8521679743911091E-3</v>
      </c>
      <c r="Z118" s="2">
        <v>1.777895327124821E-3</v>
      </c>
      <c r="AA118" s="2">
        <v>1.5220030909736965E-3</v>
      </c>
      <c r="AB118" s="2">
        <v>1.8865794516863146E-3</v>
      </c>
      <c r="AC118" s="2">
        <v>2.1423399517745442E-3</v>
      </c>
      <c r="AD118" s="2">
        <v>1.7644244452140066E-3</v>
      </c>
      <c r="AE118" s="2">
        <v>4.3107087207691066E-3</v>
      </c>
      <c r="AG118">
        <v>1</v>
      </c>
      <c r="AH118" s="3">
        <f>K64</f>
        <v>1.0856923122385826E-2</v>
      </c>
      <c r="AI118" s="3">
        <f>K143</f>
        <v>0.11162678770728367</v>
      </c>
      <c r="AJ118" s="3">
        <f>K154</f>
        <v>1.072568111326498E-2</v>
      </c>
    </row>
    <row r="119" spans="1:36" x14ac:dyDescent="0.25">
      <c r="A119" t="s">
        <v>79</v>
      </c>
      <c r="B119" s="2">
        <v>2.5781201959915383E-3</v>
      </c>
      <c r="C119" s="2">
        <v>4.5492451138022553E-3</v>
      </c>
      <c r="D119" s="2">
        <v>4.9513816554130688E-3</v>
      </c>
      <c r="E119" s="2">
        <v>4.8775636558199484E-3</v>
      </c>
      <c r="F119" s="2">
        <v>1.5752718706838022E-3</v>
      </c>
      <c r="G119" s="2">
        <v>2.2933593266012795E-3</v>
      </c>
      <c r="H119" s="2">
        <v>6.8417337235881599E-3</v>
      </c>
      <c r="I119" s="2">
        <v>2.519471603669624E-3</v>
      </c>
      <c r="J119" s="2">
        <v>3.264072303803022E-3</v>
      </c>
      <c r="K119" s="2">
        <v>1.8799836477300489E-3</v>
      </c>
      <c r="L119" s="2">
        <v>7.316805711041042E-3</v>
      </c>
      <c r="M119" s="2">
        <v>2.9743489451207108E-3</v>
      </c>
      <c r="N119" s="2">
        <v>2.6016580521992152E-3</v>
      </c>
      <c r="O119" s="2">
        <v>6.3970690783773454E-3</v>
      </c>
      <c r="P119" s="2">
        <v>4.6806280542072967E-3</v>
      </c>
      <c r="Q119" s="2">
        <v>1.4701902651403451E-3</v>
      </c>
      <c r="R119" s="2">
        <v>2.213011263071411E-3</v>
      </c>
      <c r="S119" s="2">
        <v>1.9065030293123056E-3</v>
      </c>
      <c r="T119" s="2">
        <v>2.3270748520778321E-3</v>
      </c>
      <c r="U119" s="2">
        <v>1.5712034800670967E-3</v>
      </c>
      <c r="V119" s="2">
        <v>2.0527027016622088E-3</v>
      </c>
      <c r="W119" s="2">
        <v>2.2173170530698371E-3</v>
      </c>
      <c r="X119" s="2">
        <v>2.4052557671824502E-3</v>
      </c>
      <c r="Y119" s="2">
        <v>2.6825655867231666E-3</v>
      </c>
      <c r="Z119" s="2">
        <v>2.5749936762127978E-3</v>
      </c>
      <c r="AA119" s="2">
        <v>2.2043751815083354E-3</v>
      </c>
      <c r="AB119" s="2">
        <v>2.7324050430018402E-3</v>
      </c>
      <c r="AC119" s="2">
        <v>3.1028327393371798E-3</v>
      </c>
      <c r="AD119" s="2">
        <v>2.5554832836693557E-3</v>
      </c>
      <c r="AE119" s="2">
        <v>6.2433640083449649E-3</v>
      </c>
      <c r="AG119">
        <v>1</v>
      </c>
      <c r="AH119" s="3">
        <f>L64</f>
        <v>1.621133058021466E-3</v>
      </c>
      <c r="AI119" s="3">
        <f>L143</f>
        <v>2.5924515658243708E-3</v>
      </c>
      <c r="AJ119" s="3">
        <f>L154</f>
        <v>-0.19928484550943282</v>
      </c>
    </row>
    <row r="120" spans="1:36" x14ac:dyDescent="0.25">
      <c r="A120" t="s">
        <v>80</v>
      </c>
      <c r="B120" s="2">
        <v>2.8162488583997514E-3</v>
      </c>
      <c r="C120" s="2">
        <v>4.9694371807202974E-3</v>
      </c>
      <c r="D120" s="2">
        <v>5.4087171561043434E-3</v>
      </c>
      <c r="E120" s="2">
        <v>5.3280809400711639E-3</v>
      </c>
      <c r="F120" s="2">
        <v>1.7207722178276051E-3</v>
      </c>
      <c r="G120" s="2">
        <v>2.5051859860852179E-3</v>
      </c>
      <c r="H120" s="2">
        <v>7.4736720260320539E-3</v>
      </c>
      <c r="I120" s="2">
        <v>2.7521831754148589E-3</v>
      </c>
      <c r="J120" s="2">
        <v>3.5655590897631208E-3</v>
      </c>
      <c r="K120" s="2">
        <v>2.0536287679534266E-3</v>
      </c>
      <c r="L120" s="2">
        <v>2.9743489451207108E-3</v>
      </c>
      <c r="M120" s="2">
        <v>8.7308647063731818E-3</v>
      </c>
      <c r="N120" s="2">
        <v>2.8419607940872779E-3</v>
      </c>
      <c r="O120" s="2">
        <v>6.987935829018143E-3</v>
      </c>
      <c r="P120" s="2">
        <v>5.1129553365084502E-3</v>
      </c>
      <c r="Q120" s="2">
        <v>1.6059847257197137E-3</v>
      </c>
      <c r="R120" s="2">
        <v>2.4174165552640933E-3</v>
      </c>
      <c r="S120" s="2">
        <v>2.0825976182896598E-3</v>
      </c>
      <c r="T120" s="2">
        <v>2.5420156537947834E-3</v>
      </c>
      <c r="U120" s="2">
        <v>1.7163280493797432E-3</v>
      </c>
      <c r="V120" s="2">
        <v>2.2423010568624609E-3</v>
      </c>
      <c r="W120" s="2">
        <v>2.4221200505419433E-3</v>
      </c>
      <c r="X120" s="2">
        <v>2.6274177670299846E-3</v>
      </c>
      <c r="Y120" s="2">
        <v>2.9303413715689973E-3</v>
      </c>
      <c r="Z120" s="2">
        <v>2.8128335569055337E-3</v>
      </c>
      <c r="AA120" s="2">
        <v>2.407982800049393E-3</v>
      </c>
      <c r="AB120" s="2">
        <v>2.984784260642327E-3</v>
      </c>
      <c r="AC120" s="2">
        <v>3.3894265959942805E-3</v>
      </c>
      <c r="AD120" s="2">
        <v>2.7915210824860596E-3</v>
      </c>
      <c r="AE120" s="2">
        <v>6.8200337549868496E-3</v>
      </c>
      <c r="AG120">
        <v>1</v>
      </c>
      <c r="AH120" s="3">
        <f>M64</f>
        <v>9.4197396208376936E-3</v>
      </c>
      <c r="AI120" s="3">
        <f>M143</f>
        <v>-1.0485717637690954E-2</v>
      </c>
      <c r="AJ120" s="3">
        <f>M154</f>
        <v>-8.1545863656305395E-2</v>
      </c>
    </row>
    <row r="121" spans="1:36" x14ac:dyDescent="0.25">
      <c r="A121" t="s">
        <v>81</v>
      </c>
      <c r="B121" s="2">
        <v>2.4633681705275527E-3</v>
      </c>
      <c r="C121" s="2">
        <v>4.3467583981120373E-3</v>
      </c>
      <c r="D121" s="2">
        <v>4.7309958585494147E-3</v>
      </c>
      <c r="E121" s="2">
        <v>4.6604634951272475E-3</v>
      </c>
      <c r="F121" s="2">
        <v>1.5051565835461187E-3</v>
      </c>
      <c r="G121" s="2">
        <v>2.1912819958959883E-3</v>
      </c>
      <c r="H121" s="2">
        <v>6.5372084327628231E-3</v>
      </c>
      <c r="I121" s="2">
        <v>2.4073300246735783E-3</v>
      </c>
      <c r="J121" s="2">
        <v>3.1187885778135751E-3</v>
      </c>
      <c r="K121" s="2">
        <v>1.7963056517422682E-3</v>
      </c>
      <c r="L121" s="2">
        <v>2.6016580521992152E-3</v>
      </c>
      <c r="M121" s="2">
        <v>2.8419607940872779E-3</v>
      </c>
      <c r="N121" s="2">
        <v>6.6799598503721538E-3</v>
      </c>
      <c r="O121" s="2">
        <v>6.1123357928935364E-3</v>
      </c>
      <c r="P121" s="2">
        <v>4.4722934891629883E-3</v>
      </c>
      <c r="Q121" s="2">
        <v>1.4047521560077317E-3</v>
      </c>
      <c r="R121" s="2">
        <v>2.1145102214183121E-3</v>
      </c>
      <c r="S121" s="2">
        <v>1.8216446567248044E-3</v>
      </c>
      <c r="T121" s="2">
        <v>2.2234968446996563E-3</v>
      </c>
      <c r="U121" s="2">
        <v>1.5012692768309206E-3</v>
      </c>
      <c r="V121" s="2">
        <v>1.9613369875820935E-3</v>
      </c>
      <c r="W121" s="2">
        <v>2.1186243608783692E-3</v>
      </c>
      <c r="X121" s="2">
        <v>2.2981979304406812E-3</v>
      </c>
      <c r="Y121" s="2">
        <v>2.5631647011496068E-3</v>
      </c>
      <c r="Z121" s="2">
        <v>2.4603808120174839E-3</v>
      </c>
      <c r="AA121" s="2">
        <v>2.1062585314956949E-3</v>
      </c>
      <c r="AB121" s="2">
        <v>2.6107858052486985E-3</v>
      </c>
      <c r="AC121" s="2">
        <v>2.9647257798290447E-3</v>
      </c>
      <c r="AD121" s="2">
        <v>2.4417388262556335E-3</v>
      </c>
      <c r="AE121" s="2">
        <v>5.965472129300515E-3</v>
      </c>
      <c r="AG121">
        <v>1</v>
      </c>
      <c r="AH121" s="3">
        <f>N64</f>
        <v>6.905148195801303E-3</v>
      </c>
      <c r="AI121" s="3">
        <f>N143</f>
        <v>1.081234107813416E-2</v>
      </c>
      <c r="AJ121" s="3">
        <f>N154</f>
        <v>-0.11918463728440969</v>
      </c>
    </row>
    <row r="122" spans="1:36" x14ac:dyDescent="0.25">
      <c r="A122" t="s">
        <v>82</v>
      </c>
      <c r="B122" s="2">
        <v>6.0570359502164599E-3</v>
      </c>
      <c r="C122" s="2">
        <v>1.0687997108703178E-2</v>
      </c>
      <c r="D122" s="2">
        <v>1.1632776755990192E-2</v>
      </c>
      <c r="E122" s="2">
        <v>1.14593487373882E-2</v>
      </c>
      <c r="F122" s="2">
        <v>3.7009439540218554E-3</v>
      </c>
      <c r="G122" s="2">
        <v>5.3880187237142123E-3</v>
      </c>
      <c r="H122" s="2">
        <v>1.607397017020917E-2</v>
      </c>
      <c r="I122" s="2">
        <v>5.9192469391859629E-3</v>
      </c>
      <c r="J122" s="2">
        <v>7.6686119285594616E-3</v>
      </c>
      <c r="K122" s="2">
        <v>4.416833845770532E-3</v>
      </c>
      <c r="L122" s="2">
        <v>6.3970690783773454E-3</v>
      </c>
      <c r="M122" s="2">
        <v>6.987935829018143E-3</v>
      </c>
      <c r="N122" s="2">
        <v>6.1123357928935364E-3</v>
      </c>
      <c r="O122" s="2">
        <v>4.0386433605294661E-2</v>
      </c>
      <c r="P122" s="2">
        <v>1.0996668207326032E-2</v>
      </c>
      <c r="Q122" s="2">
        <v>3.4540652152133281E-3</v>
      </c>
      <c r="R122" s="2">
        <v>5.1992489719829447E-3</v>
      </c>
      <c r="S122" s="2">
        <v>4.4791384845810044E-3</v>
      </c>
      <c r="T122" s="2">
        <v>5.4672299839996844E-3</v>
      </c>
      <c r="U122" s="2">
        <v>3.6913856765361038E-3</v>
      </c>
      <c r="V122" s="2">
        <v>4.8226200153141585E-3</v>
      </c>
      <c r="W122" s="2">
        <v>5.2093649956094223E-3</v>
      </c>
      <c r="X122" s="2">
        <v>5.6509082369165806E-3</v>
      </c>
      <c r="Y122" s="2">
        <v>6.3024199658568052E-3</v>
      </c>
      <c r="Z122" s="2">
        <v>6.0496905042095829E-3</v>
      </c>
      <c r="AA122" s="2">
        <v>5.1789593607468659E-3</v>
      </c>
      <c r="AB122" s="2">
        <v>6.4195127914312405E-3</v>
      </c>
      <c r="AC122" s="2">
        <v>7.2897956731787696E-3</v>
      </c>
      <c r="AD122" s="2">
        <v>6.0038527852303821E-3</v>
      </c>
      <c r="AE122" s="2">
        <v>1.46681602772554E-2</v>
      </c>
      <c r="AG122">
        <v>1</v>
      </c>
      <c r="AH122" s="3">
        <f>O64</f>
        <v>1.9550585475129386E-2</v>
      </c>
      <c r="AI122" s="3">
        <f>O143</f>
        <v>-3.9509070164050031E-2</v>
      </c>
      <c r="AJ122" s="3">
        <f>O154</f>
        <v>-3.4747623163575901E-2</v>
      </c>
    </row>
    <row r="123" spans="1:36" x14ac:dyDescent="0.25">
      <c r="A123" t="s">
        <v>83</v>
      </c>
      <c r="B123" s="2">
        <v>4.4318315226192064E-3</v>
      </c>
      <c r="C123" s="2">
        <v>7.8202280602810217E-3</v>
      </c>
      <c r="D123" s="2">
        <v>8.5115074677651406E-3</v>
      </c>
      <c r="E123" s="2">
        <v>8.384613097967281E-3</v>
      </c>
      <c r="F123" s="2">
        <v>2.7079185617669759E-3</v>
      </c>
      <c r="G123" s="2">
        <v>3.9423228490769969E-3</v>
      </c>
      <c r="H123" s="2">
        <v>1.1761054132661706E-2</v>
      </c>
      <c r="I123" s="2">
        <v>4.3310136163735519E-3</v>
      </c>
      <c r="J123" s="2">
        <v>5.6109946117306655E-3</v>
      </c>
      <c r="K123" s="2">
        <v>3.2317231775977353E-3</v>
      </c>
      <c r="L123" s="2">
        <v>4.6806280542072967E-3</v>
      </c>
      <c r="M123" s="2">
        <v>5.1129553365084502E-3</v>
      </c>
      <c r="N123" s="2">
        <v>4.4722934891629883E-3</v>
      </c>
      <c r="O123" s="2">
        <v>1.0996668207326032E-2</v>
      </c>
      <c r="P123" s="2">
        <v>2.1621294161383583E-2</v>
      </c>
      <c r="Q123" s="2">
        <v>2.5272815330438748E-3</v>
      </c>
      <c r="R123" s="2">
        <v>3.8042031906969373E-3</v>
      </c>
      <c r="S123" s="2">
        <v>3.2773104358796998E-3</v>
      </c>
      <c r="T123" s="2">
        <v>4.0002803984732493E-3</v>
      </c>
      <c r="U123" s="2">
        <v>2.7009249305897029E-3</v>
      </c>
      <c r="V123" s="2">
        <v>3.5286301057400522E-3</v>
      </c>
      <c r="W123" s="2">
        <v>3.8116049153622475E-3</v>
      </c>
      <c r="X123" s="2">
        <v>4.1346746926440858E-3</v>
      </c>
      <c r="Y123" s="2">
        <v>4.6113748874927309E-3</v>
      </c>
      <c r="Z123" s="2">
        <v>4.4264569830872397E-3</v>
      </c>
      <c r="AA123" s="2">
        <v>3.7893576227662194E-3</v>
      </c>
      <c r="AB123" s="2">
        <v>4.6970497422762466E-3</v>
      </c>
      <c r="AC123" s="2">
        <v>5.3338211170254344E-3</v>
      </c>
      <c r="AD123" s="2">
        <v>4.3929182936083173E-3</v>
      </c>
      <c r="AE123" s="2">
        <v>1.0732446633942832E-2</v>
      </c>
      <c r="AG123">
        <v>1</v>
      </c>
      <c r="AH123" s="3">
        <f>P64</f>
        <v>5.8083317358978096E-3</v>
      </c>
      <c r="AI123" s="3">
        <f>P143</f>
        <v>-3.8913356753089497E-2</v>
      </c>
      <c r="AJ123" s="3">
        <f>P154</f>
        <v>-9.4129727298282173E-2</v>
      </c>
    </row>
    <row r="124" spans="1:36" x14ac:dyDescent="0.25">
      <c r="A124" t="s">
        <v>84</v>
      </c>
      <c r="B124" s="2">
        <v>1.3920430091513324E-3</v>
      </c>
      <c r="C124" s="2">
        <v>2.4563419763866867E-3</v>
      </c>
      <c r="D124" s="2">
        <v>2.6734735757372482E-3</v>
      </c>
      <c r="E124" s="2">
        <v>2.6336159188122894E-3</v>
      </c>
      <c r="F124" s="2">
        <v>8.5056010906999846E-4</v>
      </c>
      <c r="G124" s="2">
        <v>1.2382878125817981E-3</v>
      </c>
      <c r="H124" s="2">
        <v>3.6941596498114054E-3</v>
      </c>
      <c r="I124" s="2">
        <v>1.3603759972466028E-3</v>
      </c>
      <c r="J124" s="2">
        <v>1.7624193933774195E-3</v>
      </c>
      <c r="K124" s="2">
        <v>1.0150876976994228E-3</v>
      </c>
      <c r="L124" s="2">
        <v>1.4701902651403451E-3</v>
      </c>
      <c r="M124" s="2">
        <v>1.6059847257197137E-3</v>
      </c>
      <c r="N124" s="2">
        <v>1.4047521560077317E-3</v>
      </c>
      <c r="O124" s="2">
        <v>3.4540652152133281E-3</v>
      </c>
      <c r="P124" s="2">
        <v>2.5272815330438748E-3</v>
      </c>
      <c r="Q124" s="2">
        <v>2.1331456425119797E-3</v>
      </c>
      <c r="R124" s="2">
        <v>1.1949042805379849E-3</v>
      </c>
      <c r="S124" s="2">
        <v>1.0294067041584679E-3</v>
      </c>
      <c r="T124" s="2">
        <v>1.2564923406765201E-3</v>
      </c>
      <c r="U124" s="2">
        <v>8.4836340205638166E-4</v>
      </c>
      <c r="V124" s="2">
        <v>1.108346480570493E-3</v>
      </c>
      <c r="W124" s="2">
        <v>1.1972291701515497E-3</v>
      </c>
      <c r="X124" s="2">
        <v>1.2987057318479824E-3</v>
      </c>
      <c r="Y124" s="2">
        <v>1.4484377715957284E-3</v>
      </c>
      <c r="Z124" s="2">
        <v>1.3903548605507603E-3</v>
      </c>
      <c r="AA124" s="2">
        <v>1.1902412718136316E-3</v>
      </c>
      <c r="AB124" s="2">
        <v>1.4753483348815288E-3</v>
      </c>
      <c r="AC124" s="2">
        <v>1.6753589030006481E-3</v>
      </c>
      <c r="AD124" s="2">
        <v>1.3798203224062147E-3</v>
      </c>
      <c r="AE124" s="2">
        <v>3.37107293714097E-3</v>
      </c>
      <c r="AG124">
        <v>1</v>
      </c>
      <c r="AH124" s="3">
        <f>Q64</f>
        <v>1.4581772537591556E-2</v>
      </c>
      <c r="AI124" s="3">
        <f>Q143</f>
        <v>0.2669477891901515</v>
      </c>
      <c r="AJ124" s="3">
        <f>Q154</f>
        <v>0.317861074486887</v>
      </c>
    </row>
    <row r="125" spans="1:36" x14ac:dyDescent="0.25">
      <c r="A125" t="s">
        <v>85</v>
      </c>
      <c r="B125" s="2">
        <v>2.0953797144328398E-3</v>
      </c>
      <c r="C125" s="2">
        <v>3.6974210675921682E-3</v>
      </c>
      <c r="D125" s="2">
        <v>4.024259495464381E-3</v>
      </c>
      <c r="E125" s="2">
        <v>3.9642635576691123E-3</v>
      </c>
      <c r="F125" s="2">
        <v>1.2803098659556621E-3</v>
      </c>
      <c r="G125" s="2">
        <v>1.8639389343977086E-3</v>
      </c>
      <c r="H125" s="2">
        <v>5.5606523226680244E-3</v>
      </c>
      <c r="I125" s="2">
        <v>2.047712786093947E-3</v>
      </c>
      <c r="J125" s="2">
        <v>2.6528906225803317E-3</v>
      </c>
      <c r="K125" s="2">
        <v>1.5279658431146038E-3</v>
      </c>
      <c r="L125" s="2">
        <v>2.213011263071411E-3</v>
      </c>
      <c r="M125" s="2">
        <v>2.4174165552640933E-3</v>
      </c>
      <c r="N125" s="2">
        <v>2.1145102214183121E-3</v>
      </c>
      <c r="O125" s="2">
        <v>5.1992489719829447E-3</v>
      </c>
      <c r="P125" s="2">
        <v>3.8042031906969373E-3</v>
      </c>
      <c r="Q125" s="2">
        <v>1.1949042805379849E-3</v>
      </c>
      <c r="R125" s="2">
        <v>4.833265711357883E-3</v>
      </c>
      <c r="S125" s="2">
        <v>1.5495195993332482E-3</v>
      </c>
      <c r="T125" s="2">
        <v>1.891341391527075E-3</v>
      </c>
      <c r="U125" s="2">
        <v>1.2770032617166944E-3</v>
      </c>
      <c r="V125" s="2">
        <v>1.6683440933095252E-3</v>
      </c>
      <c r="W125" s="2">
        <v>1.802135207152999E-3</v>
      </c>
      <c r="X125" s="2">
        <v>1.9548833101004285E-3</v>
      </c>
      <c r="Y125" s="2">
        <v>2.1802682131713152E-3</v>
      </c>
      <c r="Z125" s="2">
        <v>2.0928386202932678E-3</v>
      </c>
      <c r="AA125" s="2">
        <v>1.7916166381665999E-3</v>
      </c>
      <c r="AB125" s="2">
        <v>2.220775473394119E-3</v>
      </c>
      <c r="AC125" s="2">
        <v>2.5218423832193376E-3</v>
      </c>
      <c r="AD125" s="2">
        <v>2.0769814539673094E-3</v>
      </c>
      <c r="AE125" s="2">
        <v>5.0743244295771697E-3</v>
      </c>
      <c r="AG125">
        <v>1</v>
      </c>
      <c r="AH125" s="3">
        <f>R64</f>
        <v>1.3827585438654448E-2</v>
      </c>
      <c r="AI125" s="3">
        <f>R143</f>
        <v>5.0279266331019895E-2</v>
      </c>
      <c r="AJ125" s="3">
        <f>R154</f>
        <v>4.0220198665555131E-2</v>
      </c>
    </row>
    <row r="126" spans="1:36" x14ac:dyDescent="0.25">
      <c r="A126" t="s">
        <v>86</v>
      </c>
      <c r="B126" s="2">
        <v>1.8051637783268052E-3</v>
      </c>
      <c r="C126" s="2">
        <v>3.1853179347240139E-3</v>
      </c>
      <c r="D126" s="2">
        <v>3.466888328527264E-3</v>
      </c>
      <c r="E126" s="2">
        <v>3.4152019954923553E-3</v>
      </c>
      <c r="F126" s="2">
        <v>1.1029833777326495E-3</v>
      </c>
      <c r="G126" s="2">
        <v>1.6057781919963561E-3</v>
      </c>
      <c r="H126" s="2">
        <v>4.7904864629588666E-3</v>
      </c>
      <c r="I126" s="2">
        <v>1.7640988525432892E-3</v>
      </c>
      <c r="J126" s="2">
        <v>2.285457870360782E-3</v>
      </c>
      <c r="K126" s="2">
        <v>1.3163383111483614E-3</v>
      </c>
      <c r="L126" s="2">
        <v>1.9065030293123056E-3</v>
      </c>
      <c r="M126" s="2">
        <v>2.0825976182896598E-3</v>
      </c>
      <c r="N126" s="2">
        <v>1.8216446567248044E-3</v>
      </c>
      <c r="O126" s="2">
        <v>4.4791384845810044E-3</v>
      </c>
      <c r="P126" s="2">
        <v>3.2773104358796998E-3</v>
      </c>
      <c r="Q126" s="2">
        <v>1.0294067041584679E-3</v>
      </c>
      <c r="R126" s="2">
        <v>1.5495195993332482E-3</v>
      </c>
      <c r="S126" s="2">
        <v>3.5871407880087845E-3</v>
      </c>
      <c r="T126" s="2">
        <v>1.6293853323663648E-3</v>
      </c>
      <c r="U126" s="2">
        <v>1.1001347474054908E-3</v>
      </c>
      <c r="V126" s="2">
        <v>1.4372737820662709E-3</v>
      </c>
      <c r="W126" s="2">
        <v>1.5525344533940967E-3</v>
      </c>
      <c r="X126" s="2">
        <v>1.6841265179490727E-3</v>
      </c>
      <c r="Y126" s="2">
        <v>1.8782949831694148E-3</v>
      </c>
      <c r="Z126" s="2">
        <v>1.802974632814668E-3</v>
      </c>
      <c r="AA126" s="2">
        <v>1.5434727355568508E-3</v>
      </c>
      <c r="AB126" s="2">
        <v>1.9131918748448479E-3</v>
      </c>
      <c r="AC126" s="2">
        <v>2.1725601777475849E-3</v>
      </c>
      <c r="AD126" s="2">
        <v>1.7893137282629259E-3</v>
      </c>
      <c r="AE126" s="2">
        <v>4.3715163398109361E-3</v>
      </c>
      <c r="AG126">
        <v>1</v>
      </c>
      <c r="AH126" s="3">
        <f>S64</f>
        <v>4.2025973392204223E-3</v>
      </c>
      <c r="AI126" s="3">
        <f>S143</f>
        <v>0.1052941986510776</v>
      </c>
      <c r="AJ126" s="3">
        <f>S154</f>
        <v>-0.20311419268511247</v>
      </c>
    </row>
    <row r="127" spans="1:36" x14ac:dyDescent="0.25">
      <c r="A127" t="s">
        <v>87</v>
      </c>
      <c r="B127" s="2">
        <v>2.2033803082607021E-3</v>
      </c>
      <c r="C127" s="2">
        <v>3.8879944840384028E-3</v>
      </c>
      <c r="D127" s="2">
        <v>4.2316789012331367E-3</v>
      </c>
      <c r="E127" s="2">
        <v>4.1685906375627454E-3</v>
      </c>
      <c r="F127" s="2">
        <v>1.3462999224854919E-3</v>
      </c>
      <c r="G127" s="2">
        <v>1.9600105487152658E-3</v>
      </c>
      <c r="H127" s="2">
        <v>5.8472608780443368E-3</v>
      </c>
      <c r="I127" s="2">
        <v>2.1532565189857742E-3</v>
      </c>
      <c r="J127" s="2">
        <v>2.7896265853395181E-3</v>
      </c>
      <c r="K127" s="2">
        <v>1.6067206469663406E-3</v>
      </c>
      <c r="L127" s="2">
        <v>2.3270748520778321E-3</v>
      </c>
      <c r="M127" s="2">
        <v>2.5420156537947834E-3</v>
      </c>
      <c r="N127" s="2">
        <v>2.2234968446996563E-3</v>
      </c>
      <c r="O127" s="2">
        <v>5.4672299839996844E-3</v>
      </c>
      <c r="P127" s="2">
        <v>4.0002803984732493E-3</v>
      </c>
      <c r="Q127" s="2">
        <v>1.2564923406765201E-3</v>
      </c>
      <c r="R127" s="2">
        <v>1.891341391527075E-3</v>
      </c>
      <c r="S127" s="2">
        <v>1.6293853323663648E-3</v>
      </c>
      <c r="T127" s="2">
        <v>5.3443406037610511E-3</v>
      </c>
      <c r="U127" s="2">
        <v>1.3428228884103937E-3</v>
      </c>
      <c r="V127" s="2">
        <v>1.7543343086130103E-3</v>
      </c>
      <c r="W127" s="2">
        <v>1.8950213180521413E-3</v>
      </c>
      <c r="X127" s="2">
        <v>2.055642402545957E-3</v>
      </c>
      <c r="Y127" s="2">
        <v>2.2926441515774237E-3</v>
      </c>
      <c r="Z127" s="2">
        <v>2.2007082404011135E-3</v>
      </c>
      <c r="AA127" s="2">
        <v>1.8839605983095205E-3</v>
      </c>
      <c r="AB127" s="2">
        <v>2.3352392473024366E-3</v>
      </c>
      <c r="AC127" s="2">
        <v>2.6518238243166043E-3</v>
      </c>
      <c r="AD127" s="2">
        <v>2.1840337599779375E-3</v>
      </c>
      <c r="AE127" s="2">
        <v>5.3358665490769279E-3</v>
      </c>
      <c r="AG127">
        <v>1</v>
      </c>
      <c r="AH127" s="3">
        <f>T64</f>
        <v>1.7359568318352104E-2</v>
      </c>
      <c r="AI127" s="3">
        <f>T143</f>
        <v>3.6092183112171099E-2</v>
      </c>
      <c r="AJ127" s="3">
        <f>T154</f>
        <v>9.959041258724205E-2</v>
      </c>
    </row>
    <row r="128" spans="1:36" x14ac:dyDescent="0.25">
      <c r="A128" t="s">
        <v>88</v>
      </c>
      <c r="B128" s="2">
        <v>1.4876869152530112E-3</v>
      </c>
      <c r="C128" s="2">
        <v>2.6251112886842786E-3</v>
      </c>
      <c r="D128" s="2">
        <v>2.8571614747189208E-3</v>
      </c>
      <c r="E128" s="2">
        <v>2.8145652946511405E-3</v>
      </c>
      <c r="F128" s="2">
        <v>9.0900003561746978E-4</v>
      </c>
      <c r="G128" s="2">
        <v>1.3233675712493347E-3</v>
      </c>
      <c r="H128" s="2">
        <v>3.9479764186528933E-3</v>
      </c>
      <c r="I128" s="2">
        <v>1.4538441396015978E-3</v>
      </c>
      <c r="J128" s="2">
        <v>1.8835109644451372E-3</v>
      </c>
      <c r="K128" s="2">
        <v>1.0848319166678602E-3</v>
      </c>
      <c r="L128" s="2">
        <v>1.5712034800670967E-3</v>
      </c>
      <c r="M128" s="2">
        <v>1.7163280493797432E-3</v>
      </c>
      <c r="N128" s="2">
        <v>1.5012692768309206E-3</v>
      </c>
      <c r="O128" s="2">
        <v>3.6913856765361038E-3</v>
      </c>
      <c r="P128" s="2">
        <v>2.7009249305897029E-3</v>
      </c>
      <c r="Q128" s="2">
        <v>8.4836340205638166E-4</v>
      </c>
      <c r="R128" s="2">
        <v>1.2770032617166944E-3</v>
      </c>
      <c r="S128" s="2">
        <v>1.1001347474054908E-3</v>
      </c>
      <c r="T128" s="2">
        <v>1.3428228884103937E-3</v>
      </c>
      <c r="U128" s="2">
        <v>2.4363421991899876E-3</v>
      </c>
      <c r="V128" s="2">
        <v>1.1844982848027762E-3</v>
      </c>
      <c r="W128" s="2">
        <v>1.2794878888688517E-3</v>
      </c>
      <c r="X128" s="2">
        <v>1.387936659523348E-3</v>
      </c>
      <c r="Y128" s="2">
        <v>1.5479564253369552E-3</v>
      </c>
      <c r="Z128" s="2">
        <v>1.4858827780477933E-3</v>
      </c>
      <c r="AA128" s="2">
        <v>1.2720198689484205E-3</v>
      </c>
      <c r="AB128" s="2">
        <v>1.5767159482965086E-3</v>
      </c>
      <c r="AC128" s="2">
        <v>1.7904687584805415E-3</v>
      </c>
      <c r="AD128" s="2">
        <v>1.4746244372832867E-3</v>
      </c>
      <c r="AE128" s="2">
        <v>3.6026911998973694E-3</v>
      </c>
      <c r="AG128">
        <v>1</v>
      </c>
      <c r="AH128" s="3">
        <f>U64</f>
        <v>8.562883629929274E-3</v>
      </c>
      <c r="AI128" s="3">
        <f>U143</f>
        <v>0.21550718084594145</v>
      </c>
      <c r="AJ128" s="3">
        <f>U154</f>
        <v>-2.3040675910262987E-2</v>
      </c>
    </row>
    <row r="129" spans="1:36" x14ac:dyDescent="0.25">
      <c r="A129" t="s">
        <v>89</v>
      </c>
      <c r="B129" s="2">
        <v>1.9435922774540732E-3</v>
      </c>
      <c r="C129" s="2">
        <v>3.4295831843600983E-3</v>
      </c>
      <c r="D129" s="2">
        <v>3.7327457281282586E-3</v>
      </c>
      <c r="E129" s="2">
        <v>3.6770958425374452E-3</v>
      </c>
      <c r="F129" s="2">
        <v>1.1875653615808835E-3</v>
      </c>
      <c r="G129" s="2">
        <v>1.7289168610291397E-3</v>
      </c>
      <c r="H129" s="2">
        <v>5.1578436297260565E-3</v>
      </c>
      <c r="I129" s="2">
        <v>1.8993782988747751E-3</v>
      </c>
      <c r="J129" s="2">
        <v>2.4607175928364282E-3</v>
      </c>
      <c r="K129" s="2">
        <v>1.4172813607174635E-3</v>
      </c>
      <c r="L129" s="2">
        <v>2.0527027016622088E-3</v>
      </c>
      <c r="M129" s="2">
        <v>2.2423010568624609E-3</v>
      </c>
      <c r="N129" s="2">
        <v>1.9613369875820935E-3</v>
      </c>
      <c r="O129" s="2">
        <v>4.8226200153141585E-3</v>
      </c>
      <c r="P129" s="2">
        <v>3.5286301057400522E-3</v>
      </c>
      <c r="Q129" s="2">
        <v>1.108346480570493E-3</v>
      </c>
      <c r="R129" s="2">
        <v>1.6683440933095252E-3</v>
      </c>
      <c r="S129" s="2">
        <v>1.4372737820662709E-3</v>
      </c>
      <c r="T129" s="2">
        <v>1.7543343086130103E-3</v>
      </c>
      <c r="U129" s="2">
        <v>1.1844982848027762E-3</v>
      </c>
      <c r="V129" s="2">
        <v>4.1583929958638292E-3</v>
      </c>
      <c r="W129" s="2">
        <v>1.6715901406436611E-3</v>
      </c>
      <c r="X129" s="2">
        <v>1.813273307298131E-3</v>
      </c>
      <c r="Y129" s="2">
        <v>2.0223315290829498E-3</v>
      </c>
      <c r="Z129" s="2">
        <v>1.9412352579067625E-3</v>
      </c>
      <c r="AA129" s="2">
        <v>1.6618335274097837E-3</v>
      </c>
      <c r="AB129" s="2">
        <v>2.0599044795165055E-3</v>
      </c>
      <c r="AC129" s="2">
        <v>2.3391623710111937E-3</v>
      </c>
      <c r="AD129" s="2">
        <v>1.9265267705614133E-3</v>
      </c>
      <c r="AE129" s="2">
        <v>4.7067448953003769E-3</v>
      </c>
      <c r="AG129">
        <v>1</v>
      </c>
      <c r="AH129" s="3">
        <f>V64</f>
        <v>2.5850471306087759E-2</v>
      </c>
      <c r="AI129" s="3">
        <f>V143</f>
        <v>7.5379862281247406E-2</v>
      </c>
      <c r="AJ129" s="3">
        <f>V154</f>
        <v>0.39406886364411009</v>
      </c>
    </row>
    <row r="130" spans="1:36" x14ac:dyDescent="0.25">
      <c r="A130" t="s">
        <v>90</v>
      </c>
      <c r="B130" s="2">
        <v>2.0994566322361358E-3</v>
      </c>
      <c r="C130" s="2">
        <v>3.7046150294659601E-3</v>
      </c>
      <c r="D130" s="2">
        <v>4.0320893771173972E-3</v>
      </c>
      <c r="E130" s="2">
        <v>3.9719767070156937E-3</v>
      </c>
      <c r="F130" s="2">
        <v>1.2828009266690481E-3</v>
      </c>
      <c r="G130" s="2">
        <v>1.8675655447793784E-3</v>
      </c>
      <c r="H130" s="2">
        <v>5.5714715180129404E-3</v>
      </c>
      <c r="I130" s="2">
        <v>2.0516969597767216E-3</v>
      </c>
      <c r="J130" s="2">
        <v>2.6580522727265546E-3</v>
      </c>
      <c r="K130" s="2">
        <v>1.5309387606749457E-3</v>
      </c>
      <c r="L130" s="2">
        <v>2.2173170530698371E-3</v>
      </c>
      <c r="M130" s="2">
        <v>2.4221200505419433E-3</v>
      </c>
      <c r="N130" s="2">
        <v>2.1186243608783692E-3</v>
      </c>
      <c r="O130" s="2">
        <v>5.2093649956094223E-3</v>
      </c>
      <c r="P130" s="2">
        <v>3.8116049153622475E-3</v>
      </c>
      <c r="Q130" s="2">
        <v>1.1972291701515497E-3</v>
      </c>
      <c r="R130" s="2">
        <v>1.802135207152999E-3</v>
      </c>
      <c r="S130" s="2">
        <v>1.5525344533940967E-3</v>
      </c>
      <c r="T130" s="2">
        <v>1.8950213180521413E-3</v>
      </c>
      <c r="U130" s="2">
        <v>1.2794878888688517E-3</v>
      </c>
      <c r="V130" s="2">
        <v>1.6715901406436611E-3</v>
      </c>
      <c r="W130" s="2">
        <v>4.8520918901529759E-3</v>
      </c>
      <c r="X130" s="2">
        <v>1.9586868682409499E-3</v>
      </c>
      <c r="Y130" s="2">
        <v>2.1845102959943061E-3</v>
      </c>
      <c r="Z130" s="2">
        <v>2.0969105939654996E-3</v>
      </c>
      <c r="AA130" s="2">
        <v>1.7951025332139322E-3</v>
      </c>
      <c r="AB130" s="2">
        <v>2.2250963699849565E-3</v>
      </c>
      <c r="AC130" s="2">
        <v>2.5267490567155233E-3</v>
      </c>
      <c r="AD130" s="2">
        <v>2.0810225748240543E-3</v>
      </c>
      <c r="AE130" s="2">
        <v>5.0841973912481003E-3</v>
      </c>
      <c r="AG130">
        <v>1</v>
      </c>
      <c r="AH130" s="3">
        <f>W64</f>
        <v>2.2845233439390236E-2</v>
      </c>
      <c r="AI130" s="3">
        <f>W143</f>
        <v>4.9694218883823006E-2</v>
      </c>
      <c r="AJ130" s="3">
        <f>W154</f>
        <v>0.24955679518714488</v>
      </c>
    </row>
    <row r="131" spans="1:36" x14ac:dyDescent="0.25">
      <c r="A131" t="s">
        <v>91</v>
      </c>
      <c r="B131" s="2">
        <v>2.2774055544488533E-3</v>
      </c>
      <c r="C131" s="2">
        <v>4.0186163960978369E-3</v>
      </c>
      <c r="D131" s="2">
        <v>4.3738473100541544E-3</v>
      </c>
      <c r="E131" s="2">
        <v>4.3086395192951914E-3</v>
      </c>
      <c r="F131" s="2">
        <v>1.3915305087948281E-3</v>
      </c>
      <c r="G131" s="2">
        <v>2.0258594912950208E-3</v>
      </c>
      <c r="H131" s="2">
        <v>6.0437067318993435E-3</v>
      </c>
      <c r="I131" s="2">
        <v>2.2255977953993711E-3</v>
      </c>
      <c r="J131" s="2">
        <v>2.8833474895241331E-3</v>
      </c>
      <c r="K131" s="2">
        <v>1.6607003848270081E-3</v>
      </c>
      <c r="L131" s="2">
        <v>2.4052557671824502E-3</v>
      </c>
      <c r="M131" s="2">
        <v>2.6274177670299846E-3</v>
      </c>
      <c r="N131" s="2">
        <v>2.2981979304406812E-3</v>
      </c>
      <c r="O131" s="2">
        <v>5.6509082369165806E-3</v>
      </c>
      <c r="P131" s="2">
        <v>4.1346746926440858E-3</v>
      </c>
      <c r="Q131" s="2">
        <v>1.2987057318479824E-3</v>
      </c>
      <c r="R131" s="2">
        <v>1.9548833101004285E-3</v>
      </c>
      <c r="S131" s="2">
        <v>1.6841265179490727E-3</v>
      </c>
      <c r="T131" s="2">
        <v>2.055642402545957E-3</v>
      </c>
      <c r="U131" s="2">
        <v>1.387936659523348E-3</v>
      </c>
      <c r="V131" s="2">
        <v>1.813273307298131E-3</v>
      </c>
      <c r="W131" s="2">
        <v>1.9586868682409499E-3</v>
      </c>
      <c r="X131" s="2">
        <v>5.7094720614084427E-3</v>
      </c>
      <c r="Y131" s="2">
        <v>2.3696683253462783E-3</v>
      </c>
      <c r="Z131" s="2">
        <v>2.2746437152137127E-3</v>
      </c>
      <c r="AA131" s="2">
        <v>1.9472545501415246E-3</v>
      </c>
      <c r="AB131" s="2">
        <v>2.4136944552126194E-3</v>
      </c>
      <c r="AC131" s="2">
        <v>2.7409150768374175E-3</v>
      </c>
      <c r="AD131" s="2">
        <v>2.257409035303522E-3</v>
      </c>
      <c r="AE131" s="2">
        <v>5.5151314873364225E-3</v>
      </c>
      <c r="AG131">
        <v>1</v>
      </c>
      <c r="AH131" s="3">
        <f>X64</f>
        <v>9.6108694400754754E-3</v>
      </c>
      <c r="AI131" s="3">
        <f>X143</f>
        <v>2.7766678879493002E-2</v>
      </c>
      <c r="AJ131" s="3">
        <f>X154</f>
        <v>-6.7452050916280246E-2</v>
      </c>
    </row>
    <row r="132" spans="1:36" x14ac:dyDescent="0.25">
      <c r="A132" t="s">
        <v>92</v>
      </c>
      <c r="B132" s="2">
        <v>2.5399751039920358E-3</v>
      </c>
      <c r="C132" s="2">
        <v>4.4819358496088783E-3</v>
      </c>
      <c r="D132" s="2">
        <v>4.8781224997445161E-3</v>
      </c>
      <c r="E132" s="2">
        <v>4.8053966890997928E-3</v>
      </c>
      <c r="F132" s="2">
        <v>1.5519646212681663E-3</v>
      </c>
      <c r="G132" s="2">
        <v>2.2594274708882924E-3</v>
      </c>
      <c r="H132" s="2">
        <v>6.7405054865462485E-3</v>
      </c>
      <c r="I132" s="2">
        <v>2.4821942586251465E-3</v>
      </c>
      <c r="J132" s="2">
        <v>3.2157780704638703E-3</v>
      </c>
      <c r="K132" s="2">
        <v>1.8521679743911091E-3</v>
      </c>
      <c r="L132" s="2">
        <v>2.6825655867231666E-3</v>
      </c>
      <c r="M132" s="2">
        <v>2.9303413715689973E-3</v>
      </c>
      <c r="N132" s="2">
        <v>2.5631647011496068E-3</v>
      </c>
      <c r="O132" s="2">
        <v>6.3024199658568052E-3</v>
      </c>
      <c r="P132" s="2">
        <v>4.6113748874927309E-3</v>
      </c>
      <c r="Q132" s="2">
        <v>1.4484377715957284E-3</v>
      </c>
      <c r="R132" s="2">
        <v>2.1802682131713152E-3</v>
      </c>
      <c r="S132" s="2">
        <v>1.8782949831694148E-3</v>
      </c>
      <c r="T132" s="2">
        <v>2.2926441515774237E-3</v>
      </c>
      <c r="U132" s="2">
        <v>1.5479564253369552E-3</v>
      </c>
      <c r="V132" s="2">
        <v>2.0223315290829498E-3</v>
      </c>
      <c r="W132" s="2">
        <v>2.1845102959943061E-3</v>
      </c>
      <c r="X132" s="2">
        <v>2.3696683253462783E-3</v>
      </c>
      <c r="Y132" s="2">
        <v>7.1018929340030089E-3</v>
      </c>
      <c r="Z132" s="2">
        <v>2.5368948432607911E-3</v>
      </c>
      <c r="AA132" s="2">
        <v>2.1717599084769253E-3</v>
      </c>
      <c r="AB132" s="2">
        <v>2.6919771987503325E-3</v>
      </c>
      <c r="AC132" s="2">
        <v>3.0569241581604339E-3</v>
      </c>
      <c r="AD132" s="2">
        <v>2.5176731206248554E-3</v>
      </c>
      <c r="AE132" s="2">
        <v>6.1509890698704193E-3</v>
      </c>
      <c r="AG132">
        <v>1</v>
      </c>
      <c r="AH132" s="3">
        <f>Y64</f>
        <v>9.7350064762091893E-3</v>
      </c>
      <c r="AI132" s="3">
        <f>Y143</f>
        <v>5.1636902830379701E-3</v>
      </c>
      <c r="AJ132" s="3">
        <f>Y154</f>
        <v>-7.3197066692538892E-2</v>
      </c>
    </row>
    <row r="133" spans="1:36" x14ac:dyDescent="0.25">
      <c r="A133" t="s">
        <v>93</v>
      </c>
      <c r="B133" s="2">
        <v>2.4381211266140002E-3</v>
      </c>
      <c r="C133" s="2">
        <v>4.3022085003453408E-3</v>
      </c>
      <c r="D133" s="2">
        <v>4.6825079136191003E-3</v>
      </c>
      <c r="E133" s="2">
        <v>4.6126984359181784E-3</v>
      </c>
      <c r="F133" s="2">
        <v>1.4897302437824516E-3</v>
      </c>
      <c r="G133" s="2">
        <v>2.1688235613674966E-3</v>
      </c>
      <c r="H133" s="2">
        <v>6.4702086272328766E-3</v>
      </c>
      <c r="I133" s="2">
        <v>2.3826573153423011E-3</v>
      </c>
      <c r="J133" s="2">
        <v>3.0868241345268529E-3</v>
      </c>
      <c r="K133" s="2">
        <v>1.777895327124821E-3</v>
      </c>
      <c r="L133" s="2">
        <v>2.5749936762127978E-3</v>
      </c>
      <c r="M133" s="2">
        <v>2.8128335569055337E-3</v>
      </c>
      <c r="N133" s="2">
        <v>2.4603808120174839E-3</v>
      </c>
      <c r="O133" s="2">
        <v>6.0496905042095829E-3</v>
      </c>
      <c r="P133" s="2">
        <v>4.4264569830872397E-3</v>
      </c>
      <c r="Q133" s="2">
        <v>1.3903548605507603E-3</v>
      </c>
      <c r="R133" s="2">
        <v>2.0928386202932678E-3</v>
      </c>
      <c r="S133" s="2">
        <v>1.802974632814668E-3</v>
      </c>
      <c r="T133" s="2">
        <v>2.2007082404011135E-3</v>
      </c>
      <c r="U133" s="2">
        <v>1.4858827780477933E-3</v>
      </c>
      <c r="V133" s="2">
        <v>1.9412352579067625E-3</v>
      </c>
      <c r="W133" s="2">
        <v>2.0969105939654996E-3</v>
      </c>
      <c r="X133" s="2">
        <v>2.2746437152137127E-3</v>
      </c>
      <c r="Y133" s="2">
        <v>2.5368948432607911E-3</v>
      </c>
      <c r="Z133" s="2">
        <v>6.5437357980965387E-3</v>
      </c>
      <c r="AA133" s="2">
        <v>2.0846715018855095E-3</v>
      </c>
      <c r="AB133" s="2">
        <v>2.5840278789822906E-3</v>
      </c>
      <c r="AC133" s="2">
        <v>2.9343403251290458E-3</v>
      </c>
      <c r="AD133" s="2">
        <v>2.4167134613469446E-3</v>
      </c>
      <c r="AE133" s="2">
        <v>5.9043320453230283E-3</v>
      </c>
      <c r="AG133">
        <v>1</v>
      </c>
      <c r="AH133" s="3">
        <f>Z64</f>
        <v>1.0106330378524339E-2</v>
      </c>
      <c r="AI133" s="3">
        <f>Z143</f>
        <v>1.2828055325503126E-2</v>
      </c>
      <c r="AJ133" s="3">
        <f>Z154</f>
        <v>-6.4211935971164799E-2</v>
      </c>
    </row>
    <row r="134" spans="1:36" x14ac:dyDescent="0.25">
      <c r="A134" t="s">
        <v>94</v>
      </c>
      <c r="B134" s="2">
        <v>2.0872026796289861E-3</v>
      </c>
      <c r="C134" s="2">
        <v>3.6829922074929915E-3</v>
      </c>
      <c r="D134" s="2">
        <v>4.0085551771837872E-3</v>
      </c>
      <c r="E134" s="2">
        <v>3.9487933682521613E-3</v>
      </c>
      <c r="F134" s="2">
        <v>1.2753135694555449E-3</v>
      </c>
      <c r="G134" s="2">
        <v>1.8566650768558769E-3</v>
      </c>
      <c r="H134" s="2">
        <v>5.5389523666832469E-3</v>
      </c>
      <c r="I134" s="2">
        <v>2.0397217672800997E-3</v>
      </c>
      <c r="J134" s="2">
        <v>2.6425379505551905E-3</v>
      </c>
      <c r="K134" s="2">
        <v>1.5220030909736965E-3</v>
      </c>
      <c r="L134" s="2">
        <v>2.2043751815083354E-3</v>
      </c>
      <c r="M134" s="2">
        <v>2.407982800049393E-3</v>
      </c>
      <c r="N134" s="2">
        <v>2.1062585314956949E-3</v>
      </c>
      <c r="O134" s="2">
        <v>5.1789593607468659E-3</v>
      </c>
      <c r="P134" s="2">
        <v>3.7893576227662194E-3</v>
      </c>
      <c r="Q134" s="2">
        <v>1.1902412718136316E-3</v>
      </c>
      <c r="R134" s="2">
        <v>1.7916166381665999E-3</v>
      </c>
      <c r="S134" s="2">
        <v>1.5434727355568508E-3</v>
      </c>
      <c r="T134" s="2">
        <v>1.8839605983095205E-3</v>
      </c>
      <c r="U134" s="2">
        <v>1.2720198689484205E-3</v>
      </c>
      <c r="V134" s="2">
        <v>1.6618335274097837E-3</v>
      </c>
      <c r="W134" s="2">
        <v>1.7951025332139322E-3</v>
      </c>
      <c r="X134" s="2">
        <v>1.9472545501415246E-3</v>
      </c>
      <c r="Y134" s="2">
        <v>2.1717599084769253E-3</v>
      </c>
      <c r="Z134" s="2">
        <v>2.0846715018855095E-3</v>
      </c>
      <c r="AA134" s="2">
        <v>4.7956165287017637E-3</v>
      </c>
      <c r="AB134" s="2">
        <v>2.2121090926840222E-3</v>
      </c>
      <c r="AC134" s="2">
        <v>2.5120011154074078E-3</v>
      </c>
      <c r="AD134" s="2">
        <v>2.068876216754661E-3</v>
      </c>
      <c r="AE134" s="2">
        <v>5.0545223253662249E-3</v>
      </c>
      <c r="AG134">
        <v>1</v>
      </c>
      <c r="AH134" s="3">
        <f>AA64</f>
        <v>1.61487773914511E-2</v>
      </c>
      <c r="AI134" s="3">
        <f>AA143</f>
        <v>5.1465352677844516E-2</v>
      </c>
      <c r="AJ134" s="3">
        <f>AA154</f>
        <v>9.6185470064013637E-2</v>
      </c>
    </row>
    <row r="135" spans="1:36" x14ac:dyDescent="0.25">
      <c r="A135" t="s">
        <v>95</v>
      </c>
      <c r="B135" s="2">
        <v>2.5871653679583172E-3</v>
      </c>
      <c r="C135" s="2">
        <v>4.5652058531181908E-3</v>
      </c>
      <c r="D135" s="2">
        <v>4.9687532654008413E-3</v>
      </c>
      <c r="E135" s="2">
        <v>4.8946762800158253E-3</v>
      </c>
      <c r="F135" s="2">
        <v>1.5807986126048802E-3</v>
      </c>
      <c r="G135" s="2">
        <v>2.3014054330330038E-3</v>
      </c>
      <c r="H135" s="2">
        <v>6.8657375144808358E-3</v>
      </c>
      <c r="I135" s="2">
        <v>2.5283110107523657E-3</v>
      </c>
      <c r="J135" s="2">
        <v>3.2755240954401238E-3</v>
      </c>
      <c r="K135" s="2">
        <v>1.8865794516863146E-3</v>
      </c>
      <c r="L135" s="2">
        <v>2.7324050430018402E-3</v>
      </c>
      <c r="M135" s="2">
        <v>2.984784260642327E-3</v>
      </c>
      <c r="N135" s="2">
        <v>2.6107858052486985E-3</v>
      </c>
      <c r="O135" s="2">
        <v>6.4195127914312405E-3</v>
      </c>
      <c r="P135" s="2">
        <v>4.6970497422762466E-3</v>
      </c>
      <c r="Q135" s="2">
        <v>1.4753483348815288E-3</v>
      </c>
      <c r="R135" s="2">
        <v>2.220775473394119E-3</v>
      </c>
      <c r="S135" s="2">
        <v>1.9131918748448479E-3</v>
      </c>
      <c r="T135" s="2">
        <v>2.3352392473024366E-3</v>
      </c>
      <c r="U135" s="2">
        <v>1.5767159482965086E-3</v>
      </c>
      <c r="V135" s="2">
        <v>2.0599044795165055E-3</v>
      </c>
      <c r="W135" s="2">
        <v>2.2250963699849565E-3</v>
      </c>
      <c r="X135" s="2">
        <v>2.4136944552126194E-3</v>
      </c>
      <c r="Y135" s="2">
        <v>2.6919771987503325E-3</v>
      </c>
      <c r="Z135" s="2">
        <v>2.5840278789822906E-3</v>
      </c>
      <c r="AA135" s="2">
        <v>2.2121090926840222E-3</v>
      </c>
      <c r="AB135" s="2">
        <v>7.3682368764932732E-3</v>
      </c>
      <c r="AC135" s="2">
        <v>3.1137188321404144E-3</v>
      </c>
      <c r="AD135" s="2">
        <v>2.564449035458181E-3</v>
      </c>
      <c r="AE135" s="2">
        <v>6.2652684568631064E-3</v>
      </c>
      <c r="AG135">
        <v>1</v>
      </c>
      <c r="AH135" s="3">
        <f>AB64</f>
        <v>1.1627323097006108E-2</v>
      </c>
      <c r="AI135" s="3">
        <f>AB143</f>
        <v>2.004619516912816E-3</v>
      </c>
      <c r="AJ135" s="3">
        <f>AB154</f>
        <v>-4.5164520261110778E-2</v>
      </c>
    </row>
    <row r="136" spans="1:36" x14ac:dyDescent="0.25">
      <c r="A136" t="s">
        <v>96</v>
      </c>
      <c r="B136" s="2">
        <v>2.9379031583696954E-3</v>
      </c>
      <c r="C136" s="2">
        <v>5.1841033667933056E-3</v>
      </c>
      <c r="D136" s="2">
        <v>5.642359043751724E-3</v>
      </c>
      <c r="E136" s="2">
        <v>5.5582395622448691E-3</v>
      </c>
      <c r="F136" s="2">
        <v>1.795104902932179E-3</v>
      </c>
      <c r="G136" s="2">
        <v>2.6134032150146543E-3</v>
      </c>
      <c r="H136" s="2">
        <v>7.7965143543369869E-3</v>
      </c>
      <c r="I136" s="2">
        <v>2.871070011922766E-3</v>
      </c>
      <c r="J136" s="2">
        <v>3.7195815561275021E-3</v>
      </c>
      <c r="K136" s="2">
        <v>2.1423399517745442E-3</v>
      </c>
      <c r="L136" s="2">
        <v>3.1028327393371798E-3</v>
      </c>
      <c r="M136" s="2">
        <v>3.3894265959942805E-3</v>
      </c>
      <c r="N136" s="2">
        <v>2.9647257798290447E-3</v>
      </c>
      <c r="O136" s="2">
        <v>7.2897956731787696E-3</v>
      </c>
      <c r="P136" s="2">
        <v>5.3338211170254344E-3</v>
      </c>
      <c r="Q136" s="2">
        <v>1.6753589030006481E-3</v>
      </c>
      <c r="R136" s="2">
        <v>2.5218423832193376E-3</v>
      </c>
      <c r="S136" s="2">
        <v>2.1725601777475849E-3</v>
      </c>
      <c r="T136" s="2">
        <v>2.6518238243166043E-3</v>
      </c>
      <c r="U136" s="2">
        <v>1.7904687584805415E-3</v>
      </c>
      <c r="V136" s="2">
        <v>2.3391623710111937E-3</v>
      </c>
      <c r="W136" s="2">
        <v>2.5267490567155233E-3</v>
      </c>
      <c r="X136" s="2">
        <v>2.7409150768374175E-3</v>
      </c>
      <c r="Y136" s="2">
        <v>3.0569241581604339E-3</v>
      </c>
      <c r="Z136" s="2">
        <v>2.9343403251290458E-3</v>
      </c>
      <c r="AA136" s="2">
        <v>2.5120011154074078E-3</v>
      </c>
      <c r="AB136" s="2">
        <v>3.1137188321404144E-3</v>
      </c>
      <c r="AC136" s="2">
        <v>9.5014558196350879E-3</v>
      </c>
      <c r="AD136" s="2">
        <v>2.9121072097128093E-3</v>
      </c>
      <c r="AE136" s="2">
        <v>7.114640685677541E-3</v>
      </c>
      <c r="AG136">
        <v>1</v>
      </c>
      <c r="AH136" s="3">
        <f>AC64</f>
        <v>1.5133290801895783E-2</v>
      </c>
      <c r="AI136" s="3">
        <f>AC143</f>
        <v>-1.5577648097195196E-2</v>
      </c>
      <c r="AJ136" s="3">
        <f>AC154</f>
        <v>-1.4248708663964387E-2</v>
      </c>
    </row>
    <row r="137" spans="1:36" x14ac:dyDescent="0.25">
      <c r="A137" t="s">
        <v>97</v>
      </c>
      <c r="B137" s="2">
        <v>2.419647799596491E-3</v>
      </c>
      <c r="C137" s="2">
        <v>4.2696112254778842E-3</v>
      </c>
      <c r="D137" s="2">
        <v>4.6470291595054796E-3</v>
      </c>
      <c r="E137" s="2">
        <v>4.5777486191475028E-3</v>
      </c>
      <c r="F137" s="2">
        <v>1.4784427512699334E-3</v>
      </c>
      <c r="G137" s="2">
        <v>2.1523906670149252E-3</v>
      </c>
      <c r="H137" s="2">
        <v>6.4211846970689225E-3</v>
      </c>
      <c r="I137" s="2">
        <v>2.3646042304169813E-3</v>
      </c>
      <c r="J137" s="2">
        <v>3.0634356690973897E-3</v>
      </c>
      <c r="K137" s="2">
        <v>1.7644244452140066E-3</v>
      </c>
      <c r="L137" s="2">
        <v>2.5554832836693557E-3</v>
      </c>
      <c r="M137" s="2">
        <v>2.7915210824860596E-3</v>
      </c>
      <c r="N137" s="2">
        <v>2.4417388262556335E-3</v>
      </c>
      <c r="O137" s="2">
        <v>6.0038527852303821E-3</v>
      </c>
      <c r="P137" s="2">
        <v>4.3929182936083173E-3</v>
      </c>
      <c r="Q137" s="2">
        <v>1.3798203224062147E-3</v>
      </c>
      <c r="R137" s="2">
        <v>2.0769814539673094E-3</v>
      </c>
      <c r="S137" s="2">
        <v>1.7893137282629259E-3</v>
      </c>
      <c r="T137" s="2">
        <v>2.1840337599779375E-3</v>
      </c>
      <c r="U137" s="2">
        <v>1.4746244372832867E-3</v>
      </c>
      <c r="V137" s="2">
        <v>1.9265267705614133E-3</v>
      </c>
      <c r="W137" s="2">
        <v>2.0810225748240543E-3</v>
      </c>
      <c r="X137" s="2">
        <v>2.257409035303522E-3</v>
      </c>
      <c r="Y137" s="2">
        <v>2.5176731206248554E-3</v>
      </c>
      <c r="Z137" s="2">
        <v>2.4167134613469446E-3</v>
      </c>
      <c r="AA137" s="2">
        <v>2.068876216754661E-3</v>
      </c>
      <c r="AB137" s="2">
        <v>2.564449035458181E-3</v>
      </c>
      <c r="AC137" s="2">
        <v>2.9121072097128093E-3</v>
      </c>
      <c r="AD137" s="2">
        <v>6.4449493951946801E-3</v>
      </c>
      <c r="AE137" s="2">
        <v>5.8595956885019512E-3</v>
      </c>
      <c r="AG137">
        <v>1</v>
      </c>
      <c r="AH137" s="3">
        <f>AD64</f>
        <v>2.8244458596357921E-2</v>
      </c>
      <c r="AI137" s="3">
        <f>AD143</f>
        <v>1.4354970277191499E-2</v>
      </c>
      <c r="AJ137" s="3">
        <f>AD154</f>
        <v>0.254380791152723</v>
      </c>
    </row>
    <row r="138" spans="1:36" x14ac:dyDescent="0.25">
      <c r="A138" t="s">
        <v>98</v>
      </c>
      <c r="B138" s="2">
        <v>5.9115009992084253E-3</v>
      </c>
      <c r="C138" s="2">
        <v>1.0431192105666412E-2</v>
      </c>
      <c r="D138" s="2">
        <v>1.1353271134893466E-2</v>
      </c>
      <c r="E138" s="2">
        <v>1.1184010144256656E-2</v>
      </c>
      <c r="F138" s="2">
        <v>3.6120198166287457E-3</v>
      </c>
      <c r="G138" s="2">
        <v>5.2585585310669977E-3</v>
      </c>
      <c r="H138" s="2">
        <v>1.5687754126511692E-2</v>
      </c>
      <c r="I138" s="2">
        <v>5.7770227027146405E-3</v>
      </c>
      <c r="J138" s="2">
        <v>7.484354963519878E-3</v>
      </c>
      <c r="K138" s="2">
        <v>4.3107087207691066E-3</v>
      </c>
      <c r="L138" s="2">
        <v>6.2433640083449649E-3</v>
      </c>
      <c r="M138" s="2">
        <v>6.8200337549868496E-3</v>
      </c>
      <c r="N138" s="2">
        <v>5.965472129300515E-3</v>
      </c>
      <c r="O138" s="2">
        <v>1.46681602772554E-2</v>
      </c>
      <c r="P138" s="2">
        <v>1.0732446633942832E-2</v>
      </c>
      <c r="Q138" s="2">
        <v>3.37107293714097E-3</v>
      </c>
      <c r="R138" s="2">
        <v>5.0743244295771697E-3</v>
      </c>
      <c r="S138" s="2">
        <v>4.3715163398109361E-3</v>
      </c>
      <c r="T138" s="2">
        <v>5.3358665490769279E-3</v>
      </c>
      <c r="U138" s="2">
        <v>3.6026911998973694E-3</v>
      </c>
      <c r="V138" s="2">
        <v>4.7067448953003769E-3</v>
      </c>
      <c r="W138" s="2">
        <v>5.0841973912481003E-3</v>
      </c>
      <c r="X138" s="2">
        <v>5.5151314873364225E-3</v>
      </c>
      <c r="Y138" s="2">
        <v>6.1509890698704193E-3</v>
      </c>
      <c r="Z138" s="2">
        <v>5.9043320453230283E-3</v>
      </c>
      <c r="AA138" s="2">
        <v>5.0545223253662249E-3</v>
      </c>
      <c r="AB138" s="2">
        <v>6.2652684568631064E-3</v>
      </c>
      <c r="AC138" s="2">
        <v>7.114640685677541E-3</v>
      </c>
      <c r="AD138" s="2">
        <v>5.8595956885019512E-3</v>
      </c>
      <c r="AE138" s="2">
        <v>3.8468985715685397E-2</v>
      </c>
      <c r="AG138">
        <v>1</v>
      </c>
      <c r="AH138" s="3">
        <f>AE64</f>
        <v>7.1018763134876886E-2</v>
      </c>
      <c r="AI138" s="3">
        <f>AE143</f>
        <v>-3.9722550860064813E-2</v>
      </c>
      <c r="AJ138" s="3">
        <f>AE154</f>
        <v>0.11681711687197399</v>
      </c>
    </row>
    <row r="140" spans="1:36" x14ac:dyDescent="0.25">
      <c r="A140" s="7" t="s">
        <v>29</v>
      </c>
    </row>
    <row r="142" spans="1:36" x14ac:dyDescent="0.25">
      <c r="A142" t="s">
        <v>27</v>
      </c>
      <c r="B142" t="s">
        <v>69</v>
      </c>
      <c r="C142" t="s">
        <v>70</v>
      </c>
      <c r="D142" t="s">
        <v>71</v>
      </c>
      <c r="E142" t="s">
        <v>72</v>
      </c>
      <c r="F142" t="s">
        <v>73</v>
      </c>
      <c r="G142" t="s">
        <v>74</v>
      </c>
      <c r="H142" t="s">
        <v>75</v>
      </c>
      <c r="I142" t="s">
        <v>76</v>
      </c>
      <c r="J142" t="s">
        <v>77</v>
      </c>
      <c r="K142" t="s">
        <v>78</v>
      </c>
      <c r="L142" t="s">
        <v>79</v>
      </c>
      <c r="M142" t="s">
        <v>80</v>
      </c>
      <c r="N142" t="s">
        <v>81</v>
      </c>
      <c r="O142" t="s">
        <v>82</v>
      </c>
      <c r="P142" t="s">
        <v>83</v>
      </c>
      <c r="Q142" t="s">
        <v>84</v>
      </c>
      <c r="R142" t="s">
        <v>85</v>
      </c>
      <c r="S142" t="s">
        <v>86</v>
      </c>
      <c r="T142" t="s">
        <v>87</v>
      </c>
      <c r="U142" t="s">
        <v>88</v>
      </c>
      <c r="V142" t="s">
        <v>89</v>
      </c>
      <c r="W142" t="s">
        <v>90</v>
      </c>
      <c r="X142" t="s">
        <v>91</v>
      </c>
      <c r="Y142" t="s">
        <v>92</v>
      </c>
      <c r="Z142" t="s">
        <v>93</v>
      </c>
      <c r="AA142" t="s">
        <v>94</v>
      </c>
      <c r="AB142" t="s">
        <v>95</v>
      </c>
      <c r="AC142" t="s">
        <v>96</v>
      </c>
      <c r="AD142" t="s">
        <v>97</v>
      </c>
      <c r="AE142" t="s">
        <v>98</v>
      </c>
      <c r="AF142" t="s">
        <v>30</v>
      </c>
    </row>
    <row r="143" spans="1:36" x14ac:dyDescent="0.25">
      <c r="B143" s="3">
        <f t="array" ref="B143:AE143">MMULT(TRANSPOSE(AG109:AG138),MINVERSE(B109:AE138))/MMULT(MMULT(TRANSPOSE(AG109:AG138),MINVERSE(B109:AE138)),AG109:AG138)</f>
        <v>1.2587510248271132E-2</v>
      </c>
      <c r="C143" s="3">
        <v>-3.8366715500732465E-2</v>
      </c>
      <c r="D143" s="3">
        <v>-3.9691499699535948E-2</v>
      </c>
      <c r="E143" s="3">
        <v>-3.9520387045818089E-2</v>
      </c>
      <c r="F143" s="3">
        <v>0.21366542952629602</v>
      </c>
      <c r="G143" s="3">
        <v>4.001557521883433E-2</v>
      </c>
      <c r="H143" s="3">
        <v>-3.877020253913132E-2</v>
      </c>
      <c r="I143" s="3">
        <v>1.7294366075232274E-2</v>
      </c>
      <c r="J143" s="3">
        <v>-2.0815379377982487E-2</v>
      </c>
      <c r="K143" s="3">
        <v>0.11162678770728367</v>
      </c>
      <c r="L143" s="3">
        <v>2.5924515658243708E-3</v>
      </c>
      <c r="M143" s="3">
        <v>-1.0485717637690954E-2</v>
      </c>
      <c r="N143" s="3">
        <v>1.081234107813416E-2</v>
      </c>
      <c r="O143" s="3">
        <v>-3.9509070164050031E-2</v>
      </c>
      <c r="P143" s="3">
        <v>-3.8913356753089497E-2</v>
      </c>
      <c r="Q143" s="3">
        <v>0.2669477891901515</v>
      </c>
      <c r="R143" s="3">
        <v>5.0279266331019895E-2</v>
      </c>
      <c r="S143" s="3">
        <v>0.1052941986510776</v>
      </c>
      <c r="T143" s="3">
        <v>3.6092183112171099E-2</v>
      </c>
      <c r="U143" s="3">
        <v>0.21550718084594145</v>
      </c>
      <c r="V143" s="3">
        <v>7.5379862281247406E-2</v>
      </c>
      <c r="W143" s="3">
        <v>4.9694218883823006E-2</v>
      </c>
      <c r="X143" s="3">
        <v>2.7766678879493002E-2</v>
      </c>
      <c r="Y143" s="3">
        <v>5.1636902830379701E-3</v>
      </c>
      <c r="Z143" s="3">
        <v>1.2828055325503126E-2</v>
      </c>
      <c r="AA143" s="3">
        <v>5.1465352677844516E-2</v>
      </c>
      <c r="AB143" s="3">
        <v>2.004619516912816E-3</v>
      </c>
      <c r="AC143" s="3">
        <v>-1.5577648097195196E-2</v>
      </c>
      <c r="AD143" s="3">
        <v>1.4354970277191499E-2</v>
      </c>
      <c r="AE143" s="3">
        <v>-3.9722550860064813E-2</v>
      </c>
      <c r="AF143" s="3">
        <f>SUM(B143:AE143)</f>
        <v>0.99999999999999989</v>
      </c>
    </row>
    <row r="145" spans="1:32" x14ac:dyDescent="0.25">
      <c r="B145" t="s">
        <v>21</v>
      </c>
      <c r="C145" t="s">
        <v>22</v>
      </c>
    </row>
    <row r="146" spans="1:32" x14ac:dyDescent="0.25">
      <c r="A146" t="s">
        <v>31</v>
      </c>
      <c r="B146" s="3">
        <f>SUMPRODUCT(B64:AE64,B143:AE143)</f>
        <v>1.2358817105892725E-2</v>
      </c>
      <c r="C146" s="3">
        <f>B146*12</f>
        <v>0.14830580527071269</v>
      </c>
    </row>
    <row r="147" spans="1:32" x14ac:dyDescent="0.25">
      <c r="A147" t="s">
        <v>32</v>
      </c>
      <c r="B147" s="2">
        <f t="array" ref="B147">MMULT(MMULT(B143:AE143,B109:AE138),TRANSPOSE(B143:AE143))</f>
        <v>7.6316738774263794E-4</v>
      </c>
      <c r="C147" s="2">
        <f>B147*12</f>
        <v>9.1580086529116558E-3</v>
      </c>
    </row>
    <row r="148" spans="1:32" x14ac:dyDescent="0.25">
      <c r="A148" t="s">
        <v>33</v>
      </c>
      <c r="B148" s="3">
        <f>SQRT(B147)</f>
        <v>2.7625484389285158E-2</v>
      </c>
      <c r="C148" s="3">
        <f>SQRT(C147)</f>
        <v>9.569748509188554E-2</v>
      </c>
    </row>
    <row r="149" spans="1:32" x14ac:dyDescent="0.25">
      <c r="A149" t="s">
        <v>34</v>
      </c>
      <c r="B149" s="4">
        <f>(B146-B70)/B148</f>
        <v>0.38945261390839708</v>
      </c>
      <c r="C149" s="4">
        <f>(C146-C70)/C148</f>
        <v>1.3491034288596988</v>
      </c>
    </row>
    <row r="151" spans="1:32" x14ac:dyDescent="0.25">
      <c r="A151" s="7" t="s">
        <v>35</v>
      </c>
    </row>
    <row r="153" spans="1:32" x14ac:dyDescent="0.25">
      <c r="A153" t="s">
        <v>28</v>
      </c>
      <c r="B153" t="s">
        <v>69</v>
      </c>
      <c r="C153" t="s">
        <v>70</v>
      </c>
      <c r="D153" t="s">
        <v>71</v>
      </c>
      <c r="E153" t="s">
        <v>72</v>
      </c>
      <c r="F153" t="s">
        <v>73</v>
      </c>
      <c r="G153" t="s">
        <v>74</v>
      </c>
      <c r="H153" t="s">
        <v>75</v>
      </c>
      <c r="I153" t="s">
        <v>76</v>
      </c>
      <c r="J153" t="s">
        <v>77</v>
      </c>
      <c r="K153" t="s">
        <v>78</v>
      </c>
      <c r="L153" t="s">
        <v>79</v>
      </c>
      <c r="M153" t="s">
        <v>80</v>
      </c>
      <c r="N153" t="s">
        <v>81</v>
      </c>
      <c r="O153" t="s">
        <v>82</v>
      </c>
      <c r="P153" t="s">
        <v>83</v>
      </c>
      <c r="Q153" t="s">
        <v>84</v>
      </c>
      <c r="R153" t="s">
        <v>85</v>
      </c>
      <c r="S153" t="s">
        <v>86</v>
      </c>
      <c r="T153" t="s">
        <v>87</v>
      </c>
      <c r="U153" t="s">
        <v>88</v>
      </c>
      <c r="V153" t="s">
        <v>89</v>
      </c>
      <c r="W153" t="s">
        <v>90</v>
      </c>
      <c r="X153" t="s">
        <v>91</v>
      </c>
      <c r="Y153" t="s">
        <v>92</v>
      </c>
      <c r="Z153" t="s">
        <v>93</v>
      </c>
      <c r="AA153" t="s">
        <v>94</v>
      </c>
      <c r="AB153" t="s">
        <v>95</v>
      </c>
      <c r="AC153" t="s">
        <v>96</v>
      </c>
      <c r="AD153" t="s">
        <v>97</v>
      </c>
      <c r="AE153" t="s">
        <v>98</v>
      </c>
      <c r="AF153" t="s">
        <v>30</v>
      </c>
    </row>
    <row r="154" spans="1:32" x14ac:dyDescent="0.25">
      <c r="B154" s="3">
        <f t="array" ref="B154:AE154">TRANSPOSE(MMULT(MINVERSE(B109:AE138),AH109:AH138-B70)/SUM(MMULT(MINVERSE(B109:AE138),AH109:AH138-B70)))</f>
        <v>-5.8435805902264944E-2</v>
      </c>
      <c r="C154" s="3">
        <v>-6.9772712277962376E-2</v>
      </c>
      <c r="D154" s="3">
        <v>-7.3563323280805448E-2</v>
      </c>
      <c r="E154" s="3">
        <v>-8.4039733838483482E-2</v>
      </c>
      <c r="F154" s="3">
        <v>0.34301279963294939</v>
      </c>
      <c r="G154" s="3">
        <v>0.10225869609473372</v>
      </c>
      <c r="H154" s="3">
        <v>-7.4111459954879583E-2</v>
      </c>
      <c r="I154" s="3">
        <v>0.20779060653795736</v>
      </c>
      <c r="J154" s="3">
        <v>0.14677637722828099</v>
      </c>
      <c r="K154" s="3">
        <v>1.072568111326498E-2</v>
      </c>
      <c r="L154" s="3">
        <v>-0.19928484550943282</v>
      </c>
      <c r="M154" s="3">
        <v>-8.1545863656305395E-2</v>
      </c>
      <c r="N154" s="3">
        <v>-0.11918463728440969</v>
      </c>
      <c r="O154" s="3">
        <v>-3.4747623163575901E-2</v>
      </c>
      <c r="P154" s="3">
        <v>-9.4129727298282173E-2</v>
      </c>
      <c r="Q154" s="3">
        <v>0.317861074486887</v>
      </c>
      <c r="R154" s="3">
        <v>4.0220198665555131E-2</v>
      </c>
      <c r="S154" s="3">
        <v>-0.20311419268511247</v>
      </c>
      <c r="T154" s="3">
        <v>9.959041258724205E-2</v>
      </c>
      <c r="U154" s="3">
        <v>-2.3040675910262987E-2</v>
      </c>
      <c r="V154" s="3">
        <v>0.39406886364411009</v>
      </c>
      <c r="W154" s="3">
        <v>0.24955679518714488</v>
      </c>
      <c r="X154" s="3">
        <v>-6.7452050916280246E-2</v>
      </c>
      <c r="Y154" s="3">
        <v>-7.3197066692538892E-2</v>
      </c>
      <c r="Z154" s="3">
        <v>-6.4211935971164799E-2</v>
      </c>
      <c r="AA154" s="3">
        <v>9.6185470064013637E-2</v>
      </c>
      <c r="AB154" s="3">
        <v>-4.5164520261110778E-2</v>
      </c>
      <c r="AC154" s="3">
        <v>-1.4248708663964387E-2</v>
      </c>
      <c r="AD154" s="3">
        <v>0.254380791152723</v>
      </c>
      <c r="AE154" s="3">
        <v>0.11681711687197399</v>
      </c>
      <c r="AF154" s="3">
        <f>SUM(B154:AE154)</f>
        <v>1</v>
      </c>
    </row>
    <row r="156" spans="1:32" x14ac:dyDescent="0.25">
      <c r="B156" t="s">
        <v>21</v>
      </c>
      <c r="C156" t="s">
        <v>22</v>
      </c>
    </row>
    <row r="157" spans="1:32" x14ac:dyDescent="0.25">
      <c r="A157" t="s">
        <v>36</v>
      </c>
      <c r="B157" s="3">
        <f>SUMPRODUCT(B64:AE64,B154:AE154)</f>
        <v>4.7235794131753793E-2</v>
      </c>
      <c r="C157" s="3">
        <f>B157*12</f>
        <v>0.56682952958104549</v>
      </c>
    </row>
    <row r="158" spans="1:32" x14ac:dyDescent="0.25">
      <c r="A158" t="s">
        <v>37</v>
      </c>
      <c r="B158" s="2">
        <f t="array" ref="B158">MMULT(MMULT(B154:AE154,B109:AE138),TRANSPOSE(B154:AE154))</f>
        <v>3.2371355932815137E-3</v>
      </c>
      <c r="C158" s="2">
        <f>B158*12</f>
        <v>3.8845627119378168E-2</v>
      </c>
    </row>
    <row r="159" spans="1:32" x14ac:dyDescent="0.25">
      <c r="A159" t="s">
        <v>38</v>
      </c>
      <c r="B159" s="3">
        <f>SQRT(B158)</f>
        <v>5.6895831071191089E-2</v>
      </c>
      <c r="C159" s="3">
        <f>SQRT(C158)</f>
        <v>0.19709294030831792</v>
      </c>
    </row>
    <row r="160" spans="1:32" x14ac:dyDescent="0.25">
      <c r="A160" t="s">
        <v>34</v>
      </c>
      <c r="B160" s="4">
        <f>(B157-B70)/B159</f>
        <v>0.80209381377436717</v>
      </c>
      <c r="C160" s="4">
        <f>(C157-C70)/C159</f>
        <v>2.7785344757877857</v>
      </c>
    </row>
    <row r="162" spans="1:3" x14ac:dyDescent="0.25">
      <c r="A162" s="7" t="s">
        <v>39</v>
      </c>
    </row>
    <row r="164" spans="1:3" x14ac:dyDescent="0.25">
      <c r="A164" t="s">
        <v>40</v>
      </c>
      <c r="B164" s="2">
        <f t="array" ref="B164">MMULT(MMULT(TRANSPOSE(AI109:AI138),B109:AE138),AJ109:AJ138)</f>
        <v>7.6316738774263784E-4</v>
      </c>
    </row>
    <row r="166" spans="1:3" x14ac:dyDescent="0.25">
      <c r="A166" t="s">
        <v>41</v>
      </c>
      <c r="B166" s="3">
        <v>0.3</v>
      </c>
    </row>
    <row r="167" spans="1:3" x14ac:dyDescent="0.25">
      <c r="A167" t="s">
        <v>42</v>
      </c>
      <c r="B167" s="3">
        <f>B166*B146+(1-B166)*B157</f>
        <v>3.677270102399547E-2</v>
      </c>
    </row>
    <row r="168" spans="1:3" x14ac:dyDescent="0.25">
      <c r="A168" t="s">
        <v>43</v>
      </c>
      <c r="B168" s="3">
        <f>SQRT(B166^2*B147+(1-B166)^2*B158+2*B166*(1-B166)*B164)</f>
        <v>4.4445605052206086E-2</v>
      </c>
    </row>
    <row r="170" spans="1:3" x14ac:dyDescent="0.25">
      <c r="A170" t="s">
        <v>44</v>
      </c>
    </row>
    <row r="171" spans="1:3" x14ac:dyDescent="0.25">
      <c r="B171" t="s">
        <v>43</v>
      </c>
      <c r="C171" t="s">
        <v>42</v>
      </c>
    </row>
    <row r="172" spans="1:3" x14ac:dyDescent="0.25">
      <c r="B172" s="3">
        <f>B168</f>
        <v>4.4445605052206086E-2</v>
      </c>
      <c r="C172" s="3">
        <f>B167</f>
        <v>3.677270102399547E-2</v>
      </c>
    </row>
    <row r="173" spans="1:3" x14ac:dyDescent="0.25">
      <c r="A173">
        <v>-1.4</v>
      </c>
      <c r="B173" s="3">
        <f t="dataTable" ref="B173:C195" dt2D="0" dtr="0" r1="B166"/>
        <v>0.12252846302654155</v>
      </c>
      <c r="C173" s="3">
        <v>9.6063561967959288E-2</v>
      </c>
    </row>
    <row r="174" spans="1:3" x14ac:dyDescent="0.25">
      <c r="A174">
        <v>-1.2</v>
      </c>
      <c r="B174" s="3">
        <v>0.1128590869294573</v>
      </c>
      <c r="C174" s="3">
        <v>8.9088166562787077E-2</v>
      </c>
    </row>
    <row r="175" spans="1:3" x14ac:dyDescent="0.25">
      <c r="A175">
        <v>-1</v>
      </c>
      <c r="B175" s="3">
        <v>0.1032426278719122</v>
      </c>
      <c r="C175" s="3">
        <v>8.2112771157614867E-2</v>
      </c>
    </row>
    <row r="176" spans="1:3" x14ac:dyDescent="0.25">
      <c r="A176">
        <v>-0.8</v>
      </c>
      <c r="B176" s="3">
        <v>9.3695380748938711E-2</v>
      </c>
      <c r="C176" s="3">
        <v>7.5137375752442642E-2</v>
      </c>
    </row>
    <row r="177" spans="1:3" x14ac:dyDescent="0.25">
      <c r="A177">
        <v>-0.6</v>
      </c>
      <c r="B177" s="3">
        <v>8.4240880776035101E-2</v>
      </c>
      <c r="C177" s="3">
        <v>6.8161980347270446E-2</v>
      </c>
    </row>
    <row r="178" spans="1:3" x14ac:dyDescent="0.25">
      <c r="A178">
        <v>-0.4</v>
      </c>
      <c r="B178" s="3">
        <v>7.4914251451902225E-2</v>
      </c>
      <c r="C178" s="3">
        <v>6.1186584942098221E-2</v>
      </c>
    </row>
    <row r="179" spans="1:3" x14ac:dyDescent="0.25">
      <c r="A179">
        <v>-0.2</v>
      </c>
      <c r="B179" s="3">
        <v>6.5769914122785794E-2</v>
      </c>
      <c r="C179" s="3">
        <v>5.4211189536926004E-2</v>
      </c>
    </row>
    <row r="180" spans="1:3" x14ac:dyDescent="0.25">
      <c r="A180">
        <v>0</v>
      </c>
      <c r="B180" s="3">
        <v>5.6895831071191089E-2</v>
      </c>
      <c r="C180" s="3">
        <v>4.7235794131753793E-2</v>
      </c>
    </row>
    <row r="181" spans="1:3" x14ac:dyDescent="0.25">
      <c r="A181">
        <v>0.2</v>
      </c>
      <c r="B181" s="3">
        <v>4.844075803791182E-2</v>
      </c>
      <c r="C181" s="3">
        <v>4.0260398726581582E-2</v>
      </c>
    </row>
    <row r="182" spans="1:3" x14ac:dyDescent="0.25">
      <c r="A182">
        <v>0.4</v>
      </c>
      <c r="B182" s="3">
        <v>4.066688999341643E-2</v>
      </c>
      <c r="C182" s="3">
        <v>3.3285003321409365E-2</v>
      </c>
    </row>
    <row r="183" spans="1:3" x14ac:dyDescent="0.25">
      <c r="A183">
        <v>0.6</v>
      </c>
      <c r="B183" s="3">
        <v>3.4044122850043559E-2</v>
      </c>
      <c r="C183" s="3">
        <v>2.6309607916237154E-2</v>
      </c>
    </row>
    <row r="184" spans="1:3" x14ac:dyDescent="0.25">
      <c r="A184">
        <v>0.8</v>
      </c>
      <c r="B184" s="3">
        <v>2.9361984196647765E-2</v>
      </c>
      <c r="C184" s="3">
        <v>1.9334212511064937E-2</v>
      </c>
    </row>
    <row r="185" spans="1:3" x14ac:dyDescent="0.25">
      <c r="A185">
        <v>1</v>
      </c>
      <c r="B185" s="3">
        <v>2.7625484389285158E-2</v>
      </c>
      <c r="C185" s="3">
        <v>1.2358817105892725E-2</v>
      </c>
    </row>
    <row r="186" spans="1:3" x14ac:dyDescent="0.25">
      <c r="A186">
        <v>1.2</v>
      </c>
      <c r="B186" s="3">
        <v>2.9361984196647765E-2</v>
      </c>
      <c r="C186" s="3">
        <v>5.3834217007205122E-3</v>
      </c>
    </row>
    <row r="187" spans="1:3" x14ac:dyDescent="0.25">
      <c r="A187">
        <v>1.4</v>
      </c>
      <c r="B187" s="3">
        <v>3.4044122850043559E-2</v>
      </c>
      <c r="C187" s="3">
        <v>-1.5919737044516984E-3</v>
      </c>
    </row>
    <row r="188" spans="1:3" x14ac:dyDescent="0.25">
      <c r="A188">
        <v>1.6</v>
      </c>
      <c r="B188" s="3">
        <v>4.0666889993416437E-2</v>
      </c>
      <c r="C188" s="3">
        <v>-8.5673691096239193E-3</v>
      </c>
    </row>
    <row r="189" spans="1:3" x14ac:dyDescent="0.25">
      <c r="A189">
        <v>1.8</v>
      </c>
      <c r="B189" s="3">
        <v>4.844075803791182E-2</v>
      </c>
      <c r="C189" s="3">
        <v>-1.5542764514796133E-2</v>
      </c>
    </row>
    <row r="190" spans="1:3" x14ac:dyDescent="0.25">
      <c r="A190">
        <v>2</v>
      </c>
      <c r="B190" s="3">
        <v>5.6895831071191103E-2</v>
      </c>
      <c r="C190" s="3">
        <v>-2.2518159919968344E-2</v>
      </c>
    </row>
    <row r="191" spans="1:3" x14ac:dyDescent="0.25">
      <c r="A191">
        <v>2.2000000000000002</v>
      </c>
      <c r="B191" s="3">
        <v>6.5769914122785808E-2</v>
      </c>
      <c r="C191" s="3">
        <v>-2.9493555325140565E-2</v>
      </c>
    </row>
    <row r="192" spans="1:3" x14ac:dyDescent="0.25">
      <c r="A192">
        <v>2.4</v>
      </c>
      <c r="B192" s="3">
        <v>7.4914251451902225E-2</v>
      </c>
      <c r="C192" s="3">
        <v>-3.6468950730312776E-2</v>
      </c>
    </row>
    <row r="193" spans="1:3" x14ac:dyDescent="0.25">
      <c r="A193">
        <v>2.6</v>
      </c>
      <c r="B193" s="3">
        <v>8.4240880776035115E-2</v>
      </c>
      <c r="C193" s="3">
        <v>-4.3444346135484986E-2</v>
      </c>
    </row>
    <row r="194" spans="1:3" x14ac:dyDescent="0.25">
      <c r="A194">
        <v>2.8</v>
      </c>
      <c r="B194" s="3">
        <v>9.3695380748938698E-2</v>
      </c>
      <c r="C194" s="3">
        <v>-5.0419741540657197E-2</v>
      </c>
    </row>
    <row r="195" spans="1:3" x14ac:dyDescent="0.25">
      <c r="A195">
        <v>3</v>
      </c>
      <c r="B195" s="3">
        <v>0.1032426278719122</v>
      </c>
      <c r="C195" s="3">
        <v>-5.7395136945829414E-2</v>
      </c>
    </row>
    <row r="197" spans="1:3" x14ac:dyDescent="0.25">
      <c r="A197" s="7" t="s">
        <v>45</v>
      </c>
    </row>
    <row r="199" spans="1:3" x14ac:dyDescent="0.25">
      <c r="A199" t="s">
        <v>46</v>
      </c>
    </row>
    <row r="201" spans="1:3" x14ac:dyDescent="0.25">
      <c r="A201" t="s">
        <v>69</v>
      </c>
      <c r="B201" s="4">
        <v>0</v>
      </c>
    </row>
    <row r="202" spans="1:3" x14ac:dyDescent="0.25">
      <c r="A202" t="s">
        <v>70</v>
      </c>
      <c r="B202" s="4">
        <v>0</v>
      </c>
    </row>
    <row r="203" spans="1:3" x14ac:dyDescent="0.25">
      <c r="A203" t="s">
        <v>71</v>
      </c>
      <c r="B203" s="4">
        <v>0</v>
      </c>
    </row>
    <row r="204" spans="1:3" x14ac:dyDescent="0.25">
      <c r="A204" t="s">
        <v>72</v>
      </c>
      <c r="B204" s="4">
        <v>0</v>
      </c>
    </row>
    <row r="205" spans="1:3" x14ac:dyDescent="0.25">
      <c r="A205" t="s">
        <v>73</v>
      </c>
      <c r="B205" s="4">
        <v>0.14286120647352404</v>
      </c>
    </row>
    <row r="206" spans="1:3" x14ac:dyDescent="0.25">
      <c r="A206" t="s">
        <v>74</v>
      </c>
      <c r="B206" s="4">
        <v>0</v>
      </c>
    </row>
    <row r="207" spans="1:3" x14ac:dyDescent="0.25">
      <c r="A207" t="s">
        <v>75</v>
      </c>
      <c r="B207" s="4">
        <v>0</v>
      </c>
    </row>
    <row r="208" spans="1:3" x14ac:dyDescent="0.25">
      <c r="A208" t="s">
        <v>76</v>
      </c>
      <c r="B208" s="4">
        <v>7.9925408300810824E-2</v>
      </c>
    </row>
    <row r="209" spans="1:2" x14ac:dyDescent="0.25">
      <c r="A209" t="s">
        <v>77</v>
      </c>
      <c r="B209" s="4">
        <v>3.9668886496311201E-2</v>
      </c>
    </row>
    <row r="210" spans="1:2" x14ac:dyDescent="0.25">
      <c r="A210" t="s">
        <v>78</v>
      </c>
      <c r="B210" s="4">
        <v>0</v>
      </c>
    </row>
    <row r="211" spans="1:2" x14ac:dyDescent="0.25">
      <c r="A211" t="s">
        <v>79</v>
      </c>
      <c r="B211" s="4">
        <v>0</v>
      </c>
    </row>
    <row r="212" spans="1:2" x14ac:dyDescent="0.25">
      <c r="A212" t="s">
        <v>80</v>
      </c>
      <c r="B212" s="4">
        <v>0</v>
      </c>
    </row>
    <row r="213" spans="1:2" x14ac:dyDescent="0.25">
      <c r="A213" t="s">
        <v>81</v>
      </c>
      <c r="B213" s="4">
        <v>0</v>
      </c>
    </row>
    <row r="214" spans="1:2" x14ac:dyDescent="0.25">
      <c r="A214" t="s">
        <v>82</v>
      </c>
      <c r="B214" s="4">
        <v>0</v>
      </c>
    </row>
    <row r="215" spans="1:2" x14ac:dyDescent="0.25">
      <c r="A215" t="s">
        <v>83</v>
      </c>
      <c r="B215" s="4">
        <v>0</v>
      </c>
    </row>
    <row r="216" spans="1:2" x14ac:dyDescent="0.25">
      <c r="A216" t="s">
        <v>84</v>
      </c>
      <c r="B216" s="4">
        <v>7.8108958486086941E-2</v>
      </c>
    </row>
    <row r="217" spans="1:2" x14ac:dyDescent="0.25">
      <c r="A217" t="s">
        <v>85</v>
      </c>
      <c r="B217" s="4">
        <v>0</v>
      </c>
    </row>
    <row r="218" spans="1:2" x14ac:dyDescent="0.25">
      <c r="A218" t="s">
        <v>86</v>
      </c>
      <c r="B218" s="4">
        <v>0</v>
      </c>
    </row>
    <row r="219" spans="1:2" x14ac:dyDescent="0.25">
      <c r="A219" t="s">
        <v>87</v>
      </c>
      <c r="B219" s="4">
        <v>0</v>
      </c>
    </row>
    <row r="220" spans="1:2" x14ac:dyDescent="0.25">
      <c r="A220" t="s">
        <v>88</v>
      </c>
      <c r="B220" s="4">
        <v>0</v>
      </c>
    </row>
    <row r="221" spans="1:2" x14ac:dyDescent="0.25">
      <c r="A221" t="s">
        <v>89</v>
      </c>
      <c r="B221" s="4">
        <v>0.31318865931374329</v>
      </c>
    </row>
    <row r="222" spans="1:2" x14ac:dyDescent="0.25">
      <c r="A222" t="s">
        <v>90</v>
      </c>
      <c r="B222" s="4">
        <v>0.10891360212464901</v>
      </c>
    </row>
    <row r="223" spans="1:2" x14ac:dyDescent="0.25">
      <c r="A223" t="s">
        <v>91</v>
      </c>
      <c r="B223" s="4">
        <v>0</v>
      </c>
    </row>
    <row r="224" spans="1:2" x14ac:dyDescent="0.25">
      <c r="A224" t="s">
        <v>92</v>
      </c>
      <c r="B224" s="4">
        <v>0</v>
      </c>
    </row>
    <row r="225" spans="1:3" x14ac:dyDescent="0.25">
      <c r="A225" t="s">
        <v>93</v>
      </c>
      <c r="B225" s="4">
        <v>0</v>
      </c>
    </row>
    <row r="226" spans="1:3" x14ac:dyDescent="0.25">
      <c r="A226" t="s">
        <v>94</v>
      </c>
      <c r="B226" s="4">
        <v>0</v>
      </c>
    </row>
    <row r="227" spans="1:3" x14ac:dyDescent="0.25">
      <c r="A227" t="s">
        <v>95</v>
      </c>
      <c r="B227" s="4">
        <v>0</v>
      </c>
    </row>
    <row r="228" spans="1:3" x14ac:dyDescent="0.25">
      <c r="A228" t="s">
        <v>96</v>
      </c>
      <c r="B228" s="4">
        <v>0</v>
      </c>
    </row>
    <row r="229" spans="1:3" x14ac:dyDescent="0.25">
      <c r="A229" t="s">
        <v>97</v>
      </c>
      <c r="B229" s="4">
        <v>0.15427722486297915</v>
      </c>
    </row>
    <row r="230" spans="1:3" x14ac:dyDescent="0.25">
      <c r="A230" t="s">
        <v>98</v>
      </c>
      <c r="B230" s="4">
        <v>8.3056054068368523E-2</v>
      </c>
    </row>
    <row r="231" spans="1:3" x14ac:dyDescent="0.25">
      <c r="A231" t="s">
        <v>30</v>
      </c>
      <c r="B231">
        <f>SUM(B201:B230)</f>
        <v>1.0000000001264731</v>
      </c>
    </row>
    <row r="233" spans="1:3" x14ac:dyDescent="0.25">
      <c r="B233" t="s">
        <v>21</v>
      </c>
      <c r="C233" t="s">
        <v>22</v>
      </c>
    </row>
    <row r="234" spans="1:3" x14ac:dyDescent="0.25">
      <c r="A234" s="1" t="s">
        <v>47</v>
      </c>
      <c r="B234" s="3">
        <f t="array" ref="B234">MMULT(TRANSPOSE(B201:B230),AH109:AH138)</f>
        <v>2.7563447479144697E-2</v>
      </c>
      <c r="C234" s="3">
        <f>B234*12</f>
        <v>0.33076136974973636</v>
      </c>
    </row>
    <row r="235" spans="1:3" x14ac:dyDescent="0.25">
      <c r="A235" s="1" t="s">
        <v>48</v>
      </c>
      <c r="B235" s="2">
        <f t="array" ref="B235">MMULT(MMULT(TRANSPOSE(B201:B230),B109:AE138),B201:B230)</f>
        <v>2.8670762116344362E-3</v>
      </c>
      <c r="C235" s="2">
        <f>B235*12</f>
        <v>3.4404914539613238E-2</v>
      </c>
    </row>
    <row r="236" spans="1:3" x14ac:dyDescent="0.25">
      <c r="A236" s="1" t="s">
        <v>49</v>
      </c>
      <c r="B236" s="3">
        <f t="array" ref="B236">SQRT(MMULT(TRANSPOSE(B201:B230),MMULT(B109:AE138,B201:B230)))</f>
        <v>5.3545085784172913E-2</v>
      </c>
      <c r="C236" s="3">
        <f>SQRT(C235)</f>
        <v>0.18548561814764303</v>
      </c>
    </row>
    <row r="237" spans="1:3" x14ac:dyDescent="0.25">
      <c r="A237" s="1" t="s">
        <v>34</v>
      </c>
      <c r="B237" s="4">
        <f>(B234-B70)/B236</f>
        <v>0.48488945528627919</v>
      </c>
      <c r="C237" s="4">
        <f>(C234-C70)/C236</f>
        <v>1.6797063452204657</v>
      </c>
    </row>
    <row r="239" spans="1:3" x14ac:dyDescent="0.25">
      <c r="A239" s="5" t="s">
        <v>50</v>
      </c>
    </row>
    <row r="241" spans="1:2" x14ac:dyDescent="0.25">
      <c r="A241" t="s">
        <v>100</v>
      </c>
    </row>
    <row r="242" spans="1:2" x14ac:dyDescent="0.25">
      <c r="B242" t="s">
        <v>101</v>
      </c>
    </row>
    <row r="243" spans="1:2" x14ac:dyDescent="0.25">
      <c r="A243" t="s">
        <v>69</v>
      </c>
      <c r="B243" s="4">
        <v>0.05</v>
      </c>
    </row>
    <row r="244" spans="1:2" x14ac:dyDescent="0.25">
      <c r="A244" t="s">
        <v>70</v>
      </c>
      <c r="B244" s="4">
        <v>0.05</v>
      </c>
    </row>
    <row r="245" spans="1:2" x14ac:dyDescent="0.25">
      <c r="A245" t="s">
        <v>71</v>
      </c>
      <c r="B245" s="4">
        <v>0.05</v>
      </c>
    </row>
    <row r="246" spans="1:2" x14ac:dyDescent="0.25">
      <c r="A246" t="s">
        <v>72</v>
      </c>
      <c r="B246" s="4">
        <v>0.05</v>
      </c>
    </row>
    <row r="247" spans="1:2" x14ac:dyDescent="0.25">
      <c r="A247" t="s">
        <v>73</v>
      </c>
      <c r="B247" s="4">
        <v>0</v>
      </c>
    </row>
    <row r="248" spans="1:2" x14ac:dyDescent="0.25">
      <c r="A248" t="s">
        <v>74</v>
      </c>
      <c r="B248" s="4">
        <v>1.9658353759947463E-2</v>
      </c>
    </row>
    <row r="249" spans="1:2" x14ac:dyDescent="0.25">
      <c r="A249" t="s">
        <v>75</v>
      </c>
      <c r="B249" s="4">
        <v>0.05</v>
      </c>
    </row>
    <row r="250" spans="1:2" x14ac:dyDescent="0.25">
      <c r="A250" t="s">
        <v>76</v>
      </c>
      <c r="B250" s="4">
        <v>0.05</v>
      </c>
    </row>
    <row r="251" spans="1:2" x14ac:dyDescent="0.25">
      <c r="A251" t="s">
        <v>77</v>
      </c>
      <c r="B251" s="4">
        <v>0.05</v>
      </c>
    </row>
    <row r="252" spans="1:2" x14ac:dyDescent="0.25">
      <c r="A252" t="s">
        <v>78</v>
      </c>
      <c r="B252" s="4">
        <v>0</v>
      </c>
    </row>
    <row r="253" spans="1:2" x14ac:dyDescent="0.25">
      <c r="A253" t="s">
        <v>79</v>
      </c>
      <c r="B253" s="4">
        <v>0.05</v>
      </c>
    </row>
    <row r="254" spans="1:2" x14ac:dyDescent="0.25">
      <c r="A254" t="s">
        <v>80</v>
      </c>
      <c r="B254" s="4">
        <v>0.05</v>
      </c>
    </row>
    <row r="255" spans="1:2" x14ac:dyDescent="0.25">
      <c r="A255" t="s">
        <v>81</v>
      </c>
      <c r="B255" s="4">
        <v>0.05</v>
      </c>
    </row>
    <row r="256" spans="1:2" x14ac:dyDescent="0.25">
      <c r="A256" t="s">
        <v>82</v>
      </c>
      <c r="B256" s="4">
        <v>0.05</v>
      </c>
    </row>
    <row r="257" spans="1:2" x14ac:dyDescent="0.25">
      <c r="A257" t="s">
        <v>83</v>
      </c>
      <c r="B257" s="4">
        <v>0.05</v>
      </c>
    </row>
    <row r="258" spans="1:2" x14ac:dyDescent="0.25">
      <c r="A258" t="s">
        <v>84</v>
      </c>
      <c r="B258" s="4">
        <v>0</v>
      </c>
    </row>
    <row r="259" spans="1:2" x14ac:dyDescent="0.25">
      <c r="A259" t="s">
        <v>85</v>
      </c>
      <c r="B259" s="4">
        <v>0</v>
      </c>
    </row>
    <row r="260" spans="1:2" x14ac:dyDescent="0.25">
      <c r="A260" t="s">
        <v>86</v>
      </c>
      <c r="B260" s="4">
        <v>0</v>
      </c>
    </row>
    <row r="261" spans="1:2" x14ac:dyDescent="0.25">
      <c r="A261" t="s">
        <v>87</v>
      </c>
      <c r="B261" s="4">
        <v>3.0341646063282747E-2</v>
      </c>
    </row>
    <row r="262" spans="1:2" x14ac:dyDescent="0.25">
      <c r="A262" t="s">
        <v>88</v>
      </c>
      <c r="B262" s="4">
        <v>0</v>
      </c>
    </row>
    <row r="263" spans="1:2" x14ac:dyDescent="0.25">
      <c r="A263" t="s">
        <v>89</v>
      </c>
      <c r="B263" s="4">
        <v>0</v>
      </c>
    </row>
    <row r="264" spans="1:2" x14ac:dyDescent="0.25">
      <c r="A264" t="s">
        <v>90</v>
      </c>
      <c r="B264" s="4">
        <v>0</v>
      </c>
    </row>
    <row r="265" spans="1:2" x14ac:dyDescent="0.25">
      <c r="A265" t="s">
        <v>91</v>
      </c>
      <c r="B265" s="4">
        <v>0.05</v>
      </c>
    </row>
    <row r="266" spans="1:2" x14ac:dyDescent="0.25">
      <c r="A266" t="s">
        <v>92</v>
      </c>
      <c r="B266" s="4">
        <v>0.05</v>
      </c>
    </row>
    <row r="267" spans="1:2" x14ac:dyDescent="0.25">
      <c r="A267" t="s">
        <v>93</v>
      </c>
      <c r="B267" s="4">
        <v>0.05</v>
      </c>
    </row>
    <row r="268" spans="1:2" x14ac:dyDescent="0.25">
      <c r="A268" t="s">
        <v>94</v>
      </c>
      <c r="B268" s="4">
        <v>0</v>
      </c>
    </row>
    <row r="269" spans="1:2" x14ac:dyDescent="0.25">
      <c r="A269" t="s">
        <v>95</v>
      </c>
      <c r="B269" s="4">
        <v>0.05</v>
      </c>
    </row>
    <row r="270" spans="1:2" x14ac:dyDescent="0.25">
      <c r="A270" t="s">
        <v>96</v>
      </c>
      <c r="B270" s="4">
        <v>0.05</v>
      </c>
    </row>
    <row r="271" spans="1:2" x14ac:dyDescent="0.25">
      <c r="A271" t="s">
        <v>97</v>
      </c>
      <c r="B271" s="4">
        <v>0.05</v>
      </c>
    </row>
    <row r="272" spans="1:2" x14ac:dyDescent="0.25">
      <c r="A272" t="s">
        <v>98</v>
      </c>
      <c r="B272" s="4">
        <v>0.05</v>
      </c>
    </row>
    <row r="273" spans="1:9" x14ac:dyDescent="0.25">
      <c r="A273" t="s">
        <v>30</v>
      </c>
      <c r="B273">
        <f>SUM(B243:B272)</f>
        <v>0.99999999982323051</v>
      </c>
    </row>
    <row r="275" spans="1:9" x14ac:dyDescent="0.25">
      <c r="B275" t="s">
        <v>21</v>
      </c>
      <c r="C275" t="s">
        <v>22</v>
      </c>
    </row>
    <row r="276" spans="1:9" x14ac:dyDescent="0.25">
      <c r="A276" s="1" t="s">
        <v>47</v>
      </c>
      <c r="B276" s="3">
        <f t="array" ref="B276">MMULT(TRANSPOSE(B243:B272),B109:AE138)</f>
        <v>3.6888450325606365E-3</v>
      </c>
      <c r="C276" s="3">
        <f>B276*12</f>
        <v>4.426614039072764E-2</v>
      </c>
    </row>
    <row r="277" spans="1:9" x14ac:dyDescent="0.25">
      <c r="A277" s="1" t="s">
        <v>48</v>
      </c>
      <c r="B277" s="2">
        <f t="array" ref="B277">MMULT(MMULT(TRANSPOSE(B243:B272),B109:AE138),B243:B272)</f>
        <v>5.450152908354362E-3</v>
      </c>
      <c r="C277" s="2">
        <f>B277*12</f>
        <v>6.5401834900252337E-2</v>
      </c>
    </row>
    <row r="278" spans="1:9" x14ac:dyDescent="0.25">
      <c r="A278" s="1" t="s">
        <v>49</v>
      </c>
      <c r="B278" s="3">
        <f t="array" ref="B278">SQRT(MMULT(TRANSPOSE(B243:B272),MMULT(B109:AE138,B243:B272)))</f>
        <v>7.3825150919956548E-2</v>
      </c>
      <c r="C278" s="3">
        <f>SQRT(C277)</f>
        <v>0.25573782453960997</v>
      </c>
    </row>
    <row r="279" spans="1:9" x14ac:dyDescent="0.25">
      <c r="A279" s="1" t="s">
        <v>34</v>
      </c>
      <c r="B279" s="4">
        <f>(B276-B70)/B278</f>
        <v>2.8294490516184993E-2</v>
      </c>
      <c r="C279" s="4">
        <f>(C276-C70)/C278</f>
        <v>9.8014990296616325E-2</v>
      </c>
    </row>
    <row r="281" spans="1:9" ht="15.75" thickBot="1" x14ac:dyDescent="0.3">
      <c r="A281" s="5" t="s">
        <v>54</v>
      </c>
    </row>
    <row r="282" spans="1:9" ht="45.75" customHeight="1" x14ac:dyDescent="0.25">
      <c r="A282" s="74"/>
      <c r="B282" s="66" t="s">
        <v>27</v>
      </c>
      <c r="C282" s="67"/>
      <c r="D282" s="68" t="s">
        <v>64</v>
      </c>
      <c r="E282" s="69"/>
      <c r="F282" s="70" t="s">
        <v>46</v>
      </c>
      <c r="G282" s="71"/>
      <c r="H282" s="72" t="s">
        <v>103</v>
      </c>
      <c r="I282" s="73"/>
    </row>
    <row r="283" spans="1:9" ht="15.75" thickBot="1" x14ac:dyDescent="0.3">
      <c r="A283" s="75"/>
      <c r="B283" s="52" t="s">
        <v>21</v>
      </c>
      <c r="C283" s="54" t="s">
        <v>22</v>
      </c>
      <c r="D283" s="55" t="s">
        <v>21</v>
      </c>
      <c r="E283" s="56" t="s">
        <v>22</v>
      </c>
      <c r="F283" s="57" t="s">
        <v>21</v>
      </c>
      <c r="G283" s="58" t="s">
        <v>22</v>
      </c>
      <c r="H283" s="59" t="s">
        <v>21</v>
      </c>
      <c r="I283" s="60" t="s">
        <v>22</v>
      </c>
    </row>
    <row r="284" spans="1:9" x14ac:dyDescent="0.25">
      <c r="A284" s="35" t="s">
        <v>60</v>
      </c>
      <c r="B284" s="11">
        <f>B146</f>
        <v>1.2358817105892725E-2</v>
      </c>
      <c r="C284" s="12">
        <f>C146</f>
        <v>0.14830580527071269</v>
      </c>
      <c r="D284" s="27">
        <f>B157</f>
        <v>4.7235794131753793E-2</v>
      </c>
      <c r="E284" s="28">
        <f>C157</f>
        <v>0.56682952958104549</v>
      </c>
      <c r="F284" s="23">
        <f>B234</f>
        <v>2.7563447479144697E-2</v>
      </c>
      <c r="G284" s="24">
        <f>C234</f>
        <v>0.33076136974973636</v>
      </c>
      <c r="H284" s="31">
        <f>B276</f>
        <v>3.6888450325606365E-3</v>
      </c>
      <c r="I284" s="32">
        <f>C276</f>
        <v>4.426614039072764E-2</v>
      </c>
    </row>
    <row r="285" spans="1:9" x14ac:dyDescent="0.25">
      <c r="A285" s="10" t="s">
        <v>61</v>
      </c>
      <c r="B285" s="13">
        <f t="shared" ref="B285:C287" si="4">B147</f>
        <v>7.6316738774263794E-4</v>
      </c>
      <c r="C285" s="16">
        <f t="shared" si="4"/>
        <v>9.1580086529116558E-3</v>
      </c>
      <c r="D285" s="44">
        <f t="shared" ref="D285:E287" si="5">B158</f>
        <v>3.2371355932815137E-3</v>
      </c>
      <c r="E285" s="45">
        <f t="shared" si="5"/>
        <v>3.8845627119378168E-2</v>
      </c>
      <c r="F285" s="46">
        <f t="shared" ref="F285:G287" si="6">B235</f>
        <v>2.8670762116344362E-3</v>
      </c>
      <c r="G285" s="47">
        <f t="shared" si="6"/>
        <v>3.4404914539613238E-2</v>
      </c>
      <c r="H285" s="48">
        <f t="shared" ref="H285:I287" si="7">B277</f>
        <v>5.450152908354362E-3</v>
      </c>
      <c r="I285" s="49">
        <f t="shared" si="7"/>
        <v>6.5401834900252337E-2</v>
      </c>
    </row>
    <row r="286" spans="1:9" x14ac:dyDescent="0.25">
      <c r="A286" s="10" t="s">
        <v>62</v>
      </c>
      <c r="B286" s="14">
        <f t="shared" si="4"/>
        <v>2.7625484389285158E-2</v>
      </c>
      <c r="C286" s="17">
        <f t="shared" si="4"/>
        <v>9.569748509188554E-2</v>
      </c>
      <c r="D286" s="29">
        <f t="shared" si="5"/>
        <v>5.6895831071191089E-2</v>
      </c>
      <c r="E286" s="30">
        <f t="shared" si="5"/>
        <v>0.19709294030831792</v>
      </c>
      <c r="F286" s="25">
        <f t="shared" si="6"/>
        <v>5.3545085784172913E-2</v>
      </c>
      <c r="G286" s="26">
        <f t="shared" si="6"/>
        <v>0.18548561814764303</v>
      </c>
      <c r="H286" s="21">
        <f t="shared" si="7"/>
        <v>7.3825150919956548E-2</v>
      </c>
      <c r="I286" s="22">
        <f t="shared" si="7"/>
        <v>0.25573782453960997</v>
      </c>
    </row>
    <row r="287" spans="1:9" ht="15.75" thickBot="1" x14ac:dyDescent="0.3">
      <c r="A287" s="10" t="s">
        <v>34</v>
      </c>
      <c r="B287" s="15">
        <f t="shared" si="4"/>
        <v>0.38945261390839708</v>
      </c>
      <c r="C287" s="18">
        <f t="shared" si="4"/>
        <v>1.3491034288596988</v>
      </c>
      <c r="D287" s="36">
        <f t="shared" si="5"/>
        <v>0.80209381377436717</v>
      </c>
      <c r="E287" s="37">
        <f t="shared" si="5"/>
        <v>2.7785344757877857</v>
      </c>
      <c r="F287" s="38">
        <f t="shared" si="6"/>
        <v>0.48488945528627919</v>
      </c>
      <c r="G287" s="39">
        <f t="shared" si="6"/>
        <v>1.6797063452204657</v>
      </c>
      <c r="H287" s="40">
        <f t="shared" si="7"/>
        <v>2.8294490516184993E-2</v>
      </c>
      <c r="I287" s="41">
        <f t="shared" si="7"/>
        <v>9.8014990296616325E-2</v>
      </c>
    </row>
  </sheetData>
  <mergeCells count="5">
    <mergeCell ref="A282:A283"/>
    <mergeCell ref="B282:C282"/>
    <mergeCell ref="D282:E282"/>
    <mergeCell ref="F282:G282"/>
    <mergeCell ref="H282:I28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etf data</vt:lpstr>
      <vt:lpstr>etf s.varcov</vt:lpstr>
      <vt:lpstr>eft s.index</vt:lpstr>
      <vt:lpstr>eft c.corr</vt:lpstr>
      <vt:lpstr>crsp data</vt:lpstr>
      <vt:lpstr>stock s.varcov</vt:lpstr>
      <vt:lpstr>stock s.index</vt:lpstr>
      <vt:lpstr>stock c.corr</vt:lpstr>
      <vt:lpstr>rfannrate</vt:lpstr>
      <vt:lpstr>rfmonrate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Auffenberg</dc:creator>
  <cp:keywords/>
  <dc:description/>
  <cp:lastModifiedBy>Robert Smith</cp:lastModifiedBy>
  <cp:revision/>
  <dcterms:created xsi:type="dcterms:W3CDTF">2022-02-14T23:58:50Z</dcterms:created>
  <dcterms:modified xsi:type="dcterms:W3CDTF">2022-03-12T20:12:40Z</dcterms:modified>
  <cp:category/>
  <cp:contentStatus/>
</cp:coreProperties>
</file>