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2.xml" ContentType="application/vnd.ms-excel.person+xml"/>
  <Override PartName="/xl/persons/person4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8e91830e91100b/Documentos/PRESUPUESTO/PRESUPUESTO abr23-mar24 Ej 44/Control Presupuestario Ej 44/"/>
    </mc:Choice>
  </mc:AlternateContent>
  <xr:revisionPtr revIDLastSave="2" documentId="8_{A8B6BDC5-2CF0-4B04-BB1E-F84C9A9BC6A6}" xr6:coauthVersionLast="47" xr6:coauthVersionMax="47" xr10:uidLastSave="{9267A3A7-6BE7-4CAC-8267-0E6650442083}"/>
  <bookViews>
    <workbookView xWindow="-110" yWindow="-110" windowWidth="19420" windowHeight="10300" tabRatio="695" xr2:uid="{00000000-000D-0000-FFFF-FFFF00000000}"/>
  </bookViews>
  <sheets>
    <sheet name="Control Pptario" sheetId="24" r:id="rId1"/>
    <sheet name="BD Abr-Ene" sheetId="23" r:id="rId2"/>
    <sheet name="Instructivo" sheetId="6" r:id="rId3"/>
  </sheets>
  <calcPr calcId="191029"/>
  <pivotCaches>
    <pivotCache cacheId="15" r:id="rId4"/>
  </pivotCaches>
</workbook>
</file>

<file path=xl/calcChain.xml><?xml version="1.0" encoding="utf-8"?>
<calcChain xmlns="http://schemas.openxmlformats.org/spreadsheetml/2006/main">
  <c r="C3" i="24" l="1"/>
  <c r="D4" i="24"/>
  <c r="D5" i="24" s="1"/>
  <c r="C4" i="24"/>
  <c r="C5" i="24" s="1"/>
  <c r="D3" i="24"/>
  <c r="F2527" i="23"/>
  <c r="F2524" i="23"/>
  <c r="F2523" i="23"/>
  <c r="F2522" i="23"/>
  <c r="F2521" i="23"/>
  <c r="F2520" i="23"/>
  <c r="F2519" i="23"/>
  <c r="F2514" i="23"/>
  <c r="G2514" i="23" s="1"/>
  <c r="F2513" i="23"/>
  <c r="G2513" i="23" s="1"/>
  <c r="F2512" i="23"/>
  <c r="G2512" i="23" s="1"/>
  <c r="F2511" i="23"/>
  <c r="G2511" i="23" s="1"/>
  <c r="F2510" i="23"/>
  <c r="G2510" i="23" s="1"/>
  <c r="F2509" i="23"/>
  <c r="G2509" i="23" s="1"/>
  <c r="D2515" i="23"/>
  <c r="F2265" i="23"/>
  <c r="F2264" i="23"/>
  <c r="F2263" i="23"/>
  <c r="F2262" i="23"/>
  <c r="F2261" i="23"/>
  <c r="F2260" i="23"/>
  <c r="F2259" i="23"/>
  <c r="F2258" i="23"/>
  <c r="F2257" i="23"/>
  <c r="F2256" i="23"/>
  <c r="F2255" i="23"/>
  <c r="F2254" i="23"/>
  <c r="F2253" i="23"/>
  <c r="F2252" i="23"/>
  <c r="F2251" i="23"/>
  <c r="F2250" i="23"/>
  <c r="F2249" i="23"/>
  <c r="F2248" i="23"/>
  <c r="F2247" i="23"/>
  <c r="F2246" i="23"/>
  <c r="F2245" i="23"/>
  <c r="F2244" i="23"/>
  <c r="E2243" i="23"/>
  <c r="F2243" i="23" s="1"/>
  <c r="E2242" i="23"/>
  <c r="F2241" i="23"/>
  <c r="F2240" i="23"/>
  <c r="F2239" i="23"/>
  <c r="F2238" i="23"/>
  <c r="F2237" i="23"/>
  <c r="F2236" i="23"/>
  <c r="F2235" i="23"/>
  <c r="F2234" i="23"/>
  <c r="F2233" i="23"/>
  <c r="F2232" i="23"/>
  <c r="F2231" i="23"/>
  <c r="F2230" i="23"/>
  <c r="F2229" i="23"/>
  <c r="E2228" i="23"/>
  <c r="F2228" i="23" s="1"/>
  <c r="F2227" i="23"/>
  <c r="F2226" i="23"/>
  <c r="F2225" i="23"/>
  <c r="F2224" i="23"/>
  <c r="F2223" i="23"/>
  <c r="F2222" i="23"/>
  <c r="F2221" i="23"/>
  <c r="F2220" i="23"/>
  <c r="F2219" i="23"/>
  <c r="F2218" i="23"/>
  <c r="F2217" i="23"/>
  <c r="F2216" i="23"/>
  <c r="F2215" i="23"/>
  <c r="E2214" i="23"/>
  <c r="F2214" i="23" s="1"/>
  <c r="F2213" i="23"/>
  <c r="F2212" i="23"/>
  <c r="F2211" i="23"/>
  <c r="F2210" i="23"/>
  <c r="F2209" i="23"/>
  <c r="F2208" i="23"/>
  <c r="F2207" i="23"/>
  <c r="F2206" i="23"/>
  <c r="F2205" i="23"/>
  <c r="F2204" i="23"/>
  <c r="F2203" i="23"/>
  <c r="F2202" i="23"/>
  <c r="F2201" i="23"/>
  <c r="F2200" i="23"/>
  <c r="F2199" i="23"/>
  <c r="F2198" i="23"/>
  <c r="G1241" i="23"/>
  <c r="G1240" i="23"/>
  <c r="G1239" i="23"/>
  <c r="G1238" i="23"/>
  <c r="G1237" i="23"/>
  <c r="G1236" i="23"/>
  <c r="G1235" i="23"/>
  <c r="G1234" i="23"/>
  <c r="G1233" i="23"/>
  <c r="G1232" i="23"/>
  <c r="G1231" i="23"/>
  <c r="G1230" i="23"/>
  <c r="G1229" i="23"/>
  <c r="G1228" i="23"/>
  <c r="G1227" i="23"/>
  <c r="G1226" i="23"/>
  <c r="G1225" i="23"/>
  <c r="G1224" i="23"/>
  <c r="G1223" i="23"/>
  <c r="G1222" i="23"/>
  <c r="G1221" i="23"/>
  <c r="G1220" i="23"/>
  <c r="G1219" i="23"/>
  <c r="G1218" i="23"/>
  <c r="G1217" i="23"/>
  <c r="G1216" i="23"/>
  <c r="G1215" i="23"/>
  <c r="G1214" i="23"/>
  <c r="G1213" i="23"/>
  <c r="G1212" i="23"/>
  <c r="G1211" i="23"/>
  <c r="G1210" i="23"/>
  <c r="G1209" i="23"/>
  <c r="G1208" i="23"/>
  <c r="G1207" i="23"/>
  <c r="G1206" i="23"/>
  <c r="G1205" i="23"/>
  <c r="G1204" i="23"/>
  <c r="G1203" i="23"/>
  <c r="G1202" i="23"/>
  <c r="G1201" i="23"/>
  <c r="G1200" i="23"/>
  <c r="G1199" i="23"/>
  <c r="G1198" i="23"/>
  <c r="G1197" i="23"/>
  <c r="G1196" i="23"/>
  <c r="G1195" i="23"/>
  <c r="G1194" i="23"/>
  <c r="G1193" i="23"/>
  <c r="G1192" i="23"/>
  <c r="G1191" i="23"/>
  <c r="G1190" i="23"/>
  <c r="G1189" i="23"/>
  <c r="G1188" i="23"/>
  <c r="G1187" i="23"/>
  <c r="G1186" i="23"/>
  <c r="G1185" i="23"/>
  <c r="G1184" i="23"/>
  <c r="G1183" i="23"/>
  <c r="G1182" i="23"/>
  <c r="G1181" i="23"/>
  <c r="G1180" i="23"/>
  <c r="G1179" i="23"/>
  <c r="G1178" i="23"/>
  <c r="G1177" i="23"/>
  <c r="G1176" i="23"/>
  <c r="G1175" i="23"/>
  <c r="G1174" i="23"/>
  <c r="G1173" i="23"/>
  <c r="G1172" i="23"/>
  <c r="G1171" i="23"/>
  <c r="G1170" i="23"/>
  <c r="G1169" i="23"/>
  <c r="G1168" i="23"/>
  <c r="G1167" i="23"/>
  <c r="G1166" i="23"/>
  <c r="G1165" i="23"/>
  <c r="G1164" i="23"/>
  <c r="G1163" i="23"/>
  <c r="G1162" i="23"/>
  <c r="G1161" i="23"/>
  <c r="G1160" i="23"/>
  <c r="G1159" i="23"/>
  <c r="G1158" i="23"/>
  <c r="G1157" i="23"/>
  <c r="G1156" i="23"/>
  <c r="G1155" i="23"/>
  <c r="G1154" i="23"/>
  <c r="G1153" i="23"/>
  <c r="G1152" i="23"/>
  <c r="G1151" i="23"/>
  <c r="G1150" i="23"/>
  <c r="G1149" i="23"/>
  <c r="G1148" i="23"/>
  <c r="G1147" i="23"/>
  <c r="G1146" i="23"/>
  <c r="G1145" i="23"/>
  <c r="G1144" i="23"/>
  <c r="G1143" i="23"/>
  <c r="G1142" i="23"/>
  <c r="G1141" i="23"/>
  <c r="G1140" i="23"/>
  <c r="G1139" i="23"/>
  <c r="G1138" i="23"/>
  <c r="G1137" i="23"/>
  <c r="G1136" i="23"/>
  <c r="G1135" i="23"/>
  <c r="G1134" i="23"/>
  <c r="G1133" i="23"/>
  <c r="G1132" i="23"/>
  <c r="G1131" i="23"/>
  <c r="G1130" i="23"/>
  <c r="G1129" i="23"/>
  <c r="G1128" i="23"/>
  <c r="G1127" i="23"/>
  <c r="G1126" i="23"/>
  <c r="G1125" i="23"/>
  <c r="G1124" i="23"/>
  <c r="G1123" i="23"/>
  <c r="G1122" i="23"/>
  <c r="G1121" i="23"/>
  <c r="G1120" i="23"/>
  <c r="G1119" i="23"/>
  <c r="G1118" i="23"/>
  <c r="G1117" i="23"/>
  <c r="G1116" i="23"/>
  <c r="G1115" i="23"/>
  <c r="G1114" i="23"/>
  <c r="G1113" i="23"/>
  <c r="G1112" i="23"/>
  <c r="G1111" i="23"/>
  <c r="G1110" i="23"/>
  <c r="G1109" i="23"/>
  <c r="G1108" i="23"/>
  <c r="G1107" i="23"/>
  <c r="G1106" i="23"/>
  <c r="G1105" i="23"/>
  <c r="G1104" i="23"/>
  <c r="G1103" i="23"/>
  <c r="G1102" i="23"/>
  <c r="G1101" i="23"/>
  <c r="G1100" i="23"/>
  <c r="G1099" i="23"/>
  <c r="G1098" i="23"/>
  <c r="G1097" i="23"/>
  <c r="G1096" i="23"/>
  <c r="G1095" i="23"/>
  <c r="G1094" i="23"/>
  <c r="G1093" i="23"/>
  <c r="G1092" i="23"/>
  <c r="G1091" i="23"/>
  <c r="G1090" i="23"/>
  <c r="G1089" i="23"/>
  <c r="G1088" i="23"/>
  <c r="G1087" i="23"/>
  <c r="G1086" i="23"/>
  <c r="G1085" i="23"/>
  <c r="G1084" i="23"/>
  <c r="E1084" i="23"/>
  <c r="G1083" i="23"/>
  <c r="G1082" i="23"/>
  <c r="G1081" i="23"/>
  <c r="G1080" i="23"/>
  <c r="G1079" i="23"/>
  <c r="E1079" i="23"/>
  <c r="G1078" i="23"/>
  <c r="G1077" i="23"/>
  <c r="G1076" i="23"/>
  <c r="G1075" i="23"/>
  <c r="G1074" i="23"/>
  <c r="E1074" i="23"/>
  <c r="G1073" i="23"/>
  <c r="G1072" i="23"/>
  <c r="G1071" i="23"/>
  <c r="G1070" i="23"/>
  <c r="G1069" i="23"/>
  <c r="G1068" i="23"/>
  <c r="G1067" i="23"/>
  <c r="G1066" i="23"/>
  <c r="G1065" i="23"/>
  <c r="G1064" i="23"/>
  <c r="G1063" i="23"/>
  <c r="G1062" i="23"/>
  <c r="G1061" i="23"/>
  <c r="G1060" i="23"/>
  <c r="G1059" i="23"/>
  <c r="G1058" i="23"/>
  <c r="G1057" i="23"/>
  <c r="G1056" i="23"/>
  <c r="G1055" i="23"/>
  <c r="G1054" i="23"/>
  <c r="G1053" i="23"/>
  <c r="G1052" i="23"/>
  <c r="G1051" i="23"/>
  <c r="G1050" i="23"/>
  <c r="G1049" i="23"/>
  <c r="G1048" i="23"/>
  <c r="G1047" i="23"/>
  <c r="G1046" i="23"/>
  <c r="G1045" i="23"/>
  <c r="G1044" i="23"/>
  <c r="G1043" i="23"/>
  <c r="G1042" i="23"/>
  <c r="G1041" i="23"/>
  <c r="G1040" i="23"/>
  <c r="G1039" i="23"/>
  <c r="G1038" i="23"/>
  <c r="G1037" i="23"/>
  <c r="G1036" i="23"/>
  <c r="G1035" i="23"/>
  <c r="G1034" i="23"/>
  <c r="G1033" i="23"/>
  <c r="G1032" i="23"/>
  <c r="G1031" i="23"/>
  <c r="G1030" i="23"/>
  <c r="G1029" i="23"/>
  <c r="G1028" i="23"/>
  <c r="G1027" i="23"/>
  <c r="G1026" i="23"/>
  <c r="G1025" i="23"/>
  <c r="G1024" i="23"/>
  <c r="G1023" i="23"/>
  <c r="G1022" i="23"/>
  <c r="G1021" i="23"/>
  <c r="G1020" i="23"/>
  <c r="G1019" i="23"/>
  <c r="G1018" i="23"/>
  <c r="G1017" i="23"/>
  <c r="G1016" i="23"/>
  <c r="G1015" i="23"/>
  <c r="G1014" i="23"/>
  <c r="G1013" i="23"/>
  <c r="G1012" i="23"/>
  <c r="G1011" i="23"/>
  <c r="G1010" i="23"/>
  <c r="G1009" i="23"/>
  <c r="G1008" i="23"/>
  <c r="G1007" i="23"/>
  <c r="G1006" i="23"/>
  <c r="G1005" i="23"/>
  <c r="G1004" i="23"/>
  <c r="G1003" i="23"/>
  <c r="G1002" i="23"/>
  <c r="G1001" i="23"/>
  <c r="G1000" i="23"/>
  <c r="G999" i="23"/>
  <c r="G998" i="23"/>
  <c r="G997" i="23"/>
  <c r="G996" i="23"/>
  <c r="G995" i="23"/>
  <c r="G994" i="23"/>
  <c r="G993" i="23"/>
  <c r="G992" i="23"/>
  <c r="G991" i="23"/>
  <c r="G990" i="23"/>
  <c r="G989" i="23"/>
  <c r="G988" i="23"/>
  <c r="G987" i="23"/>
  <c r="G986" i="23"/>
  <c r="G985" i="23"/>
  <c r="G984" i="23"/>
  <c r="G983" i="23"/>
  <c r="G982" i="23"/>
  <c r="G981" i="23"/>
  <c r="G980" i="23"/>
  <c r="G979" i="23"/>
  <c r="G978" i="23"/>
  <c r="G977" i="23"/>
  <c r="G976" i="23"/>
  <c r="G975" i="23"/>
  <c r="G974" i="23"/>
  <c r="G973" i="23"/>
  <c r="G972" i="23"/>
  <c r="G971" i="23"/>
  <c r="G970" i="23"/>
  <c r="G969" i="23"/>
  <c r="G968" i="23"/>
  <c r="G967" i="23"/>
  <c r="G966" i="23"/>
  <c r="G965" i="23"/>
  <c r="G964" i="23"/>
  <c r="G963" i="23"/>
  <c r="G962" i="23"/>
  <c r="G961" i="23"/>
  <c r="G960" i="23"/>
  <c r="G959" i="23"/>
  <c r="G958" i="23"/>
  <c r="G957" i="23"/>
  <c r="G956" i="23"/>
  <c r="G955" i="23"/>
  <c r="G954" i="23"/>
  <c r="G953" i="23"/>
  <c r="G952" i="23"/>
  <c r="G951" i="23"/>
  <c r="G950" i="23"/>
  <c r="G949" i="23"/>
  <c r="G948" i="23"/>
  <c r="G947" i="23"/>
  <c r="G946" i="23"/>
  <c r="G945" i="23"/>
  <c r="G944" i="23"/>
  <c r="G943" i="23"/>
  <c r="G942" i="23"/>
  <c r="G941" i="23"/>
  <c r="G940" i="23"/>
  <c r="G939" i="23"/>
  <c r="G938" i="23"/>
  <c r="G937" i="23"/>
  <c r="G936" i="23"/>
  <c r="G935" i="23"/>
  <c r="G934" i="23"/>
  <c r="G933" i="23"/>
  <c r="G932" i="23"/>
  <c r="G931" i="23"/>
  <c r="G930" i="23"/>
  <c r="G929" i="23"/>
  <c r="G928" i="23"/>
  <c r="G927" i="23"/>
  <c r="G926" i="23"/>
  <c r="G925" i="23"/>
  <c r="G924" i="23"/>
  <c r="G923" i="23"/>
  <c r="G922" i="23"/>
  <c r="G921" i="23"/>
  <c r="G920" i="23"/>
  <c r="G919" i="23"/>
  <c r="G918" i="23"/>
  <c r="G917" i="23"/>
  <c r="G916" i="23"/>
  <c r="G915" i="23"/>
  <c r="G914" i="23"/>
  <c r="G913" i="23"/>
  <c r="G912" i="23"/>
  <c r="G911" i="23"/>
  <c r="G910" i="23"/>
  <c r="G909" i="23"/>
  <c r="G908" i="23"/>
  <c r="G907" i="23"/>
  <c r="G906" i="23"/>
  <c r="G905" i="23"/>
  <c r="G904" i="23"/>
  <c r="G903" i="23"/>
  <c r="G902" i="23"/>
  <c r="G901" i="23"/>
  <c r="G900" i="23"/>
  <c r="G899" i="23"/>
  <c r="G898" i="23"/>
  <c r="G897" i="23"/>
  <c r="G896" i="23"/>
  <c r="G895" i="23"/>
  <c r="E895" i="23"/>
  <c r="G894" i="23"/>
  <c r="G893" i="23"/>
  <c r="G892" i="23"/>
  <c r="G891" i="23"/>
  <c r="G890" i="23"/>
  <c r="G889" i="23"/>
  <c r="G888" i="23"/>
  <c r="G887" i="23"/>
  <c r="G886" i="23"/>
  <c r="G885" i="23"/>
  <c r="H884" i="23"/>
  <c r="G884" i="23"/>
  <c r="E884" i="23"/>
  <c r="G883" i="23"/>
  <c r="G882" i="23"/>
  <c r="G881" i="23"/>
  <c r="G880" i="23"/>
  <c r="G879" i="23"/>
  <c r="G878" i="23"/>
  <c r="G877" i="23"/>
  <c r="G876" i="23"/>
  <c r="G875" i="23"/>
  <c r="G874" i="23"/>
  <c r="G873" i="23"/>
  <c r="G872" i="23"/>
  <c r="G871" i="23"/>
  <c r="G870" i="23"/>
  <c r="G869" i="23"/>
  <c r="G868" i="23"/>
  <c r="G867" i="23"/>
  <c r="G866" i="23"/>
  <c r="G865" i="23"/>
  <c r="G864" i="23"/>
  <c r="G863" i="23"/>
  <c r="G862" i="23"/>
  <c r="G861" i="23"/>
  <c r="G860" i="23"/>
  <c r="G859" i="23"/>
  <c r="G858" i="23"/>
  <c r="G857" i="23"/>
  <c r="G856" i="23"/>
  <c r="G855" i="23"/>
  <c r="G854" i="23"/>
  <c r="G853" i="23"/>
  <c r="G852" i="23"/>
  <c r="G851" i="23"/>
  <c r="G850" i="23"/>
  <c r="G849" i="23"/>
  <c r="G848" i="23"/>
  <c r="G847" i="23"/>
  <c r="G846" i="23"/>
  <c r="G845" i="23"/>
  <c r="G844" i="23"/>
  <c r="G843" i="23"/>
  <c r="G842" i="23"/>
  <c r="G841" i="23"/>
  <c r="G840" i="23"/>
  <c r="G839" i="23"/>
  <c r="G838" i="23"/>
  <c r="G837" i="23"/>
  <c r="G836" i="23"/>
  <c r="G835" i="23"/>
  <c r="G834" i="23"/>
  <c r="G833" i="23"/>
  <c r="G832" i="23"/>
  <c r="G831" i="23"/>
  <c r="G830" i="23"/>
  <c r="G829" i="23"/>
  <c r="G828" i="23"/>
  <c r="G827" i="23"/>
  <c r="G826" i="23"/>
  <c r="G825" i="23"/>
  <c r="G824" i="23"/>
  <c r="G823" i="23"/>
  <c r="G822" i="23"/>
  <c r="G821" i="23"/>
  <c r="G820" i="23"/>
  <c r="G819" i="23"/>
  <c r="G818" i="23"/>
  <c r="G817" i="23"/>
  <c r="G816" i="23"/>
  <c r="G815" i="23"/>
  <c r="G814" i="23"/>
  <c r="G813" i="23"/>
  <c r="G812" i="23"/>
  <c r="G811" i="23"/>
  <c r="G810" i="23"/>
  <c r="G809" i="23"/>
  <c r="G808" i="23"/>
  <c r="G807" i="23"/>
  <c r="G806" i="23"/>
  <c r="G805" i="23"/>
  <c r="G804" i="23"/>
  <c r="G803" i="23"/>
  <c r="G802" i="23"/>
  <c r="G801" i="23"/>
  <c r="G800" i="23"/>
  <c r="G799" i="23"/>
  <c r="G798" i="23"/>
  <c r="G797" i="23"/>
  <c r="G796" i="23"/>
  <c r="G795" i="23"/>
  <c r="G794" i="23"/>
  <c r="G793" i="23"/>
  <c r="G792" i="23"/>
  <c r="G791" i="23"/>
  <c r="G790" i="23"/>
  <c r="G789" i="23"/>
  <c r="G788" i="23"/>
  <c r="G787" i="23"/>
  <c r="G786" i="23"/>
  <c r="G785" i="23"/>
  <c r="G784" i="23"/>
  <c r="G783" i="23"/>
  <c r="G782" i="23"/>
  <c r="G781" i="23"/>
  <c r="G780" i="23"/>
  <c r="G779" i="23"/>
  <c r="G778" i="23"/>
  <c r="G777" i="23"/>
  <c r="G776" i="23"/>
  <c r="G775" i="23"/>
  <c r="G774" i="23"/>
  <c r="G773" i="23"/>
  <c r="G772" i="23"/>
  <c r="G771" i="23"/>
  <c r="G770" i="23"/>
  <c r="G769" i="23"/>
  <c r="G768" i="23"/>
  <c r="G767" i="23"/>
  <c r="G766" i="23"/>
  <c r="G765" i="23"/>
  <c r="G764" i="23"/>
  <c r="G763" i="23"/>
  <c r="G762" i="23"/>
  <c r="G761" i="23"/>
  <c r="G760" i="23"/>
  <c r="G759" i="23"/>
  <c r="G758" i="23"/>
  <c r="G757" i="23"/>
  <c r="G756" i="23"/>
  <c r="G755" i="23"/>
  <c r="G754" i="23"/>
  <c r="G753" i="23"/>
  <c r="G752" i="23"/>
  <c r="G751" i="23"/>
  <c r="G750" i="23"/>
  <c r="G749" i="23"/>
  <c r="G748" i="23"/>
  <c r="G747" i="23"/>
  <c r="G746" i="23"/>
  <c r="G745" i="23"/>
  <c r="G744" i="23"/>
  <c r="G743" i="23"/>
  <c r="G742" i="23"/>
  <c r="G741" i="23"/>
  <c r="G740" i="23"/>
  <c r="G739" i="23"/>
  <c r="G738" i="23"/>
  <c r="G737" i="23"/>
  <c r="G736" i="23"/>
  <c r="G735" i="23"/>
  <c r="G734" i="23"/>
  <c r="G733" i="23"/>
  <c r="G732" i="23"/>
  <c r="G731" i="23"/>
  <c r="G730" i="23"/>
  <c r="G729" i="23"/>
  <c r="G728" i="23"/>
  <c r="G727" i="23"/>
  <c r="G726" i="23"/>
  <c r="G725" i="23"/>
  <c r="G724" i="23"/>
  <c r="G723" i="23"/>
  <c r="G722" i="23"/>
  <c r="G721" i="23"/>
  <c r="G720" i="23"/>
  <c r="G719" i="23"/>
  <c r="G718" i="23"/>
  <c r="G717" i="23"/>
  <c r="G716" i="23"/>
  <c r="G715" i="23"/>
  <c r="G714" i="23"/>
  <c r="G713" i="23"/>
  <c r="G712" i="23"/>
  <c r="G711" i="23"/>
  <c r="G710" i="23"/>
  <c r="G709" i="23"/>
  <c r="G708" i="23"/>
  <c r="G707" i="23"/>
  <c r="G706" i="23"/>
  <c r="G705" i="23"/>
  <c r="G704" i="23"/>
  <c r="G703" i="23"/>
  <c r="G702" i="23"/>
  <c r="G701" i="23"/>
  <c r="G700" i="23"/>
  <c r="G699" i="23"/>
  <c r="G698" i="23"/>
  <c r="G697" i="23"/>
  <c r="G696" i="23"/>
  <c r="G695" i="23"/>
  <c r="G694" i="23"/>
  <c r="G693" i="23"/>
  <c r="G692" i="23"/>
  <c r="G691" i="23"/>
  <c r="G690" i="23"/>
  <c r="G689" i="23"/>
  <c r="G688" i="23"/>
  <c r="G687" i="23"/>
  <c r="G686" i="23"/>
  <c r="G685" i="23"/>
  <c r="G684" i="23"/>
  <c r="G683" i="23"/>
  <c r="G682" i="23"/>
  <c r="G681" i="23"/>
  <c r="G680" i="23"/>
  <c r="G679" i="23"/>
  <c r="G678" i="23"/>
  <c r="G677" i="23"/>
  <c r="G676" i="23"/>
  <c r="G675" i="23"/>
  <c r="G674" i="23"/>
  <c r="G673" i="23"/>
  <c r="G672" i="23"/>
  <c r="G671" i="23"/>
  <c r="G670" i="23"/>
  <c r="G669" i="23"/>
  <c r="G668" i="23"/>
  <c r="G667" i="23"/>
  <c r="G666" i="23"/>
  <c r="G665" i="23"/>
  <c r="G664" i="23"/>
  <c r="G663" i="23"/>
  <c r="G662" i="23"/>
  <c r="G661" i="23"/>
  <c r="G660" i="23"/>
  <c r="G659" i="23"/>
  <c r="G658" i="23"/>
  <c r="G657" i="23"/>
  <c r="G656" i="23"/>
  <c r="G655" i="23"/>
  <c r="G654" i="23"/>
  <c r="G653" i="23"/>
  <c r="G652" i="23"/>
  <c r="G651" i="23"/>
  <c r="G650" i="23"/>
  <c r="G649" i="23"/>
  <c r="G648" i="23"/>
  <c r="G647" i="23"/>
  <c r="G646" i="23"/>
  <c r="G645" i="23"/>
  <c r="G644" i="23"/>
  <c r="G643" i="23"/>
  <c r="G642" i="23"/>
  <c r="G641" i="23"/>
  <c r="G640" i="23"/>
  <c r="G639" i="23"/>
  <c r="G638" i="23"/>
  <c r="G637" i="23"/>
  <c r="G636" i="23"/>
  <c r="G635" i="23"/>
  <c r="G634" i="23"/>
  <c r="G633" i="23"/>
  <c r="E633" i="23"/>
  <c r="G632" i="23"/>
  <c r="G631" i="23"/>
  <c r="G630" i="23"/>
  <c r="G629" i="23"/>
  <c r="G628" i="23"/>
  <c r="G627" i="23"/>
  <c r="G626" i="23"/>
  <c r="G625" i="23"/>
  <c r="G624" i="23"/>
  <c r="G623" i="23"/>
  <c r="G622" i="23"/>
  <c r="G621" i="23"/>
  <c r="G620" i="23"/>
  <c r="G619" i="23"/>
  <c r="G618" i="23"/>
  <c r="G617" i="23"/>
  <c r="G616" i="23"/>
  <c r="G615" i="23"/>
  <c r="G614" i="23"/>
  <c r="G613" i="23"/>
  <c r="G612" i="23"/>
  <c r="G611" i="23"/>
  <c r="G610" i="23"/>
  <c r="G609" i="23"/>
  <c r="G608" i="23"/>
  <c r="G607" i="23"/>
  <c r="G606" i="23"/>
  <c r="G605" i="23"/>
  <c r="G604" i="23"/>
  <c r="G603" i="23"/>
  <c r="G602" i="23"/>
  <c r="G601" i="23"/>
  <c r="G600" i="23"/>
  <c r="G599" i="23"/>
  <c r="G598" i="23"/>
  <c r="G597" i="23"/>
  <c r="G596" i="23"/>
  <c r="G595" i="23"/>
  <c r="G594" i="23"/>
  <c r="G593" i="23"/>
  <c r="G592" i="23"/>
  <c r="G591" i="23"/>
  <c r="G590" i="23"/>
  <c r="G589" i="23"/>
  <c r="G588" i="23"/>
  <c r="G587" i="23"/>
  <c r="G586" i="23"/>
  <c r="G585" i="23"/>
  <c r="G584" i="23"/>
  <c r="G583" i="23"/>
  <c r="G582" i="23"/>
  <c r="G581" i="23"/>
  <c r="G580" i="23"/>
  <c r="G579" i="23"/>
  <c r="G578" i="23"/>
  <c r="G577" i="23"/>
  <c r="G576" i="23"/>
  <c r="G575" i="23"/>
  <c r="G574" i="23"/>
  <c r="G573" i="23"/>
  <c r="G572" i="23"/>
  <c r="G571" i="23"/>
  <c r="G570" i="23"/>
  <c r="G569" i="23"/>
  <c r="G568" i="23"/>
  <c r="G567" i="23"/>
  <c r="G566" i="23"/>
  <c r="G565" i="23"/>
  <c r="G564" i="23"/>
  <c r="G563" i="23"/>
  <c r="G562" i="23"/>
  <c r="G561" i="23"/>
  <c r="G560" i="23"/>
  <c r="G559" i="23"/>
  <c r="G558" i="23"/>
  <c r="G557" i="23"/>
  <c r="G556" i="23"/>
  <c r="G555" i="23"/>
  <c r="G554" i="23"/>
  <c r="G553" i="23"/>
  <c r="G552" i="23"/>
  <c r="G551" i="23"/>
  <c r="G550" i="23"/>
  <c r="G549" i="23"/>
  <c r="G548" i="23"/>
  <c r="G547" i="23"/>
  <c r="G546" i="23"/>
  <c r="G545" i="23"/>
  <c r="G544" i="23"/>
  <c r="G543" i="23"/>
  <c r="G542" i="23"/>
  <c r="G541" i="23"/>
  <c r="G540" i="23"/>
  <c r="G539" i="23"/>
  <c r="G538" i="23"/>
  <c r="G537" i="23"/>
  <c r="G536" i="23"/>
  <c r="G535" i="23"/>
  <c r="G534" i="23"/>
  <c r="G533" i="23"/>
  <c r="G532" i="23"/>
  <c r="G531" i="23"/>
  <c r="G530" i="23"/>
  <c r="G529" i="23"/>
  <c r="G528" i="23"/>
  <c r="G527" i="23"/>
  <c r="G526" i="23"/>
  <c r="G525" i="23"/>
  <c r="G524" i="23"/>
  <c r="G523" i="23"/>
  <c r="G522" i="23"/>
  <c r="G521" i="23"/>
  <c r="G520" i="23"/>
  <c r="G519" i="23"/>
  <c r="G518" i="23"/>
  <c r="G517" i="23"/>
  <c r="G516" i="23"/>
  <c r="G515" i="23"/>
  <c r="G514" i="23"/>
  <c r="G513" i="23"/>
  <c r="G512" i="23"/>
  <c r="G511" i="23"/>
  <c r="G510" i="23"/>
  <c r="G509" i="23"/>
  <c r="G508" i="23"/>
  <c r="G507" i="23"/>
  <c r="G506" i="23"/>
  <c r="G505" i="23"/>
  <c r="G504" i="23"/>
  <c r="G503" i="23"/>
  <c r="G502" i="23"/>
  <c r="G501" i="23"/>
  <c r="G500" i="23"/>
  <c r="G499" i="23"/>
  <c r="G498" i="23"/>
  <c r="G497" i="23"/>
  <c r="G496" i="23"/>
  <c r="G495" i="23"/>
  <c r="G494" i="23"/>
  <c r="G493" i="23"/>
  <c r="G492" i="23"/>
  <c r="G491" i="23"/>
  <c r="G490" i="23"/>
  <c r="G489" i="23"/>
  <c r="G488" i="23"/>
  <c r="G487" i="23"/>
  <c r="G486" i="23"/>
  <c r="G485" i="23"/>
  <c r="G484" i="23"/>
  <c r="G483" i="23"/>
  <c r="G482" i="23"/>
  <c r="G481" i="23"/>
  <c r="G480" i="23"/>
  <c r="G479" i="23"/>
  <c r="G478" i="23"/>
  <c r="G477" i="23"/>
  <c r="G476" i="23"/>
  <c r="G475" i="23"/>
  <c r="G474" i="23"/>
  <c r="G473" i="23"/>
  <c r="G472" i="23"/>
  <c r="G471" i="23"/>
  <c r="G470" i="23"/>
  <c r="G469" i="23"/>
  <c r="G468" i="23"/>
  <c r="G467" i="23"/>
  <c r="G466" i="23"/>
  <c r="G465" i="23"/>
  <c r="G464" i="23"/>
  <c r="G463" i="23"/>
  <c r="G462" i="23"/>
  <c r="G461" i="23"/>
  <c r="G460" i="23"/>
  <c r="G459" i="23"/>
  <c r="G458" i="23"/>
  <c r="G457" i="23"/>
  <c r="G456" i="23"/>
  <c r="G455" i="23"/>
  <c r="G454" i="23"/>
  <c r="G453" i="23"/>
  <c r="G452" i="23"/>
  <c r="G451" i="23"/>
  <c r="G450" i="23"/>
  <c r="G449" i="23"/>
  <c r="G448" i="23"/>
  <c r="G447" i="23"/>
  <c r="G446" i="23"/>
  <c r="G445" i="23"/>
  <c r="G444" i="23"/>
  <c r="G443" i="23"/>
  <c r="G442" i="23"/>
  <c r="G441" i="23"/>
  <c r="G440" i="23"/>
  <c r="G439" i="23"/>
  <c r="G438" i="23"/>
  <c r="G437" i="23"/>
  <c r="G436" i="23"/>
  <c r="G435" i="23"/>
  <c r="G434" i="23"/>
  <c r="G433" i="23"/>
  <c r="G432" i="23"/>
  <c r="G431" i="23"/>
  <c r="G430" i="23"/>
  <c r="G429" i="23"/>
  <c r="G428" i="23"/>
  <c r="G427" i="23"/>
  <c r="G426" i="23"/>
  <c r="G425" i="23"/>
  <c r="G424" i="23"/>
  <c r="G423" i="23"/>
  <c r="G422" i="23"/>
  <c r="G421" i="23"/>
  <c r="G420" i="23"/>
  <c r="G419" i="23"/>
  <c r="G418" i="23"/>
  <c r="G417" i="23"/>
  <c r="G416" i="23"/>
  <c r="G415" i="23"/>
  <c r="G414" i="23"/>
  <c r="G413" i="23"/>
  <c r="G412" i="23"/>
  <c r="G411" i="23"/>
  <c r="G410" i="23"/>
  <c r="G409" i="23"/>
  <c r="G408" i="23"/>
  <c r="G407" i="23"/>
  <c r="G406" i="23"/>
  <c r="G405" i="23"/>
  <c r="G404" i="23"/>
  <c r="G403" i="23"/>
  <c r="G402" i="23"/>
  <c r="G401" i="23"/>
  <c r="G400" i="23"/>
  <c r="G399" i="23"/>
  <c r="G398" i="23"/>
  <c r="G397" i="23"/>
  <c r="G396" i="23"/>
  <c r="G395" i="23"/>
  <c r="G394" i="23"/>
  <c r="G393" i="23"/>
  <c r="G392" i="23"/>
  <c r="G391" i="23"/>
  <c r="G390" i="23"/>
  <c r="G389" i="23"/>
  <c r="G388" i="23"/>
  <c r="G387" i="23"/>
  <c r="G386" i="23"/>
  <c r="G385" i="23"/>
  <c r="G384" i="23"/>
  <c r="G383" i="23"/>
  <c r="G382" i="23"/>
  <c r="G381" i="23"/>
  <c r="G380" i="23"/>
  <c r="G379" i="23"/>
  <c r="G378" i="23"/>
  <c r="G377" i="23"/>
  <c r="G376" i="23"/>
  <c r="G375" i="23"/>
  <c r="G374" i="23"/>
  <c r="G373" i="23"/>
  <c r="G372" i="23"/>
  <c r="G371" i="23"/>
  <c r="G370" i="23"/>
  <c r="G369" i="23"/>
  <c r="G368" i="23"/>
  <c r="G367" i="23"/>
  <c r="G366" i="23"/>
  <c r="G365" i="23"/>
  <c r="G364" i="23"/>
  <c r="G363" i="23"/>
  <c r="G362" i="23"/>
  <c r="G361" i="23"/>
  <c r="G360" i="23"/>
  <c r="G359" i="23"/>
  <c r="G358" i="23"/>
  <c r="G357" i="23"/>
  <c r="G356" i="23"/>
  <c r="G355" i="23"/>
  <c r="G354" i="23"/>
  <c r="G353" i="23"/>
  <c r="G352" i="23"/>
  <c r="G351" i="23"/>
  <c r="G350" i="23"/>
  <c r="G349" i="23"/>
  <c r="G348" i="23"/>
  <c r="G347" i="23"/>
  <c r="G346" i="23"/>
  <c r="G345" i="23"/>
  <c r="G344" i="23"/>
  <c r="G343" i="23"/>
  <c r="G342" i="23"/>
  <c r="G341" i="23"/>
  <c r="G340" i="23"/>
  <c r="G339" i="23"/>
  <c r="G338" i="23"/>
  <c r="G337" i="23"/>
  <c r="G336" i="23"/>
  <c r="G335" i="23"/>
  <c r="G334" i="23"/>
  <c r="G333" i="23"/>
  <c r="G332" i="23"/>
  <c r="G331" i="23"/>
  <c r="G330" i="23"/>
  <c r="G329" i="23"/>
  <c r="G328" i="23"/>
  <c r="G327" i="23"/>
  <c r="G326" i="23"/>
  <c r="G325" i="23"/>
  <c r="G324" i="23"/>
  <c r="G323" i="23"/>
  <c r="G322" i="23"/>
  <c r="G321" i="23"/>
  <c r="G320" i="23"/>
  <c r="G319" i="23"/>
  <c r="G318" i="23"/>
  <c r="G317" i="23"/>
  <c r="G316" i="23"/>
  <c r="G315" i="23"/>
  <c r="G314" i="23"/>
  <c r="G313" i="23"/>
  <c r="G312" i="23"/>
  <c r="G311" i="23"/>
  <c r="G310" i="23"/>
  <c r="G309" i="23"/>
  <c r="G308" i="23"/>
  <c r="G307" i="23"/>
  <c r="G306" i="23"/>
  <c r="G305" i="23"/>
  <c r="G304" i="23"/>
  <c r="G303" i="23"/>
  <c r="G302" i="23"/>
  <c r="G301" i="23"/>
  <c r="G300" i="23"/>
  <c r="G299" i="23"/>
  <c r="G298" i="23"/>
  <c r="G297" i="23"/>
  <c r="G296" i="23"/>
  <c r="G295" i="23"/>
  <c r="G294" i="23"/>
  <c r="G293" i="23"/>
  <c r="G292" i="23"/>
  <c r="G291" i="23"/>
  <c r="G290" i="23"/>
  <c r="G289" i="23"/>
  <c r="G288" i="23"/>
  <c r="G287" i="23"/>
  <c r="G286" i="23"/>
  <c r="G285" i="23"/>
  <c r="G284" i="23"/>
  <c r="G283" i="23"/>
  <c r="G282" i="23"/>
  <c r="G281" i="23"/>
  <c r="G280" i="23"/>
  <c r="G279" i="23"/>
  <c r="G278" i="23"/>
  <c r="G277" i="23"/>
  <c r="G276" i="23"/>
  <c r="G275" i="23"/>
  <c r="G274" i="23"/>
  <c r="G273" i="23"/>
  <c r="G272" i="23"/>
  <c r="G271" i="23"/>
  <c r="G270" i="23"/>
  <c r="G269" i="23"/>
  <c r="G268" i="23"/>
  <c r="G267" i="23"/>
  <c r="G266" i="23"/>
  <c r="G265" i="23"/>
  <c r="G264" i="23"/>
  <c r="G263" i="23"/>
  <c r="G262" i="23"/>
  <c r="G261" i="23"/>
  <c r="G260" i="23"/>
  <c r="G259" i="23"/>
  <c r="G258" i="23"/>
  <c r="G257" i="23"/>
  <c r="G256" i="23"/>
  <c r="G255" i="23"/>
  <c r="G254" i="23"/>
  <c r="G253" i="23"/>
  <c r="G252" i="23"/>
  <c r="G251" i="23"/>
  <c r="G250" i="23"/>
  <c r="G249" i="23"/>
  <c r="G248" i="23"/>
  <c r="G247" i="23"/>
  <c r="G246" i="23"/>
  <c r="G245" i="23"/>
  <c r="G244" i="23"/>
  <c r="G243" i="23"/>
  <c r="G242" i="23"/>
  <c r="G241" i="23"/>
  <c r="G240" i="23"/>
  <c r="G239" i="23"/>
  <c r="G238" i="23"/>
  <c r="G237" i="23"/>
  <c r="G236" i="23"/>
  <c r="G235" i="23"/>
  <c r="G234" i="23"/>
  <c r="G233" i="23"/>
  <c r="G232" i="23"/>
  <c r="G231" i="23"/>
  <c r="G230" i="23"/>
  <c r="G229" i="23"/>
  <c r="G228" i="23"/>
  <c r="G227" i="23"/>
  <c r="G226" i="23"/>
  <c r="G225" i="23"/>
  <c r="G224" i="23"/>
  <c r="G223" i="23"/>
  <c r="G222" i="23"/>
  <c r="G221" i="23"/>
  <c r="G220" i="23"/>
  <c r="G219" i="23"/>
  <c r="G218" i="23"/>
  <c r="G217" i="23"/>
  <c r="G216" i="23"/>
  <c r="G215" i="23"/>
  <c r="G214" i="23"/>
  <c r="G213" i="23"/>
  <c r="G212" i="23"/>
  <c r="G211" i="23"/>
  <c r="G210" i="23"/>
  <c r="G209" i="23"/>
  <c r="G208" i="23"/>
  <c r="G207" i="23"/>
  <c r="G206" i="23"/>
  <c r="G205" i="23"/>
  <c r="G204" i="23"/>
  <c r="G203" i="23"/>
  <c r="G202" i="23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E3" i="24" l="1"/>
  <c r="F3" i="24" s="1"/>
  <c r="E5" i="24"/>
  <c r="F5" i="24" s="1"/>
  <c r="D6" i="24"/>
  <c r="C6" i="24"/>
  <c r="E4" i="24"/>
  <c r="F4" i="24" s="1"/>
  <c r="E2515" i="23"/>
  <c r="F2515" i="23" s="1"/>
  <c r="F2242" i="23"/>
  <c r="C7" i="24" l="1"/>
  <c r="E6" i="24"/>
  <c r="E7" i="24" s="1"/>
  <c r="D7" i="24"/>
  <c r="F7" i="24" l="1"/>
  <c r="F6" i="24"/>
</calcChain>
</file>

<file path=xl/sharedStrings.xml><?xml version="1.0" encoding="utf-8"?>
<sst xmlns="http://schemas.openxmlformats.org/spreadsheetml/2006/main" count="7643" uniqueCount="121">
  <si>
    <t>Año - mes</t>
  </si>
  <si>
    <t>Cuenta</t>
  </si>
  <si>
    <t>Dimensión valor</t>
  </si>
  <si>
    <t>Imp. presupuestado</t>
  </si>
  <si>
    <t>Imp. real</t>
  </si>
  <si>
    <t>Desvio</t>
  </si>
  <si>
    <t>2023-09</t>
  </si>
  <si>
    <t>Desarrollo de Proyectos</t>
  </si>
  <si>
    <t>Microcréditos</t>
  </si>
  <si>
    <t>Alquileres y expensas</t>
  </si>
  <si>
    <t>Administración</t>
  </si>
  <si>
    <t>Corralón 2 Matanza</t>
  </si>
  <si>
    <t>Corralón 3 Barracas</t>
  </si>
  <si>
    <t>Corralón 4 JC Paz</t>
  </si>
  <si>
    <t>Beneficios al personal</t>
  </si>
  <si>
    <t>Corralón 1 Boulogne</t>
  </si>
  <si>
    <t xml:space="preserve">Capacitación </t>
  </si>
  <si>
    <t>Cargas sociales Administración</t>
  </si>
  <si>
    <t>Wanda</t>
  </si>
  <si>
    <t>Cargas sociales Corralones</t>
  </si>
  <si>
    <t>Cargas sociales Desarrollo Inst.</t>
  </si>
  <si>
    <t>Desarrollo Institucional</t>
  </si>
  <si>
    <t>Cargas sociales Expansión Inst.</t>
  </si>
  <si>
    <t>Cargas sociales Microcréditos</t>
  </si>
  <si>
    <t>Cargas sociales Proyectos</t>
  </si>
  <si>
    <t>Cargas sociales RRHH</t>
  </si>
  <si>
    <t>Cargas sociales Área Social</t>
  </si>
  <si>
    <t>Bariloche</t>
  </si>
  <si>
    <t>Área Social</t>
  </si>
  <si>
    <t>Cargos Financieros e Intereses</t>
  </si>
  <si>
    <t>Suelo Firme III</t>
  </si>
  <si>
    <t>Comisiones medios de cobro</t>
  </si>
  <si>
    <t>Comunicación Institucional</t>
  </si>
  <si>
    <t>Energía eléctrica</t>
  </si>
  <si>
    <t>Festejos</t>
  </si>
  <si>
    <t>Fletes y Acarreos</t>
  </si>
  <si>
    <t>Gastos Bancarios</t>
  </si>
  <si>
    <t>Los Pinos</t>
  </si>
  <si>
    <t>Gastos en telefonía e internet</t>
  </si>
  <si>
    <t>Gastos Generales</t>
  </si>
  <si>
    <t>Trapito Medio Ambiente</t>
  </si>
  <si>
    <t xml:space="preserve">Honorarios </t>
  </si>
  <si>
    <t>Honorarios Administración</t>
  </si>
  <si>
    <t>Honorarios Corralones</t>
  </si>
  <si>
    <t>Honorarios Desarrollo Inst.</t>
  </si>
  <si>
    <t>Honorarios Microcréditos</t>
  </si>
  <si>
    <t>Honorarios Proyectos</t>
  </si>
  <si>
    <t>Honorarios Área Social</t>
  </si>
  <si>
    <t>Impuesto Inmobiliario</t>
  </si>
  <si>
    <t>Ingresos corralón social</t>
  </si>
  <si>
    <t xml:space="preserve">Intereses ganados </t>
  </si>
  <si>
    <t>Libreri­a e impresiones</t>
  </si>
  <si>
    <t>Limpieza</t>
  </si>
  <si>
    <t>Mano de Obra - Servicios de Subcontratistas</t>
  </si>
  <si>
    <t>Mantenimiento instalaciones</t>
  </si>
  <si>
    <t xml:space="preserve">Materiales de construcción </t>
  </si>
  <si>
    <t>Municipalidad de San Isidro</t>
  </si>
  <si>
    <t>Operador logistica corralones</t>
  </si>
  <si>
    <t>Puntuales</t>
  </si>
  <si>
    <t>Recupero gastos créditos</t>
  </si>
  <si>
    <t>Seguros</t>
  </si>
  <si>
    <t>Servicio de agua AYSA</t>
  </si>
  <si>
    <t>Servicio de mensajería</t>
  </si>
  <si>
    <t>Servicios de Terceros</t>
  </si>
  <si>
    <t>Socios</t>
  </si>
  <si>
    <t>Software</t>
  </si>
  <si>
    <t>Sueldos Administración</t>
  </si>
  <si>
    <t>Sueldos Corralones</t>
  </si>
  <si>
    <t>Sueldos Desarrollo Inst.</t>
  </si>
  <si>
    <t>Sueldos Expansión Inst.</t>
  </si>
  <si>
    <t>Sueldos Microcréditos</t>
  </si>
  <si>
    <t>Sueldos Proyectos</t>
  </si>
  <si>
    <t>Sueldos RRHH</t>
  </si>
  <si>
    <t>Sueldos Área Social</t>
  </si>
  <si>
    <t>Viaticos y Movilidad</t>
  </si>
  <si>
    <t>Etiquetas de fila</t>
  </si>
  <si>
    <t>Suma de Imp. presupuestado</t>
  </si>
  <si>
    <t>Total general</t>
  </si>
  <si>
    <t>Suma de Imp. real</t>
  </si>
  <si>
    <t>Suma de Desvio</t>
  </si>
  <si>
    <t>Gastos en personal</t>
  </si>
  <si>
    <t>Gastos administrativos</t>
  </si>
  <si>
    <t>INGRESOS</t>
  </si>
  <si>
    <t>EGRESOS</t>
  </si>
  <si>
    <t>RESULTADO</t>
  </si>
  <si>
    <t>PRESUPUESTO</t>
  </si>
  <si>
    <t>REAL</t>
  </si>
  <si>
    <t>DIFERENCIA</t>
  </si>
  <si>
    <t>DIF (%)</t>
  </si>
  <si>
    <t>(Todas)</t>
  </si>
  <si>
    <t>Cobranza cuotas</t>
  </si>
  <si>
    <t>Pago Sumatoria</t>
  </si>
  <si>
    <t>Desembolsos</t>
  </si>
  <si>
    <t>INSTRUCTIVO DE ARMADO</t>
  </si>
  <si>
    <t>INSTRUCTIVO DE USO</t>
  </si>
  <si>
    <t>Seleccionar en la lista desplegable "Dimensión valor" uno o más centros de costo</t>
  </si>
  <si>
    <t>Emitir Control de Finneg &gt;&gt;&gt; Formato "Control ppto"</t>
  </si>
  <si>
    <t>2023-10</t>
  </si>
  <si>
    <t>Voluntariado</t>
  </si>
  <si>
    <t>Indumentaria Laboral</t>
  </si>
  <si>
    <t>Prestamo Sumatoria</t>
  </si>
  <si>
    <t>Copiar/pegar cuadro (verificar que no exceda fila 80)</t>
  </si>
  <si>
    <t>El resultado se muestra en el cuadro superior</t>
  </si>
  <si>
    <t>Para ver detalle de cada cuenta individual ver el listado a partir de la fila 11</t>
  </si>
  <si>
    <t>Insertar columna A + ancho de columna (5+40+20 ...)</t>
  </si>
  <si>
    <t>2023-08</t>
  </si>
  <si>
    <t>2023-07</t>
  </si>
  <si>
    <t>2023-06</t>
  </si>
  <si>
    <t>2023-05</t>
  </si>
  <si>
    <t>2023-04</t>
  </si>
  <si>
    <t>Eliminar "Ajustes cuotas Barrios" , "Viviendas para Destinatarios" y "Ajuste de centavos"</t>
  </si>
  <si>
    <t>2023-11</t>
  </si>
  <si>
    <t>Editar reporte &gt;&gt;&gt; enroque columnas B y C + formato de tabla y número</t>
  </si>
  <si>
    <t>2023-12</t>
  </si>
  <si>
    <t>2024-01</t>
  </si>
  <si>
    <t>2024-02</t>
  </si>
  <si>
    <r>
      <t xml:space="preserve">Agregar cuentas patrimoniales </t>
    </r>
    <r>
      <rPr>
        <sz val="11"/>
        <color theme="5" tint="-0.249977111117893"/>
        <rFont val="Calibri"/>
        <family val="2"/>
        <scheme val="minor"/>
      </rPr>
      <t>(cobranzas y pagos a Sumatoria)</t>
    </r>
  </si>
  <si>
    <t>Si hay ingresos en dólares, actualizar la cotización (Franklyn E895)</t>
  </si>
  <si>
    <t>Generar Tabla Dinamica desde Columna B</t>
  </si>
  <si>
    <t>Dar formato número separador de miles sin decimales</t>
  </si>
  <si>
    <t>Control presupuestario Abril23 a Enero24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</si>
</sst>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theme="5" tint="-0.249977111117893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9" fontId="5" fillId="0" borderId="0" applyFon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164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/>
    <xf numFmtId="0" fontId="6" fillId="0" borderId="1" xfId="0" applyFont="1" applyBorder="1"/>
    <xf numFmtId="3" fontId="6" fillId="0" borderId="1" xfId="0" applyNumberFormat="1" applyFont="1" applyBorder="1"/>
    <xf numFmtId="164" fontId="6" fillId="0" borderId="1" xfId="1" applyNumberFormat="1" applyFont="1" applyBorder="1" applyAlignment="1">
      <alignment horizontal="right"/>
    </xf>
    <xf numFmtId="3" fontId="0" fillId="2" borderId="1" xfId="0" applyNumberFormat="1" applyFill="1" applyBorder="1" applyAlignment="1">
      <alignment horizontal="center"/>
    </xf>
    <xf numFmtId="0" fontId="6" fillId="2" borderId="1" xfId="0" applyFont="1" applyFill="1" applyBorder="1"/>
    <xf numFmtId="3" fontId="6" fillId="2" borderId="1" xfId="0" applyNumberFormat="1" applyFont="1" applyFill="1" applyBorder="1"/>
    <xf numFmtId="164" fontId="6" fillId="2" borderId="1" xfId="1" applyNumberFormat="1" applyFont="1" applyFill="1" applyBorder="1" applyAlignment="1">
      <alignment horizontal="right"/>
    </xf>
    <xf numFmtId="164" fontId="0" fillId="0" borderId="0" xfId="1" applyNumberFormat="1" applyFont="1" applyFill="1" applyAlignment="1">
      <alignment horizontal="right"/>
    </xf>
    <xf numFmtId="164" fontId="6" fillId="0" borderId="1" xfId="1" applyNumberFormat="1" applyFont="1" applyFill="1" applyBorder="1" applyAlignment="1">
      <alignment horizontal="right"/>
    </xf>
    <xf numFmtId="3" fontId="0" fillId="4" borderId="0" xfId="0" applyNumberFormat="1" applyFill="1"/>
    <xf numFmtId="0" fontId="4" fillId="0" borderId="3" xfId="0" applyFont="1" applyBorder="1"/>
    <xf numFmtId="3" fontId="4" fillId="0" borderId="3" xfId="0" applyNumberFormat="1" applyFont="1" applyBorder="1"/>
    <xf numFmtId="164" fontId="0" fillId="3" borderId="0" xfId="1" applyNumberFormat="1" applyFont="1" applyFill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8" fillId="0" borderId="0" xfId="0" applyFont="1"/>
    <xf numFmtId="164" fontId="3" fillId="0" borderId="4" xfId="3" applyNumberFormat="1" applyFont="1" applyFill="1" applyBorder="1" applyAlignment="1">
      <alignment horizontal="center"/>
    </xf>
    <xf numFmtId="3" fontId="3" fillId="0" borderId="3" xfId="0" applyNumberFormat="1" applyFont="1" applyBorder="1"/>
    <xf numFmtId="0" fontId="2" fillId="0" borderId="2" xfId="0" applyFont="1" applyBorder="1"/>
    <xf numFmtId="0" fontId="3" fillId="0" borderId="0" xfId="0" applyFont="1" applyBorder="1"/>
    <xf numFmtId="0" fontId="3" fillId="4" borderId="2" xfId="0" applyFont="1" applyFill="1" applyBorder="1"/>
    <xf numFmtId="3" fontId="3" fillId="0" borderId="3" xfId="0" applyNumberFormat="1" applyFont="1" applyFill="1" applyBorder="1"/>
    <xf numFmtId="3" fontId="0" fillId="0" borderId="0" xfId="0" applyNumberFormat="1" applyFill="1"/>
    <xf numFmtId="0" fontId="3" fillId="4" borderId="0" xfId="0" applyFont="1" applyFill="1" applyBorder="1"/>
    <xf numFmtId="3" fontId="3" fillId="0" borderId="0" xfId="0" applyNumberFormat="1" applyFont="1" applyFill="1" applyBorder="1"/>
    <xf numFmtId="0" fontId="1" fillId="0" borderId="2" xfId="0" applyFont="1" applyFill="1" applyBorder="1"/>
    <xf numFmtId="0" fontId="9" fillId="2" borderId="1" xfId="0" applyFont="1" applyFill="1" applyBorder="1" applyAlignment="1">
      <alignment horizontal="center"/>
    </xf>
  </cellXfs>
  <cellStyles count="4">
    <cellStyle name="Normal" xfId="0" builtinId="0"/>
    <cellStyle name="Normal 2 2" xfId="2" xr:uid="{DFE11293-1DC6-425F-9CFA-97DD5D034267}"/>
    <cellStyle name="Porcentaje" xfId="1" builtinId="5"/>
    <cellStyle name="Porcentaje 2" xfId="3" xr:uid="{0C44CFA5-C465-4DD2-8B11-4506A5916ED0}"/>
  </cellStyles>
  <dxfs count="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26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24" Type="http://schemas.microsoft.com/office/2017/10/relationships/person" Target="persons/person5.xml"/><Relationship Id="rId5" Type="http://schemas.openxmlformats.org/officeDocument/2006/relationships/theme" Target="theme/theme1.xml"/><Relationship Id="rId28" Type="http://schemas.microsoft.com/office/2017/10/relationships/person" Target="persons/pers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Relationship Id="rId30" Type="http://schemas.microsoft.com/office/2017/10/relationships/person" Target="persons/person4.xml"/><Relationship Id="rId27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348.673300115741" createdVersion="8" refreshedVersion="8" minRefreshableVersion="3" recordCount="2513" xr:uid="{61458EF5-7D07-40D6-929D-F79F9B89E980}">
  <cacheSource type="worksheet">
    <worksheetSource name="Tabla145"/>
  </cacheSource>
  <cacheFields count="6">
    <cacheField name="Año - mes" numFmtId="0">
      <sharedItems count="10">
        <s v="2023-04"/>
        <s v="2023-05"/>
        <s v="2023-06"/>
        <s v="2023-07"/>
        <s v="2023-08"/>
        <s v="2023-09"/>
        <s v="2023-10"/>
        <s v="2023-11"/>
        <s v="2023-12"/>
        <s v="2024-01"/>
      </sharedItems>
    </cacheField>
    <cacheField name="Dimensión valor" numFmtId="0">
      <sharedItems count="15">
        <s v="Administración"/>
        <s v="Corralón 2 Matanza"/>
        <s v="Corralón 3 Barracas"/>
        <s v="Corralón 4 JC Paz"/>
        <s v="Corralón 1 Boulogne"/>
        <s v="Desarrollo Institucional"/>
        <s v="Área Social"/>
        <s v="Desarrollo de Proyectos"/>
        <s v="Microcréditos"/>
        <s v="Wanda"/>
        <s v="Bariloche"/>
        <s v="Suelo Firme III"/>
        <s v="Trapito Medio Ambiente"/>
        <s v="Los Pinos"/>
        <s v="Voluntariado"/>
      </sharedItems>
    </cacheField>
    <cacheField name="Cuenta" numFmtId="0">
      <sharedItems count="60">
        <s v="Alquileres y expensas"/>
        <s v="Beneficios al personal"/>
        <s v="Capacitación "/>
        <s v="Cargas sociales Administración"/>
        <s v="Cargas sociales Corralones"/>
        <s v="Cargas sociales Desarrollo Inst."/>
        <s v="Cargas sociales Expansión Inst."/>
        <s v="Cargas sociales Microcréditos"/>
        <s v="Cargas sociales Proyectos"/>
        <s v="Cargas sociales RRHH"/>
        <s v="Cargas sociales Área Social"/>
        <s v="Cargos Financieros e Intereses"/>
        <s v="Comisiones medios de cobro"/>
        <s v="Comunicación Institucional"/>
        <s v="Energía eléctrica"/>
        <s v="Festejos"/>
        <s v="Fletes y Acarreos"/>
        <s v="Gastos Bancarios"/>
        <s v="Gastos en telefonía e internet"/>
        <s v="Gastos Generales"/>
        <s v="Honorarios "/>
        <s v="Impuesto Inmobiliario"/>
        <s v="Indumentaria Laboral"/>
        <s v="Ingresos corralón social"/>
        <s v="Intereses ganados "/>
        <s v="Libreri­a e impresiones"/>
        <s v="Limpieza"/>
        <s v="Mano de Obra - Servicios de Subcontratistas"/>
        <s v="Mantenimiento instalaciones"/>
        <s v="Materiales de construcción "/>
        <s v="Municipalidad de San Isidro"/>
        <s v="Operador logistica corralones"/>
        <s v="Puntuales"/>
        <s v="Recupero gastos créditos"/>
        <s v="Seguros"/>
        <s v="Servicio de agua AYSA"/>
        <s v="Servicio de mensajería"/>
        <s v="Servicios de Terceros"/>
        <s v="Socios"/>
        <s v="Software"/>
        <s v="Sueldos Administración"/>
        <s v="Sueldos Corralones"/>
        <s v="Sueldos Desarrollo Inst."/>
        <s v="Sueldos Expansión Inst."/>
        <s v="Sueldos Microcréditos"/>
        <s v="Sueldos Proyectos"/>
        <s v="Sueldos RRHH"/>
        <s v="Sueldos Área Social"/>
        <s v="Viaticos y Movilidad"/>
        <s v="Voluntariado"/>
        <s v="Honorarios Administración"/>
        <s v="Honorarios Corralones"/>
        <s v="Honorarios Desarrollo Inst."/>
        <s v="Honorarios Microcréditos"/>
        <s v="Honorarios Proyectos"/>
        <s v="Honorarios Área Social"/>
        <s v="Cobranza cuotas"/>
        <s v="Prestamo Sumatoria"/>
        <s v="Desembolsos"/>
        <s v="Pago Sumatoria"/>
      </sharedItems>
    </cacheField>
    <cacheField name="Imp. presupuestado" numFmtId="3">
      <sharedItems containsSemiMixedTypes="0" containsString="0" containsNumber="1" minValue="-24050000" maxValue="54615035.850000001"/>
    </cacheField>
    <cacheField name="Imp. real" numFmtId="3">
      <sharedItems containsSemiMixedTypes="0" containsString="0" containsNumber="1" minValue="-20280000" maxValue="30323351"/>
    </cacheField>
    <cacheField name="Desvio" numFmtId="3">
      <sharedItems containsSemiMixedTypes="0" containsString="0" containsNumber="1" minValue="-31082378.829999998" maxValue="186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3">
  <r>
    <x v="0"/>
    <x v="0"/>
    <x v="0"/>
    <n v="-200000"/>
    <n v="-204863.02"/>
    <n v="-4863.0200000000004"/>
  </r>
  <r>
    <x v="1"/>
    <x v="0"/>
    <x v="0"/>
    <n v="-200000"/>
    <n v="-243364.54"/>
    <n v="-43364.54"/>
  </r>
  <r>
    <x v="2"/>
    <x v="0"/>
    <x v="0"/>
    <n v="-200000"/>
    <n v="-101952"/>
    <n v="98048"/>
  </r>
  <r>
    <x v="3"/>
    <x v="0"/>
    <x v="0"/>
    <n v="-200000"/>
    <n v="-248931.95"/>
    <n v="-48931.95"/>
  </r>
  <r>
    <x v="4"/>
    <x v="0"/>
    <x v="0"/>
    <n v="-240000"/>
    <n v="-416310.79"/>
    <n v="-176310.79"/>
  </r>
  <r>
    <x v="0"/>
    <x v="1"/>
    <x v="0"/>
    <n v="-120000"/>
    <n v="-120000"/>
    <n v="0"/>
  </r>
  <r>
    <x v="1"/>
    <x v="1"/>
    <x v="0"/>
    <n v="-120000"/>
    <n v="-120000"/>
    <n v="0"/>
  </r>
  <r>
    <x v="2"/>
    <x v="1"/>
    <x v="0"/>
    <n v="-120000"/>
    <n v="-120000"/>
    <n v="0"/>
  </r>
  <r>
    <x v="3"/>
    <x v="1"/>
    <x v="0"/>
    <n v="-120000"/>
    <n v="-120000"/>
    <n v="0"/>
  </r>
  <r>
    <x v="4"/>
    <x v="1"/>
    <x v="0"/>
    <n v="-120000"/>
    <n v="-120000"/>
    <n v="0"/>
  </r>
  <r>
    <x v="0"/>
    <x v="2"/>
    <x v="0"/>
    <n v="-537500"/>
    <n v="-537500.15"/>
    <n v="-0.15"/>
  </r>
  <r>
    <x v="1"/>
    <x v="2"/>
    <x v="0"/>
    <n v="-537500"/>
    <n v="-537500.15"/>
    <n v="-0.15"/>
  </r>
  <r>
    <x v="2"/>
    <x v="2"/>
    <x v="0"/>
    <n v="-537500"/>
    <n v="-537500.15"/>
    <n v="-0.15"/>
  </r>
  <r>
    <x v="3"/>
    <x v="2"/>
    <x v="0"/>
    <n v="-537500"/>
    <n v="-537500.15"/>
    <n v="-0.15"/>
  </r>
  <r>
    <x v="4"/>
    <x v="2"/>
    <x v="0"/>
    <n v="-537500"/>
    <n v="-537500.15"/>
    <n v="-0.15"/>
  </r>
  <r>
    <x v="0"/>
    <x v="3"/>
    <x v="0"/>
    <n v="-393250"/>
    <n v="-393250"/>
    <n v="0"/>
  </r>
  <r>
    <x v="1"/>
    <x v="3"/>
    <x v="0"/>
    <n v="-393250"/>
    <n v="-393250"/>
    <n v="0"/>
  </r>
  <r>
    <x v="2"/>
    <x v="3"/>
    <x v="0"/>
    <n v="-393250"/>
    <n v="-393250"/>
    <n v="0"/>
  </r>
  <r>
    <x v="3"/>
    <x v="3"/>
    <x v="0"/>
    <n v="-393250"/>
    <n v="-393250"/>
    <n v="0"/>
  </r>
  <r>
    <x v="4"/>
    <x v="3"/>
    <x v="0"/>
    <n v="-511225"/>
    <n v="-511225"/>
    <n v="0"/>
  </r>
  <r>
    <x v="0"/>
    <x v="0"/>
    <x v="1"/>
    <n v="-35000"/>
    <n v="0"/>
    <n v="35000"/>
  </r>
  <r>
    <x v="1"/>
    <x v="0"/>
    <x v="1"/>
    <n v="-40000"/>
    <n v="0"/>
    <n v="40000"/>
  </r>
  <r>
    <x v="2"/>
    <x v="0"/>
    <x v="1"/>
    <n v="-40000"/>
    <n v="-23278.57"/>
    <n v="16721.43"/>
  </r>
  <r>
    <x v="3"/>
    <x v="0"/>
    <x v="1"/>
    <n v="-40000"/>
    <n v="-48423.12"/>
    <n v="-8423.1200000000008"/>
  </r>
  <r>
    <x v="4"/>
    <x v="0"/>
    <x v="1"/>
    <n v="-45000"/>
    <n v="-108527.86"/>
    <n v="-63527.86"/>
  </r>
  <r>
    <x v="0"/>
    <x v="4"/>
    <x v="1"/>
    <n v="-15750"/>
    <n v="-13231.2"/>
    <n v="2518.8000000000002"/>
  </r>
  <r>
    <x v="1"/>
    <x v="4"/>
    <x v="1"/>
    <n v="-13500"/>
    <n v="-15486.92"/>
    <n v="-1986.92"/>
  </r>
  <r>
    <x v="2"/>
    <x v="4"/>
    <x v="1"/>
    <n v="-53415.48"/>
    <n v="-14039.92"/>
    <n v="39375.56"/>
  </r>
  <r>
    <x v="3"/>
    <x v="4"/>
    <x v="1"/>
    <n v="-15750"/>
    <n v="-13606.66"/>
    <n v="2143.34"/>
  </r>
  <r>
    <x v="4"/>
    <x v="4"/>
    <x v="1"/>
    <n v="-18900"/>
    <n v="-2315.35"/>
    <n v="16584.650000000001"/>
  </r>
  <r>
    <x v="0"/>
    <x v="1"/>
    <x v="1"/>
    <n v="-7000"/>
    <n v="-9923.4"/>
    <n v="-2923.4"/>
  </r>
  <r>
    <x v="1"/>
    <x v="1"/>
    <x v="1"/>
    <n v="-6000"/>
    <n v="-11615.19"/>
    <n v="-5615.19"/>
  </r>
  <r>
    <x v="2"/>
    <x v="1"/>
    <x v="1"/>
    <n v="-23740.21"/>
    <n v="-10529.94"/>
    <n v="13210.27"/>
  </r>
  <r>
    <x v="3"/>
    <x v="1"/>
    <x v="1"/>
    <n v="-7000"/>
    <n v="-10205"/>
    <n v="-3205"/>
  </r>
  <r>
    <x v="4"/>
    <x v="1"/>
    <x v="1"/>
    <n v="-8400"/>
    <n v="-1736.51"/>
    <n v="6663.49"/>
  </r>
  <r>
    <x v="0"/>
    <x v="2"/>
    <x v="1"/>
    <n v="-7000"/>
    <n v="-6615.6"/>
    <n v="384.4"/>
  </r>
  <r>
    <x v="1"/>
    <x v="2"/>
    <x v="1"/>
    <n v="-6000"/>
    <n v="-7743.46"/>
    <n v="-1743.46"/>
  </r>
  <r>
    <x v="2"/>
    <x v="2"/>
    <x v="1"/>
    <n v="-23740.21"/>
    <n v="-7019.96"/>
    <n v="16720.25"/>
  </r>
  <r>
    <x v="3"/>
    <x v="2"/>
    <x v="1"/>
    <n v="-7000"/>
    <n v="-6803.33"/>
    <n v="196.67"/>
  </r>
  <r>
    <x v="4"/>
    <x v="2"/>
    <x v="1"/>
    <n v="-8400"/>
    <n v="-1157.68"/>
    <n v="7242.32"/>
  </r>
  <r>
    <x v="0"/>
    <x v="3"/>
    <x v="1"/>
    <n v="-5250"/>
    <n v="-3307.8"/>
    <n v="1942.2"/>
  </r>
  <r>
    <x v="1"/>
    <x v="3"/>
    <x v="1"/>
    <n v="-4500"/>
    <n v="-3871.73"/>
    <n v="628.27"/>
  </r>
  <r>
    <x v="2"/>
    <x v="3"/>
    <x v="1"/>
    <n v="-17805.16"/>
    <n v="-3509.98"/>
    <n v="14295.18"/>
  </r>
  <r>
    <x v="3"/>
    <x v="3"/>
    <x v="1"/>
    <n v="-5250"/>
    <n v="-3401.67"/>
    <n v="1848.33"/>
  </r>
  <r>
    <x v="4"/>
    <x v="3"/>
    <x v="1"/>
    <n v="-6300"/>
    <n v="-578.84"/>
    <n v="5721.16"/>
  </r>
  <r>
    <x v="2"/>
    <x v="0"/>
    <x v="2"/>
    <n v="-125000"/>
    <n v="0"/>
    <n v="125000"/>
  </r>
  <r>
    <x v="3"/>
    <x v="0"/>
    <x v="2"/>
    <n v="-125000"/>
    <n v="0"/>
    <n v="125000"/>
  </r>
  <r>
    <x v="0"/>
    <x v="4"/>
    <x v="2"/>
    <n v="-30825"/>
    <n v="0"/>
    <n v="30825"/>
  </r>
  <r>
    <x v="1"/>
    <x v="4"/>
    <x v="2"/>
    <n v="-32895"/>
    <n v="0"/>
    <n v="32895"/>
  </r>
  <r>
    <x v="2"/>
    <x v="4"/>
    <x v="2"/>
    <n v="-35130.6"/>
    <n v="0"/>
    <n v="35130.6"/>
  </r>
  <r>
    <x v="3"/>
    <x v="4"/>
    <x v="2"/>
    <n v="-37545.050000000003"/>
    <n v="0"/>
    <n v="37545.050000000003"/>
  </r>
  <r>
    <x v="4"/>
    <x v="4"/>
    <x v="2"/>
    <n v="-40152.65"/>
    <n v="-11340"/>
    <n v="28812.65"/>
  </r>
  <r>
    <x v="0"/>
    <x v="1"/>
    <x v="2"/>
    <n v="-13700"/>
    <n v="0"/>
    <n v="13700"/>
  </r>
  <r>
    <x v="1"/>
    <x v="1"/>
    <x v="2"/>
    <n v="-14620"/>
    <n v="0"/>
    <n v="14620"/>
  </r>
  <r>
    <x v="2"/>
    <x v="1"/>
    <x v="2"/>
    <n v="-15613.6"/>
    <n v="0"/>
    <n v="15613.6"/>
  </r>
  <r>
    <x v="3"/>
    <x v="1"/>
    <x v="2"/>
    <n v="-16686.689999999999"/>
    <n v="0"/>
    <n v="16686.689999999999"/>
  </r>
  <r>
    <x v="4"/>
    <x v="1"/>
    <x v="2"/>
    <n v="-17845.62"/>
    <n v="-5040"/>
    <n v="12805.62"/>
  </r>
  <r>
    <x v="0"/>
    <x v="2"/>
    <x v="2"/>
    <n v="-13700"/>
    <n v="0"/>
    <n v="13700"/>
  </r>
  <r>
    <x v="1"/>
    <x v="2"/>
    <x v="2"/>
    <n v="-14620"/>
    <n v="0"/>
    <n v="14620"/>
  </r>
  <r>
    <x v="2"/>
    <x v="2"/>
    <x v="2"/>
    <n v="-15613.6"/>
    <n v="0"/>
    <n v="15613.6"/>
  </r>
  <r>
    <x v="3"/>
    <x v="2"/>
    <x v="2"/>
    <n v="-16686.689999999999"/>
    <n v="0"/>
    <n v="16686.689999999999"/>
  </r>
  <r>
    <x v="4"/>
    <x v="2"/>
    <x v="2"/>
    <n v="-17845.62"/>
    <n v="-5040"/>
    <n v="12805.62"/>
  </r>
  <r>
    <x v="0"/>
    <x v="3"/>
    <x v="2"/>
    <n v="-10275"/>
    <n v="0"/>
    <n v="10275"/>
  </r>
  <r>
    <x v="1"/>
    <x v="3"/>
    <x v="2"/>
    <n v="-10965"/>
    <n v="0"/>
    <n v="10965"/>
  </r>
  <r>
    <x v="2"/>
    <x v="3"/>
    <x v="2"/>
    <n v="-11710.2"/>
    <n v="0"/>
    <n v="11710.2"/>
  </r>
  <r>
    <x v="3"/>
    <x v="3"/>
    <x v="2"/>
    <n v="-12515.02"/>
    <n v="0"/>
    <n v="12515.02"/>
  </r>
  <r>
    <x v="4"/>
    <x v="3"/>
    <x v="2"/>
    <n v="-13384.22"/>
    <n v="-3780"/>
    <n v="9604.2199999999993"/>
  </r>
  <r>
    <x v="1"/>
    <x v="5"/>
    <x v="2"/>
    <n v="-5000"/>
    <n v="0"/>
    <n v="5000"/>
  </r>
  <r>
    <x v="4"/>
    <x v="5"/>
    <x v="2"/>
    <n v="-7000"/>
    <n v="0"/>
    <n v="7000"/>
  </r>
  <r>
    <x v="0"/>
    <x v="6"/>
    <x v="2"/>
    <n v="-20000"/>
    <n v="0"/>
    <n v="20000"/>
  </r>
  <r>
    <x v="1"/>
    <x v="6"/>
    <x v="2"/>
    <n v="-20000"/>
    <n v="0"/>
    <n v="20000"/>
  </r>
  <r>
    <x v="2"/>
    <x v="6"/>
    <x v="2"/>
    <n v="-25000"/>
    <n v="0"/>
    <n v="25000"/>
  </r>
  <r>
    <x v="3"/>
    <x v="6"/>
    <x v="2"/>
    <n v="-25000"/>
    <n v="0"/>
    <n v="25000"/>
  </r>
  <r>
    <x v="4"/>
    <x v="6"/>
    <x v="2"/>
    <n v="-25000"/>
    <n v="-11250"/>
    <n v="13750"/>
  </r>
  <r>
    <x v="0"/>
    <x v="0"/>
    <x v="3"/>
    <n v="-917095.87"/>
    <n v="-734741.67"/>
    <n v="182354.2"/>
  </r>
  <r>
    <x v="1"/>
    <x v="0"/>
    <x v="3"/>
    <n v="-1034516.96"/>
    <n v="-783084.06"/>
    <n v="251432.9"/>
  </r>
  <r>
    <x v="2"/>
    <x v="0"/>
    <x v="3"/>
    <n v="-1551775.43"/>
    <n v="-1173826.6200000001"/>
    <n v="377948.81"/>
  </r>
  <r>
    <x v="3"/>
    <x v="0"/>
    <x v="3"/>
    <n v="-1134137.1100000001"/>
    <n v="-867036.37"/>
    <n v="267100.74"/>
  </r>
  <r>
    <x v="4"/>
    <x v="0"/>
    <x v="3"/>
    <n v="-1327227.53"/>
    <n v="-988239.54"/>
    <n v="338987.99"/>
  </r>
  <r>
    <x v="0"/>
    <x v="7"/>
    <x v="3"/>
    <n v="0"/>
    <n v="-64290.97"/>
    <n v="-64290.97"/>
  </r>
  <r>
    <x v="1"/>
    <x v="7"/>
    <x v="3"/>
    <n v="0"/>
    <n v="-75966.720000000001"/>
    <n v="-75966.720000000001"/>
  </r>
  <r>
    <x v="2"/>
    <x v="7"/>
    <x v="3"/>
    <n v="0"/>
    <n v="-110014.58"/>
    <n v="-110014.58"/>
  </r>
  <r>
    <x v="3"/>
    <x v="7"/>
    <x v="3"/>
    <n v="0"/>
    <n v="-81458.679999999993"/>
    <n v="-81458.679999999993"/>
  </r>
  <r>
    <x v="4"/>
    <x v="7"/>
    <x v="3"/>
    <n v="0"/>
    <n v="-90989.78"/>
    <n v="-90989.78"/>
  </r>
  <r>
    <x v="0"/>
    <x v="8"/>
    <x v="3"/>
    <n v="0"/>
    <n v="-50644.94"/>
    <n v="-50644.94"/>
  </r>
  <r>
    <x v="1"/>
    <x v="8"/>
    <x v="3"/>
    <n v="0"/>
    <n v="-56355.7"/>
    <n v="-56355.7"/>
  </r>
  <r>
    <x v="2"/>
    <x v="8"/>
    <x v="3"/>
    <n v="0"/>
    <n v="-84399.37"/>
    <n v="-84399.37"/>
  </r>
  <r>
    <x v="3"/>
    <x v="8"/>
    <x v="3"/>
    <n v="0"/>
    <n v="-63210.720000000001"/>
    <n v="-63210.720000000001"/>
  </r>
  <r>
    <x v="4"/>
    <x v="8"/>
    <x v="3"/>
    <n v="0"/>
    <n v="-71182.55"/>
    <n v="-71182.55"/>
  </r>
  <r>
    <x v="0"/>
    <x v="9"/>
    <x v="3"/>
    <n v="-88885.56"/>
    <n v="-42042.58"/>
    <n v="46842.98"/>
  </r>
  <r>
    <x v="1"/>
    <x v="9"/>
    <x v="3"/>
    <n v="-100470.74"/>
    <n v="-100739.56"/>
    <n v="-268.82"/>
  </r>
  <r>
    <x v="2"/>
    <x v="9"/>
    <x v="3"/>
    <n v="-149741.48000000001"/>
    <n v="-68966.95"/>
    <n v="80774.53"/>
  </r>
  <r>
    <x v="3"/>
    <x v="9"/>
    <x v="3"/>
    <n v="-109440.69"/>
    <n v="-56868.82"/>
    <n v="52571.87"/>
  </r>
  <r>
    <x v="4"/>
    <x v="9"/>
    <x v="3"/>
    <n v="-128045.6"/>
    <n v="-58991.82"/>
    <n v="69053.78"/>
  </r>
  <r>
    <x v="0"/>
    <x v="4"/>
    <x v="4"/>
    <n v="-989007.63"/>
    <n v="-782414.85"/>
    <n v="206592.78"/>
  </r>
  <r>
    <x v="1"/>
    <x v="4"/>
    <x v="4"/>
    <n v="-1196812.94"/>
    <n v="-916996.89"/>
    <n v="279816.05"/>
  </r>
  <r>
    <x v="2"/>
    <x v="4"/>
    <x v="4"/>
    <n v="-1774949.16"/>
    <n v="-1283432.48"/>
    <n v="491516.68"/>
  </r>
  <r>
    <x v="3"/>
    <x v="4"/>
    <x v="4"/>
    <n v="-1304253.79"/>
    <n v="-993646.81"/>
    <n v="310606.98"/>
  </r>
  <r>
    <x v="4"/>
    <x v="4"/>
    <x v="4"/>
    <n v="-1525976.94"/>
    <n v="-1127519.6499999999"/>
    <n v="398457.29"/>
  </r>
  <r>
    <x v="0"/>
    <x v="1"/>
    <x v="4"/>
    <n v="-123171.29"/>
    <n v="-380052.78"/>
    <n v="-256881.49"/>
  </r>
  <r>
    <x v="1"/>
    <x v="1"/>
    <x v="4"/>
    <n v="-139209.62"/>
    <n v="-454857.58"/>
    <n v="-315647.96000000002"/>
  </r>
  <r>
    <x v="2"/>
    <x v="1"/>
    <x v="4"/>
    <n v="-208814.42"/>
    <n v="-663794.14"/>
    <n v="-454979.72"/>
  </r>
  <r>
    <x v="3"/>
    <x v="1"/>
    <x v="4"/>
    <n v="-152614.99"/>
    <n v="-498903.33"/>
    <n v="-346288.34"/>
  </r>
  <r>
    <x v="4"/>
    <x v="1"/>
    <x v="4"/>
    <n v="-179797.02"/>
    <n v="-567960.26"/>
    <n v="-388163.24"/>
  </r>
  <r>
    <x v="0"/>
    <x v="2"/>
    <x v="4"/>
    <n v="-98818.89"/>
    <n v="-321646.99"/>
    <n v="-222828.1"/>
  </r>
  <r>
    <x v="1"/>
    <x v="2"/>
    <x v="4"/>
    <n v="-58811.69"/>
    <n v="-295723.39"/>
    <n v="-236911.7"/>
  </r>
  <r>
    <x v="2"/>
    <x v="2"/>
    <x v="4"/>
    <n v="-112476.04"/>
    <n v="-430210.07"/>
    <n v="-317734.03000000003"/>
  </r>
  <r>
    <x v="3"/>
    <x v="2"/>
    <x v="4"/>
    <n v="-64475.040000000001"/>
    <n v="-345284.61"/>
    <n v="-280809.57"/>
  </r>
  <r>
    <x v="4"/>
    <x v="2"/>
    <x v="4"/>
    <n v="-159924.14000000001"/>
    <n v="-389688.69"/>
    <n v="-229764.55"/>
  </r>
  <r>
    <x v="0"/>
    <x v="3"/>
    <x v="4"/>
    <n v="-73440.639999999999"/>
    <n v="-238993.33"/>
    <n v="-165552.69"/>
  </r>
  <r>
    <x v="1"/>
    <x v="3"/>
    <x v="4"/>
    <n v="-82969.72"/>
    <n v="-302298.68"/>
    <n v="-219328.96"/>
  </r>
  <r>
    <x v="2"/>
    <x v="3"/>
    <x v="4"/>
    <n v="-124454.59"/>
    <n v="-515329.72"/>
    <n v="-390875.13"/>
  </r>
  <r>
    <x v="3"/>
    <x v="3"/>
    <x v="4"/>
    <n v="-90959.4"/>
    <n v="-412027.65"/>
    <n v="-321068.25"/>
  </r>
  <r>
    <x v="4"/>
    <x v="3"/>
    <x v="4"/>
    <n v="-106422.5"/>
    <n v="-463362.74"/>
    <n v="-356940.24"/>
  </r>
  <r>
    <x v="1"/>
    <x v="0"/>
    <x v="5"/>
    <n v="0"/>
    <n v="-12268.11"/>
    <n v="-12268.11"/>
  </r>
  <r>
    <x v="2"/>
    <x v="0"/>
    <x v="5"/>
    <n v="0"/>
    <n v="-18375.349999999999"/>
    <n v="-18375.349999999999"/>
  </r>
  <r>
    <x v="3"/>
    <x v="0"/>
    <x v="5"/>
    <n v="0"/>
    <n v="-14416.04"/>
    <n v="-14416.04"/>
  </r>
  <r>
    <x v="4"/>
    <x v="0"/>
    <x v="5"/>
    <n v="0"/>
    <n v="-15475.07"/>
    <n v="-15475.07"/>
  </r>
  <r>
    <x v="0"/>
    <x v="4"/>
    <x v="5"/>
    <n v="0"/>
    <n v="-28415.59"/>
    <n v="-28415.59"/>
  </r>
  <r>
    <x v="1"/>
    <x v="4"/>
    <x v="5"/>
    <n v="0"/>
    <n v="-48301.08"/>
    <n v="-48301.08"/>
  </r>
  <r>
    <x v="2"/>
    <x v="4"/>
    <x v="5"/>
    <n v="0"/>
    <n v="-72989.34"/>
    <n v="-72989.34"/>
  </r>
  <r>
    <x v="3"/>
    <x v="4"/>
    <x v="5"/>
    <n v="0"/>
    <n v="-55025.09"/>
    <n v="-55025.09"/>
  </r>
  <r>
    <x v="4"/>
    <x v="4"/>
    <x v="5"/>
    <n v="0"/>
    <n v="-60919.31"/>
    <n v="-60919.31"/>
  </r>
  <r>
    <x v="0"/>
    <x v="1"/>
    <x v="5"/>
    <n v="0"/>
    <n v="-12629.15"/>
    <n v="-12629.15"/>
  </r>
  <r>
    <x v="1"/>
    <x v="1"/>
    <x v="5"/>
    <n v="0"/>
    <n v="-21467.15"/>
    <n v="-21467.15"/>
  </r>
  <r>
    <x v="2"/>
    <x v="1"/>
    <x v="5"/>
    <n v="0"/>
    <n v="-32439.71"/>
    <n v="-32439.71"/>
  </r>
  <r>
    <x v="3"/>
    <x v="1"/>
    <x v="5"/>
    <n v="0"/>
    <n v="-24455.59"/>
    <n v="-24455.59"/>
  </r>
  <r>
    <x v="4"/>
    <x v="1"/>
    <x v="5"/>
    <n v="0"/>
    <n v="-27075.25"/>
    <n v="-27075.25"/>
  </r>
  <r>
    <x v="0"/>
    <x v="2"/>
    <x v="5"/>
    <n v="0"/>
    <n v="-12629.15"/>
    <n v="-12629.15"/>
  </r>
  <r>
    <x v="1"/>
    <x v="2"/>
    <x v="5"/>
    <n v="0"/>
    <n v="-21467.15"/>
    <n v="-21467.15"/>
  </r>
  <r>
    <x v="2"/>
    <x v="2"/>
    <x v="5"/>
    <n v="0"/>
    <n v="-32439.71"/>
    <n v="-32439.71"/>
  </r>
  <r>
    <x v="3"/>
    <x v="2"/>
    <x v="5"/>
    <n v="0"/>
    <n v="-24455.59"/>
    <n v="-24455.59"/>
  </r>
  <r>
    <x v="4"/>
    <x v="2"/>
    <x v="5"/>
    <n v="0"/>
    <n v="-27075.25"/>
    <n v="-27075.25"/>
  </r>
  <r>
    <x v="0"/>
    <x v="3"/>
    <x v="5"/>
    <n v="0"/>
    <n v="-9471.8700000000008"/>
    <n v="-9471.8700000000008"/>
  </r>
  <r>
    <x v="1"/>
    <x v="3"/>
    <x v="5"/>
    <n v="0"/>
    <n v="-36526.94"/>
    <n v="-36526.94"/>
  </r>
  <r>
    <x v="2"/>
    <x v="3"/>
    <x v="5"/>
    <n v="0"/>
    <n v="-24329.78"/>
    <n v="-24329.78"/>
  </r>
  <r>
    <x v="3"/>
    <x v="3"/>
    <x v="5"/>
    <n v="0"/>
    <n v="-18341.7"/>
    <n v="-18341.7"/>
  </r>
  <r>
    <x v="4"/>
    <x v="3"/>
    <x v="5"/>
    <n v="0"/>
    <n v="-20306.439999999999"/>
    <n v="-20306.439999999999"/>
  </r>
  <r>
    <x v="0"/>
    <x v="5"/>
    <x v="5"/>
    <n v="-255113.28"/>
    <n v="-236800.45"/>
    <n v="18312.830000000002"/>
  </r>
  <r>
    <x v="1"/>
    <x v="5"/>
    <x v="5"/>
    <n v="-288073.51"/>
    <n v="-225706.11"/>
    <n v="62367.4"/>
  </r>
  <r>
    <x v="2"/>
    <x v="5"/>
    <x v="5"/>
    <n v="-432110.27"/>
    <n v="-393524.19"/>
    <n v="38586.080000000002"/>
  </r>
  <r>
    <x v="3"/>
    <x v="5"/>
    <x v="5"/>
    <n v="-315813.92"/>
    <n v="-268295.7"/>
    <n v="47518.22"/>
  </r>
  <r>
    <x v="4"/>
    <x v="5"/>
    <x v="5"/>
    <n v="-369502.29"/>
    <n v="-307112.01"/>
    <n v="62390.28"/>
  </r>
  <r>
    <x v="0"/>
    <x v="4"/>
    <x v="6"/>
    <n v="0"/>
    <n v="-49841.58"/>
    <n v="-49841.58"/>
  </r>
  <r>
    <x v="1"/>
    <x v="4"/>
    <x v="6"/>
    <n v="0"/>
    <n v="-54979.03"/>
    <n v="-54979.03"/>
  </r>
  <r>
    <x v="2"/>
    <x v="4"/>
    <x v="6"/>
    <n v="0"/>
    <n v="-82408.17"/>
    <n v="-82408.17"/>
  </r>
  <r>
    <x v="3"/>
    <x v="4"/>
    <x v="6"/>
    <n v="0"/>
    <n v="-60332.24"/>
    <n v="-60332.24"/>
  </r>
  <r>
    <x v="4"/>
    <x v="4"/>
    <x v="6"/>
    <n v="0"/>
    <n v="-69453.460000000006"/>
    <n v="-69453.460000000006"/>
  </r>
  <r>
    <x v="0"/>
    <x v="1"/>
    <x v="6"/>
    <n v="0"/>
    <n v="-22151.81"/>
    <n v="-22151.81"/>
  </r>
  <r>
    <x v="1"/>
    <x v="1"/>
    <x v="6"/>
    <n v="0"/>
    <n v="-24435.13"/>
    <n v="-24435.13"/>
  </r>
  <r>
    <x v="2"/>
    <x v="1"/>
    <x v="6"/>
    <n v="0"/>
    <n v="-36625.85"/>
    <n v="-36625.85"/>
  </r>
  <r>
    <x v="3"/>
    <x v="1"/>
    <x v="6"/>
    <n v="0"/>
    <n v="-26814.32"/>
    <n v="-26814.32"/>
  </r>
  <r>
    <x v="4"/>
    <x v="1"/>
    <x v="6"/>
    <n v="0"/>
    <n v="-30868.2"/>
    <n v="-30868.2"/>
  </r>
  <r>
    <x v="0"/>
    <x v="2"/>
    <x v="6"/>
    <n v="0"/>
    <n v="-22151.81"/>
    <n v="-22151.81"/>
  </r>
  <r>
    <x v="1"/>
    <x v="2"/>
    <x v="6"/>
    <n v="0"/>
    <n v="-24435.13"/>
    <n v="-24435.13"/>
  </r>
  <r>
    <x v="2"/>
    <x v="2"/>
    <x v="6"/>
    <n v="0"/>
    <n v="-36625.85"/>
    <n v="-36625.85"/>
  </r>
  <r>
    <x v="3"/>
    <x v="2"/>
    <x v="6"/>
    <n v="0"/>
    <n v="-26814.32"/>
    <n v="-26814.32"/>
  </r>
  <r>
    <x v="4"/>
    <x v="2"/>
    <x v="6"/>
    <n v="0"/>
    <n v="-30868.2"/>
    <n v="-30868.2"/>
  </r>
  <r>
    <x v="0"/>
    <x v="3"/>
    <x v="6"/>
    <n v="0"/>
    <n v="-62595.91"/>
    <n v="-62595.91"/>
  </r>
  <r>
    <x v="1"/>
    <x v="3"/>
    <x v="6"/>
    <n v="0"/>
    <n v="-18326.34"/>
    <n v="-18326.34"/>
  </r>
  <r>
    <x v="2"/>
    <x v="3"/>
    <x v="6"/>
    <n v="0"/>
    <n v="-27469.39"/>
    <n v="-27469.39"/>
  </r>
  <r>
    <x v="3"/>
    <x v="3"/>
    <x v="6"/>
    <n v="0"/>
    <n v="-20110.740000000002"/>
    <n v="-20110.740000000002"/>
  </r>
  <r>
    <x v="4"/>
    <x v="3"/>
    <x v="6"/>
    <n v="0"/>
    <n v="-23151.15"/>
    <n v="-23151.15"/>
  </r>
  <r>
    <x v="0"/>
    <x v="8"/>
    <x v="7"/>
    <n v="-186754.59"/>
    <n v="-113300.47"/>
    <n v="73454.12"/>
  </r>
  <r>
    <x v="1"/>
    <x v="8"/>
    <x v="7"/>
    <n v="-211165.03"/>
    <n v="-123644.8"/>
    <n v="87520.23"/>
  </r>
  <r>
    <x v="2"/>
    <x v="8"/>
    <x v="7"/>
    <n v="-316747.55"/>
    <n v="-185804.54"/>
    <n v="130943.01"/>
  </r>
  <r>
    <x v="3"/>
    <x v="8"/>
    <x v="7"/>
    <n v="-231499.44"/>
    <n v="-142256.16"/>
    <n v="89243.28"/>
  </r>
  <r>
    <x v="4"/>
    <x v="8"/>
    <x v="7"/>
    <n v="-270854.34999999998"/>
    <n v="-156390.48000000001"/>
    <n v="114463.87"/>
  </r>
  <r>
    <x v="0"/>
    <x v="7"/>
    <x v="8"/>
    <n v="-157411.25"/>
    <n v="-166667.43"/>
    <n v="-9256.18"/>
  </r>
  <r>
    <x v="1"/>
    <x v="7"/>
    <x v="8"/>
    <n v="-166834.19"/>
    <n v="-183667.06"/>
    <n v="-16832.87"/>
  </r>
  <r>
    <x v="2"/>
    <x v="7"/>
    <x v="8"/>
    <n v="-262558.73"/>
    <n v="-275366.42"/>
    <n v="-12807.69"/>
  </r>
  <r>
    <x v="3"/>
    <x v="7"/>
    <x v="8"/>
    <n v="-187346.6"/>
    <n v="-208230.75"/>
    <n v="-20884.150000000001"/>
  </r>
  <r>
    <x v="4"/>
    <x v="7"/>
    <x v="8"/>
    <n v="-219195.51999999999"/>
    <n v="-231865.77"/>
    <n v="-12670.25"/>
  </r>
  <r>
    <x v="0"/>
    <x v="0"/>
    <x v="9"/>
    <n v="0"/>
    <n v="-108055.48"/>
    <n v="-108055.48"/>
  </r>
  <r>
    <x v="1"/>
    <x v="0"/>
    <x v="9"/>
    <n v="0"/>
    <n v="-119648.32000000001"/>
    <n v="-119648.32000000001"/>
  </r>
  <r>
    <x v="2"/>
    <x v="0"/>
    <x v="9"/>
    <n v="0"/>
    <n v="-178391.88"/>
    <n v="-178391.88"/>
  </r>
  <r>
    <x v="3"/>
    <x v="0"/>
    <x v="9"/>
    <n v="0"/>
    <n v="-131357.28"/>
    <n v="-131357.28"/>
  </r>
  <r>
    <x v="4"/>
    <x v="0"/>
    <x v="9"/>
    <n v="0"/>
    <n v="-162384.75"/>
    <n v="-162384.75"/>
  </r>
  <r>
    <x v="0"/>
    <x v="10"/>
    <x v="10"/>
    <n v="0"/>
    <n v="-45737.1"/>
    <n v="-45737.1"/>
  </r>
  <r>
    <x v="1"/>
    <x v="10"/>
    <x v="10"/>
    <n v="0"/>
    <n v="-50375.66"/>
    <n v="-50375.66"/>
  </r>
  <r>
    <x v="2"/>
    <x v="10"/>
    <x v="10"/>
    <n v="0"/>
    <n v="-83626.97"/>
    <n v="-83626.97"/>
  </r>
  <r>
    <x v="3"/>
    <x v="10"/>
    <x v="10"/>
    <n v="0"/>
    <n v="-55252.83"/>
    <n v="-55252.83"/>
  </r>
  <r>
    <x v="4"/>
    <x v="10"/>
    <x v="10"/>
    <n v="0"/>
    <n v="-63572.49"/>
    <n v="-63572.49"/>
  </r>
  <r>
    <x v="0"/>
    <x v="4"/>
    <x v="10"/>
    <n v="-184896.25"/>
    <n v="-161681.97"/>
    <n v="23214.28"/>
  </r>
  <r>
    <x v="1"/>
    <x v="4"/>
    <x v="10"/>
    <n v="-208530.58"/>
    <n v="-179412.12"/>
    <n v="29118.46"/>
  </r>
  <r>
    <x v="2"/>
    <x v="4"/>
    <x v="10"/>
    <n v="-312795.87"/>
    <n v="-265505.96999999997"/>
    <n v="47289.9"/>
  </r>
  <r>
    <x v="3"/>
    <x v="4"/>
    <x v="10"/>
    <n v="-228611.3"/>
    <n v="-174772.98"/>
    <n v="53838.32"/>
  </r>
  <r>
    <x v="4"/>
    <x v="4"/>
    <x v="10"/>
    <n v="-267475.21999999997"/>
    <n v="-161108.99"/>
    <n v="106366.23"/>
  </r>
  <r>
    <x v="0"/>
    <x v="1"/>
    <x v="10"/>
    <n v="0"/>
    <n v="-98348.08"/>
    <n v="-98348.08"/>
  </r>
  <r>
    <x v="1"/>
    <x v="1"/>
    <x v="10"/>
    <n v="0"/>
    <n v="-119166.59"/>
    <n v="-119166.59"/>
  </r>
  <r>
    <x v="2"/>
    <x v="1"/>
    <x v="10"/>
    <n v="0"/>
    <n v="-171318.94"/>
    <n v="-171318.94"/>
  </r>
  <r>
    <x v="3"/>
    <x v="1"/>
    <x v="10"/>
    <n v="0"/>
    <n v="-136864.93"/>
    <n v="-136864.93"/>
  </r>
  <r>
    <x v="4"/>
    <x v="1"/>
    <x v="10"/>
    <n v="0"/>
    <n v="-158620.20000000001"/>
    <n v="-158620.20000000001"/>
  </r>
  <r>
    <x v="0"/>
    <x v="2"/>
    <x v="10"/>
    <n v="0"/>
    <n v="-75488.289999999994"/>
    <n v="-75488.289999999994"/>
  </r>
  <r>
    <x v="1"/>
    <x v="2"/>
    <x v="10"/>
    <n v="0"/>
    <n v="-51876.33"/>
    <n v="-51876.33"/>
  </r>
  <r>
    <x v="2"/>
    <x v="2"/>
    <x v="10"/>
    <n v="0"/>
    <n v="-84507.07"/>
    <n v="-84507.07"/>
  </r>
  <r>
    <x v="3"/>
    <x v="2"/>
    <x v="10"/>
    <n v="0"/>
    <n v="-76999.210000000006"/>
    <n v="-76999.210000000006"/>
  </r>
  <r>
    <x v="4"/>
    <x v="2"/>
    <x v="10"/>
    <n v="0"/>
    <n v="-144035.12"/>
    <n v="-144035.12"/>
  </r>
  <r>
    <x v="0"/>
    <x v="3"/>
    <x v="10"/>
    <n v="0"/>
    <n v="-17376.86"/>
    <n v="-17376.86"/>
  </r>
  <r>
    <x v="1"/>
    <x v="3"/>
    <x v="10"/>
    <n v="0"/>
    <n v="-70923.87"/>
    <n v="-70923.87"/>
  </r>
  <r>
    <x v="2"/>
    <x v="3"/>
    <x v="10"/>
    <n v="0"/>
    <n v="-104949.23"/>
    <n v="-104949.23"/>
  </r>
  <r>
    <x v="3"/>
    <x v="3"/>
    <x v="10"/>
    <n v="0"/>
    <n v="-79573.119999999995"/>
    <n v="-79573.119999999995"/>
  </r>
  <r>
    <x v="4"/>
    <x v="3"/>
    <x v="10"/>
    <n v="0"/>
    <n v="-89545.02"/>
    <n v="-89545.02"/>
  </r>
  <r>
    <x v="0"/>
    <x v="9"/>
    <x v="10"/>
    <n v="0"/>
    <n v="-36329.75"/>
    <n v="-36329.75"/>
  </r>
  <r>
    <x v="0"/>
    <x v="6"/>
    <x v="10"/>
    <n v="-322150.99"/>
    <n v="-303318.63"/>
    <n v="18832.36"/>
  </r>
  <r>
    <x v="1"/>
    <x v="6"/>
    <x v="10"/>
    <n v="-361808.81"/>
    <n v="-334265.3"/>
    <n v="27543.51"/>
  </r>
  <r>
    <x v="2"/>
    <x v="6"/>
    <x v="10"/>
    <n v="-542713.21"/>
    <n v="-533517.73"/>
    <n v="9195.48"/>
  </r>
  <r>
    <x v="3"/>
    <x v="6"/>
    <x v="10"/>
    <n v="-396649.66"/>
    <n v="-367666.71"/>
    <n v="28982.95"/>
  </r>
  <r>
    <x v="4"/>
    <x v="6"/>
    <x v="10"/>
    <n v="-464080.1"/>
    <n v="-421978.48"/>
    <n v="42101.62"/>
  </r>
  <r>
    <x v="0"/>
    <x v="0"/>
    <x v="11"/>
    <n v="-400000"/>
    <n v="-474852.89"/>
    <n v="-74852.89"/>
  </r>
  <r>
    <x v="1"/>
    <x v="0"/>
    <x v="11"/>
    <n v="-400000"/>
    <n v="-535275.04"/>
    <n v="-135275.04"/>
  </r>
  <r>
    <x v="2"/>
    <x v="0"/>
    <x v="11"/>
    <n v="-400000"/>
    <n v="-639888.43000000005"/>
    <n v="-239888.43"/>
  </r>
  <r>
    <x v="3"/>
    <x v="0"/>
    <x v="11"/>
    <n v="-450000"/>
    <n v="-1796046.06"/>
    <n v="-1346046.06"/>
  </r>
  <r>
    <x v="4"/>
    <x v="0"/>
    <x v="11"/>
    <n v="-450000"/>
    <n v="-716360.41"/>
    <n v="-266360.40999999997"/>
  </r>
  <r>
    <x v="0"/>
    <x v="3"/>
    <x v="11"/>
    <n v="-109096"/>
    <n v="-109095.45"/>
    <n v="0.55000000000000004"/>
  </r>
  <r>
    <x v="1"/>
    <x v="3"/>
    <x v="11"/>
    <n v="-99910"/>
    <n v="-99910.6"/>
    <n v="-0.6"/>
  </r>
  <r>
    <x v="2"/>
    <x v="3"/>
    <x v="11"/>
    <n v="-90381"/>
    <n v="-90381.53"/>
    <n v="-0.53"/>
  </r>
  <r>
    <x v="3"/>
    <x v="3"/>
    <x v="11"/>
    <n v="-80494"/>
    <n v="-80494.63"/>
    <n v="-0.63"/>
  </r>
  <r>
    <x v="4"/>
    <x v="3"/>
    <x v="11"/>
    <n v="-70235"/>
    <n v="-70235.73"/>
    <n v="-0.73"/>
  </r>
  <r>
    <x v="4"/>
    <x v="11"/>
    <x v="11"/>
    <n v="0"/>
    <n v="-798958.33"/>
    <n v="-798958.33"/>
  </r>
  <r>
    <x v="0"/>
    <x v="0"/>
    <x v="12"/>
    <n v="0"/>
    <n v="-68.849999999999994"/>
    <n v="-68.849999999999994"/>
  </r>
  <r>
    <x v="1"/>
    <x v="0"/>
    <x v="12"/>
    <n v="0"/>
    <n v="-68.849999999999994"/>
    <n v="-68.849999999999994"/>
  </r>
  <r>
    <x v="2"/>
    <x v="0"/>
    <x v="12"/>
    <n v="0"/>
    <n v="-68.849999999999994"/>
    <n v="-68.849999999999994"/>
  </r>
  <r>
    <x v="3"/>
    <x v="0"/>
    <x v="12"/>
    <n v="0"/>
    <n v="-68.849999999999994"/>
    <n v="-68.849999999999994"/>
  </r>
  <r>
    <x v="0"/>
    <x v="4"/>
    <x v="12"/>
    <n v="-265811.36"/>
    <n v="-347469.3"/>
    <n v="-81657.94"/>
  </r>
  <r>
    <x v="1"/>
    <x v="4"/>
    <x v="12"/>
    <n v="-287953.44"/>
    <n v="-548307.21"/>
    <n v="-260353.77"/>
  </r>
  <r>
    <x v="2"/>
    <x v="4"/>
    <x v="12"/>
    <n v="-311939.96999999997"/>
    <n v="-628156.25"/>
    <n v="-316216.28000000003"/>
  </r>
  <r>
    <x v="3"/>
    <x v="4"/>
    <x v="12"/>
    <n v="-337924.56"/>
    <n v="-539313.77"/>
    <n v="-201389.21"/>
  </r>
  <r>
    <x v="4"/>
    <x v="4"/>
    <x v="12"/>
    <n v="-366073.68"/>
    <n v="-926330.82"/>
    <n v="-560257.14"/>
  </r>
  <r>
    <x v="0"/>
    <x v="1"/>
    <x v="12"/>
    <n v="-146895.79999999999"/>
    <n v="-120665.49"/>
    <n v="26230.31"/>
  </r>
  <r>
    <x v="1"/>
    <x v="1"/>
    <x v="12"/>
    <n v="-159132.23000000001"/>
    <n v="-144142.97"/>
    <n v="14989.26"/>
  </r>
  <r>
    <x v="2"/>
    <x v="1"/>
    <x v="12"/>
    <n v="-172387.94"/>
    <n v="-185158.14"/>
    <n v="-12770.2"/>
  </r>
  <r>
    <x v="3"/>
    <x v="1"/>
    <x v="12"/>
    <n v="-186747.86"/>
    <n v="-233346.92"/>
    <n v="-46599.06"/>
  </r>
  <r>
    <x v="4"/>
    <x v="1"/>
    <x v="12"/>
    <n v="-202303.95"/>
    <n v="-303720.77"/>
    <n v="-101416.82"/>
  </r>
  <r>
    <x v="0"/>
    <x v="2"/>
    <x v="12"/>
    <n v="-136509.25"/>
    <n v="-209363.92"/>
    <n v="-72854.67"/>
  </r>
  <r>
    <x v="1"/>
    <x v="2"/>
    <x v="12"/>
    <n v="-149359.28"/>
    <n v="-219484.31"/>
    <n v="-70125.03"/>
  </r>
  <r>
    <x v="2"/>
    <x v="2"/>
    <x v="12"/>
    <n v="-163418.92000000001"/>
    <n v="-221352.51"/>
    <n v="-57933.59"/>
  </r>
  <r>
    <x v="3"/>
    <x v="2"/>
    <x v="12"/>
    <n v="-178802.03"/>
    <n v="-282753.53000000003"/>
    <n v="-103951.5"/>
  </r>
  <r>
    <x v="4"/>
    <x v="2"/>
    <x v="12"/>
    <n v="-195633.2"/>
    <n v="-287526.53000000003"/>
    <n v="-91893.33"/>
  </r>
  <r>
    <x v="0"/>
    <x v="3"/>
    <x v="12"/>
    <n v="-63491.78"/>
    <n v="-91415.59"/>
    <n v="-27923.81"/>
  </r>
  <r>
    <x v="1"/>
    <x v="3"/>
    <x v="12"/>
    <n v="-71985.820000000007"/>
    <n v="-182223.58"/>
    <n v="-110237.75999999999"/>
  </r>
  <r>
    <x v="2"/>
    <x v="3"/>
    <x v="12"/>
    <n v="-81616.210000000006"/>
    <n v="-202020.58"/>
    <n v="-120404.37"/>
  </r>
  <r>
    <x v="3"/>
    <x v="3"/>
    <x v="12"/>
    <n v="-92534.98"/>
    <n v="-142926.81"/>
    <n v="-50391.83"/>
  </r>
  <r>
    <x v="4"/>
    <x v="3"/>
    <x v="12"/>
    <n v="-104914.47"/>
    <n v="-314181.58"/>
    <n v="-209267.11"/>
  </r>
  <r>
    <x v="0"/>
    <x v="7"/>
    <x v="12"/>
    <n v="0"/>
    <n v="-47756.72"/>
    <n v="-47756.72"/>
  </r>
  <r>
    <x v="1"/>
    <x v="7"/>
    <x v="12"/>
    <n v="0"/>
    <n v="-63812.7"/>
    <n v="-63812.7"/>
  </r>
  <r>
    <x v="2"/>
    <x v="7"/>
    <x v="12"/>
    <n v="0"/>
    <n v="-60876.71"/>
    <n v="-60876.71"/>
  </r>
  <r>
    <x v="3"/>
    <x v="7"/>
    <x v="12"/>
    <n v="0"/>
    <n v="-63942.77"/>
    <n v="-63942.77"/>
  </r>
  <r>
    <x v="4"/>
    <x v="7"/>
    <x v="12"/>
    <n v="0"/>
    <n v="-70483.37"/>
    <n v="-70483.37"/>
  </r>
  <r>
    <x v="0"/>
    <x v="5"/>
    <x v="12"/>
    <n v="-9000"/>
    <n v="-29341.59"/>
    <n v="-20341.59"/>
  </r>
  <r>
    <x v="1"/>
    <x v="5"/>
    <x v="12"/>
    <n v="-9000"/>
    <n v="-31308.45"/>
    <n v="-22308.45"/>
  </r>
  <r>
    <x v="2"/>
    <x v="5"/>
    <x v="12"/>
    <n v="-9000"/>
    <n v="-34207.67"/>
    <n v="-25207.67"/>
  </r>
  <r>
    <x v="3"/>
    <x v="5"/>
    <x v="12"/>
    <n v="-10350"/>
    <n v="-29089.94"/>
    <n v="-18739.939999999999"/>
  </r>
  <r>
    <x v="4"/>
    <x v="5"/>
    <x v="12"/>
    <n v="-10350"/>
    <n v="-29235.83"/>
    <n v="-18885.830000000002"/>
  </r>
  <r>
    <x v="0"/>
    <x v="8"/>
    <x v="12"/>
    <n v="-35727.360000000001"/>
    <n v="-52955.360000000001"/>
    <n v="-17228"/>
  </r>
  <r>
    <x v="1"/>
    <x v="8"/>
    <x v="12"/>
    <n v="-36740.68"/>
    <n v="-55989.95"/>
    <n v="-19249.27"/>
  </r>
  <r>
    <x v="2"/>
    <x v="8"/>
    <x v="12"/>
    <n v="-11800"/>
    <n v="-56750.21"/>
    <n v="-44950.21"/>
  </r>
  <r>
    <x v="3"/>
    <x v="8"/>
    <x v="12"/>
    <n v="-23766.67"/>
    <n v="-72546.92"/>
    <n v="-48780.25"/>
  </r>
  <r>
    <x v="4"/>
    <x v="8"/>
    <x v="12"/>
    <n v="-38133.33"/>
    <n v="-78897.59"/>
    <n v="-40764.26"/>
  </r>
  <r>
    <x v="1"/>
    <x v="12"/>
    <x v="12"/>
    <n v="0"/>
    <n v="-31439.23"/>
    <n v="-31439.23"/>
  </r>
  <r>
    <x v="0"/>
    <x v="9"/>
    <x v="12"/>
    <n v="0"/>
    <n v="-3077.42"/>
    <n v="-3077.42"/>
  </r>
  <r>
    <x v="1"/>
    <x v="9"/>
    <x v="12"/>
    <n v="0"/>
    <n v="-1277.19"/>
    <n v="-1277.19"/>
  </r>
  <r>
    <x v="2"/>
    <x v="9"/>
    <x v="12"/>
    <n v="0"/>
    <n v="-1681.7"/>
    <n v="-1681.7"/>
  </r>
  <r>
    <x v="3"/>
    <x v="9"/>
    <x v="12"/>
    <n v="0"/>
    <n v="-1667.41"/>
    <n v="-1667.41"/>
  </r>
  <r>
    <x v="4"/>
    <x v="9"/>
    <x v="12"/>
    <n v="0"/>
    <n v="-2711.11"/>
    <n v="-2711.11"/>
  </r>
  <r>
    <x v="0"/>
    <x v="4"/>
    <x v="13"/>
    <n v="-860000"/>
    <n v="-410287.35999999999"/>
    <n v="449712.64000000001"/>
  </r>
  <r>
    <x v="1"/>
    <x v="4"/>
    <x v="13"/>
    <n v="-1330000"/>
    <n v="-414000.57"/>
    <n v="915999.43"/>
  </r>
  <r>
    <x v="2"/>
    <x v="4"/>
    <x v="13"/>
    <n v="-1572000"/>
    <n v="-946990.85"/>
    <n v="625009.15"/>
  </r>
  <r>
    <x v="3"/>
    <x v="4"/>
    <x v="13"/>
    <n v="-792000"/>
    <n v="-694162.58"/>
    <n v="97837.42"/>
  </r>
  <r>
    <x v="4"/>
    <x v="4"/>
    <x v="13"/>
    <n v="-1116000"/>
    <n v="-634299.67000000004"/>
    <n v="481700.33"/>
  </r>
  <r>
    <x v="0"/>
    <x v="1"/>
    <x v="13"/>
    <n v="-645000"/>
    <n v="-307715.52"/>
    <n v="337284.48"/>
  </r>
  <r>
    <x v="1"/>
    <x v="1"/>
    <x v="13"/>
    <n v="-985000"/>
    <n v="-310500.43"/>
    <n v="674499.57"/>
  </r>
  <r>
    <x v="2"/>
    <x v="1"/>
    <x v="13"/>
    <n v="-1179000"/>
    <n v="-726400.81"/>
    <n v="452599.19"/>
  </r>
  <r>
    <x v="3"/>
    <x v="1"/>
    <x v="13"/>
    <n v="-792000"/>
    <n v="-979089.23"/>
    <n v="-187089.23"/>
  </r>
  <r>
    <x v="4"/>
    <x v="1"/>
    <x v="13"/>
    <n v="-837000"/>
    <n v="-540600.77"/>
    <n v="296399.23"/>
  </r>
  <r>
    <x v="0"/>
    <x v="2"/>
    <x v="13"/>
    <n v="-430000"/>
    <n v="-205143.67999999999"/>
    <n v="224856.32000000001"/>
  </r>
  <r>
    <x v="1"/>
    <x v="2"/>
    <x v="13"/>
    <n v="-657000"/>
    <n v="-207000.29"/>
    <n v="449999.71"/>
  </r>
  <r>
    <x v="2"/>
    <x v="2"/>
    <x v="13"/>
    <n v="-786000"/>
    <n v="-624166.91"/>
    <n v="161833.09"/>
  </r>
  <r>
    <x v="3"/>
    <x v="2"/>
    <x v="13"/>
    <n v="-528000"/>
    <n v="-410250.56"/>
    <n v="117749.44"/>
  </r>
  <r>
    <x v="4"/>
    <x v="2"/>
    <x v="13"/>
    <n v="-558000"/>
    <n v="-446901.86"/>
    <n v="111098.14"/>
  </r>
  <r>
    <x v="0"/>
    <x v="3"/>
    <x v="13"/>
    <n v="-215000"/>
    <n v="-102571.84"/>
    <n v="112428.16"/>
  </r>
  <r>
    <x v="1"/>
    <x v="3"/>
    <x v="13"/>
    <n v="-328000"/>
    <n v="-103500.14"/>
    <n v="224499.86"/>
  </r>
  <r>
    <x v="2"/>
    <x v="3"/>
    <x v="13"/>
    <n v="-393000"/>
    <n v="-403576.87"/>
    <n v="-10576.87"/>
  </r>
  <r>
    <x v="3"/>
    <x v="3"/>
    <x v="13"/>
    <n v="-264000"/>
    <n v="-320627.26"/>
    <n v="-56627.26"/>
  </r>
  <r>
    <x v="4"/>
    <x v="3"/>
    <x v="13"/>
    <n v="-279000"/>
    <n v="-353202.94"/>
    <n v="-74202.94"/>
  </r>
  <r>
    <x v="0"/>
    <x v="5"/>
    <x v="13"/>
    <n v="-170000"/>
    <n v="-132597.70000000001"/>
    <n v="37402.300000000003"/>
  </r>
  <r>
    <x v="1"/>
    <x v="5"/>
    <x v="13"/>
    <n v="-170000"/>
    <n v="-180468.2"/>
    <n v="-10468.200000000001"/>
  </r>
  <r>
    <x v="2"/>
    <x v="5"/>
    <x v="13"/>
    <n v="-320000"/>
    <n v="-263339.56"/>
    <n v="56660.44"/>
  </r>
  <r>
    <x v="3"/>
    <x v="5"/>
    <x v="13"/>
    <n v="-670000"/>
    <n v="-121580.8"/>
    <n v="548419.19999999995"/>
  </r>
  <r>
    <x v="4"/>
    <x v="5"/>
    <x v="13"/>
    <n v="-170000"/>
    <n v="-130680"/>
    <n v="39320"/>
  </r>
  <r>
    <x v="0"/>
    <x v="0"/>
    <x v="14"/>
    <n v="-4500"/>
    <n v="-10559.8"/>
    <n v="-6059.8"/>
  </r>
  <r>
    <x v="1"/>
    <x v="0"/>
    <x v="14"/>
    <n v="-6000"/>
    <n v="-7190.44"/>
    <n v="-1190.44"/>
  </r>
  <r>
    <x v="2"/>
    <x v="0"/>
    <x v="14"/>
    <n v="-7000"/>
    <n v="-9716.98"/>
    <n v="-2716.98"/>
  </r>
  <r>
    <x v="3"/>
    <x v="0"/>
    <x v="14"/>
    <n v="-8000"/>
    <n v="-17028.740000000002"/>
    <n v="-9028.74"/>
  </r>
  <r>
    <x v="4"/>
    <x v="0"/>
    <x v="14"/>
    <n v="-8000"/>
    <n v="0"/>
    <n v="8000"/>
  </r>
  <r>
    <x v="0"/>
    <x v="4"/>
    <x v="14"/>
    <n v="-75600"/>
    <n v="-42404.73"/>
    <n v="33195.269999999997"/>
  </r>
  <r>
    <x v="1"/>
    <x v="4"/>
    <x v="14"/>
    <n v="-80208"/>
    <n v="-38230.46"/>
    <n v="41977.54"/>
  </r>
  <r>
    <x v="2"/>
    <x v="4"/>
    <x v="14"/>
    <n v="-85184.639999999999"/>
    <n v="-49576.82"/>
    <n v="35607.82"/>
  </r>
  <r>
    <x v="3"/>
    <x v="4"/>
    <x v="14"/>
    <n v="-95959.41"/>
    <n v="-69744.600000000006"/>
    <n v="26214.81"/>
  </r>
  <r>
    <x v="4"/>
    <x v="4"/>
    <x v="14"/>
    <n v="-101764.16"/>
    <n v="-82671.67"/>
    <n v="19092.490000000002"/>
  </r>
  <r>
    <x v="0"/>
    <x v="1"/>
    <x v="14"/>
    <n v="-33600"/>
    <n v="-10454.31"/>
    <n v="23145.69"/>
  </r>
  <r>
    <x v="1"/>
    <x v="1"/>
    <x v="14"/>
    <n v="-35648"/>
    <n v="-10948.18"/>
    <n v="24699.82"/>
  </r>
  <r>
    <x v="2"/>
    <x v="1"/>
    <x v="14"/>
    <n v="-37859.839999999997"/>
    <n v="-14038.88"/>
    <n v="23820.959999999999"/>
  </r>
  <r>
    <x v="3"/>
    <x v="1"/>
    <x v="14"/>
    <n v="-42648.63"/>
    <n v="-26762.53"/>
    <n v="15886.1"/>
  </r>
  <r>
    <x v="4"/>
    <x v="1"/>
    <x v="14"/>
    <n v="-45228.52"/>
    <n v="-33214.83"/>
    <n v="12013.69"/>
  </r>
  <r>
    <x v="0"/>
    <x v="2"/>
    <x v="14"/>
    <n v="-33600"/>
    <n v="0"/>
    <n v="33600"/>
  </r>
  <r>
    <x v="1"/>
    <x v="2"/>
    <x v="14"/>
    <n v="-35648"/>
    <n v="0"/>
    <n v="35648"/>
  </r>
  <r>
    <x v="2"/>
    <x v="2"/>
    <x v="14"/>
    <n v="-37859.839999999997"/>
    <n v="0"/>
    <n v="37859.839999999997"/>
  </r>
  <r>
    <x v="3"/>
    <x v="2"/>
    <x v="14"/>
    <n v="-42648.63"/>
    <n v="0"/>
    <n v="42648.63"/>
  </r>
  <r>
    <x v="4"/>
    <x v="2"/>
    <x v="14"/>
    <n v="-45228.52"/>
    <n v="0"/>
    <n v="45228.52"/>
  </r>
  <r>
    <x v="0"/>
    <x v="3"/>
    <x v="14"/>
    <n v="-25200"/>
    <n v="0"/>
    <n v="25200"/>
  </r>
  <r>
    <x v="1"/>
    <x v="3"/>
    <x v="14"/>
    <n v="-26736"/>
    <n v="-28472.36"/>
    <n v="-1736.36"/>
  </r>
  <r>
    <x v="2"/>
    <x v="3"/>
    <x v="14"/>
    <n v="-28394.880000000001"/>
    <n v="-24825.200000000001"/>
    <n v="3569.68"/>
  </r>
  <r>
    <x v="3"/>
    <x v="3"/>
    <x v="14"/>
    <n v="-31986.47"/>
    <n v="-30483.11"/>
    <n v="1503.36"/>
  </r>
  <r>
    <x v="4"/>
    <x v="3"/>
    <x v="14"/>
    <n v="-33921.39"/>
    <n v="-37486.18"/>
    <n v="-3564.79"/>
  </r>
  <r>
    <x v="0"/>
    <x v="7"/>
    <x v="14"/>
    <n v="0"/>
    <n v="11946.54"/>
    <n v="11946.54"/>
  </r>
  <r>
    <x v="1"/>
    <x v="7"/>
    <x v="14"/>
    <n v="0"/>
    <n v="15412.13"/>
    <n v="15412.13"/>
  </r>
  <r>
    <x v="2"/>
    <x v="7"/>
    <x v="14"/>
    <n v="0"/>
    <n v="4052.83"/>
    <n v="4052.83"/>
  </r>
  <r>
    <x v="3"/>
    <x v="7"/>
    <x v="14"/>
    <n v="0"/>
    <n v="9559.74"/>
    <n v="9559.74"/>
  </r>
  <r>
    <x v="4"/>
    <x v="7"/>
    <x v="14"/>
    <n v="0"/>
    <n v="-5118.6899999999996"/>
    <n v="-5118.6899999999996"/>
  </r>
  <r>
    <x v="0"/>
    <x v="9"/>
    <x v="14"/>
    <n v="-3000"/>
    <n v="0"/>
    <n v="3000"/>
  </r>
  <r>
    <x v="1"/>
    <x v="9"/>
    <x v="14"/>
    <n v="-4000"/>
    <n v="0"/>
    <n v="4000"/>
  </r>
  <r>
    <x v="2"/>
    <x v="9"/>
    <x v="14"/>
    <n v="-4000"/>
    <n v="-4864.9399999999996"/>
    <n v="-864.94"/>
  </r>
  <r>
    <x v="3"/>
    <x v="9"/>
    <x v="14"/>
    <n v="-4000"/>
    <n v="0"/>
    <n v="4000"/>
  </r>
  <r>
    <x v="4"/>
    <x v="9"/>
    <x v="14"/>
    <n v="-4000"/>
    <n v="-4381.6899999999996"/>
    <n v="-381.69"/>
  </r>
  <r>
    <x v="3"/>
    <x v="0"/>
    <x v="15"/>
    <n v="0"/>
    <n v="-20000"/>
    <n v="-20000"/>
  </r>
  <r>
    <x v="0"/>
    <x v="4"/>
    <x v="15"/>
    <n v="-15000"/>
    <n v="0"/>
    <n v="15000"/>
  </r>
  <r>
    <x v="1"/>
    <x v="4"/>
    <x v="15"/>
    <n v="-16200"/>
    <n v="0"/>
    <n v="16200"/>
  </r>
  <r>
    <x v="2"/>
    <x v="4"/>
    <x v="15"/>
    <n v="-17496"/>
    <n v="0"/>
    <n v="17496"/>
  </r>
  <r>
    <x v="3"/>
    <x v="4"/>
    <x v="15"/>
    <n v="-18895.68"/>
    <n v="0"/>
    <n v="18895.68"/>
  </r>
  <r>
    <x v="4"/>
    <x v="4"/>
    <x v="15"/>
    <n v="-20407.330000000002"/>
    <n v="0"/>
    <n v="20407.330000000002"/>
  </r>
  <r>
    <x v="0"/>
    <x v="1"/>
    <x v="15"/>
    <n v="-5000"/>
    <n v="0"/>
    <n v="5000"/>
  </r>
  <r>
    <x v="1"/>
    <x v="1"/>
    <x v="15"/>
    <n v="-5400"/>
    <n v="0"/>
    <n v="5400"/>
  </r>
  <r>
    <x v="2"/>
    <x v="1"/>
    <x v="15"/>
    <n v="-5832"/>
    <n v="0"/>
    <n v="5832"/>
  </r>
  <r>
    <x v="3"/>
    <x v="1"/>
    <x v="15"/>
    <n v="-6298.56"/>
    <n v="0"/>
    <n v="6298.56"/>
  </r>
  <r>
    <x v="4"/>
    <x v="1"/>
    <x v="15"/>
    <n v="-6802.44"/>
    <n v="0"/>
    <n v="6802.44"/>
  </r>
  <r>
    <x v="0"/>
    <x v="2"/>
    <x v="15"/>
    <n v="-5000"/>
    <n v="0"/>
    <n v="5000"/>
  </r>
  <r>
    <x v="1"/>
    <x v="2"/>
    <x v="15"/>
    <n v="-5400"/>
    <n v="0"/>
    <n v="5400"/>
  </r>
  <r>
    <x v="2"/>
    <x v="2"/>
    <x v="15"/>
    <n v="-5832"/>
    <n v="0"/>
    <n v="5832"/>
  </r>
  <r>
    <x v="3"/>
    <x v="2"/>
    <x v="15"/>
    <n v="-6298.56"/>
    <n v="0"/>
    <n v="6298.56"/>
  </r>
  <r>
    <x v="4"/>
    <x v="2"/>
    <x v="15"/>
    <n v="-6802.44"/>
    <n v="0"/>
    <n v="6802.44"/>
  </r>
  <r>
    <x v="0"/>
    <x v="3"/>
    <x v="15"/>
    <n v="-5000"/>
    <n v="0"/>
    <n v="5000"/>
  </r>
  <r>
    <x v="1"/>
    <x v="3"/>
    <x v="15"/>
    <n v="-5400"/>
    <n v="0"/>
    <n v="5400"/>
  </r>
  <r>
    <x v="2"/>
    <x v="3"/>
    <x v="15"/>
    <n v="-5832"/>
    <n v="0"/>
    <n v="5832"/>
  </r>
  <r>
    <x v="3"/>
    <x v="3"/>
    <x v="15"/>
    <n v="-6298.56"/>
    <n v="0"/>
    <n v="6298.56"/>
  </r>
  <r>
    <x v="4"/>
    <x v="3"/>
    <x v="15"/>
    <n v="-6802.44"/>
    <n v="0"/>
    <n v="6802.44"/>
  </r>
  <r>
    <x v="0"/>
    <x v="6"/>
    <x v="15"/>
    <n v="-10000"/>
    <n v="0"/>
    <n v="10000"/>
  </r>
  <r>
    <x v="1"/>
    <x v="6"/>
    <x v="15"/>
    <n v="-20000"/>
    <n v="0"/>
    <n v="20000"/>
  </r>
  <r>
    <x v="2"/>
    <x v="6"/>
    <x v="15"/>
    <n v="-10800"/>
    <n v="0"/>
    <n v="10800"/>
  </r>
  <r>
    <x v="4"/>
    <x v="6"/>
    <x v="15"/>
    <n v="-11664"/>
    <n v="0"/>
    <n v="11664"/>
  </r>
  <r>
    <x v="1"/>
    <x v="10"/>
    <x v="16"/>
    <n v="0"/>
    <n v="-24295"/>
    <n v="-24295"/>
  </r>
  <r>
    <x v="2"/>
    <x v="10"/>
    <x v="16"/>
    <n v="0"/>
    <n v="-68000"/>
    <n v="-68000"/>
  </r>
  <r>
    <x v="3"/>
    <x v="10"/>
    <x v="16"/>
    <n v="0"/>
    <n v="-40000"/>
    <n v="-40000"/>
  </r>
  <r>
    <x v="4"/>
    <x v="10"/>
    <x v="16"/>
    <n v="0"/>
    <n v="-61000"/>
    <n v="-61000"/>
  </r>
  <r>
    <x v="0"/>
    <x v="4"/>
    <x v="16"/>
    <n v="-1819743.34"/>
    <n v="-1076589"/>
    <n v="743154.34"/>
  </r>
  <r>
    <x v="1"/>
    <x v="4"/>
    <x v="16"/>
    <n v="-1985239.39"/>
    <n v="-1291369"/>
    <n v="693870.39"/>
  </r>
  <r>
    <x v="2"/>
    <x v="4"/>
    <x v="16"/>
    <n v="-2166208.2200000002"/>
    <n v="-1516890"/>
    <n v="649318.22"/>
  </r>
  <r>
    <x v="3"/>
    <x v="4"/>
    <x v="16"/>
    <n v="-2364148"/>
    <n v="-1270485"/>
    <n v="1093663"/>
  </r>
  <r>
    <x v="4"/>
    <x v="4"/>
    <x v="16"/>
    <n v="-2580708.16"/>
    <n v="-3366372.5"/>
    <n v="-785664.34"/>
  </r>
  <r>
    <x v="0"/>
    <x v="1"/>
    <x v="16"/>
    <n v="-808774.82"/>
    <n v="-1172383"/>
    <n v="-363608.18"/>
  </r>
  <r>
    <x v="1"/>
    <x v="1"/>
    <x v="16"/>
    <n v="-882328.62"/>
    <n v="-1451178"/>
    <n v="-568849.38"/>
  </r>
  <r>
    <x v="2"/>
    <x v="1"/>
    <x v="16"/>
    <n v="-962759.21"/>
    <n v="-1881780"/>
    <n v="-919020.79"/>
  </r>
  <r>
    <x v="3"/>
    <x v="1"/>
    <x v="16"/>
    <n v="-1050732.44"/>
    <n v="-1697460"/>
    <n v="-646727.56000000006"/>
  </r>
  <r>
    <x v="4"/>
    <x v="1"/>
    <x v="16"/>
    <n v="-1146981.3999999999"/>
    <n v="-2736800"/>
    <n v="-1589818.6"/>
  </r>
  <r>
    <x v="0"/>
    <x v="2"/>
    <x v="16"/>
    <n v="-808774.82"/>
    <n v="-1002787"/>
    <n v="-194012.18"/>
  </r>
  <r>
    <x v="1"/>
    <x v="2"/>
    <x v="16"/>
    <n v="-882328.62"/>
    <n v="-1119455"/>
    <n v="-237126.38"/>
  </r>
  <r>
    <x v="2"/>
    <x v="2"/>
    <x v="16"/>
    <n v="-962759.21"/>
    <n v="-1562870"/>
    <n v="-600110.79"/>
  </r>
  <r>
    <x v="3"/>
    <x v="2"/>
    <x v="16"/>
    <n v="-1050732.44"/>
    <n v="-1688120"/>
    <n v="-637387.56000000006"/>
  </r>
  <r>
    <x v="4"/>
    <x v="2"/>
    <x v="16"/>
    <n v="-1146981.3999999999"/>
    <n v="-2380458.5"/>
    <n v="-1233477.1000000001"/>
  </r>
  <r>
    <x v="0"/>
    <x v="3"/>
    <x v="16"/>
    <n v="-606581.11"/>
    <n v="-914681"/>
    <n v="-308099.89"/>
  </r>
  <r>
    <x v="1"/>
    <x v="3"/>
    <x v="16"/>
    <n v="-661746.46"/>
    <n v="-916048"/>
    <n v="-254301.54"/>
  </r>
  <r>
    <x v="2"/>
    <x v="3"/>
    <x v="16"/>
    <n v="-722069.41"/>
    <n v="-1244060"/>
    <n v="-521990.59"/>
  </r>
  <r>
    <x v="3"/>
    <x v="3"/>
    <x v="16"/>
    <n v="-788049.33"/>
    <n v="-660885"/>
    <n v="127164.33"/>
  </r>
  <r>
    <x v="4"/>
    <x v="3"/>
    <x v="16"/>
    <n v="-860236.05"/>
    <n v="-2333369"/>
    <n v="-1473132.95"/>
  </r>
  <r>
    <x v="2"/>
    <x v="11"/>
    <x v="16"/>
    <n v="0"/>
    <n v="-54450"/>
    <n v="-54450"/>
  </r>
  <r>
    <x v="4"/>
    <x v="11"/>
    <x v="16"/>
    <n v="0"/>
    <n v="-114950"/>
    <n v="-114950"/>
  </r>
  <r>
    <x v="2"/>
    <x v="12"/>
    <x v="16"/>
    <n v="0"/>
    <n v="-90750"/>
    <n v="-90750"/>
  </r>
  <r>
    <x v="3"/>
    <x v="12"/>
    <x v="16"/>
    <n v="0"/>
    <n v="-64200"/>
    <n v="-64200"/>
  </r>
  <r>
    <x v="4"/>
    <x v="12"/>
    <x v="16"/>
    <n v="0"/>
    <n v="-45000"/>
    <n v="-45000"/>
  </r>
  <r>
    <x v="0"/>
    <x v="0"/>
    <x v="17"/>
    <n v="-300000"/>
    <n v="-240749.79"/>
    <n v="59250.21"/>
  </r>
  <r>
    <x v="1"/>
    <x v="0"/>
    <x v="17"/>
    <n v="-300000"/>
    <n v="-323442"/>
    <n v="-23442"/>
  </r>
  <r>
    <x v="2"/>
    <x v="0"/>
    <x v="17"/>
    <n v="-300000"/>
    <n v="-418645.62"/>
    <n v="-118645.62"/>
  </r>
  <r>
    <x v="3"/>
    <x v="0"/>
    <x v="17"/>
    <n v="-375000"/>
    <n v="-586273.46"/>
    <n v="-211273.46"/>
  </r>
  <r>
    <x v="4"/>
    <x v="0"/>
    <x v="17"/>
    <n v="-375000"/>
    <n v="-631404.80000000005"/>
    <n v="-256404.8"/>
  </r>
  <r>
    <x v="0"/>
    <x v="13"/>
    <x v="17"/>
    <n v="0"/>
    <n v="-23694.5"/>
    <n v="-23694.5"/>
  </r>
  <r>
    <x v="1"/>
    <x v="13"/>
    <x v="17"/>
    <n v="0"/>
    <n v="-7365.08"/>
    <n v="-7365.08"/>
  </r>
  <r>
    <x v="2"/>
    <x v="13"/>
    <x v="17"/>
    <n v="0"/>
    <n v="-11244.55"/>
    <n v="-11244.55"/>
  </r>
  <r>
    <x v="3"/>
    <x v="13"/>
    <x v="17"/>
    <n v="0"/>
    <n v="-11768.27"/>
    <n v="-11768.27"/>
  </r>
  <r>
    <x v="4"/>
    <x v="13"/>
    <x v="17"/>
    <n v="0"/>
    <n v="-10256.41"/>
    <n v="-10256.41"/>
  </r>
  <r>
    <x v="3"/>
    <x v="11"/>
    <x v="17"/>
    <n v="0"/>
    <n v="-200000"/>
    <n v="-200000"/>
  </r>
  <r>
    <x v="1"/>
    <x v="12"/>
    <x v="17"/>
    <n v="0"/>
    <n v="-651.48"/>
    <n v="-651.48"/>
  </r>
  <r>
    <x v="0"/>
    <x v="9"/>
    <x v="17"/>
    <n v="-3000"/>
    <n v="-3362.08"/>
    <n v="-362.08"/>
  </r>
  <r>
    <x v="1"/>
    <x v="9"/>
    <x v="17"/>
    <n v="-3000"/>
    <n v="-4988.01"/>
    <n v="-1988.01"/>
  </r>
  <r>
    <x v="2"/>
    <x v="9"/>
    <x v="17"/>
    <n v="-3000"/>
    <n v="-5295.48"/>
    <n v="-2295.48"/>
  </r>
  <r>
    <x v="3"/>
    <x v="9"/>
    <x v="17"/>
    <n v="-4000"/>
    <n v="-3248.63"/>
    <n v="751.37"/>
  </r>
  <r>
    <x v="4"/>
    <x v="9"/>
    <x v="17"/>
    <n v="-4000"/>
    <n v="-2349.16"/>
    <n v="1650.84"/>
  </r>
  <r>
    <x v="0"/>
    <x v="0"/>
    <x v="18"/>
    <n v="0"/>
    <n v="-16496.87"/>
    <n v="-16496.87"/>
  </r>
  <r>
    <x v="1"/>
    <x v="0"/>
    <x v="18"/>
    <n v="0"/>
    <n v="-53246.67"/>
    <n v="-53246.67"/>
  </r>
  <r>
    <x v="2"/>
    <x v="0"/>
    <x v="18"/>
    <n v="0"/>
    <n v="-53650.19"/>
    <n v="-53650.19"/>
  </r>
  <r>
    <x v="3"/>
    <x v="0"/>
    <x v="18"/>
    <n v="0"/>
    <n v="-83924.4"/>
    <n v="-83924.4"/>
  </r>
  <r>
    <x v="4"/>
    <x v="0"/>
    <x v="18"/>
    <n v="0"/>
    <n v="-278409.56"/>
    <n v="-278409.56"/>
  </r>
  <r>
    <x v="0"/>
    <x v="10"/>
    <x v="18"/>
    <n v="0"/>
    <n v="-5635.82"/>
    <n v="-5635.82"/>
  </r>
  <r>
    <x v="1"/>
    <x v="10"/>
    <x v="18"/>
    <n v="0"/>
    <n v="-1950"/>
    <n v="-1950"/>
  </r>
  <r>
    <x v="2"/>
    <x v="10"/>
    <x v="18"/>
    <n v="0"/>
    <n v="-9209"/>
    <n v="-9209"/>
  </r>
  <r>
    <x v="3"/>
    <x v="10"/>
    <x v="18"/>
    <n v="0"/>
    <n v="-5177.1400000000003"/>
    <n v="-5177.1400000000003"/>
  </r>
  <r>
    <x v="0"/>
    <x v="4"/>
    <x v="18"/>
    <n v="-18900"/>
    <n v="-17480.490000000002"/>
    <n v="1419.51"/>
  </r>
  <r>
    <x v="1"/>
    <x v="4"/>
    <x v="18"/>
    <n v="-20412"/>
    <n v="-12610.5"/>
    <n v="7801.5"/>
  </r>
  <r>
    <x v="2"/>
    <x v="4"/>
    <x v="18"/>
    <n v="-22044.959999999999"/>
    <n v="-15813.34"/>
    <n v="6231.62"/>
  </r>
  <r>
    <x v="3"/>
    <x v="4"/>
    <x v="18"/>
    <n v="-23808.560000000001"/>
    <n v="-18388.150000000001"/>
    <n v="5420.41"/>
  </r>
  <r>
    <x v="4"/>
    <x v="4"/>
    <x v="18"/>
    <n v="-25713.24"/>
    <n v="-16503.740000000002"/>
    <n v="9209.5"/>
  </r>
  <r>
    <x v="0"/>
    <x v="1"/>
    <x v="18"/>
    <n v="-8400"/>
    <n v="-13240.82"/>
    <n v="-4840.82"/>
  </r>
  <r>
    <x v="1"/>
    <x v="1"/>
    <x v="18"/>
    <n v="-9072"/>
    <n v="-48061.87"/>
    <n v="-38989.870000000003"/>
  </r>
  <r>
    <x v="2"/>
    <x v="1"/>
    <x v="18"/>
    <n v="-9797.76"/>
    <n v="-15469.61"/>
    <n v="-5671.85"/>
  </r>
  <r>
    <x v="3"/>
    <x v="1"/>
    <x v="18"/>
    <n v="-10581.58"/>
    <n v="-58505.42"/>
    <n v="-47923.839999999997"/>
  </r>
  <r>
    <x v="4"/>
    <x v="1"/>
    <x v="18"/>
    <n v="-11428.11"/>
    <n v="-44684.95"/>
    <n v="-33256.839999999997"/>
  </r>
  <r>
    <x v="0"/>
    <x v="2"/>
    <x v="18"/>
    <n v="-8400"/>
    <n v="-27945.3"/>
    <n v="-19545.3"/>
  </r>
  <r>
    <x v="1"/>
    <x v="2"/>
    <x v="18"/>
    <n v="-9072"/>
    <n v="-27945.3"/>
    <n v="-18873.3"/>
  </r>
  <r>
    <x v="2"/>
    <x v="2"/>
    <x v="18"/>
    <n v="-9797.76"/>
    <n v="-33003.96"/>
    <n v="-23206.2"/>
  </r>
  <r>
    <x v="3"/>
    <x v="2"/>
    <x v="18"/>
    <n v="-10581.58"/>
    <n v="-34035.760000000002"/>
    <n v="-23454.18"/>
  </r>
  <r>
    <x v="4"/>
    <x v="2"/>
    <x v="18"/>
    <n v="-11428.11"/>
    <n v="-38786.54"/>
    <n v="-27358.43"/>
  </r>
  <r>
    <x v="0"/>
    <x v="3"/>
    <x v="18"/>
    <n v="-6300"/>
    <n v="-1400.53"/>
    <n v="4899.47"/>
  </r>
  <r>
    <x v="1"/>
    <x v="3"/>
    <x v="18"/>
    <n v="-6804"/>
    <n v="-2000.75"/>
    <n v="4803.25"/>
  </r>
  <r>
    <x v="2"/>
    <x v="3"/>
    <x v="18"/>
    <n v="-7348.32"/>
    <n v="-1404.81"/>
    <n v="5943.51"/>
  </r>
  <r>
    <x v="3"/>
    <x v="3"/>
    <x v="18"/>
    <n v="-7936.19"/>
    <n v="-887.83"/>
    <n v="7048.36"/>
  </r>
  <r>
    <x v="4"/>
    <x v="3"/>
    <x v="18"/>
    <n v="-8571.08"/>
    <n v="-1869.4"/>
    <n v="6701.68"/>
  </r>
  <r>
    <x v="0"/>
    <x v="7"/>
    <x v="18"/>
    <n v="0"/>
    <n v="-4870.25"/>
    <n v="-4870.25"/>
  </r>
  <r>
    <x v="1"/>
    <x v="7"/>
    <x v="18"/>
    <n v="0"/>
    <n v="-8690.75"/>
    <n v="-8690.75"/>
  </r>
  <r>
    <x v="2"/>
    <x v="7"/>
    <x v="18"/>
    <n v="0"/>
    <n v="-8069.48"/>
    <n v="-8069.48"/>
  </r>
  <r>
    <x v="3"/>
    <x v="7"/>
    <x v="18"/>
    <n v="0"/>
    <n v="-16677.47"/>
    <n v="-16677.47"/>
  </r>
  <r>
    <x v="4"/>
    <x v="7"/>
    <x v="18"/>
    <n v="0"/>
    <n v="-17968.439999999999"/>
    <n v="-17968.439999999999"/>
  </r>
  <r>
    <x v="0"/>
    <x v="5"/>
    <x v="18"/>
    <n v="0"/>
    <n v="-5947.48"/>
    <n v="-5947.48"/>
  </r>
  <r>
    <x v="1"/>
    <x v="5"/>
    <x v="18"/>
    <n v="0"/>
    <n v="-5747.48"/>
    <n v="-5747.48"/>
  </r>
  <r>
    <x v="2"/>
    <x v="5"/>
    <x v="18"/>
    <n v="0"/>
    <n v="-7200.28"/>
    <n v="-7200.28"/>
  </r>
  <r>
    <x v="3"/>
    <x v="5"/>
    <x v="18"/>
    <n v="0"/>
    <n v="-12579.44"/>
    <n v="-12579.44"/>
  </r>
  <r>
    <x v="4"/>
    <x v="5"/>
    <x v="18"/>
    <n v="0"/>
    <n v="-7314.44"/>
    <n v="-7314.44"/>
  </r>
  <r>
    <x v="0"/>
    <x v="8"/>
    <x v="18"/>
    <n v="0"/>
    <n v="-9698.49"/>
    <n v="-9698.49"/>
  </r>
  <r>
    <x v="1"/>
    <x v="8"/>
    <x v="18"/>
    <n v="0"/>
    <n v="-9498.49"/>
    <n v="-9498.49"/>
  </r>
  <r>
    <x v="2"/>
    <x v="8"/>
    <x v="18"/>
    <n v="0"/>
    <n v="-12334.15"/>
    <n v="-12334.15"/>
  </r>
  <r>
    <x v="3"/>
    <x v="8"/>
    <x v="18"/>
    <n v="0"/>
    <n v="-38031.919999999998"/>
    <n v="-38031.919999999998"/>
  </r>
  <r>
    <x v="4"/>
    <x v="8"/>
    <x v="18"/>
    <n v="0"/>
    <n v="-149060.04"/>
    <n v="-149060.04"/>
  </r>
  <r>
    <x v="0"/>
    <x v="9"/>
    <x v="18"/>
    <n v="0"/>
    <n v="-11097.64"/>
    <n v="-11097.64"/>
  </r>
  <r>
    <x v="1"/>
    <x v="9"/>
    <x v="18"/>
    <n v="0"/>
    <n v="-11616.44"/>
    <n v="-11616.44"/>
  </r>
  <r>
    <x v="2"/>
    <x v="9"/>
    <x v="18"/>
    <n v="0"/>
    <n v="-17117.8"/>
    <n v="-17117.8"/>
  </r>
  <r>
    <x v="3"/>
    <x v="9"/>
    <x v="18"/>
    <n v="0"/>
    <n v="-13709.3"/>
    <n v="-13709.3"/>
  </r>
  <r>
    <x v="4"/>
    <x v="9"/>
    <x v="18"/>
    <n v="0"/>
    <n v="-14711.65"/>
    <n v="-14711.65"/>
  </r>
  <r>
    <x v="0"/>
    <x v="6"/>
    <x v="18"/>
    <n v="0"/>
    <n v="-70833.42"/>
    <n v="-70833.42"/>
  </r>
  <r>
    <x v="1"/>
    <x v="6"/>
    <x v="18"/>
    <n v="0"/>
    <n v="-49708.74"/>
    <n v="-49708.74"/>
  </r>
  <r>
    <x v="2"/>
    <x v="6"/>
    <x v="18"/>
    <n v="0"/>
    <n v="-110372.2"/>
    <n v="-110372.2"/>
  </r>
  <r>
    <x v="3"/>
    <x v="6"/>
    <x v="18"/>
    <n v="0"/>
    <n v="-57131.43"/>
    <n v="-57131.43"/>
  </r>
  <r>
    <x v="4"/>
    <x v="6"/>
    <x v="18"/>
    <n v="0"/>
    <n v="-65427.5"/>
    <n v="-65427.5"/>
  </r>
  <r>
    <x v="0"/>
    <x v="0"/>
    <x v="19"/>
    <n v="-60000"/>
    <n v="-21770.959999999999"/>
    <n v="38229.040000000001"/>
  </r>
  <r>
    <x v="1"/>
    <x v="0"/>
    <x v="19"/>
    <n v="-460000"/>
    <n v="-30195.02"/>
    <n v="429804.98"/>
  </r>
  <r>
    <x v="2"/>
    <x v="0"/>
    <x v="19"/>
    <n v="-65000"/>
    <n v="-101467.95"/>
    <n v="-36467.949999999997"/>
  </r>
  <r>
    <x v="3"/>
    <x v="0"/>
    <x v="19"/>
    <n v="-85000"/>
    <n v="-598623.77"/>
    <n v="-513623.77"/>
  </r>
  <r>
    <x v="4"/>
    <x v="0"/>
    <x v="19"/>
    <n v="-65000"/>
    <n v="-133644.29999999999"/>
    <n v="-68644.3"/>
  </r>
  <r>
    <x v="0"/>
    <x v="10"/>
    <x v="19"/>
    <n v="-150000"/>
    <n v="-68863.5"/>
    <n v="81136.5"/>
  </r>
  <r>
    <x v="1"/>
    <x v="10"/>
    <x v="19"/>
    <n v="-160000"/>
    <n v="-167340.13"/>
    <n v="-7340.13"/>
  </r>
  <r>
    <x v="2"/>
    <x v="10"/>
    <x v="19"/>
    <n v="-170000"/>
    <n v="-7866.25"/>
    <n v="162133.75"/>
  </r>
  <r>
    <x v="3"/>
    <x v="10"/>
    <x v="19"/>
    <n v="-180000"/>
    <n v="-7900"/>
    <n v="172100"/>
  </r>
  <r>
    <x v="4"/>
    <x v="10"/>
    <x v="19"/>
    <n v="-190000"/>
    <n v="-34130"/>
    <n v="155870"/>
  </r>
  <r>
    <x v="0"/>
    <x v="4"/>
    <x v="19"/>
    <n v="-153900"/>
    <n v="-211527.67"/>
    <n v="-57627.67"/>
  </r>
  <r>
    <x v="1"/>
    <x v="4"/>
    <x v="19"/>
    <n v="-165852"/>
    <n v="-189381.33"/>
    <n v="-23529.33"/>
  </r>
  <r>
    <x v="2"/>
    <x v="4"/>
    <x v="19"/>
    <n v="-175455.35999999999"/>
    <n v="-190127.65"/>
    <n v="-14672.29"/>
  </r>
  <r>
    <x v="3"/>
    <x v="4"/>
    <x v="19"/>
    <n v="-187044.8"/>
    <n v="-222074.4"/>
    <n v="-35029.599999999999"/>
  </r>
  <r>
    <x v="4"/>
    <x v="4"/>
    <x v="19"/>
    <n v="-197965.91"/>
    <n v="-260223.86"/>
    <n v="-62257.95"/>
  </r>
  <r>
    <x v="0"/>
    <x v="1"/>
    <x v="19"/>
    <n v="-68400"/>
    <n v="-16038.07"/>
    <n v="52361.93"/>
  </r>
  <r>
    <x v="1"/>
    <x v="1"/>
    <x v="19"/>
    <n v="-73712"/>
    <n v="-441814.9"/>
    <n v="-368102.9"/>
  </r>
  <r>
    <x v="2"/>
    <x v="1"/>
    <x v="19"/>
    <n v="-77980.160000000003"/>
    <n v="-28703"/>
    <n v="49277.16"/>
  </r>
  <r>
    <x v="3"/>
    <x v="1"/>
    <x v="19"/>
    <n v="-83131.02"/>
    <n v="-55587.56"/>
    <n v="27543.46"/>
  </r>
  <r>
    <x v="4"/>
    <x v="1"/>
    <x v="19"/>
    <n v="-87984.85"/>
    <n v="-100181"/>
    <n v="-12196.15"/>
  </r>
  <r>
    <x v="0"/>
    <x v="2"/>
    <x v="19"/>
    <n v="-68400"/>
    <n v="-9574.48"/>
    <n v="58825.52"/>
  </r>
  <r>
    <x v="1"/>
    <x v="2"/>
    <x v="19"/>
    <n v="-73712"/>
    <n v="-9700"/>
    <n v="64012"/>
  </r>
  <r>
    <x v="2"/>
    <x v="2"/>
    <x v="19"/>
    <n v="-77980.160000000003"/>
    <n v="-41440"/>
    <n v="36540.160000000003"/>
  </r>
  <r>
    <x v="3"/>
    <x v="2"/>
    <x v="19"/>
    <n v="-83131.02"/>
    <n v="-39664.17"/>
    <n v="43466.85"/>
  </r>
  <r>
    <x v="4"/>
    <x v="2"/>
    <x v="19"/>
    <n v="-87984.85"/>
    <n v="-78105.62"/>
    <n v="9879.23"/>
  </r>
  <r>
    <x v="0"/>
    <x v="3"/>
    <x v="19"/>
    <n v="-51300"/>
    <n v="-70589.820000000007"/>
    <n v="-19289.82"/>
  </r>
  <r>
    <x v="1"/>
    <x v="3"/>
    <x v="19"/>
    <n v="-55284"/>
    <n v="-7920"/>
    <n v="47364"/>
  </r>
  <r>
    <x v="2"/>
    <x v="3"/>
    <x v="19"/>
    <n v="-58485.120000000003"/>
    <n v="-68943.62"/>
    <n v="-10458.5"/>
  </r>
  <r>
    <x v="3"/>
    <x v="3"/>
    <x v="19"/>
    <n v="-62348.27"/>
    <n v="-27399"/>
    <n v="34949.269999999997"/>
  </r>
  <r>
    <x v="4"/>
    <x v="3"/>
    <x v="19"/>
    <n v="-65988.639999999999"/>
    <n v="-151785"/>
    <n v="-85796.36"/>
  </r>
  <r>
    <x v="0"/>
    <x v="7"/>
    <x v="19"/>
    <n v="-100000"/>
    <n v="-15200"/>
    <n v="84800"/>
  </r>
  <r>
    <x v="1"/>
    <x v="7"/>
    <x v="19"/>
    <n v="-100000"/>
    <n v="0"/>
    <n v="100000"/>
  </r>
  <r>
    <x v="2"/>
    <x v="7"/>
    <x v="19"/>
    <n v="-100000"/>
    <n v="0"/>
    <n v="100000"/>
  </r>
  <r>
    <x v="3"/>
    <x v="7"/>
    <x v="19"/>
    <n v="-100000"/>
    <n v="-30260"/>
    <n v="69740"/>
  </r>
  <r>
    <x v="4"/>
    <x v="7"/>
    <x v="19"/>
    <n v="-100000"/>
    <n v="0"/>
    <n v="100000"/>
  </r>
  <r>
    <x v="2"/>
    <x v="5"/>
    <x v="19"/>
    <n v="0"/>
    <n v="-2767"/>
    <n v="-2767"/>
  </r>
  <r>
    <x v="3"/>
    <x v="5"/>
    <x v="19"/>
    <n v="0"/>
    <n v="-102390"/>
    <n v="-102390"/>
  </r>
  <r>
    <x v="4"/>
    <x v="5"/>
    <x v="19"/>
    <n v="0"/>
    <n v="-109046.85"/>
    <n v="-109046.85"/>
  </r>
  <r>
    <x v="0"/>
    <x v="13"/>
    <x v="19"/>
    <n v="-43555.56"/>
    <n v="-49868.3"/>
    <n v="-6312.74"/>
  </r>
  <r>
    <x v="1"/>
    <x v="13"/>
    <x v="19"/>
    <n v="-43555.56"/>
    <n v="-46059.8"/>
    <n v="-2504.2399999999998"/>
  </r>
  <r>
    <x v="2"/>
    <x v="13"/>
    <x v="19"/>
    <n v="-43555.56"/>
    <n v="0"/>
    <n v="43555.56"/>
  </r>
  <r>
    <x v="3"/>
    <x v="13"/>
    <x v="19"/>
    <n v="-43555.56"/>
    <n v="-44890"/>
    <n v="-1334.44"/>
  </r>
  <r>
    <x v="4"/>
    <x v="13"/>
    <x v="19"/>
    <n v="-43555.56"/>
    <n v="0"/>
    <n v="43555.56"/>
  </r>
  <r>
    <x v="1"/>
    <x v="8"/>
    <x v="19"/>
    <n v="-10000"/>
    <n v="0"/>
    <n v="10000"/>
  </r>
  <r>
    <x v="1"/>
    <x v="11"/>
    <x v="19"/>
    <n v="-699353.52"/>
    <n v="0"/>
    <n v="699353.52"/>
  </r>
  <r>
    <x v="2"/>
    <x v="11"/>
    <x v="19"/>
    <n v="-699353.52"/>
    <n v="0"/>
    <n v="699353.52"/>
  </r>
  <r>
    <x v="3"/>
    <x v="11"/>
    <x v="19"/>
    <n v="-699353.52"/>
    <n v="0"/>
    <n v="699353.52"/>
  </r>
  <r>
    <x v="4"/>
    <x v="11"/>
    <x v="19"/>
    <n v="-699353.52"/>
    <n v="0"/>
    <n v="699353.52"/>
  </r>
  <r>
    <x v="0"/>
    <x v="12"/>
    <x v="19"/>
    <n v="0"/>
    <n v="-19155"/>
    <n v="-19155"/>
  </r>
  <r>
    <x v="2"/>
    <x v="12"/>
    <x v="19"/>
    <n v="0"/>
    <n v="-11896.5"/>
    <n v="-11896.5"/>
  </r>
  <r>
    <x v="3"/>
    <x v="12"/>
    <x v="19"/>
    <n v="0"/>
    <n v="-31705.119999999999"/>
    <n v="-31705.119999999999"/>
  </r>
  <r>
    <x v="0"/>
    <x v="9"/>
    <x v="19"/>
    <n v="-14000"/>
    <n v="0"/>
    <n v="14000"/>
  </r>
  <r>
    <x v="1"/>
    <x v="9"/>
    <x v="19"/>
    <n v="-10000"/>
    <n v="-14609.86"/>
    <n v="-4609.8599999999997"/>
  </r>
  <r>
    <x v="2"/>
    <x v="9"/>
    <x v="19"/>
    <n v="-10000"/>
    <n v="-62751.1"/>
    <n v="-52751.1"/>
  </r>
  <r>
    <x v="3"/>
    <x v="9"/>
    <x v="19"/>
    <n v="-10000"/>
    <n v="-36503"/>
    <n v="-26503"/>
  </r>
  <r>
    <x v="4"/>
    <x v="9"/>
    <x v="19"/>
    <n v="-10000"/>
    <n v="-8484.02"/>
    <n v="1515.98"/>
  </r>
  <r>
    <x v="0"/>
    <x v="6"/>
    <x v="19"/>
    <n v="-223712.45"/>
    <n v="0"/>
    <n v="223712.45"/>
  </r>
  <r>
    <x v="1"/>
    <x v="6"/>
    <x v="19"/>
    <n v="-255942.22"/>
    <n v="0"/>
    <n v="255942.22"/>
  </r>
  <r>
    <x v="2"/>
    <x v="6"/>
    <x v="19"/>
    <n v="-255942.22"/>
    <n v="-13899"/>
    <n v="242043.22"/>
  </r>
  <r>
    <x v="3"/>
    <x v="6"/>
    <x v="19"/>
    <n v="-280588.5"/>
    <n v="-3550"/>
    <n v="277038.5"/>
  </r>
  <r>
    <x v="4"/>
    <x v="6"/>
    <x v="19"/>
    <n v="-328288.55"/>
    <n v="-9660"/>
    <n v="318628.55"/>
  </r>
  <r>
    <x v="0"/>
    <x v="0"/>
    <x v="20"/>
    <n v="0"/>
    <n v="-295623"/>
    <n v="-295623"/>
  </r>
  <r>
    <x v="1"/>
    <x v="0"/>
    <x v="20"/>
    <n v="0"/>
    <n v="-355683"/>
    <n v="-355683"/>
  </r>
  <r>
    <x v="2"/>
    <x v="0"/>
    <x v="20"/>
    <n v="0"/>
    <n v="-412407"/>
    <n v="-412407"/>
  </r>
  <r>
    <x v="3"/>
    <x v="0"/>
    <x v="20"/>
    <n v="0"/>
    <n v="-426585"/>
    <n v="-426585"/>
  </r>
  <r>
    <x v="4"/>
    <x v="0"/>
    <x v="20"/>
    <n v="0"/>
    <n v="-314299"/>
    <n v="-314299"/>
  </r>
  <r>
    <x v="0"/>
    <x v="10"/>
    <x v="20"/>
    <n v="-1342613.45"/>
    <n v="-906373"/>
    <n v="436240.45"/>
  </r>
  <r>
    <x v="1"/>
    <x v="10"/>
    <x v="20"/>
    <n v="-1534770.21"/>
    <n v="-1069520"/>
    <n v="465250.21"/>
  </r>
  <r>
    <x v="2"/>
    <x v="10"/>
    <x v="20"/>
    <n v="-1568804.06"/>
    <n v="-1102103"/>
    <n v="466701.06"/>
  </r>
  <r>
    <x v="3"/>
    <x v="10"/>
    <x v="20"/>
    <n v="-1682562.9"/>
    <n v="-1223603"/>
    <n v="458959.9"/>
  </r>
  <r>
    <x v="4"/>
    <x v="10"/>
    <x v="20"/>
    <n v="-1968598.59"/>
    <n v="-1195682.27"/>
    <n v="772916.32"/>
  </r>
  <r>
    <x v="0"/>
    <x v="4"/>
    <x v="20"/>
    <n v="-499040.78"/>
    <n v="-231108.7"/>
    <n v="267932.08"/>
  </r>
  <r>
    <x v="1"/>
    <x v="4"/>
    <x v="20"/>
    <n v="-2181483.36"/>
    <n v="-2539152.4500000002"/>
    <n v="-357669.09"/>
  </r>
  <r>
    <x v="2"/>
    <x v="4"/>
    <x v="20"/>
    <n v="-204079.63"/>
    <n v="-204079.95"/>
    <n v="-0.32"/>
  </r>
  <r>
    <x v="3"/>
    <x v="4"/>
    <x v="20"/>
    <n v="-223731.74"/>
    <n v="-208215.45"/>
    <n v="15516.29"/>
  </r>
  <r>
    <x v="4"/>
    <x v="4"/>
    <x v="20"/>
    <n v="-261766.13"/>
    <n v="-230794.65"/>
    <n v="30971.48"/>
  </r>
  <r>
    <x v="0"/>
    <x v="1"/>
    <x v="20"/>
    <n v="-221795.9"/>
    <n v="-107611.2"/>
    <n v="114184.7"/>
  </r>
  <r>
    <x v="1"/>
    <x v="1"/>
    <x v="20"/>
    <n v="-969548.16"/>
    <n v="-1128512.2"/>
    <n v="-158964.04"/>
  </r>
  <r>
    <x v="2"/>
    <x v="1"/>
    <x v="20"/>
    <n v="-90702.06"/>
    <n v="-65174.400000000001"/>
    <n v="25527.66"/>
  </r>
  <r>
    <x v="3"/>
    <x v="1"/>
    <x v="20"/>
    <n v="-99436.33"/>
    <n v="-92540.2"/>
    <n v="6896.13"/>
  </r>
  <r>
    <x v="4"/>
    <x v="1"/>
    <x v="20"/>
    <n v="-116340.5"/>
    <n v="-102575.4"/>
    <n v="13765.1"/>
  </r>
  <r>
    <x v="0"/>
    <x v="2"/>
    <x v="20"/>
    <n v="-221795.9"/>
    <n v="-103605.2"/>
    <n v="118190.7"/>
  </r>
  <r>
    <x v="1"/>
    <x v="2"/>
    <x v="20"/>
    <n v="-969548.16"/>
    <n v="-1128512.2"/>
    <n v="-158964.04"/>
  </r>
  <r>
    <x v="2"/>
    <x v="2"/>
    <x v="20"/>
    <n v="-90702.06"/>
    <n v="-116230"/>
    <n v="-25527.94"/>
  </r>
  <r>
    <x v="3"/>
    <x v="2"/>
    <x v="20"/>
    <n v="-99436.33"/>
    <n v="-92540.2"/>
    <n v="6896.13"/>
  </r>
  <r>
    <x v="4"/>
    <x v="2"/>
    <x v="20"/>
    <n v="-116340.5"/>
    <n v="-102575.4"/>
    <n v="13765.1"/>
  </r>
  <r>
    <x v="0"/>
    <x v="3"/>
    <x v="20"/>
    <n v="-166346.93"/>
    <n v="-75700.899999999994"/>
    <n v="90646.03"/>
  </r>
  <r>
    <x v="1"/>
    <x v="3"/>
    <x v="20"/>
    <n v="-727161.12"/>
    <n v="-846384.15"/>
    <n v="-119223.03"/>
  </r>
  <r>
    <x v="2"/>
    <x v="3"/>
    <x v="20"/>
    <n v="-68026.539999999994"/>
    <n v="-68026.649999999994"/>
    <n v="-0.11"/>
  </r>
  <r>
    <x v="3"/>
    <x v="3"/>
    <x v="20"/>
    <n v="-74577.25"/>
    <n v="-69405.149999999994"/>
    <n v="5172.1000000000004"/>
  </r>
  <r>
    <x v="4"/>
    <x v="3"/>
    <x v="20"/>
    <n v="-87255.38"/>
    <n v="-76931.55"/>
    <n v="10323.83"/>
  </r>
  <r>
    <x v="0"/>
    <x v="7"/>
    <x v="20"/>
    <n v="-347248.9"/>
    <n v="-294279"/>
    <n v="52969.9"/>
  </r>
  <r>
    <x v="1"/>
    <x v="7"/>
    <x v="20"/>
    <n v="-414617.08"/>
    <n v="-347249"/>
    <n v="67368.08"/>
  </r>
  <r>
    <x v="2"/>
    <x v="7"/>
    <x v="20"/>
    <n v="0"/>
    <n v="-397276"/>
    <n v="-397276"/>
  </r>
  <r>
    <x v="3"/>
    <x v="7"/>
    <x v="20"/>
    <n v="0"/>
    <n v="-397276"/>
    <n v="-397276"/>
  </r>
  <r>
    <x v="4"/>
    <x v="7"/>
    <x v="20"/>
    <n v="0"/>
    <n v="-581282"/>
    <n v="-581282"/>
  </r>
  <r>
    <x v="0"/>
    <x v="5"/>
    <x v="20"/>
    <n v="-372611.49"/>
    <n v="-315772"/>
    <n v="56839.49"/>
  </r>
  <r>
    <x v="1"/>
    <x v="5"/>
    <x v="20"/>
    <n v="-426292.81"/>
    <n v="-372611"/>
    <n v="53681.81"/>
  </r>
  <r>
    <x v="2"/>
    <x v="5"/>
    <x v="20"/>
    <n v="-426292.81"/>
    <n v="-426292"/>
    <n v="0.81"/>
  </r>
  <r>
    <x v="3"/>
    <x v="5"/>
    <x v="20"/>
    <n v="-467343.23"/>
    <n v="-426292"/>
    <n v="41051.230000000003"/>
  </r>
  <r>
    <x v="4"/>
    <x v="5"/>
    <x v="20"/>
    <n v="-546791.56999999995"/>
    <n v="-467343"/>
    <n v="79448.570000000007"/>
  </r>
  <r>
    <x v="0"/>
    <x v="8"/>
    <x v="20"/>
    <n v="-551488.79"/>
    <n v="-444682"/>
    <n v="106806.79"/>
  </r>
  <r>
    <x v="1"/>
    <x v="8"/>
    <x v="20"/>
    <n v="-688352.39"/>
    <n v="-551489"/>
    <n v="136863.39000000001"/>
  </r>
  <r>
    <x v="2"/>
    <x v="8"/>
    <x v="20"/>
    <n v="-688352.39"/>
    <n v="-688354"/>
    <n v="-1.61"/>
  </r>
  <r>
    <x v="3"/>
    <x v="8"/>
    <x v="20"/>
    <n v="-754638.18"/>
    <n v="-688354"/>
    <n v="66284.179999999993"/>
  </r>
  <r>
    <x v="4"/>
    <x v="8"/>
    <x v="20"/>
    <n v="-882926.67"/>
    <n v="-754637"/>
    <n v="128289.67"/>
  </r>
  <r>
    <x v="0"/>
    <x v="11"/>
    <x v="20"/>
    <n v="0"/>
    <n v="-1108097"/>
    <n v="-1108097"/>
  </r>
  <r>
    <x v="1"/>
    <x v="11"/>
    <x v="20"/>
    <n v="0"/>
    <n v="-1307554"/>
    <n v="-1307554"/>
  </r>
  <r>
    <x v="2"/>
    <x v="11"/>
    <x v="20"/>
    <n v="0"/>
    <n v="-1495931"/>
    <n v="-1495931"/>
  </r>
  <r>
    <x v="3"/>
    <x v="11"/>
    <x v="20"/>
    <n v="0"/>
    <n v="-1495931"/>
    <n v="-1495931"/>
  </r>
  <r>
    <x v="4"/>
    <x v="11"/>
    <x v="20"/>
    <n v="0"/>
    <n v="-1839983"/>
    <n v="-1839983"/>
  </r>
  <r>
    <x v="0"/>
    <x v="12"/>
    <x v="20"/>
    <n v="-172965.6"/>
    <n v="0"/>
    <n v="172965.6"/>
  </r>
  <r>
    <x v="1"/>
    <x v="12"/>
    <x v="20"/>
    <n v="-197884.37"/>
    <n v="0"/>
    <n v="197884.37"/>
  </r>
  <r>
    <x v="2"/>
    <x v="12"/>
    <x v="20"/>
    <n v="-197884.37"/>
    <n v="0"/>
    <n v="197884.37"/>
  </r>
  <r>
    <x v="3"/>
    <x v="12"/>
    <x v="20"/>
    <n v="-216939.91"/>
    <n v="0"/>
    <n v="216939.91"/>
  </r>
  <r>
    <x v="4"/>
    <x v="12"/>
    <x v="20"/>
    <n v="-253819.69"/>
    <n v="0"/>
    <n v="253819.69"/>
  </r>
  <r>
    <x v="1"/>
    <x v="14"/>
    <x v="20"/>
    <n v="-50000"/>
    <n v="0"/>
    <n v="50000"/>
  </r>
  <r>
    <x v="2"/>
    <x v="14"/>
    <x v="20"/>
    <n v="-100000"/>
    <n v="0"/>
    <n v="100000"/>
  </r>
  <r>
    <x v="3"/>
    <x v="14"/>
    <x v="20"/>
    <n v="-100000"/>
    <n v="0"/>
    <n v="100000"/>
  </r>
  <r>
    <x v="4"/>
    <x v="14"/>
    <x v="20"/>
    <n v="-100000"/>
    <n v="0"/>
    <n v="100000"/>
  </r>
  <r>
    <x v="0"/>
    <x v="6"/>
    <x v="20"/>
    <n v="0"/>
    <n v="-336168"/>
    <n v="-336168"/>
  </r>
  <r>
    <x v="1"/>
    <x v="6"/>
    <x v="20"/>
    <n v="0"/>
    <n v="-396678"/>
    <n v="-396678"/>
  </r>
  <r>
    <x v="2"/>
    <x v="6"/>
    <x v="20"/>
    <n v="0"/>
    <n v="-453826"/>
    <n v="-453826"/>
  </r>
  <r>
    <x v="3"/>
    <x v="6"/>
    <x v="20"/>
    <n v="0"/>
    <n v="-453826"/>
    <n v="-453826"/>
  </r>
  <r>
    <x v="4"/>
    <x v="6"/>
    <x v="20"/>
    <n v="0"/>
    <n v="-497528.73"/>
    <n v="-497528.73"/>
  </r>
  <r>
    <x v="0"/>
    <x v="4"/>
    <x v="21"/>
    <n v="-43394.400000000001"/>
    <n v="0"/>
    <n v="43394.400000000001"/>
  </r>
  <r>
    <x v="1"/>
    <x v="4"/>
    <x v="21"/>
    <n v="-46865.95"/>
    <n v="0"/>
    <n v="46865.95"/>
  </r>
  <r>
    <x v="2"/>
    <x v="4"/>
    <x v="21"/>
    <n v="-50235.72"/>
    <n v="0"/>
    <n v="50235.72"/>
  </r>
  <r>
    <x v="3"/>
    <x v="4"/>
    <x v="21"/>
    <n v="-53859.49"/>
    <n v="0"/>
    <n v="53859.49"/>
  </r>
  <r>
    <x v="4"/>
    <x v="4"/>
    <x v="21"/>
    <n v="-57757.55"/>
    <n v="0"/>
    <n v="57757.55"/>
  </r>
  <r>
    <x v="0"/>
    <x v="1"/>
    <x v="21"/>
    <n v="-19286.400000000001"/>
    <n v="-66469.919999999998"/>
    <n v="-47183.519999999997"/>
  </r>
  <r>
    <x v="1"/>
    <x v="1"/>
    <x v="21"/>
    <n v="-20829.310000000001"/>
    <n v="0"/>
    <n v="20829.310000000001"/>
  </r>
  <r>
    <x v="2"/>
    <x v="1"/>
    <x v="21"/>
    <n v="-22326.99"/>
    <n v="0"/>
    <n v="22326.99"/>
  </r>
  <r>
    <x v="3"/>
    <x v="1"/>
    <x v="21"/>
    <n v="-23937.55"/>
    <n v="0"/>
    <n v="23937.55"/>
  </r>
  <r>
    <x v="4"/>
    <x v="1"/>
    <x v="21"/>
    <n v="-25670.02"/>
    <n v="0"/>
    <n v="25670.02"/>
  </r>
  <r>
    <x v="0"/>
    <x v="2"/>
    <x v="21"/>
    <n v="-19286.400000000001"/>
    <n v="0"/>
    <n v="19286.400000000001"/>
  </r>
  <r>
    <x v="1"/>
    <x v="2"/>
    <x v="21"/>
    <n v="-20829.310000000001"/>
    <n v="0"/>
    <n v="20829.310000000001"/>
  </r>
  <r>
    <x v="2"/>
    <x v="2"/>
    <x v="21"/>
    <n v="-22326.99"/>
    <n v="0"/>
    <n v="22326.99"/>
  </r>
  <r>
    <x v="3"/>
    <x v="2"/>
    <x v="21"/>
    <n v="-23937.55"/>
    <n v="0"/>
    <n v="23937.55"/>
  </r>
  <r>
    <x v="4"/>
    <x v="2"/>
    <x v="21"/>
    <n v="-25670.02"/>
    <n v="0"/>
    <n v="25670.02"/>
  </r>
  <r>
    <x v="0"/>
    <x v="3"/>
    <x v="21"/>
    <n v="-14464.8"/>
    <n v="0"/>
    <n v="14464.8"/>
  </r>
  <r>
    <x v="1"/>
    <x v="3"/>
    <x v="21"/>
    <n v="-15621.98"/>
    <n v="0"/>
    <n v="15621.98"/>
  </r>
  <r>
    <x v="2"/>
    <x v="3"/>
    <x v="21"/>
    <n v="-16745.240000000002"/>
    <n v="0"/>
    <n v="16745.240000000002"/>
  </r>
  <r>
    <x v="3"/>
    <x v="3"/>
    <x v="21"/>
    <n v="-17953.16"/>
    <n v="0"/>
    <n v="17953.16"/>
  </r>
  <r>
    <x v="4"/>
    <x v="3"/>
    <x v="21"/>
    <n v="-19252.52"/>
    <n v="0"/>
    <n v="19252.52"/>
  </r>
  <r>
    <x v="0"/>
    <x v="9"/>
    <x v="21"/>
    <n v="-2000"/>
    <n v="0"/>
    <n v="2000"/>
  </r>
  <r>
    <x v="2"/>
    <x v="9"/>
    <x v="21"/>
    <n v="-2000"/>
    <n v="0"/>
    <n v="2000"/>
  </r>
  <r>
    <x v="3"/>
    <x v="9"/>
    <x v="21"/>
    <n v="0"/>
    <n v="-81685.600000000006"/>
    <n v="-81685.600000000006"/>
  </r>
  <r>
    <x v="4"/>
    <x v="9"/>
    <x v="21"/>
    <n v="-2000"/>
    <n v="0"/>
    <n v="2000"/>
  </r>
  <r>
    <x v="1"/>
    <x v="4"/>
    <x v="22"/>
    <n v="0"/>
    <n v="-183544"/>
    <n v="-183544"/>
  </r>
  <r>
    <x v="2"/>
    <x v="4"/>
    <x v="22"/>
    <n v="-170700.06"/>
    <n v="-223726.25"/>
    <n v="-53026.19"/>
  </r>
  <r>
    <x v="3"/>
    <x v="4"/>
    <x v="22"/>
    <n v="0"/>
    <n v="-9385.5"/>
    <n v="-9385.5"/>
  </r>
  <r>
    <x v="4"/>
    <x v="4"/>
    <x v="22"/>
    <n v="-100000"/>
    <n v="0"/>
    <n v="100000"/>
  </r>
  <r>
    <x v="2"/>
    <x v="1"/>
    <x v="22"/>
    <n v="0"/>
    <n v="-138686.25"/>
    <n v="-138686.25"/>
  </r>
  <r>
    <x v="3"/>
    <x v="1"/>
    <x v="22"/>
    <n v="0"/>
    <n v="-9385.5"/>
    <n v="-9385.5"/>
  </r>
  <r>
    <x v="2"/>
    <x v="2"/>
    <x v="22"/>
    <n v="0"/>
    <n v="-104176.25"/>
    <n v="-104176.25"/>
  </r>
  <r>
    <x v="3"/>
    <x v="2"/>
    <x v="22"/>
    <n v="0"/>
    <n v="-9385.5"/>
    <n v="-9385.5"/>
  </r>
  <r>
    <x v="2"/>
    <x v="3"/>
    <x v="22"/>
    <n v="0"/>
    <n v="-203381.25"/>
    <n v="-203381.25"/>
  </r>
  <r>
    <x v="3"/>
    <x v="3"/>
    <x v="22"/>
    <n v="0"/>
    <n v="-9385.5"/>
    <n v="-9385.5"/>
  </r>
  <r>
    <x v="0"/>
    <x v="4"/>
    <x v="23"/>
    <n v="13290567.880000001"/>
    <n v="13578522.02"/>
    <n v="287954.14"/>
  </r>
  <r>
    <x v="1"/>
    <x v="4"/>
    <x v="23"/>
    <n v="14397672.18"/>
    <n v="14552471.76"/>
    <n v="154799.57999999999"/>
  </r>
  <r>
    <x v="2"/>
    <x v="4"/>
    <x v="23"/>
    <n v="15596998.279999999"/>
    <n v="15996304.310000001"/>
    <n v="399306.03"/>
  </r>
  <r>
    <x v="3"/>
    <x v="4"/>
    <x v="23"/>
    <n v="16896228.23"/>
    <n v="16901312.530000001"/>
    <n v="5084.3"/>
  </r>
  <r>
    <x v="4"/>
    <x v="4"/>
    <x v="23"/>
    <n v="18303684.050000001"/>
    <n v="21102280.449999999"/>
    <n v="2798596.4"/>
  </r>
  <r>
    <x v="0"/>
    <x v="1"/>
    <x v="23"/>
    <n v="7344790.25"/>
    <n v="7154145"/>
    <n v="-190645.25"/>
  </r>
  <r>
    <x v="1"/>
    <x v="1"/>
    <x v="23"/>
    <n v="7956611.2800000003"/>
    <n v="6938299.5"/>
    <n v="-1018311.78"/>
  </r>
  <r>
    <x v="2"/>
    <x v="1"/>
    <x v="23"/>
    <n v="8619397"/>
    <n v="8675598.5"/>
    <n v="56201.5"/>
  </r>
  <r>
    <x v="3"/>
    <x v="1"/>
    <x v="23"/>
    <n v="9337392.7699999996"/>
    <n v="9911132.4000000004"/>
    <n v="573739.63"/>
  </r>
  <r>
    <x v="4"/>
    <x v="1"/>
    <x v="23"/>
    <n v="10115197.58"/>
    <n v="12440980"/>
    <n v="2325782.42"/>
  </r>
  <r>
    <x v="0"/>
    <x v="2"/>
    <x v="23"/>
    <n v="6825462.7300000004"/>
    <n v="6957986.7000000002"/>
    <n v="132523.97"/>
  </r>
  <r>
    <x v="1"/>
    <x v="2"/>
    <x v="23"/>
    <n v="7467964.0099999998"/>
    <n v="7629876.5"/>
    <n v="161912.49"/>
  </r>
  <r>
    <x v="2"/>
    <x v="2"/>
    <x v="23"/>
    <n v="8170945.8700000001"/>
    <n v="7809416.0999999996"/>
    <n v="-361529.77"/>
  </r>
  <r>
    <x v="3"/>
    <x v="2"/>
    <x v="23"/>
    <n v="8940101.5199999996"/>
    <n v="10329294.5"/>
    <n v="1389192.98"/>
  </r>
  <r>
    <x v="4"/>
    <x v="2"/>
    <x v="23"/>
    <n v="9781660.0899999999"/>
    <n v="11371145"/>
    <n v="1589484.91"/>
  </r>
  <r>
    <x v="0"/>
    <x v="3"/>
    <x v="23"/>
    <n v="3174588.98"/>
    <n v="3574053.9"/>
    <n v="399464.92"/>
  </r>
  <r>
    <x v="1"/>
    <x v="3"/>
    <x v="23"/>
    <n v="3599291.15"/>
    <n v="3749864.4"/>
    <n v="150573.25"/>
  </r>
  <r>
    <x v="2"/>
    <x v="3"/>
    <x v="23"/>
    <n v="4080810.73"/>
    <n v="4565465.8"/>
    <n v="484655.07"/>
  </r>
  <r>
    <x v="3"/>
    <x v="3"/>
    <x v="23"/>
    <n v="4626748.8499999996"/>
    <n v="4779274.4000000004"/>
    <n v="152525.54999999999"/>
  </r>
  <r>
    <x v="4"/>
    <x v="3"/>
    <x v="23"/>
    <n v="5245723.54"/>
    <n v="7311751"/>
    <n v="2066027.46"/>
  </r>
  <r>
    <x v="0"/>
    <x v="0"/>
    <x v="24"/>
    <n v="1600000"/>
    <n v="353889.53"/>
    <n v="-1246110.47"/>
  </r>
  <r>
    <x v="1"/>
    <x v="0"/>
    <x v="24"/>
    <n v="1700000"/>
    <n v="346275.26"/>
    <n v="-1353724.74"/>
  </r>
  <r>
    <x v="2"/>
    <x v="0"/>
    <x v="24"/>
    <n v="3000000"/>
    <n v="633672.06000000006"/>
    <n v="-2866327.94"/>
  </r>
  <r>
    <x v="3"/>
    <x v="0"/>
    <x v="24"/>
    <n v="1500000"/>
    <n v="54871.4"/>
    <n v="-1445128.6"/>
  </r>
  <r>
    <x v="4"/>
    <x v="0"/>
    <x v="24"/>
    <n v="1700000"/>
    <n v="75853.22"/>
    <n v="-1624146.78"/>
  </r>
  <r>
    <x v="0"/>
    <x v="10"/>
    <x v="24"/>
    <n v="0"/>
    <n v="329333.95"/>
    <n v="329333.95"/>
  </r>
  <r>
    <x v="1"/>
    <x v="10"/>
    <x v="24"/>
    <n v="0"/>
    <n v="181661.36"/>
    <n v="181661.36"/>
  </r>
  <r>
    <x v="2"/>
    <x v="10"/>
    <x v="24"/>
    <n v="0"/>
    <n v="75576.53"/>
    <n v="75576.53"/>
  </r>
  <r>
    <x v="3"/>
    <x v="10"/>
    <x v="24"/>
    <n v="0"/>
    <n v="32058.31"/>
    <n v="32058.31"/>
  </r>
  <r>
    <x v="0"/>
    <x v="7"/>
    <x v="24"/>
    <n v="0"/>
    <n v="29595"/>
    <n v="29595"/>
  </r>
  <r>
    <x v="1"/>
    <x v="7"/>
    <x v="24"/>
    <n v="0"/>
    <n v="12476"/>
    <n v="12476"/>
  </r>
  <r>
    <x v="2"/>
    <x v="7"/>
    <x v="24"/>
    <n v="0"/>
    <n v="4865"/>
    <n v="4865"/>
  </r>
  <r>
    <x v="3"/>
    <x v="7"/>
    <x v="24"/>
    <n v="0"/>
    <n v="23295"/>
    <n v="23295"/>
  </r>
  <r>
    <x v="4"/>
    <x v="7"/>
    <x v="24"/>
    <n v="0"/>
    <n v="14891"/>
    <n v="14891"/>
  </r>
  <r>
    <x v="0"/>
    <x v="13"/>
    <x v="24"/>
    <n v="0"/>
    <n v="231853.52"/>
    <n v="231853.52"/>
  </r>
  <r>
    <x v="1"/>
    <x v="13"/>
    <x v="24"/>
    <n v="0"/>
    <n v="463377.89"/>
    <n v="463377.89"/>
  </r>
  <r>
    <x v="2"/>
    <x v="13"/>
    <x v="24"/>
    <n v="0"/>
    <n v="168396.1"/>
    <n v="168396.1"/>
  </r>
  <r>
    <x v="3"/>
    <x v="13"/>
    <x v="24"/>
    <n v="0"/>
    <n v="30267"/>
    <n v="30267"/>
  </r>
  <r>
    <x v="4"/>
    <x v="13"/>
    <x v="24"/>
    <n v="0"/>
    <n v="1036.76"/>
    <n v="1036.76"/>
  </r>
  <r>
    <x v="0"/>
    <x v="8"/>
    <x v="24"/>
    <n v="0"/>
    <n v="18988.61"/>
    <n v="18988.61"/>
  </r>
  <r>
    <x v="1"/>
    <x v="8"/>
    <x v="24"/>
    <n v="0"/>
    <n v="8730.5"/>
    <n v="8730.5"/>
  </r>
  <r>
    <x v="2"/>
    <x v="8"/>
    <x v="24"/>
    <n v="0"/>
    <n v="14762.5"/>
    <n v="14762.5"/>
  </r>
  <r>
    <x v="3"/>
    <x v="8"/>
    <x v="24"/>
    <n v="0"/>
    <n v="25250.33"/>
    <n v="25250.33"/>
  </r>
  <r>
    <x v="4"/>
    <x v="8"/>
    <x v="24"/>
    <n v="0"/>
    <n v="45243.56"/>
    <n v="45243.56"/>
  </r>
  <r>
    <x v="2"/>
    <x v="11"/>
    <x v="24"/>
    <n v="0"/>
    <n v="62725.07"/>
    <n v="62725.07"/>
  </r>
  <r>
    <x v="3"/>
    <x v="11"/>
    <x v="24"/>
    <n v="0"/>
    <n v="111418.54"/>
    <n v="111418.54"/>
  </r>
  <r>
    <x v="4"/>
    <x v="11"/>
    <x v="24"/>
    <n v="0"/>
    <n v="46385.65"/>
    <n v="46385.65"/>
  </r>
  <r>
    <x v="4"/>
    <x v="12"/>
    <x v="24"/>
    <n v="0"/>
    <n v="10240.48"/>
    <n v="10240.48"/>
  </r>
  <r>
    <x v="0"/>
    <x v="9"/>
    <x v="24"/>
    <n v="0"/>
    <n v="9156"/>
    <n v="9156"/>
  </r>
  <r>
    <x v="1"/>
    <x v="9"/>
    <x v="24"/>
    <n v="0"/>
    <n v="17050"/>
    <n v="17050"/>
  </r>
  <r>
    <x v="2"/>
    <x v="9"/>
    <x v="24"/>
    <n v="0"/>
    <n v="15121"/>
    <n v="15121"/>
  </r>
  <r>
    <x v="3"/>
    <x v="9"/>
    <x v="24"/>
    <n v="0"/>
    <n v="10159"/>
    <n v="10159"/>
  </r>
  <r>
    <x v="4"/>
    <x v="9"/>
    <x v="24"/>
    <n v="0"/>
    <n v="1700"/>
    <n v="1700"/>
  </r>
  <r>
    <x v="0"/>
    <x v="0"/>
    <x v="25"/>
    <n v="0"/>
    <n v="-17721.63"/>
    <n v="-17721.63"/>
  </r>
  <r>
    <x v="0"/>
    <x v="10"/>
    <x v="25"/>
    <n v="0"/>
    <n v="-520"/>
    <n v="-520"/>
  </r>
  <r>
    <x v="1"/>
    <x v="10"/>
    <x v="25"/>
    <n v="0"/>
    <n v="-17520"/>
    <n v="-17520"/>
  </r>
  <r>
    <x v="2"/>
    <x v="10"/>
    <x v="25"/>
    <n v="0"/>
    <n v="-13500"/>
    <n v="-13500"/>
  </r>
  <r>
    <x v="3"/>
    <x v="10"/>
    <x v="25"/>
    <n v="0"/>
    <n v="-1176.24"/>
    <n v="-1176.24"/>
  </r>
  <r>
    <x v="4"/>
    <x v="10"/>
    <x v="25"/>
    <n v="0"/>
    <n v="-1990"/>
    <n v="-1990"/>
  </r>
  <r>
    <x v="0"/>
    <x v="4"/>
    <x v="25"/>
    <n v="-83025"/>
    <n v="-89500.2"/>
    <n v="-6475.2"/>
  </r>
  <r>
    <x v="1"/>
    <x v="4"/>
    <x v="25"/>
    <n v="-87480"/>
    <n v="0"/>
    <n v="87480"/>
  </r>
  <r>
    <x v="2"/>
    <x v="4"/>
    <x v="25"/>
    <n v="-93506.4"/>
    <n v="-6044"/>
    <n v="87462.399999999994"/>
  </r>
  <r>
    <x v="3"/>
    <x v="4"/>
    <x v="25"/>
    <n v="-99976.03"/>
    <n v="-54181.18"/>
    <n v="45794.85"/>
  </r>
  <r>
    <x v="4"/>
    <x v="4"/>
    <x v="25"/>
    <n v="-106922.8"/>
    <n v="-203757"/>
    <n v="-96834.2"/>
  </r>
  <r>
    <x v="0"/>
    <x v="1"/>
    <x v="25"/>
    <n v="-36900"/>
    <n v="-3550"/>
    <n v="33350"/>
  </r>
  <r>
    <x v="1"/>
    <x v="1"/>
    <x v="25"/>
    <n v="-38880"/>
    <n v="-104470"/>
    <n v="-65590"/>
  </r>
  <r>
    <x v="2"/>
    <x v="1"/>
    <x v="25"/>
    <n v="-41558.400000000001"/>
    <n v="-4010"/>
    <n v="37548.400000000001"/>
  </r>
  <r>
    <x v="3"/>
    <x v="1"/>
    <x v="25"/>
    <n v="-44433.79"/>
    <n v="-2945"/>
    <n v="41488.79"/>
  </r>
  <r>
    <x v="4"/>
    <x v="1"/>
    <x v="25"/>
    <n v="-47521.24"/>
    <n v="-91561.75"/>
    <n v="-44040.51"/>
  </r>
  <r>
    <x v="0"/>
    <x v="2"/>
    <x v="25"/>
    <n v="-36900"/>
    <n v="-2270"/>
    <n v="34630"/>
  </r>
  <r>
    <x v="1"/>
    <x v="2"/>
    <x v="25"/>
    <n v="-38880"/>
    <n v="-2490"/>
    <n v="36390"/>
  </r>
  <r>
    <x v="2"/>
    <x v="2"/>
    <x v="25"/>
    <n v="-41558.400000000001"/>
    <n v="-142500"/>
    <n v="-100941.6"/>
  </r>
  <r>
    <x v="3"/>
    <x v="2"/>
    <x v="25"/>
    <n v="-44433.79"/>
    <n v="0"/>
    <n v="44433.79"/>
  </r>
  <r>
    <x v="4"/>
    <x v="2"/>
    <x v="25"/>
    <n v="-47521.24"/>
    <n v="-54424"/>
    <n v="-6902.76"/>
  </r>
  <r>
    <x v="0"/>
    <x v="3"/>
    <x v="25"/>
    <n v="-27675"/>
    <n v="0"/>
    <n v="27675"/>
  </r>
  <r>
    <x v="1"/>
    <x v="3"/>
    <x v="25"/>
    <n v="-29160"/>
    <n v="0"/>
    <n v="29160"/>
  </r>
  <r>
    <x v="2"/>
    <x v="3"/>
    <x v="25"/>
    <n v="-31168.799999999999"/>
    <n v="-29125"/>
    <n v="2043.8"/>
  </r>
  <r>
    <x v="3"/>
    <x v="3"/>
    <x v="25"/>
    <n v="-33325.339999999997"/>
    <n v="0"/>
    <n v="33325.339999999997"/>
  </r>
  <r>
    <x v="4"/>
    <x v="3"/>
    <x v="25"/>
    <n v="-35640.93"/>
    <n v="-24972"/>
    <n v="10668.93"/>
  </r>
  <r>
    <x v="0"/>
    <x v="5"/>
    <x v="25"/>
    <n v="-1000"/>
    <n v="0"/>
    <n v="1000"/>
  </r>
  <r>
    <x v="1"/>
    <x v="5"/>
    <x v="25"/>
    <n v="-1050"/>
    <n v="0"/>
    <n v="1050"/>
  </r>
  <r>
    <x v="2"/>
    <x v="5"/>
    <x v="25"/>
    <n v="-1102.5"/>
    <n v="0"/>
    <n v="1102.5"/>
  </r>
  <r>
    <x v="3"/>
    <x v="5"/>
    <x v="25"/>
    <n v="-1157.6300000000001"/>
    <n v="0"/>
    <n v="1157.6300000000001"/>
  </r>
  <r>
    <x v="4"/>
    <x v="5"/>
    <x v="25"/>
    <n v="-1215.51"/>
    <n v="0"/>
    <n v="1215.51"/>
  </r>
  <r>
    <x v="1"/>
    <x v="13"/>
    <x v="25"/>
    <n v="0"/>
    <n v="-5280"/>
    <n v="-5280"/>
  </r>
  <r>
    <x v="0"/>
    <x v="8"/>
    <x v="25"/>
    <n v="-15000"/>
    <n v="0"/>
    <n v="15000"/>
  </r>
  <r>
    <x v="2"/>
    <x v="8"/>
    <x v="25"/>
    <n v="0"/>
    <n v="-30250"/>
    <n v="-30250"/>
  </r>
  <r>
    <x v="2"/>
    <x v="11"/>
    <x v="25"/>
    <n v="0"/>
    <n v="-21374"/>
    <n v="-21374"/>
  </r>
  <r>
    <x v="0"/>
    <x v="12"/>
    <x v="25"/>
    <n v="-3000"/>
    <n v="0"/>
    <n v="3000"/>
  </r>
  <r>
    <x v="1"/>
    <x v="12"/>
    <x v="25"/>
    <n v="-3240"/>
    <n v="0"/>
    <n v="3240"/>
  </r>
  <r>
    <x v="2"/>
    <x v="12"/>
    <x v="25"/>
    <n v="-3499.2"/>
    <n v="0"/>
    <n v="3499.2"/>
  </r>
  <r>
    <x v="3"/>
    <x v="12"/>
    <x v="25"/>
    <n v="-3779.14"/>
    <n v="0"/>
    <n v="3779.14"/>
  </r>
  <r>
    <x v="4"/>
    <x v="12"/>
    <x v="25"/>
    <n v="-4081.47"/>
    <n v="0"/>
    <n v="4081.47"/>
  </r>
  <r>
    <x v="0"/>
    <x v="9"/>
    <x v="25"/>
    <n v="-5000"/>
    <n v="0"/>
    <n v="5000"/>
  </r>
  <r>
    <x v="1"/>
    <x v="9"/>
    <x v="25"/>
    <n v="-5000"/>
    <n v="0"/>
    <n v="5000"/>
  </r>
  <r>
    <x v="2"/>
    <x v="9"/>
    <x v="25"/>
    <n v="-5000"/>
    <n v="-4640"/>
    <n v="360"/>
  </r>
  <r>
    <x v="3"/>
    <x v="9"/>
    <x v="25"/>
    <n v="-5000"/>
    <n v="0"/>
    <n v="5000"/>
  </r>
  <r>
    <x v="4"/>
    <x v="9"/>
    <x v="25"/>
    <n v="-5000"/>
    <n v="0"/>
    <n v="5000"/>
  </r>
  <r>
    <x v="2"/>
    <x v="6"/>
    <x v="25"/>
    <n v="0"/>
    <n v="-1885"/>
    <n v="-1885"/>
  </r>
  <r>
    <x v="4"/>
    <x v="6"/>
    <x v="25"/>
    <n v="0"/>
    <n v="-7440"/>
    <n v="-7440"/>
  </r>
  <r>
    <x v="0"/>
    <x v="0"/>
    <x v="26"/>
    <n v="-3000"/>
    <n v="0"/>
    <n v="3000"/>
  </r>
  <r>
    <x v="1"/>
    <x v="0"/>
    <x v="26"/>
    <n v="-3000"/>
    <n v="0"/>
    <n v="3000"/>
  </r>
  <r>
    <x v="2"/>
    <x v="0"/>
    <x v="26"/>
    <n v="-3000"/>
    <n v="0"/>
    <n v="3000"/>
  </r>
  <r>
    <x v="3"/>
    <x v="0"/>
    <x v="26"/>
    <n v="-3000"/>
    <n v="0"/>
    <n v="3000"/>
  </r>
  <r>
    <x v="4"/>
    <x v="0"/>
    <x v="26"/>
    <n v="-3000"/>
    <n v="0"/>
    <n v="3000"/>
  </r>
  <r>
    <x v="0"/>
    <x v="4"/>
    <x v="26"/>
    <n v="-86000"/>
    <n v="0"/>
    <n v="86000"/>
  </r>
  <r>
    <x v="1"/>
    <x v="4"/>
    <x v="26"/>
    <n v="-92880"/>
    <n v="-94222.82"/>
    <n v="-1342.82"/>
  </r>
  <r>
    <x v="2"/>
    <x v="4"/>
    <x v="26"/>
    <n v="-100310.39999999999"/>
    <n v="-109657.53"/>
    <n v="-9347.1299999999992"/>
  </r>
  <r>
    <x v="3"/>
    <x v="4"/>
    <x v="26"/>
    <n v="-108335.23"/>
    <n v="-109657.53"/>
    <n v="-1322.3"/>
  </r>
  <r>
    <x v="4"/>
    <x v="4"/>
    <x v="26"/>
    <n v="-117002.05"/>
    <n v="-129225.87"/>
    <n v="-12223.82"/>
  </r>
  <r>
    <x v="0"/>
    <x v="1"/>
    <x v="26"/>
    <n v="-86000"/>
    <n v="0"/>
    <n v="86000"/>
  </r>
  <r>
    <x v="1"/>
    <x v="1"/>
    <x v="26"/>
    <n v="-92880"/>
    <n v="-94394.44"/>
    <n v="-1514.44"/>
  </r>
  <r>
    <x v="2"/>
    <x v="1"/>
    <x v="26"/>
    <n v="-100310.39999999999"/>
    <n v="-109857.27"/>
    <n v="-9546.8700000000008"/>
  </r>
  <r>
    <x v="3"/>
    <x v="1"/>
    <x v="26"/>
    <n v="-108335.23"/>
    <n v="-109857.27"/>
    <n v="-1522.04"/>
  </r>
  <r>
    <x v="4"/>
    <x v="1"/>
    <x v="26"/>
    <n v="-117002.05"/>
    <n v="-129461.25"/>
    <n v="-12459.2"/>
  </r>
  <r>
    <x v="0"/>
    <x v="2"/>
    <x v="26"/>
    <n v="-30000"/>
    <n v="0"/>
    <n v="30000"/>
  </r>
  <r>
    <x v="1"/>
    <x v="2"/>
    <x v="26"/>
    <n v="-32400"/>
    <n v="-33295.49"/>
    <n v="-895.49"/>
  </r>
  <r>
    <x v="2"/>
    <x v="2"/>
    <x v="26"/>
    <n v="-34992"/>
    <n v="-38749.660000000003"/>
    <n v="-3757.66"/>
  </r>
  <r>
    <x v="3"/>
    <x v="2"/>
    <x v="26"/>
    <n v="-37791.360000000001"/>
    <n v="-38749.660000000003"/>
    <n v="-958.3"/>
  </r>
  <r>
    <x v="4"/>
    <x v="2"/>
    <x v="26"/>
    <n v="-40814.67"/>
    <n v="-45664.51"/>
    <n v="-4849.84"/>
  </r>
  <r>
    <x v="0"/>
    <x v="3"/>
    <x v="26"/>
    <n v="-49000"/>
    <n v="0"/>
    <n v="49000"/>
  </r>
  <r>
    <x v="1"/>
    <x v="3"/>
    <x v="26"/>
    <n v="-52920"/>
    <n v="-19236.75"/>
    <n v="33683.25"/>
  </r>
  <r>
    <x v="2"/>
    <x v="3"/>
    <x v="26"/>
    <n v="-57153.599999999999"/>
    <n v="-35858.79"/>
    <n v="21294.81"/>
  </r>
  <r>
    <x v="3"/>
    <x v="3"/>
    <x v="26"/>
    <n v="-61725.89"/>
    <n v="-35858.79"/>
    <n v="25867.1"/>
  </r>
  <r>
    <x v="4"/>
    <x v="3"/>
    <x v="26"/>
    <n v="-66663.960000000006"/>
    <n v="-42257.78"/>
    <n v="24406.18"/>
  </r>
  <r>
    <x v="0"/>
    <x v="9"/>
    <x v="26"/>
    <n v="-5000"/>
    <n v="0"/>
    <n v="5000"/>
  </r>
  <r>
    <x v="1"/>
    <x v="9"/>
    <x v="26"/>
    <n v="-5000"/>
    <n v="0"/>
    <n v="5000"/>
  </r>
  <r>
    <x v="2"/>
    <x v="9"/>
    <x v="26"/>
    <n v="-5000"/>
    <n v="-14000"/>
    <n v="-9000"/>
  </r>
  <r>
    <x v="3"/>
    <x v="9"/>
    <x v="26"/>
    <n v="-5000"/>
    <n v="0"/>
    <n v="5000"/>
  </r>
  <r>
    <x v="4"/>
    <x v="9"/>
    <x v="26"/>
    <n v="-5000"/>
    <n v="-19847.830000000002"/>
    <n v="-14847.83"/>
  </r>
  <r>
    <x v="0"/>
    <x v="10"/>
    <x v="27"/>
    <n v="-5250000"/>
    <n v="-2418900"/>
    <n v="2831100"/>
  </r>
  <r>
    <x v="1"/>
    <x v="10"/>
    <x v="27"/>
    <n v="-5250000"/>
    <n v="-2005574.57"/>
    <n v="3244425.43"/>
  </r>
  <r>
    <x v="2"/>
    <x v="10"/>
    <x v="27"/>
    <n v="-5250000"/>
    <n v="-378516.1"/>
    <n v="4871483.9000000004"/>
  </r>
  <r>
    <x v="3"/>
    <x v="10"/>
    <x v="27"/>
    <n v="-2100000"/>
    <n v="-2675917.06"/>
    <n v="-575917.06000000006"/>
  </r>
  <r>
    <x v="4"/>
    <x v="10"/>
    <x v="27"/>
    <n v="-578666.9"/>
    <n v="-3951140.39"/>
    <n v="-3372473.49"/>
  </r>
  <r>
    <x v="0"/>
    <x v="4"/>
    <x v="27"/>
    <n v="-40000"/>
    <n v="0"/>
    <n v="40000"/>
  </r>
  <r>
    <x v="1"/>
    <x v="4"/>
    <x v="27"/>
    <n v="-43200"/>
    <n v="0"/>
    <n v="43200"/>
  </r>
  <r>
    <x v="2"/>
    <x v="4"/>
    <x v="27"/>
    <n v="-44928"/>
    <n v="0"/>
    <n v="44928"/>
  </r>
  <r>
    <x v="3"/>
    <x v="4"/>
    <x v="27"/>
    <n v="-46725.120000000003"/>
    <n v="0"/>
    <n v="46725.120000000003"/>
  </r>
  <r>
    <x v="4"/>
    <x v="4"/>
    <x v="27"/>
    <n v="-48594.12"/>
    <n v="0"/>
    <n v="48594.12"/>
  </r>
  <r>
    <x v="0"/>
    <x v="1"/>
    <x v="27"/>
    <n v="-19000"/>
    <n v="0"/>
    <n v="19000"/>
  </r>
  <r>
    <x v="1"/>
    <x v="1"/>
    <x v="27"/>
    <n v="-20520"/>
    <n v="0"/>
    <n v="20520"/>
  </r>
  <r>
    <x v="2"/>
    <x v="1"/>
    <x v="27"/>
    <n v="-22161.599999999999"/>
    <n v="0"/>
    <n v="22161.599999999999"/>
  </r>
  <r>
    <x v="3"/>
    <x v="1"/>
    <x v="27"/>
    <n v="-23934.53"/>
    <n v="0"/>
    <n v="23934.53"/>
  </r>
  <r>
    <x v="4"/>
    <x v="1"/>
    <x v="27"/>
    <n v="-25849.29"/>
    <n v="0"/>
    <n v="25849.29"/>
  </r>
  <r>
    <x v="0"/>
    <x v="2"/>
    <x v="27"/>
    <n v="-17000"/>
    <n v="0"/>
    <n v="17000"/>
  </r>
  <r>
    <x v="1"/>
    <x v="2"/>
    <x v="27"/>
    <n v="-18360"/>
    <n v="0"/>
    <n v="18360"/>
  </r>
  <r>
    <x v="2"/>
    <x v="2"/>
    <x v="27"/>
    <n v="-19828.8"/>
    <n v="0"/>
    <n v="19828.8"/>
  </r>
  <r>
    <x v="3"/>
    <x v="2"/>
    <x v="27"/>
    <n v="-21415.1"/>
    <n v="0"/>
    <n v="21415.1"/>
  </r>
  <r>
    <x v="4"/>
    <x v="2"/>
    <x v="27"/>
    <n v="-23128.31"/>
    <n v="0"/>
    <n v="23128.31"/>
  </r>
  <r>
    <x v="0"/>
    <x v="3"/>
    <x v="27"/>
    <n v="-15000"/>
    <n v="0"/>
    <n v="15000"/>
  </r>
  <r>
    <x v="1"/>
    <x v="3"/>
    <x v="27"/>
    <n v="-16200"/>
    <n v="0"/>
    <n v="16200"/>
  </r>
  <r>
    <x v="2"/>
    <x v="3"/>
    <x v="27"/>
    <n v="-17496"/>
    <n v="0"/>
    <n v="17496"/>
  </r>
  <r>
    <x v="3"/>
    <x v="3"/>
    <x v="27"/>
    <n v="-18895.68"/>
    <n v="0"/>
    <n v="18895.68"/>
  </r>
  <r>
    <x v="4"/>
    <x v="3"/>
    <x v="27"/>
    <n v="-20407.330000000002"/>
    <n v="0"/>
    <n v="20407.330000000002"/>
  </r>
  <r>
    <x v="4"/>
    <x v="7"/>
    <x v="27"/>
    <n v="0"/>
    <n v="-50000"/>
    <n v="-50000"/>
  </r>
  <r>
    <x v="0"/>
    <x v="13"/>
    <x v="27"/>
    <n v="-823200"/>
    <n v="-24000"/>
    <n v="799200"/>
  </r>
  <r>
    <x v="1"/>
    <x v="13"/>
    <x v="27"/>
    <n v="-823200"/>
    <n v="-532000"/>
    <n v="291200"/>
  </r>
  <r>
    <x v="2"/>
    <x v="13"/>
    <x v="27"/>
    <n v="-823200"/>
    <n v="-720000"/>
    <n v="103200"/>
  </r>
  <r>
    <x v="3"/>
    <x v="13"/>
    <x v="27"/>
    <n v="-823200"/>
    <n v="-376000"/>
    <n v="447200"/>
  </r>
  <r>
    <x v="4"/>
    <x v="13"/>
    <x v="27"/>
    <n v="-823200"/>
    <n v="-732000"/>
    <n v="91200"/>
  </r>
  <r>
    <x v="1"/>
    <x v="11"/>
    <x v="27"/>
    <n v="-524225.82"/>
    <n v="0"/>
    <n v="524225.82"/>
  </r>
  <r>
    <x v="2"/>
    <x v="11"/>
    <x v="27"/>
    <n v="-983362.41"/>
    <n v="0"/>
    <n v="983362.41"/>
  </r>
  <r>
    <x v="3"/>
    <x v="11"/>
    <x v="27"/>
    <n v="-745977.09"/>
    <n v="0"/>
    <n v="745977.09"/>
  </r>
  <r>
    <x v="4"/>
    <x v="11"/>
    <x v="27"/>
    <n v="-745977.09"/>
    <n v="-250000"/>
    <n v="495977.09"/>
  </r>
  <r>
    <x v="2"/>
    <x v="12"/>
    <x v="27"/>
    <n v="0"/>
    <n v="-91000"/>
    <n v="-91000"/>
  </r>
  <r>
    <x v="4"/>
    <x v="12"/>
    <x v="27"/>
    <n v="0"/>
    <n v="-60000"/>
    <n v="-60000"/>
  </r>
  <r>
    <x v="1"/>
    <x v="14"/>
    <x v="27"/>
    <n v="-35000"/>
    <n v="0"/>
    <n v="35000"/>
  </r>
  <r>
    <x v="2"/>
    <x v="14"/>
    <x v="27"/>
    <n v="-70000"/>
    <n v="0"/>
    <n v="70000"/>
  </r>
  <r>
    <x v="3"/>
    <x v="14"/>
    <x v="27"/>
    <n v="-70000"/>
    <n v="-114000"/>
    <n v="-44000"/>
  </r>
  <r>
    <x v="4"/>
    <x v="14"/>
    <x v="27"/>
    <n v="-70000"/>
    <n v="0"/>
    <n v="70000"/>
  </r>
  <r>
    <x v="0"/>
    <x v="4"/>
    <x v="28"/>
    <n v="-22000"/>
    <n v="-10600"/>
    <n v="11400"/>
  </r>
  <r>
    <x v="1"/>
    <x v="4"/>
    <x v="28"/>
    <n v="-23760"/>
    <n v="-83900"/>
    <n v="-60140"/>
  </r>
  <r>
    <x v="2"/>
    <x v="4"/>
    <x v="28"/>
    <n v="-24710.400000000001"/>
    <n v="-12200"/>
    <n v="12510.4"/>
  </r>
  <r>
    <x v="3"/>
    <x v="4"/>
    <x v="28"/>
    <n v="-25698.82"/>
    <n v="-59100"/>
    <n v="-33401.18"/>
  </r>
  <r>
    <x v="4"/>
    <x v="4"/>
    <x v="28"/>
    <n v="-26726.77"/>
    <n v="-14100"/>
    <n v="12626.77"/>
  </r>
  <r>
    <x v="0"/>
    <x v="1"/>
    <x v="28"/>
    <n v="-20000"/>
    <n v="0"/>
    <n v="20000"/>
  </r>
  <r>
    <x v="1"/>
    <x v="1"/>
    <x v="28"/>
    <n v="-21600"/>
    <n v="0"/>
    <n v="21600"/>
  </r>
  <r>
    <x v="2"/>
    <x v="1"/>
    <x v="28"/>
    <n v="-23328"/>
    <n v="-146000"/>
    <n v="-122672"/>
  </r>
  <r>
    <x v="3"/>
    <x v="1"/>
    <x v="28"/>
    <n v="-25194.240000000002"/>
    <n v="0"/>
    <n v="25194.240000000002"/>
  </r>
  <r>
    <x v="4"/>
    <x v="1"/>
    <x v="28"/>
    <n v="-27209.78"/>
    <n v="0"/>
    <n v="27209.78"/>
  </r>
  <r>
    <x v="0"/>
    <x v="2"/>
    <x v="28"/>
    <n v="-15000"/>
    <n v="0"/>
    <n v="15000"/>
  </r>
  <r>
    <x v="1"/>
    <x v="2"/>
    <x v="28"/>
    <n v="-16200"/>
    <n v="0"/>
    <n v="16200"/>
  </r>
  <r>
    <x v="2"/>
    <x v="2"/>
    <x v="28"/>
    <n v="-17496"/>
    <n v="0"/>
    <n v="17496"/>
  </r>
  <r>
    <x v="3"/>
    <x v="2"/>
    <x v="28"/>
    <n v="-18895.68"/>
    <n v="0"/>
    <n v="18895.68"/>
  </r>
  <r>
    <x v="4"/>
    <x v="2"/>
    <x v="28"/>
    <n v="-20407.330000000002"/>
    <n v="0"/>
    <n v="20407.330000000002"/>
  </r>
  <r>
    <x v="0"/>
    <x v="3"/>
    <x v="28"/>
    <n v="-10000"/>
    <n v="0"/>
    <n v="10000"/>
  </r>
  <r>
    <x v="1"/>
    <x v="3"/>
    <x v="28"/>
    <n v="-10800"/>
    <n v="0"/>
    <n v="10800"/>
  </r>
  <r>
    <x v="2"/>
    <x v="3"/>
    <x v="28"/>
    <n v="-11664"/>
    <n v="0"/>
    <n v="11664"/>
  </r>
  <r>
    <x v="3"/>
    <x v="3"/>
    <x v="28"/>
    <n v="-12597.12"/>
    <n v="0"/>
    <n v="12597.12"/>
  </r>
  <r>
    <x v="4"/>
    <x v="3"/>
    <x v="28"/>
    <n v="-13604.89"/>
    <n v="0"/>
    <n v="13604.89"/>
  </r>
  <r>
    <x v="0"/>
    <x v="5"/>
    <x v="28"/>
    <n v="0"/>
    <n v="-7500"/>
    <n v="-7500"/>
  </r>
  <r>
    <x v="0"/>
    <x v="9"/>
    <x v="28"/>
    <n v="-200000"/>
    <n v="0"/>
    <n v="200000"/>
  </r>
  <r>
    <x v="0"/>
    <x v="10"/>
    <x v="29"/>
    <n v="-2250000"/>
    <n v="-2350935.17"/>
    <n v="-100935.17"/>
  </r>
  <r>
    <x v="1"/>
    <x v="10"/>
    <x v="29"/>
    <n v="-2250000"/>
    <n v="-1824945.44"/>
    <n v="425054.56"/>
  </r>
  <r>
    <x v="2"/>
    <x v="10"/>
    <x v="29"/>
    <n v="-2250000"/>
    <n v="-1214412.79"/>
    <n v="1035587.21"/>
  </r>
  <r>
    <x v="3"/>
    <x v="10"/>
    <x v="29"/>
    <n v="-900000"/>
    <n v="-1602491.3"/>
    <n v="-702491.3"/>
  </r>
  <r>
    <x v="4"/>
    <x v="10"/>
    <x v="29"/>
    <n v="-248000.1"/>
    <n v="-368764.11"/>
    <n v="-120764.01"/>
  </r>
  <r>
    <x v="0"/>
    <x v="4"/>
    <x v="29"/>
    <n v="-25000"/>
    <n v="0"/>
    <n v="25000"/>
  </r>
  <r>
    <x v="1"/>
    <x v="4"/>
    <x v="29"/>
    <n v="-27000"/>
    <n v="0"/>
    <n v="27000"/>
  </r>
  <r>
    <x v="2"/>
    <x v="4"/>
    <x v="29"/>
    <n v="-28080"/>
    <n v="0"/>
    <n v="28080"/>
  </r>
  <r>
    <x v="3"/>
    <x v="4"/>
    <x v="29"/>
    <n v="-29203.200000000001"/>
    <n v="0"/>
    <n v="29203.200000000001"/>
  </r>
  <r>
    <x v="4"/>
    <x v="4"/>
    <x v="29"/>
    <n v="-30371.33"/>
    <n v="0"/>
    <n v="30371.33"/>
  </r>
  <r>
    <x v="0"/>
    <x v="1"/>
    <x v="29"/>
    <n v="-18000"/>
    <n v="0"/>
    <n v="18000"/>
  </r>
  <r>
    <x v="1"/>
    <x v="1"/>
    <x v="29"/>
    <n v="-19440"/>
    <n v="0"/>
    <n v="19440"/>
  </r>
  <r>
    <x v="2"/>
    <x v="1"/>
    <x v="29"/>
    <n v="-20995.200000000001"/>
    <n v="0"/>
    <n v="20995.200000000001"/>
  </r>
  <r>
    <x v="3"/>
    <x v="1"/>
    <x v="29"/>
    <n v="-22674.82"/>
    <n v="0"/>
    <n v="22674.82"/>
  </r>
  <r>
    <x v="4"/>
    <x v="1"/>
    <x v="29"/>
    <n v="-24488.799999999999"/>
    <n v="0"/>
    <n v="24488.799999999999"/>
  </r>
  <r>
    <x v="0"/>
    <x v="2"/>
    <x v="29"/>
    <n v="-15000"/>
    <n v="0"/>
    <n v="15000"/>
  </r>
  <r>
    <x v="1"/>
    <x v="2"/>
    <x v="29"/>
    <n v="-16200"/>
    <n v="0"/>
    <n v="16200"/>
  </r>
  <r>
    <x v="2"/>
    <x v="2"/>
    <x v="29"/>
    <n v="-17496"/>
    <n v="0"/>
    <n v="17496"/>
  </r>
  <r>
    <x v="3"/>
    <x v="2"/>
    <x v="29"/>
    <n v="-18895.68"/>
    <n v="0"/>
    <n v="18895.68"/>
  </r>
  <r>
    <x v="4"/>
    <x v="2"/>
    <x v="29"/>
    <n v="-20407.330000000002"/>
    <n v="0"/>
    <n v="20407.330000000002"/>
  </r>
  <r>
    <x v="0"/>
    <x v="3"/>
    <x v="29"/>
    <n v="-13000"/>
    <n v="0"/>
    <n v="13000"/>
  </r>
  <r>
    <x v="1"/>
    <x v="3"/>
    <x v="29"/>
    <n v="-14040"/>
    <n v="0"/>
    <n v="14040"/>
  </r>
  <r>
    <x v="2"/>
    <x v="3"/>
    <x v="29"/>
    <n v="-15163.2"/>
    <n v="0"/>
    <n v="15163.2"/>
  </r>
  <r>
    <x v="3"/>
    <x v="3"/>
    <x v="29"/>
    <n v="-16376.26"/>
    <n v="0"/>
    <n v="16376.26"/>
  </r>
  <r>
    <x v="4"/>
    <x v="3"/>
    <x v="29"/>
    <n v="-17686.36"/>
    <n v="0"/>
    <n v="17686.36"/>
  </r>
  <r>
    <x v="4"/>
    <x v="7"/>
    <x v="29"/>
    <n v="0"/>
    <n v="-52180"/>
    <n v="-52180"/>
  </r>
  <r>
    <x v="0"/>
    <x v="13"/>
    <x v="29"/>
    <n v="-823200"/>
    <n v="-400000"/>
    <n v="423200"/>
  </r>
  <r>
    <x v="1"/>
    <x v="13"/>
    <x v="29"/>
    <n v="-823200"/>
    <n v="-1810250.23"/>
    <n v="-987050.23"/>
  </r>
  <r>
    <x v="2"/>
    <x v="13"/>
    <x v="29"/>
    <n v="-823200"/>
    <n v="-46270"/>
    <n v="776930"/>
  </r>
  <r>
    <x v="3"/>
    <x v="13"/>
    <x v="29"/>
    <n v="-823200"/>
    <n v="-1009003"/>
    <n v="-185803"/>
  </r>
  <r>
    <x v="4"/>
    <x v="13"/>
    <x v="29"/>
    <n v="-823200"/>
    <n v="-133374"/>
    <n v="689826"/>
  </r>
  <r>
    <x v="1"/>
    <x v="11"/>
    <x v="29"/>
    <n v="-327641.14"/>
    <n v="0"/>
    <n v="327641.14"/>
  </r>
  <r>
    <x v="2"/>
    <x v="11"/>
    <x v="29"/>
    <n v="-614601.5"/>
    <n v="-770000"/>
    <n v="-155398.5"/>
  </r>
  <r>
    <x v="3"/>
    <x v="11"/>
    <x v="29"/>
    <n v="-466235.68"/>
    <n v="-4703723.75"/>
    <n v="-4237488.07"/>
  </r>
  <r>
    <x v="4"/>
    <x v="11"/>
    <x v="29"/>
    <n v="-466235.68"/>
    <n v="0"/>
    <n v="466235.68"/>
  </r>
  <r>
    <x v="2"/>
    <x v="12"/>
    <x v="29"/>
    <n v="-76000"/>
    <n v="-103350"/>
    <n v="-27350"/>
  </r>
  <r>
    <x v="3"/>
    <x v="12"/>
    <x v="29"/>
    <n v="-359172"/>
    <n v="0"/>
    <n v="359172"/>
  </r>
  <r>
    <x v="4"/>
    <x v="12"/>
    <x v="29"/>
    <n v="-470000"/>
    <n v="0"/>
    <n v="470000"/>
  </r>
  <r>
    <x v="1"/>
    <x v="14"/>
    <x v="29"/>
    <n v="-160000"/>
    <n v="0"/>
    <n v="160000"/>
  </r>
  <r>
    <x v="2"/>
    <x v="14"/>
    <x v="29"/>
    <n v="-320000"/>
    <n v="0"/>
    <n v="320000"/>
  </r>
  <r>
    <x v="3"/>
    <x v="14"/>
    <x v="29"/>
    <n v="-160000"/>
    <n v="0"/>
    <n v="160000"/>
  </r>
  <r>
    <x v="4"/>
    <x v="14"/>
    <x v="29"/>
    <n v="-160000"/>
    <n v="0"/>
    <n v="160000"/>
  </r>
  <r>
    <x v="2"/>
    <x v="6"/>
    <x v="29"/>
    <n v="-76000"/>
    <n v="0"/>
    <n v="76000"/>
  </r>
  <r>
    <x v="3"/>
    <x v="6"/>
    <x v="29"/>
    <n v="-359172"/>
    <n v="0"/>
    <n v="359172"/>
  </r>
  <r>
    <x v="4"/>
    <x v="6"/>
    <x v="29"/>
    <n v="-470000"/>
    <n v="0"/>
    <n v="470000"/>
  </r>
  <r>
    <x v="0"/>
    <x v="5"/>
    <x v="30"/>
    <n v="84150"/>
    <n v="168300"/>
    <n v="84150"/>
  </r>
  <r>
    <x v="1"/>
    <x v="5"/>
    <x v="30"/>
    <n v="84150"/>
    <n v="84150"/>
    <n v="0"/>
  </r>
  <r>
    <x v="2"/>
    <x v="5"/>
    <x v="30"/>
    <n v="84150"/>
    <n v="168300"/>
    <n v="84150"/>
  </r>
  <r>
    <x v="3"/>
    <x v="5"/>
    <x v="30"/>
    <n v="84150"/>
    <n v="84150"/>
    <n v="0"/>
  </r>
  <r>
    <x v="4"/>
    <x v="5"/>
    <x v="30"/>
    <n v="84150"/>
    <n v="84150"/>
    <n v="0"/>
  </r>
  <r>
    <x v="0"/>
    <x v="4"/>
    <x v="31"/>
    <n v="-482507.71"/>
    <n v="0"/>
    <n v="482507.71"/>
  </r>
  <r>
    <x v="1"/>
    <x v="4"/>
    <x v="31"/>
    <n v="-526389.23"/>
    <n v="0"/>
    <n v="526389.23"/>
  </r>
  <r>
    <x v="2"/>
    <x v="4"/>
    <x v="31"/>
    <n v="-574373.39"/>
    <n v="0"/>
    <n v="574373.39"/>
  </r>
  <r>
    <x v="3"/>
    <x v="4"/>
    <x v="31"/>
    <n v="-626857.42000000004"/>
    <n v="-416941.33"/>
    <n v="209916.09"/>
  </r>
  <r>
    <x v="4"/>
    <x v="4"/>
    <x v="31"/>
    <n v="-684278.68"/>
    <n v="-1566564.7"/>
    <n v="-882286.02"/>
  </r>
  <r>
    <x v="0"/>
    <x v="1"/>
    <x v="31"/>
    <n v="-214447.87"/>
    <n v="0"/>
    <n v="214447.87"/>
  </r>
  <r>
    <x v="1"/>
    <x v="1"/>
    <x v="31"/>
    <n v="-233950.77"/>
    <n v="0"/>
    <n v="233950.77"/>
  </r>
  <r>
    <x v="2"/>
    <x v="1"/>
    <x v="31"/>
    <n v="-255277.06"/>
    <n v="0"/>
    <n v="255277.06"/>
  </r>
  <r>
    <x v="3"/>
    <x v="1"/>
    <x v="31"/>
    <n v="-278603.3"/>
    <n v="-416941.34"/>
    <n v="-138338.04"/>
  </r>
  <r>
    <x v="4"/>
    <x v="1"/>
    <x v="31"/>
    <n v="-304123.86"/>
    <n v="-1174923.54"/>
    <n v="-870799.68"/>
  </r>
  <r>
    <x v="0"/>
    <x v="2"/>
    <x v="31"/>
    <n v="-214447.87"/>
    <n v="0"/>
    <n v="214447.87"/>
  </r>
  <r>
    <x v="1"/>
    <x v="2"/>
    <x v="31"/>
    <n v="-233950.77"/>
    <n v="0"/>
    <n v="233950.77"/>
  </r>
  <r>
    <x v="2"/>
    <x v="2"/>
    <x v="31"/>
    <n v="-255277.06"/>
    <n v="0"/>
    <n v="255277.06"/>
  </r>
  <r>
    <x v="3"/>
    <x v="2"/>
    <x v="31"/>
    <n v="-278603.3"/>
    <n v="-416941.34"/>
    <n v="-138338.04"/>
  </r>
  <r>
    <x v="4"/>
    <x v="2"/>
    <x v="31"/>
    <n v="-304123.86"/>
    <n v="-783282.35"/>
    <n v="-479158.49"/>
  </r>
  <r>
    <x v="0"/>
    <x v="3"/>
    <x v="31"/>
    <n v="-160835.9"/>
    <n v="0"/>
    <n v="160835.9"/>
  </r>
  <r>
    <x v="1"/>
    <x v="3"/>
    <x v="31"/>
    <n v="-175463.08"/>
    <n v="0"/>
    <n v="175463.08"/>
  </r>
  <r>
    <x v="2"/>
    <x v="3"/>
    <x v="31"/>
    <n v="-191457.8"/>
    <n v="0"/>
    <n v="191457.8"/>
  </r>
  <r>
    <x v="3"/>
    <x v="3"/>
    <x v="31"/>
    <n v="-208952.47"/>
    <n v="-416941.34"/>
    <n v="-207988.87"/>
  </r>
  <r>
    <x v="4"/>
    <x v="3"/>
    <x v="31"/>
    <n v="-228092.89"/>
    <n v="-391641.18"/>
    <n v="-163548.29"/>
  </r>
  <r>
    <x v="4"/>
    <x v="0"/>
    <x v="32"/>
    <n v="0"/>
    <n v="306200"/>
    <n v="306200"/>
  </r>
  <r>
    <x v="0"/>
    <x v="10"/>
    <x v="32"/>
    <n v="5000000"/>
    <n v="18711333.23"/>
    <n v="13711333.23"/>
  </r>
  <r>
    <x v="1"/>
    <x v="10"/>
    <x v="32"/>
    <n v="6000000"/>
    <n v="2000000"/>
    <n v="-4000000"/>
  </r>
  <r>
    <x v="2"/>
    <x v="10"/>
    <x v="32"/>
    <n v="7000000"/>
    <n v="7000000"/>
    <n v="0"/>
  </r>
  <r>
    <x v="3"/>
    <x v="10"/>
    <x v="32"/>
    <n v="5000000"/>
    <n v="0"/>
    <n v="-5000000"/>
  </r>
  <r>
    <x v="4"/>
    <x v="10"/>
    <x v="32"/>
    <n v="3000000"/>
    <n v="0"/>
    <n v="-3000000"/>
  </r>
  <r>
    <x v="0"/>
    <x v="5"/>
    <x v="32"/>
    <n v="100000"/>
    <n v="11000"/>
    <n v="-89000"/>
  </r>
  <r>
    <x v="1"/>
    <x v="5"/>
    <x v="32"/>
    <n v="100000"/>
    <n v="0"/>
    <n v="-100000"/>
  </r>
  <r>
    <x v="2"/>
    <x v="5"/>
    <x v="32"/>
    <n v="100000"/>
    <n v="0"/>
    <n v="-100000"/>
  </r>
  <r>
    <x v="3"/>
    <x v="5"/>
    <x v="32"/>
    <n v="130000"/>
    <n v="160000"/>
    <n v="30000"/>
  </r>
  <r>
    <x v="4"/>
    <x v="5"/>
    <x v="32"/>
    <n v="130000"/>
    <n v="172207"/>
    <n v="-36140"/>
  </r>
  <r>
    <x v="0"/>
    <x v="13"/>
    <x v="32"/>
    <n v="9800000"/>
    <n v="8013356.5300000003"/>
    <n v="-1786643.47"/>
  </r>
  <r>
    <x v="4"/>
    <x v="13"/>
    <x v="32"/>
    <n v="9529569"/>
    <n v="0"/>
    <n v="-9529569"/>
  </r>
  <r>
    <x v="0"/>
    <x v="8"/>
    <x v="32"/>
    <n v="50000"/>
    <n v="450000"/>
    <n v="400000"/>
  </r>
  <r>
    <x v="1"/>
    <x v="8"/>
    <x v="32"/>
    <n v="2050000"/>
    <n v="55000"/>
    <n v="-1995000"/>
  </r>
  <r>
    <x v="2"/>
    <x v="8"/>
    <x v="32"/>
    <n v="2160000"/>
    <n v="1255000"/>
    <n v="-905000"/>
  </r>
  <r>
    <x v="3"/>
    <x v="8"/>
    <x v="32"/>
    <n v="60000"/>
    <n v="55000"/>
    <n v="-5000"/>
  </r>
  <r>
    <x v="4"/>
    <x v="8"/>
    <x v="32"/>
    <n v="2070000"/>
    <n v="1929800"/>
    <n v="-140200"/>
  </r>
  <r>
    <x v="1"/>
    <x v="11"/>
    <x v="32"/>
    <n v="31082378.829999998"/>
    <n v="0"/>
    <n v="-31082378.829999998"/>
  </r>
  <r>
    <x v="2"/>
    <x v="11"/>
    <x v="32"/>
    <n v="0"/>
    <n v="2000000"/>
    <n v="2000000"/>
  </r>
  <r>
    <x v="3"/>
    <x v="11"/>
    <x v="32"/>
    <n v="9946361.2200000007"/>
    <n v="0"/>
    <n v="-9946361.2200000007"/>
  </r>
  <r>
    <x v="4"/>
    <x v="11"/>
    <x v="32"/>
    <n v="0"/>
    <n v="19777495.397260271"/>
    <n v="6015654.8499999996"/>
  </r>
  <r>
    <x v="0"/>
    <x v="12"/>
    <x v="32"/>
    <n v="1028000"/>
    <n v="173087.5"/>
    <n v="-854912.5"/>
  </r>
  <r>
    <x v="1"/>
    <x v="12"/>
    <x v="32"/>
    <n v="0"/>
    <n v="108580"/>
    <n v="108580"/>
  </r>
  <r>
    <x v="2"/>
    <x v="12"/>
    <x v="32"/>
    <n v="1200000"/>
    <n v="92000"/>
    <n v="-1108000"/>
  </r>
  <r>
    <x v="4"/>
    <x v="12"/>
    <x v="32"/>
    <n v="800000"/>
    <n v="4114000"/>
    <n v="3314000"/>
  </r>
  <r>
    <x v="0"/>
    <x v="14"/>
    <x v="32"/>
    <n v="0"/>
    <n v="815000"/>
    <n v="815000"/>
  </r>
  <r>
    <x v="0"/>
    <x v="6"/>
    <x v="32"/>
    <n v="362660"/>
    <n v="362660"/>
    <n v="0"/>
  </r>
  <r>
    <x v="1"/>
    <x v="6"/>
    <x v="32"/>
    <n v="435192"/>
    <n v="0"/>
    <n v="-435192"/>
  </r>
  <r>
    <x v="2"/>
    <x v="6"/>
    <x v="32"/>
    <n v="435192"/>
    <n v="852180"/>
    <n v="416988"/>
  </r>
  <r>
    <x v="3"/>
    <x v="6"/>
    <x v="32"/>
    <n v="435192"/>
    <n v="0"/>
    <n v="-435192"/>
  </r>
  <r>
    <x v="4"/>
    <x v="6"/>
    <x v="32"/>
    <n v="522230.4"/>
    <n v="0"/>
    <n v="-522230.4"/>
  </r>
  <r>
    <x v="0"/>
    <x v="8"/>
    <x v="33"/>
    <n v="333000"/>
    <n v="275729.08"/>
    <n v="-57270.92"/>
  </r>
  <r>
    <x v="1"/>
    <x v="8"/>
    <x v="33"/>
    <n v="319000"/>
    <n v="309920.09000000003"/>
    <n v="-9079.91"/>
  </r>
  <r>
    <x v="2"/>
    <x v="8"/>
    <x v="33"/>
    <n v="415366.67"/>
    <n v="330863.40999999997"/>
    <n v="-84503.26"/>
  </r>
  <r>
    <x v="3"/>
    <x v="8"/>
    <x v="33"/>
    <n v="477000"/>
    <n v="417777.9"/>
    <n v="-59222.1"/>
  </r>
  <r>
    <x v="4"/>
    <x v="8"/>
    <x v="33"/>
    <n v="573666.67000000004"/>
    <n v="519911.83"/>
    <n v="-53754.84"/>
  </r>
  <r>
    <x v="3"/>
    <x v="4"/>
    <x v="34"/>
    <n v="0"/>
    <n v="-25933.25"/>
    <n v="-25933.25"/>
  </r>
  <r>
    <x v="4"/>
    <x v="4"/>
    <x v="34"/>
    <n v="0"/>
    <n v="-25933.25"/>
    <n v="-25933.25"/>
  </r>
  <r>
    <x v="3"/>
    <x v="1"/>
    <x v="34"/>
    <n v="0"/>
    <n v="-25933.25"/>
    <n v="-25933.25"/>
  </r>
  <r>
    <x v="4"/>
    <x v="1"/>
    <x v="34"/>
    <n v="0"/>
    <n v="-25933.25"/>
    <n v="-25933.25"/>
  </r>
  <r>
    <x v="3"/>
    <x v="2"/>
    <x v="34"/>
    <n v="0"/>
    <n v="-25933.25"/>
    <n v="-25933.25"/>
  </r>
  <r>
    <x v="4"/>
    <x v="2"/>
    <x v="34"/>
    <n v="0"/>
    <n v="-25933.25"/>
    <n v="-25933.25"/>
  </r>
  <r>
    <x v="3"/>
    <x v="3"/>
    <x v="34"/>
    <n v="0"/>
    <n v="-25933.25"/>
    <n v="-25933.25"/>
  </r>
  <r>
    <x v="4"/>
    <x v="3"/>
    <x v="34"/>
    <n v="0"/>
    <n v="-25933.25"/>
    <n v="-25933.25"/>
  </r>
  <r>
    <x v="1"/>
    <x v="7"/>
    <x v="34"/>
    <n v="0"/>
    <n v="-17248"/>
    <n v="-17248"/>
  </r>
  <r>
    <x v="0"/>
    <x v="1"/>
    <x v="35"/>
    <n v="-4000"/>
    <n v="-9496.26"/>
    <n v="-5496.26"/>
  </r>
  <r>
    <x v="1"/>
    <x v="1"/>
    <x v="35"/>
    <n v="-4000"/>
    <n v="-9496.26"/>
    <n v="-5496.26"/>
  </r>
  <r>
    <x v="2"/>
    <x v="1"/>
    <x v="35"/>
    <n v="-4000"/>
    <n v="-24110.49"/>
    <n v="-20110.490000000002"/>
  </r>
  <r>
    <x v="3"/>
    <x v="1"/>
    <x v="35"/>
    <n v="-4000"/>
    <n v="-24110.49"/>
    <n v="-20110.490000000002"/>
  </r>
  <r>
    <x v="4"/>
    <x v="1"/>
    <x v="35"/>
    <n v="-6000"/>
    <n v="-2752.1"/>
    <n v="3247.9"/>
  </r>
  <r>
    <x v="0"/>
    <x v="9"/>
    <x v="35"/>
    <n v="-2000"/>
    <n v="0"/>
    <n v="2000"/>
  </r>
  <r>
    <x v="1"/>
    <x v="9"/>
    <x v="35"/>
    <n v="-2000"/>
    <n v="0"/>
    <n v="2000"/>
  </r>
  <r>
    <x v="2"/>
    <x v="9"/>
    <x v="35"/>
    <n v="-2000"/>
    <n v="0"/>
    <n v="2000"/>
  </r>
  <r>
    <x v="3"/>
    <x v="9"/>
    <x v="35"/>
    <n v="-2000"/>
    <n v="0"/>
    <n v="2000"/>
  </r>
  <r>
    <x v="4"/>
    <x v="9"/>
    <x v="35"/>
    <n v="-2000"/>
    <n v="0"/>
    <n v="2000"/>
  </r>
  <r>
    <x v="0"/>
    <x v="0"/>
    <x v="36"/>
    <n v="0"/>
    <n v="-27360"/>
    <n v="-27360"/>
  </r>
  <r>
    <x v="1"/>
    <x v="0"/>
    <x v="36"/>
    <n v="0"/>
    <n v="-23000"/>
    <n v="-23000"/>
  </r>
  <r>
    <x v="2"/>
    <x v="0"/>
    <x v="36"/>
    <n v="0"/>
    <n v="-15600"/>
    <n v="-15600"/>
  </r>
  <r>
    <x v="3"/>
    <x v="0"/>
    <x v="36"/>
    <n v="0"/>
    <n v="-8400"/>
    <n v="-8400"/>
  </r>
  <r>
    <x v="4"/>
    <x v="0"/>
    <x v="36"/>
    <n v="0"/>
    <n v="-14500"/>
    <n v="-14500"/>
  </r>
  <r>
    <x v="2"/>
    <x v="4"/>
    <x v="36"/>
    <n v="0"/>
    <n v="-5000"/>
    <n v="-5000"/>
  </r>
  <r>
    <x v="3"/>
    <x v="4"/>
    <x v="36"/>
    <n v="0"/>
    <n v="-4900"/>
    <n v="-4900"/>
  </r>
  <r>
    <x v="4"/>
    <x v="4"/>
    <x v="36"/>
    <n v="0"/>
    <n v="-11000"/>
    <n v="-11000"/>
  </r>
  <r>
    <x v="3"/>
    <x v="1"/>
    <x v="36"/>
    <n v="0"/>
    <n v="-4900"/>
    <n v="-4900"/>
  </r>
  <r>
    <x v="4"/>
    <x v="1"/>
    <x v="36"/>
    <n v="0"/>
    <n v="-3230"/>
    <n v="-3230"/>
  </r>
  <r>
    <x v="3"/>
    <x v="2"/>
    <x v="36"/>
    <n v="0"/>
    <n v="-4000"/>
    <n v="-4000"/>
  </r>
  <r>
    <x v="4"/>
    <x v="2"/>
    <x v="36"/>
    <n v="0"/>
    <n v="-5300"/>
    <n v="-5300"/>
  </r>
  <r>
    <x v="2"/>
    <x v="3"/>
    <x v="36"/>
    <n v="0"/>
    <n v="-4000"/>
    <n v="-4000"/>
  </r>
  <r>
    <x v="0"/>
    <x v="0"/>
    <x v="37"/>
    <n v="-866000"/>
    <n v="-438728.97"/>
    <n v="427271.03"/>
  </r>
  <r>
    <x v="1"/>
    <x v="0"/>
    <x v="37"/>
    <n v="-881000"/>
    <n v="-388449.7"/>
    <n v="492550.3"/>
  </r>
  <r>
    <x v="2"/>
    <x v="0"/>
    <x v="37"/>
    <n v="-851000"/>
    <n v="-457579.7"/>
    <n v="393420.3"/>
  </r>
  <r>
    <x v="3"/>
    <x v="0"/>
    <x v="37"/>
    <n v="-974500"/>
    <n v="-566411.69999999995"/>
    <n v="408088.3"/>
  </r>
  <r>
    <x v="4"/>
    <x v="0"/>
    <x v="37"/>
    <n v="-1033500"/>
    <n v="-499992.7"/>
    <n v="533507.30000000005"/>
  </r>
  <r>
    <x v="0"/>
    <x v="10"/>
    <x v="37"/>
    <n v="0"/>
    <n v="-148000"/>
    <n v="-148000"/>
  </r>
  <r>
    <x v="1"/>
    <x v="10"/>
    <x v="37"/>
    <n v="0"/>
    <n v="-21000"/>
    <n v="-21000"/>
  </r>
  <r>
    <x v="2"/>
    <x v="10"/>
    <x v="37"/>
    <n v="0"/>
    <n v="-24200"/>
    <n v="-24200"/>
  </r>
  <r>
    <x v="3"/>
    <x v="10"/>
    <x v="37"/>
    <n v="0"/>
    <n v="-475830"/>
    <n v="-475830"/>
  </r>
  <r>
    <x v="4"/>
    <x v="10"/>
    <x v="37"/>
    <n v="0"/>
    <n v="-30800"/>
    <n v="-30800"/>
  </r>
  <r>
    <x v="0"/>
    <x v="4"/>
    <x v="37"/>
    <n v="-451000"/>
    <n v="-1123915.96"/>
    <n v="-672915.96"/>
  </r>
  <r>
    <x v="1"/>
    <x v="4"/>
    <x v="37"/>
    <n v="-487080"/>
    <n v="-687069.44"/>
    <n v="-199989.44"/>
  </r>
  <r>
    <x v="2"/>
    <x v="4"/>
    <x v="37"/>
    <n v="-506563.2"/>
    <n v="-489014.83"/>
    <n v="17548.37"/>
  </r>
  <r>
    <x v="3"/>
    <x v="4"/>
    <x v="37"/>
    <n v="-526825.73"/>
    <n v="-406864.73"/>
    <n v="119961"/>
  </r>
  <r>
    <x v="4"/>
    <x v="4"/>
    <x v="37"/>
    <n v="-547898.76"/>
    <n v="-428107.88"/>
    <n v="119790.88"/>
  </r>
  <r>
    <x v="0"/>
    <x v="1"/>
    <x v="37"/>
    <n v="-365000"/>
    <n v="-1072233.32"/>
    <n v="-707233.32"/>
  </r>
  <r>
    <x v="1"/>
    <x v="1"/>
    <x v="37"/>
    <n v="-394200"/>
    <n v="-445978.26"/>
    <n v="-51778.26"/>
  </r>
  <r>
    <x v="2"/>
    <x v="1"/>
    <x v="37"/>
    <n v="-425736"/>
    <n v="-265137.78000000003"/>
    <n v="160598.22"/>
  </r>
  <r>
    <x v="3"/>
    <x v="1"/>
    <x v="37"/>
    <n v="-459794.88"/>
    <n v="-369425.1"/>
    <n v="90369.78"/>
  </r>
  <r>
    <x v="4"/>
    <x v="1"/>
    <x v="37"/>
    <n v="-496578.47"/>
    <n v="-328359"/>
    <n v="168219.47"/>
  </r>
  <r>
    <x v="0"/>
    <x v="2"/>
    <x v="37"/>
    <n v="-276000"/>
    <n v="-695698.88"/>
    <n v="-419698.88"/>
  </r>
  <r>
    <x v="1"/>
    <x v="2"/>
    <x v="37"/>
    <n v="-298080"/>
    <n v="-444564.87"/>
    <n v="-146484.87"/>
  </r>
  <r>
    <x v="2"/>
    <x v="2"/>
    <x v="37"/>
    <n v="-321926.40000000002"/>
    <n v="-287289.8"/>
    <n v="34636.6"/>
  </r>
  <r>
    <x v="3"/>
    <x v="2"/>
    <x v="37"/>
    <n v="-347680.51"/>
    <n v="-306393.40999999997"/>
    <n v="41287.1"/>
  </r>
  <r>
    <x v="4"/>
    <x v="2"/>
    <x v="37"/>
    <n v="-375494.95"/>
    <n v="-437587.44"/>
    <n v="-62092.49"/>
  </r>
  <r>
    <x v="0"/>
    <x v="3"/>
    <x v="37"/>
    <n v="-163000"/>
    <n v="-506625.36"/>
    <n v="-343625.36"/>
  </r>
  <r>
    <x v="1"/>
    <x v="3"/>
    <x v="37"/>
    <n v="-176040"/>
    <n v="-322522"/>
    <n v="-146482"/>
  </r>
  <r>
    <x v="2"/>
    <x v="3"/>
    <x v="37"/>
    <n v="-190123.2"/>
    <n v="-131593.57999999999"/>
    <n v="58529.62"/>
  </r>
  <r>
    <x v="3"/>
    <x v="3"/>
    <x v="37"/>
    <n v="-205333.06"/>
    <n v="-247236.78"/>
    <n v="-41903.72"/>
  </r>
  <r>
    <x v="4"/>
    <x v="3"/>
    <x v="37"/>
    <n v="-221759.7"/>
    <n v="-305873.28999999998"/>
    <n v="-84113.59"/>
  </r>
  <r>
    <x v="0"/>
    <x v="7"/>
    <x v="37"/>
    <n v="0"/>
    <n v="-6566"/>
    <n v="-6566"/>
  </r>
  <r>
    <x v="1"/>
    <x v="7"/>
    <x v="37"/>
    <n v="0"/>
    <n v="-105000"/>
    <n v="-105000"/>
  </r>
  <r>
    <x v="2"/>
    <x v="7"/>
    <x v="37"/>
    <n v="0"/>
    <n v="-12540.2"/>
    <n v="-12540.2"/>
  </r>
  <r>
    <x v="3"/>
    <x v="7"/>
    <x v="37"/>
    <n v="0"/>
    <n v="-30755.200000000001"/>
    <n v="-30755.200000000001"/>
  </r>
  <r>
    <x v="4"/>
    <x v="7"/>
    <x v="37"/>
    <n v="0"/>
    <n v="-210395.8"/>
    <n v="-210395.8"/>
  </r>
  <r>
    <x v="0"/>
    <x v="5"/>
    <x v="37"/>
    <n v="-27700"/>
    <n v="-14324.7"/>
    <n v="13375.3"/>
  </r>
  <r>
    <x v="1"/>
    <x v="5"/>
    <x v="37"/>
    <n v="-56140"/>
    <n v="-14324.7"/>
    <n v="41815.300000000003"/>
  </r>
  <r>
    <x v="2"/>
    <x v="5"/>
    <x v="37"/>
    <n v="-36658"/>
    <n v="-36909.199999999997"/>
    <n v="-251.2"/>
  </r>
  <r>
    <x v="3"/>
    <x v="5"/>
    <x v="37"/>
    <n v="-82458"/>
    <n v="-40409.199999999997"/>
    <n v="42048.800000000003"/>
  </r>
  <r>
    <x v="4"/>
    <x v="5"/>
    <x v="37"/>
    <n v="-64145"/>
    <n v="-198399.2"/>
    <n v="-134254.20000000001"/>
  </r>
  <r>
    <x v="0"/>
    <x v="13"/>
    <x v="37"/>
    <n v="-60977.78"/>
    <n v="0"/>
    <n v="60977.78"/>
  </r>
  <r>
    <x v="1"/>
    <x v="13"/>
    <x v="37"/>
    <n v="-60977.78"/>
    <n v="0"/>
    <n v="60977.78"/>
  </r>
  <r>
    <x v="2"/>
    <x v="13"/>
    <x v="37"/>
    <n v="-60977.78"/>
    <n v="0"/>
    <n v="60977.78"/>
  </r>
  <r>
    <x v="3"/>
    <x v="13"/>
    <x v="37"/>
    <n v="-60977.78"/>
    <n v="0"/>
    <n v="60977.78"/>
  </r>
  <r>
    <x v="4"/>
    <x v="13"/>
    <x v="37"/>
    <n v="-60977.78"/>
    <n v="-150000"/>
    <n v="-89022.22"/>
  </r>
  <r>
    <x v="0"/>
    <x v="8"/>
    <x v="37"/>
    <n v="-8500"/>
    <n v="0"/>
    <n v="8500"/>
  </r>
  <r>
    <x v="1"/>
    <x v="8"/>
    <x v="37"/>
    <n v="-8500"/>
    <n v="0"/>
    <n v="8500"/>
  </r>
  <r>
    <x v="2"/>
    <x v="8"/>
    <x v="37"/>
    <n v="-8500"/>
    <n v="0"/>
    <n v="8500"/>
  </r>
  <r>
    <x v="3"/>
    <x v="8"/>
    <x v="37"/>
    <n v="-12700"/>
    <n v="-4000"/>
    <n v="8700"/>
  </r>
  <r>
    <x v="4"/>
    <x v="8"/>
    <x v="37"/>
    <n v="-32700"/>
    <n v="0"/>
    <n v="32700"/>
  </r>
  <r>
    <x v="1"/>
    <x v="11"/>
    <x v="37"/>
    <n v="-4390391.26"/>
    <n v="0"/>
    <n v="4390391.26"/>
  </r>
  <r>
    <x v="2"/>
    <x v="11"/>
    <x v="37"/>
    <n v="-8235660.1600000001"/>
    <n v="0"/>
    <n v="8235660.1600000001"/>
  </r>
  <r>
    <x v="3"/>
    <x v="11"/>
    <x v="37"/>
    <n v="-6247558.1399999997"/>
    <n v="-3386986.44"/>
    <n v="2860571.7"/>
  </r>
  <r>
    <x v="4"/>
    <x v="11"/>
    <x v="37"/>
    <n v="-6247558.1399999997"/>
    <n v="-647557"/>
    <n v="5600001.1399999997"/>
  </r>
  <r>
    <x v="0"/>
    <x v="12"/>
    <x v="37"/>
    <n v="-2000"/>
    <n v="-75000"/>
    <n v="-73000"/>
  </r>
  <r>
    <x v="1"/>
    <x v="12"/>
    <x v="37"/>
    <n v="-22160"/>
    <n v="0"/>
    <n v="22160"/>
  </r>
  <r>
    <x v="2"/>
    <x v="12"/>
    <x v="37"/>
    <n v="-27332.799999999999"/>
    <n v="0"/>
    <n v="27332.799999999999"/>
  </r>
  <r>
    <x v="3"/>
    <x v="12"/>
    <x v="37"/>
    <n v="-482519.42"/>
    <n v="-101250"/>
    <n v="381269.42"/>
  </r>
  <r>
    <x v="4"/>
    <x v="12"/>
    <x v="37"/>
    <n v="-32720.98"/>
    <n v="0"/>
    <n v="32720.98"/>
  </r>
  <r>
    <x v="2"/>
    <x v="14"/>
    <x v="37"/>
    <n v="-200000"/>
    <n v="0"/>
    <n v="200000"/>
  </r>
  <r>
    <x v="3"/>
    <x v="14"/>
    <x v="37"/>
    <n v="-200000"/>
    <n v="0"/>
    <n v="200000"/>
  </r>
  <r>
    <x v="4"/>
    <x v="14"/>
    <x v="37"/>
    <n v="-200000"/>
    <n v="0"/>
    <n v="200000"/>
  </r>
  <r>
    <x v="0"/>
    <x v="9"/>
    <x v="37"/>
    <n v="-30000"/>
    <n v="-46900"/>
    <n v="-16900"/>
  </r>
  <r>
    <x v="1"/>
    <x v="9"/>
    <x v="37"/>
    <n v="-300000"/>
    <n v="-34708"/>
    <n v="265292"/>
  </r>
  <r>
    <x v="2"/>
    <x v="9"/>
    <x v="37"/>
    <n v="-100000"/>
    <n v="-95340"/>
    <n v="4660"/>
  </r>
  <r>
    <x v="3"/>
    <x v="9"/>
    <x v="37"/>
    <n v="-30000"/>
    <n v="-304671"/>
    <n v="-274671"/>
  </r>
  <r>
    <x v="4"/>
    <x v="9"/>
    <x v="37"/>
    <n v="-30000"/>
    <n v="-191225"/>
    <n v="-161225"/>
  </r>
  <r>
    <x v="0"/>
    <x v="6"/>
    <x v="37"/>
    <n v="-6000"/>
    <n v="0"/>
    <n v="6000"/>
  </r>
  <r>
    <x v="1"/>
    <x v="6"/>
    <x v="37"/>
    <n v="-6480"/>
    <n v="0"/>
    <n v="6480"/>
  </r>
  <r>
    <x v="2"/>
    <x v="6"/>
    <x v="37"/>
    <n v="-6998.4"/>
    <n v="0"/>
    <n v="6998.4"/>
  </r>
  <r>
    <x v="3"/>
    <x v="6"/>
    <x v="37"/>
    <n v="-7558.27"/>
    <n v="0"/>
    <n v="7558.27"/>
  </r>
  <r>
    <x v="4"/>
    <x v="6"/>
    <x v="37"/>
    <n v="-88162.64"/>
    <n v="-4000"/>
    <n v="84162.64"/>
  </r>
  <r>
    <x v="0"/>
    <x v="5"/>
    <x v="38"/>
    <n v="1300000"/>
    <n v="1283565"/>
    <n v="-16435"/>
  </r>
  <r>
    <x v="1"/>
    <x v="5"/>
    <x v="38"/>
    <n v="1300000"/>
    <n v="1271519"/>
    <n v="-28481"/>
  </r>
  <r>
    <x v="2"/>
    <x v="5"/>
    <x v="38"/>
    <n v="1625000"/>
    <n v="1530417.5"/>
    <n v="-94582.5"/>
  </r>
  <r>
    <x v="3"/>
    <x v="5"/>
    <x v="38"/>
    <n v="1625000"/>
    <n v="1592582.5"/>
    <n v="-32417.5"/>
  </r>
  <r>
    <x v="4"/>
    <x v="5"/>
    <x v="38"/>
    <n v="1625000"/>
    <n v="1561036.5"/>
    <n v="-63963.5"/>
  </r>
  <r>
    <x v="0"/>
    <x v="0"/>
    <x v="39"/>
    <n v="-95000"/>
    <n v="-60042.64"/>
    <n v="34957.360000000001"/>
  </r>
  <r>
    <x v="1"/>
    <x v="0"/>
    <x v="39"/>
    <n v="-95000"/>
    <n v="-60042.64"/>
    <n v="34957.360000000001"/>
  </r>
  <r>
    <x v="2"/>
    <x v="0"/>
    <x v="39"/>
    <n v="-95000"/>
    <n v="-121492.74"/>
    <n v="-26492.74"/>
  </r>
  <r>
    <x v="3"/>
    <x v="0"/>
    <x v="39"/>
    <n v="-95000"/>
    <n v="-151817.32999999999"/>
    <n v="-56817.33"/>
  </r>
  <r>
    <x v="4"/>
    <x v="0"/>
    <x v="39"/>
    <n v="-95000"/>
    <n v="-255577.38"/>
    <n v="-160577.38"/>
  </r>
  <r>
    <x v="0"/>
    <x v="4"/>
    <x v="39"/>
    <n v="-152000"/>
    <n v="-413323.39"/>
    <n v="-261323.39"/>
  </r>
  <r>
    <x v="1"/>
    <x v="4"/>
    <x v="39"/>
    <n v="-164160"/>
    <n v="-111795.88"/>
    <n v="52364.12"/>
  </r>
  <r>
    <x v="2"/>
    <x v="4"/>
    <x v="39"/>
    <n v="-177292.79999999999"/>
    <n v="-162262.26"/>
    <n v="15030.54"/>
  </r>
  <r>
    <x v="3"/>
    <x v="4"/>
    <x v="39"/>
    <n v="-191476.22"/>
    <n v="-512595.33"/>
    <n v="-321119.11"/>
  </r>
  <r>
    <x v="4"/>
    <x v="4"/>
    <x v="39"/>
    <n v="-206794.32"/>
    <n v="-295704.25"/>
    <n v="-88909.93"/>
  </r>
  <r>
    <x v="0"/>
    <x v="1"/>
    <x v="39"/>
    <n v="-114000"/>
    <n v="0"/>
    <n v="114000"/>
  </r>
  <r>
    <x v="1"/>
    <x v="1"/>
    <x v="39"/>
    <n v="-123120"/>
    <n v="-111795.9"/>
    <n v="11324.1"/>
  </r>
  <r>
    <x v="2"/>
    <x v="1"/>
    <x v="39"/>
    <n v="-132969.60000000001"/>
    <n v="-162262.73000000001"/>
    <n v="-29293.13"/>
  </r>
  <r>
    <x v="3"/>
    <x v="1"/>
    <x v="39"/>
    <n v="-143607.17000000001"/>
    <n v="0"/>
    <n v="143607.17000000001"/>
  </r>
  <r>
    <x v="4"/>
    <x v="1"/>
    <x v="39"/>
    <n v="-155095.74"/>
    <n v="-131424.10999999999"/>
    <n v="23671.63"/>
  </r>
  <r>
    <x v="0"/>
    <x v="2"/>
    <x v="39"/>
    <n v="-76000"/>
    <n v="0"/>
    <n v="76000"/>
  </r>
  <r>
    <x v="1"/>
    <x v="2"/>
    <x v="39"/>
    <n v="-82080"/>
    <n v="-111795.9"/>
    <n v="-29715.9"/>
  </r>
  <r>
    <x v="2"/>
    <x v="2"/>
    <x v="39"/>
    <n v="-88646.399999999994"/>
    <n v="-162262.26"/>
    <n v="-73615.86"/>
  </r>
  <r>
    <x v="3"/>
    <x v="2"/>
    <x v="39"/>
    <n v="-95738.11"/>
    <n v="0"/>
    <n v="95738.11"/>
  </r>
  <r>
    <x v="4"/>
    <x v="2"/>
    <x v="39"/>
    <n v="-103397.16"/>
    <n v="-131424.10999999999"/>
    <n v="-28026.95"/>
  </r>
  <r>
    <x v="0"/>
    <x v="3"/>
    <x v="39"/>
    <n v="-38000"/>
    <n v="0"/>
    <n v="38000"/>
  </r>
  <r>
    <x v="1"/>
    <x v="3"/>
    <x v="39"/>
    <n v="-41040"/>
    <n v="-111795.9"/>
    <n v="-70755.899999999994"/>
  </r>
  <r>
    <x v="2"/>
    <x v="3"/>
    <x v="39"/>
    <n v="-44323.199999999997"/>
    <n v="0"/>
    <n v="44323.199999999997"/>
  </r>
  <r>
    <x v="3"/>
    <x v="3"/>
    <x v="39"/>
    <n v="-47869.06"/>
    <n v="0"/>
    <n v="47869.06"/>
  </r>
  <r>
    <x v="4"/>
    <x v="3"/>
    <x v="39"/>
    <n v="-51698.58"/>
    <n v="-98568.09"/>
    <n v="-46869.51"/>
  </r>
  <r>
    <x v="0"/>
    <x v="8"/>
    <x v="39"/>
    <n v="-70000"/>
    <n v="-307345"/>
    <n v="-237345"/>
  </r>
  <r>
    <x v="1"/>
    <x v="8"/>
    <x v="39"/>
    <n v="-242500"/>
    <n v="-71487.399999999994"/>
    <n v="171012.6"/>
  </r>
  <r>
    <x v="2"/>
    <x v="8"/>
    <x v="39"/>
    <n v="-70000"/>
    <n v="-71487.399999999994"/>
    <n v="-1487.4"/>
  </r>
  <r>
    <x v="3"/>
    <x v="8"/>
    <x v="39"/>
    <n v="-105000"/>
    <n v="-89966.88"/>
    <n v="15033.12"/>
  </r>
  <r>
    <x v="4"/>
    <x v="8"/>
    <x v="39"/>
    <n v="-105000"/>
    <n v="-89966.88"/>
    <n v="15033.12"/>
  </r>
  <r>
    <x v="0"/>
    <x v="0"/>
    <x v="40"/>
    <n v="-3275342.4"/>
    <n v="-2818469.63"/>
    <n v="456872.77"/>
  </r>
  <r>
    <x v="1"/>
    <x v="0"/>
    <x v="40"/>
    <n v="-3694703.42"/>
    <n v="-3093235"/>
    <n v="601468.42000000004"/>
  </r>
  <r>
    <x v="2"/>
    <x v="0"/>
    <x v="40"/>
    <n v="-5542055.1200000001"/>
    <n v="-4639853.72"/>
    <n v="902201.4"/>
  </r>
  <r>
    <x v="3"/>
    <x v="0"/>
    <x v="40"/>
    <n v="-4050489.67"/>
    <n v="-3400608.25"/>
    <n v="649881.42000000004"/>
  </r>
  <r>
    <x v="4"/>
    <x v="0"/>
    <x v="40"/>
    <n v="-4740098.32"/>
    <n v="-3899830.28"/>
    <n v="840268.04"/>
  </r>
  <r>
    <x v="0"/>
    <x v="7"/>
    <x v="40"/>
    <n v="0"/>
    <n v="-268219.88"/>
    <n v="-268219.88"/>
  </r>
  <r>
    <x v="1"/>
    <x v="7"/>
    <x v="40"/>
    <n v="0"/>
    <n v="-321482.28000000003"/>
    <n v="-321482.28000000003"/>
  </r>
  <r>
    <x v="2"/>
    <x v="7"/>
    <x v="40"/>
    <n v="0"/>
    <n v="-467603.83"/>
    <n v="-467603.83"/>
  </r>
  <r>
    <x v="3"/>
    <x v="7"/>
    <x v="40"/>
    <n v="0"/>
    <n v="-336411.51"/>
    <n v="-336411.51"/>
  </r>
  <r>
    <x v="4"/>
    <x v="7"/>
    <x v="40"/>
    <n v="0"/>
    <n v="-386873.57"/>
    <n v="-386873.57"/>
  </r>
  <r>
    <x v="0"/>
    <x v="8"/>
    <x v="40"/>
    <n v="0"/>
    <n v="-205785.01"/>
    <n v="-205785.01"/>
  </r>
  <r>
    <x v="1"/>
    <x v="8"/>
    <x v="40"/>
    <n v="0"/>
    <n v="-235432.17"/>
    <n v="-235432.17"/>
  </r>
  <r>
    <x v="2"/>
    <x v="8"/>
    <x v="40"/>
    <n v="0"/>
    <n v="-353148.75"/>
    <n v="-353148.75"/>
  </r>
  <r>
    <x v="3"/>
    <x v="8"/>
    <x v="40"/>
    <n v="0"/>
    <n v="-258103.64"/>
    <n v="-258103.64"/>
  </r>
  <r>
    <x v="4"/>
    <x v="8"/>
    <x v="40"/>
    <n v="0"/>
    <n v="-296818.87"/>
    <n v="-296818.87"/>
  </r>
  <r>
    <x v="0"/>
    <x v="9"/>
    <x v="40"/>
    <n v="-317448.42"/>
    <n v="-167292.41"/>
    <n v="150156.01"/>
  </r>
  <r>
    <x v="1"/>
    <x v="9"/>
    <x v="40"/>
    <n v="-358824.06"/>
    <n v="-422130.26"/>
    <n v="-63306.2"/>
  </r>
  <r>
    <x v="2"/>
    <x v="9"/>
    <x v="40"/>
    <n v="-534791"/>
    <n v="-291441.59999999998"/>
    <n v="243349.4"/>
  </r>
  <r>
    <x v="3"/>
    <x v="9"/>
    <x v="40"/>
    <n v="-390859.59"/>
    <n v="-231425.56"/>
    <n v="159434.03"/>
  </r>
  <r>
    <x v="4"/>
    <x v="9"/>
    <x v="40"/>
    <n v="-457305.72"/>
    <n v="-244954.56"/>
    <n v="212351.16"/>
  </r>
  <r>
    <x v="0"/>
    <x v="4"/>
    <x v="41"/>
    <n v="-3532170.11"/>
    <n v="-3161269.02"/>
    <n v="370901.09"/>
  </r>
  <r>
    <x v="1"/>
    <x v="4"/>
    <x v="41"/>
    <n v="-4274331.92"/>
    <n v="-4095743.38"/>
    <n v="178588.54"/>
  </r>
  <r>
    <x v="2"/>
    <x v="4"/>
    <x v="41"/>
    <n v="-6339104.1299999999"/>
    <n v="-5333218.04"/>
    <n v="1005886.09"/>
  </r>
  <r>
    <x v="3"/>
    <x v="4"/>
    <x v="41"/>
    <n v="-4658049.26"/>
    <n v="-4025897.28"/>
    <n v="632151.98"/>
  </r>
  <r>
    <x v="4"/>
    <x v="4"/>
    <x v="41"/>
    <n v="-5449917.6299999999"/>
    <n v="-4259873.29"/>
    <n v="840044.34"/>
  </r>
  <r>
    <x v="0"/>
    <x v="1"/>
    <x v="41"/>
    <n v="-1749008.41"/>
    <n v="-1518151.34"/>
    <n v="230857.07"/>
  </r>
  <r>
    <x v="1"/>
    <x v="1"/>
    <x v="41"/>
    <n v="-2105788.2400000002"/>
    <n v="-1924463.78"/>
    <n v="181324.46"/>
  </r>
  <r>
    <x v="2"/>
    <x v="1"/>
    <x v="41"/>
    <n v="-3129172.1"/>
    <n v="-2748341.4"/>
    <n v="380830.7"/>
  </r>
  <r>
    <x v="3"/>
    <x v="1"/>
    <x v="41"/>
    <n v="-2296174.5099999998"/>
    <n v="-2013559.73"/>
    <n v="282614.78000000003"/>
  </r>
  <r>
    <x v="4"/>
    <x v="1"/>
    <x v="41"/>
    <n v="-2686524.18"/>
    <n v="-2105458.1"/>
    <n v="381066.08"/>
  </r>
  <r>
    <x v="0"/>
    <x v="2"/>
    <x v="41"/>
    <n v="-1425754.94"/>
    <n v="-1278152.69"/>
    <n v="147602.25"/>
  </r>
  <r>
    <x v="1"/>
    <x v="2"/>
    <x v="41"/>
    <n v="-1741420.1"/>
    <n v="-1249087.8500000001"/>
    <n v="492332.25"/>
  </r>
  <r>
    <x v="2"/>
    <x v="2"/>
    <x v="41"/>
    <n v="-2579955.16"/>
    <n v="-1901868.13"/>
    <n v="678087.03"/>
  </r>
  <r>
    <x v="3"/>
    <x v="2"/>
    <x v="41"/>
    <n v="-1896719.08"/>
    <n v="-1378180.52"/>
    <n v="518538.56"/>
  </r>
  <r>
    <x v="4"/>
    <x v="2"/>
    <x v="41"/>
    <n v="-2219161.3199999998"/>
    <n v="-1424774.74"/>
    <n v="644386.57999999996"/>
  </r>
  <r>
    <x v="0"/>
    <x v="3"/>
    <x v="41"/>
    <n v="-1060134.52"/>
    <n v="-947153.4"/>
    <n v="112981.12"/>
  </r>
  <r>
    <x v="1"/>
    <x v="3"/>
    <x v="41"/>
    <n v="-1294901.07"/>
    <n v="-1294221.31"/>
    <n v="679.76"/>
  </r>
  <r>
    <x v="2"/>
    <x v="3"/>
    <x v="41"/>
    <n v="-2134550.38"/>
    <n v="-2143697.65"/>
    <n v="-9147.27"/>
  </r>
  <r>
    <x v="3"/>
    <x v="3"/>
    <x v="41"/>
    <n v="-1629218.84"/>
    <n v="-1668902.98"/>
    <n v="-39684.14"/>
  </r>
  <r>
    <x v="4"/>
    <x v="3"/>
    <x v="41"/>
    <n v="-1906186.04"/>
    <n v="-1911637.25"/>
    <n v="-5451.21"/>
  </r>
  <r>
    <x v="1"/>
    <x v="0"/>
    <x v="42"/>
    <n v="0"/>
    <n v="-52487.44"/>
    <n v="-52487.44"/>
  </r>
  <r>
    <x v="2"/>
    <x v="0"/>
    <x v="42"/>
    <n v="0"/>
    <n v="-78731.28"/>
    <n v="-78731.28"/>
  </r>
  <r>
    <x v="0"/>
    <x v="4"/>
    <x v="42"/>
    <n v="0"/>
    <n v="-115152.46"/>
    <n v="-115152.46"/>
  </r>
  <r>
    <x v="1"/>
    <x v="4"/>
    <x v="42"/>
    <n v="0"/>
    <n v="-202600.39"/>
    <n v="-202600.39"/>
  </r>
  <r>
    <x v="2"/>
    <x v="4"/>
    <x v="42"/>
    <n v="0"/>
    <n v="-306294.21000000002"/>
    <n v="-306294.21000000002"/>
  </r>
  <r>
    <x v="3"/>
    <x v="4"/>
    <x v="42"/>
    <n v="0"/>
    <n v="-144428.57999999999"/>
    <n v="-144428.57999999999"/>
  </r>
  <r>
    <x v="4"/>
    <x v="4"/>
    <x v="42"/>
    <n v="0"/>
    <n v="-166093.09"/>
    <n v="-166093.09"/>
  </r>
  <r>
    <x v="0"/>
    <x v="1"/>
    <x v="42"/>
    <n v="0"/>
    <n v="-51178.87"/>
    <n v="-51178.87"/>
  </r>
  <r>
    <x v="1"/>
    <x v="1"/>
    <x v="42"/>
    <n v="0"/>
    <n v="-90044.62"/>
    <n v="-90044.62"/>
  </r>
  <r>
    <x v="2"/>
    <x v="1"/>
    <x v="42"/>
    <n v="0"/>
    <n v="-136130.76"/>
    <n v="-136130.76"/>
  </r>
  <r>
    <x v="3"/>
    <x v="1"/>
    <x v="42"/>
    <n v="0"/>
    <n v="-64190.48"/>
    <n v="-64190.48"/>
  </r>
  <r>
    <x v="4"/>
    <x v="1"/>
    <x v="42"/>
    <n v="0"/>
    <n v="-73819.149999999994"/>
    <n v="-73819.149999999994"/>
  </r>
  <r>
    <x v="0"/>
    <x v="2"/>
    <x v="42"/>
    <n v="0"/>
    <n v="-51178.87"/>
    <n v="-51178.87"/>
  </r>
  <r>
    <x v="1"/>
    <x v="2"/>
    <x v="42"/>
    <n v="0"/>
    <n v="-90044.62"/>
    <n v="-90044.62"/>
  </r>
  <r>
    <x v="2"/>
    <x v="2"/>
    <x v="42"/>
    <n v="0"/>
    <n v="-136130.76"/>
    <n v="-136130.76"/>
  </r>
  <r>
    <x v="3"/>
    <x v="2"/>
    <x v="42"/>
    <n v="0"/>
    <n v="-64190.48"/>
    <n v="-64190.48"/>
  </r>
  <r>
    <x v="4"/>
    <x v="2"/>
    <x v="42"/>
    <n v="0"/>
    <n v="-73819.149999999994"/>
    <n v="-73819.149999999994"/>
  </r>
  <r>
    <x v="0"/>
    <x v="3"/>
    <x v="42"/>
    <n v="0"/>
    <n v="-38384.15"/>
    <n v="-38384.15"/>
  </r>
  <r>
    <x v="1"/>
    <x v="3"/>
    <x v="42"/>
    <n v="0"/>
    <n v="-67533.460000000006"/>
    <n v="-67533.460000000006"/>
  </r>
  <r>
    <x v="2"/>
    <x v="3"/>
    <x v="42"/>
    <n v="0"/>
    <n v="-102098.07"/>
    <n v="-102098.07"/>
  </r>
  <r>
    <x v="3"/>
    <x v="3"/>
    <x v="42"/>
    <n v="0"/>
    <n v="-48142.86"/>
    <n v="-48142.86"/>
  </r>
  <r>
    <x v="4"/>
    <x v="3"/>
    <x v="42"/>
    <n v="0"/>
    <n v="-55364.36"/>
    <n v="-55364.36"/>
  </r>
  <r>
    <x v="0"/>
    <x v="5"/>
    <x v="42"/>
    <n v="-911118.85"/>
    <n v="-899383.42"/>
    <n v="11735.43"/>
  </r>
  <r>
    <x v="1"/>
    <x v="5"/>
    <x v="42"/>
    <n v="-1028833.96"/>
    <n v="-877034.85"/>
    <n v="151799.10999999999"/>
  </r>
  <r>
    <x v="2"/>
    <x v="5"/>
    <x v="42"/>
    <n v="-1543250.95"/>
    <n v="-1315552.3799999999"/>
    <n v="227698.57"/>
  </r>
  <r>
    <x v="3"/>
    <x v="5"/>
    <x v="42"/>
    <n v="-1127906.8600000001"/>
    <n v="-984186.49"/>
    <n v="143720.37"/>
  </r>
  <r>
    <x v="4"/>
    <x v="5"/>
    <x v="42"/>
    <n v="-1319651.03"/>
    <n v="-1131814.44"/>
    <n v="187836.59"/>
  </r>
  <r>
    <x v="0"/>
    <x v="4"/>
    <x v="43"/>
    <n v="0"/>
    <n v="-186258.36"/>
    <n v="-186258.36"/>
  </r>
  <r>
    <x v="1"/>
    <x v="4"/>
    <x v="43"/>
    <n v="0"/>
    <n v="-213092.33"/>
    <n v="-213092.33"/>
  </r>
  <r>
    <x v="2"/>
    <x v="4"/>
    <x v="43"/>
    <n v="0"/>
    <n v="-319638.71000000002"/>
    <n v="-319638.71000000002"/>
  </r>
  <r>
    <x v="3"/>
    <x v="4"/>
    <x v="43"/>
    <n v="0"/>
    <n v="-367805.02"/>
    <n v="-367805.02"/>
  </r>
  <r>
    <x v="4"/>
    <x v="4"/>
    <x v="43"/>
    <n v="0"/>
    <n v="-417543.7"/>
    <n v="-417543.7"/>
  </r>
  <r>
    <x v="0"/>
    <x v="1"/>
    <x v="43"/>
    <n v="0"/>
    <n v="-82781.490000000005"/>
    <n v="-82781.490000000005"/>
  </r>
  <r>
    <x v="1"/>
    <x v="1"/>
    <x v="43"/>
    <n v="0"/>
    <n v="-94707.7"/>
    <n v="-94707.7"/>
  </r>
  <r>
    <x v="2"/>
    <x v="1"/>
    <x v="43"/>
    <n v="0"/>
    <n v="-142061.65"/>
    <n v="-142061.65"/>
  </r>
  <r>
    <x v="3"/>
    <x v="1"/>
    <x v="43"/>
    <n v="0"/>
    <n v="-163468.89000000001"/>
    <n v="-163468.89000000001"/>
  </r>
  <r>
    <x v="4"/>
    <x v="1"/>
    <x v="43"/>
    <n v="0"/>
    <n v="-185574.98"/>
    <n v="-185574.98"/>
  </r>
  <r>
    <x v="0"/>
    <x v="2"/>
    <x v="43"/>
    <n v="0"/>
    <n v="-82781.490000000005"/>
    <n v="-82781.490000000005"/>
  </r>
  <r>
    <x v="1"/>
    <x v="2"/>
    <x v="43"/>
    <n v="0"/>
    <n v="-94707.7"/>
    <n v="-94707.7"/>
  </r>
  <r>
    <x v="2"/>
    <x v="2"/>
    <x v="43"/>
    <n v="0"/>
    <n v="-142061.65"/>
    <n v="-142061.65"/>
  </r>
  <r>
    <x v="3"/>
    <x v="2"/>
    <x v="43"/>
    <n v="0"/>
    <n v="-163468.89000000001"/>
    <n v="-163468.89000000001"/>
  </r>
  <r>
    <x v="4"/>
    <x v="2"/>
    <x v="43"/>
    <n v="0"/>
    <n v="-185574.98"/>
    <n v="-185574.98"/>
  </r>
  <r>
    <x v="0"/>
    <x v="3"/>
    <x v="43"/>
    <n v="0"/>
    <n v="-62086.12"/>
    <n v="-62086.12"/>
  </r>
  <r>
    <x v="1"/>
    <x v="3"/>
    <x v="43"/>
    <n v="0"/>
    <n v="-71030.77"/>
    <n v="-71030.77"/>
  </r>
  <r>
    <x v="2"/>
    <x v="3"/>
    <x v="43"/>
    <n v="0"/>
    <n v="-106546.24000000001"/>
    <n v="-106546.24000000001"/>
  </r>
  <r>
    <x v="3"/>
    <x v="3"/>
    <x v="43"/>
    <n v="0"/>
    <n v="-122601.67"/>
    <n v="-122601.67"/>
  </r>
  <r>
    <x v="4"/>
    <x v="3"/>
    <x v="43"/>
    <n v="0"/>
    <n v="-139181.23000000001"/>
    <n v="-139181.23000000001"/>
  </r>
  <r>
    <x v="0"/>
    <x v="8"/>
    <x v="44"/>
    <n v="-666980.66"/>
    <n v="-453376.84"/>
    <n v="213603.82"/>
  </r>
  <r>
    <x v="1"/>
    <x v="8"/>
    <x v="44"/>
    <n v="-754160.83"/>
    <n v="-752824.59"/>
    <n v="1336.24"/>
  </r>
  <r>
    <x v="2"/>
    <x v="8"/>
    <x v="44"/>
    <n v="-1131241.24"/>
    <n v="-778418.76"/>
    <n v="352822.48"/>
  </r>
  <r>
    <x v="3"/>
    <x v="8"/>
    <x v="44"/>
    <n v="-826783.72"/>
    <n v="-580538.91"/>
    <n v="246244.81"/>
  </r>
  <r>
    <x v="4"/>
    <x v="8"/>
    <x v="44"/>
    <n v="-967336.95"/>
    <n v="-653429.59"/>
    <n v="313907.36"/>
  </r>
  <r>
    <x v="0"/>
    <x v="7"/>
    <x v="45"/>
    <n v="-594333.67000000004"/>
    <n v="-620630.81000000006"/>
    <n v="-26297.14"/>
  </r>
  <r>
    <x v="1"/>
    <x v="7"/>
    <x v="45"/>
    <n v="-641669.98"/>
    <n v="-710044.05"/>
    <n v="-68374.070000000007"/>
  </r>
  <r>
    <x v="2"/>
    <x v="7"/>
    <x v="45"/>
    <n v="-673227.52"/>
    <n v="-1065066.57"/>
    <n v="-391839.05"/>
  </r>
  <r>
    <x v="3"/>
    <x v="7"/>
    <x v="45"/>
    <n v="-720563.83"/>
    <n v="-804365.59"/>
    <n v="-83801.759999999995"/>
  </r>
  <r>
    <x v="4"/>
    <x v="7"/>
    <x v="45"/>
    <n v="-843059.68"/>
    <n v="-895181.55"/>
    <n v="-52121.87"/>
  </r>
  <r>
    <x v="0"/>
    <x v="0"/>
    <x v="46"/>
    <n v="0"/>
    <n v="-410931.49"/>
    <n v="-410931.49"/>
  </r>
  <r>
    <x v="1"/>
    <x v="0"/>
    <x v="46"/>
    <n v="0"/>
    <n v="-473258.67"/>
    <n v="-473258.67"/>
  </r>
  <r>
    <x v="2"/>
    <x v="0"/>
    <x v="46"/>
    <n v="0"/>
    <n v="-706764.43"/>
    <n v="-706764.43"/>
  </r>
  <r>
    <x v="3"/>
    <x v="0"/>
    <x v="46"/>
    <n v="0"/>
    <n v="-515406.5"/>
    <n v="-515406.5"/>
  </r>
  <r>
    <x v="4"/>
    <x v="0"/>
    <x v="46"/>
    <n v="0"/>
    <n v="-597636.68999999994"/>
    <n v="-597636.68999999994"/>
  </r>
  <r>
    <x v="0"/>
    <x v="10"/>
    <x v="47"/>
    <n v="0"/>
    <n v="-169988.98"/>
    <n v="-169988.98"/>
  </r>
  <r>
    <x v="1"/>
    <x v="10"/>
    <x v="47"/>
    <n v="0"/>
    <n v="-194479.02"/>
    <n v="-194479.02"/>
  </r>
  <r>
    <x v="2"/>
    <x v="10"/>
    <x v="47"/>
    <n v="0"/>
    <n v="-322835.08"/>
    <n v="-322835.08"/>
  </r>
  <r>
    <x v="3"/>
    <x v="10"/>
    <x v="47"/>
    <n v="0"/>
    <n v="-106603.31"/>
    <n v="-106603.31"/>
  </r>
  <r>
    <x v="4"/>
    <x v="10"/>
    <x v="47"/>
    <n v="0"/>
    <n v="-122593.79"/>
    <n v="-122593.79"/>
  </r>
  <r>
    <x v="0"/>
    <x v="4"/>
    <x v="47"/>
    <n v="-660343.74"/>
    <n v="-652472.31000000006"/>
    <n v="7871.43"/>
  </r>
  <r>
    <x v="1"/>
    <x v="4"/>
    <x v="47"/>
    <n v="-744752.06"/>
    <n v="-742109.11"/>
    <n v="2642.95"/>
  </r>
  <r>
    <x v="2"/>
    <x v="4"/>
    <x v="47"/>
    <n v="-1117128.0900000001"/>
    <n v="-1097717.52"/>
    <n v="19410.57"/>
  </r>
  <r>
    <x v="3"/>
    <x v="4"/>
    <x v="47"/>
    <n v="-816468.93"/>
    <n v="-1435129.82"/>
    <n v="-618660.89"/>
  </r>
  <r>
    <x v="4"/>
    <x v="4"/>
    <x v="47"/>
    <n v="-955268.64"/>
    <n v="-655650.93000000005"/>
    <n v="299617.71000000002"/>
  </r>
  <r>
    <x v="0"/>
    <x v="1"/>
    <x v="47"/>
    <n v="-439897.45"/>
    <n v="-402176.38"/>
    <n v="37721.07"/>
  </r>
  <r>
    <x v="1"/>
    <x v="1"/>
    <x v="47"/>
    <n v="-497177.2"/>
    <n v="-499651.69"/>
    <n v="-2474.4899999999998"/>
  </r>
  <r>
    <x v="2"/>
    <x v="1"/>
    <x v="47"/>
    <n v="-745765.8"/>
    <n v="-718423.69"/>
    <n v="27342.11"/>
  </r>
  <r>
    <x v="3"/>
    <x v="1"/>
    <x v="47"/>
    <n v="-545053.52"/>
    <n v="-559160.18999999994"/>
    <n v="-14106.67"/>
  </r>
  <r>
    <x v="4"/>
    <x v="1"/>
    <x v="47"/>
    <n v="-642132.21"/>
    <n v="-636366.11"/>
    <n v="5766.1"/>
  </r>
  <r>
    <x v="0"/>
    <x v="2"/>
    <x v="47"/>
    <n v="-352924.6"/>
    <n v="-338502.25"/>
    <n v="14422.35"/>
  </r>
  <r>
    <x v="1"/>
    <x v="2"/>
    <x v="47"/>
    <n v="-210041.76"/>
    <n v="-212565.7"/>
    <n v="-2523.94"/>
  </r>
  <r>
    <x v="2"/>
    <x v="2"/>
    <x v="47"/>
    <n v="-401700.13"/>
    <n v="-342781.77"/>
    <n v="58918.36"/>
  </r>
  <r>
    <x v="3"/>
    <x v="2"/>
    <x v="47"/>
    <n v="-230268"/>
    <n v="-308884.76"/>
    <n v="-78616.759999999995"/>
  </r>
  <r>
    <x v="4"/>
    <x v="2"/>
    <x v="47"/>
    <n v="-571157.64"/>
    <n v="-573271.74"/>
    <n v="-2114.1"/>
  </r>
  <r>
    <x v="0"/>
    <x v="3"/>
    <x v="47"/>
    <n v="-262288.01"/>
    <n v="-259005.69"/>
    <n v="3282.32"/>
  </r>
  <r>
    <x v="1"/>
    <x v="3"/>
    <x v="47"/>
    <n v="-296320.44"/>
    <n v="-296320.33"/>
    <n v="0.11"/>
  </r>
  <r>
    <x v="2"/>
    <x v="3"/>
    <x v="47"/>
    <n v="-444480.66"/>
    <n v="-438960.44"/>
    <n v="5520.22"/>
  </r>
  <r>
    <x v="3"/>
    <x v="3"/>
    <x v="47"/>
    <n v="-324855"/>
    <n v="-324855.15999999997"/>
    <n v="-0.16"/>
  </r>
  <r>
    <x v="4"/>
    <x v="3"/>
    <x v="47"/>
    <n v="-380080.35"/>
    <n v="-373583.22"/>
    <n v="6497.13"/>
  </r>
  <r>
    <x v="0"/>
    <x v="9"/>
    <x v="47"/>
    <n v="0"/>
    <n v="-146118.53"/>
    <n v="-146118.53"/>
  </r>
  <r>
    <x v="0"/>
    <x v="6"/>
    <x v="47"/>
    <n v="-1150539.25"/>
    <n v="-1129401.1499999999"/>
    <n v="21138.1"/>
  </r>
  <r>
    <x v="1"/>
    <x v="6"/>
    <x v="47"/>
    <n v="-1292174.32"/>
    <n v="-1292174.1599999999"/>
    <n v="0.16"/>
  </r>
  <r>
    <x v="2"/>
    <x v="6"/>
    <x v="47"/>
    <n v="-1938261.48"/>
    <n v="-2062727.15"/>
    <n v="-124465.67"/>
  </r>
  <r>
    <x v="3"/>
    <x v="6"/>
    <x v="47"/>
    <n v="-1416605.92"/>
    <n v="-1526967.8"/>
    <n v="-110361.88"/>
  </r>
  <r>
    <x v="4"/>
    <x v="6"/>
    <x v="47"/>
    <n v="-1657428.93"/>
    <n v="-1751689.81"/>
    <n v="-94260.88"/>
  </r>
  <r>
    <x v="0"/>
    <x v="0"/>
    <x v="48"/>
    <n v="-40000"/>
    <n v="-3516"/>
    <n v="36484"/>
  </r>
  <r>
    <x v="1"/>
    <x v="0"/>
    <x v="48"/>
    <n v="-40000"/>
    <n v="-11820"/>
    <n v="28180"/>
  </r>
  <r>
    <x v="2"/>
    <x v="0"/>
    <x v="48"/>
    <n v="-40000"/>
    <n v="0"/>
    <n v="40000"/>
  </r>
  <r>
    <x v="3"/>
    <x v="0"/>
    <x v="48"/>
    <n v="-40000"/>
    <n v="-168084"/>
    <n v="-128084"/>
  </r>
  <r>
    <x v="4"/>
    <x v="0"/>
    <x v="48"/>
    <n v="-50000"/>
    <n v="-150104.70000000001"/>
    <n v="-100104.7"/>
  </r>
  <r>
    <x v="0"/>
    <x v="10"/>
    <x v="48"/>
    <n v="0"/>
    <n v="-221151.84"/>
    <n v="-221151.84"/>
  </r>
  <r>
    <x v="2"/>
    <x v="10"/>
    <x v="48"/>
    <n v="0"/>
    <n v="-56438.55"/>
    <n v="-56438.55"/>
  </r>
  <r>
    <x v="3"/>
    <x v="10"/>
    <x v="48"/>
    <n v="0"/>
    <n v="-279503.27"/>
    <n v="-279503.27"/>
  </r>
  <r>
    <x v="4"/>
    <x v="10"/>
    <x v="48"/>
    <n v="0"/>
    <n v="-43201.13"/>
    <n v="-43201.13"/>
  </r>
  <r>
    <x v="0"/>
    <x v="4"/>
    <x v="48"/>
    <n v="-50625"/>
    <n v="-138550.48000000001"/>
    <n v="-87925.48"/>
  </r>
  <r>
    <x v="1"/>
    <x v="4"/>
    <x v="48"/>
    <n v="-54747"/>
    <n v="-8778"/>
    <n v="45969"/>
  </r>
  <r>
    <x v="2"/>
    <x v="4"/>
    <x v="48"/>
    <n v="-59126.76"/>
    <n v="-9216.86"/>
    <n v="49909.9"/>
  </r>
  <r>
    <x v="3"/>
    <x v="4"/>
    <x v="48"/>
    <n v="-63784.9"/>
    <n v="-7922"/>
    <n v="55862.9"/>
  </r>
  <r>
    <x v="4"/>
    <x v="4"/>
    <x v="48"/>
    <n v="-68293.69"/>
    <n v="-6542.44"/>
    <n v="61751.25"/>
  </r>
  <r>
    <x v="0"/>
    <x v="1"/>
    <x v="48"/>
    <n v="-22500"/>
    <n v="-61577.99"/>
    <n v="-39077.99"/>
  </r>
  <r>
    <x v="1"/>
    <x v="1"/>
    <x v="48"/>
    <n v="-24332"/>
    <n v="0"/>
    <n v="24332"/>
  </r>
  <r>
    <x v="2"/>
    <x v="1"/>
    <x v="48"/>
    <n v="-26278.560000000001"/>
    <n v="-24106.93"/>
    <n v="2171.63"/>
  </r>
  <r>
    <x v="3"/>
    <x v="1"/>
    <x v="48"/>
    <n v="-28348.84"/>
    <n v="-7584"/>
    <n v="20764.84"/>
  </r>
  <r>
    <x v="4"/>
    <x v="1"/>
    <x v="48"/>
    <n v="-30352.75"/>
    <n v="-3768.05"/>
    <n v="26584.7"/>
  </r>
  <r>
    <x v="0"/>
    <x v="2"/>
    <x v="48"/>
    <n v="-22500"/>
    <n v="-78128.990000000005"/>
    <n v="-55628.99"/>
  </r>
  <r>
    <x v="1"/>
    <x v="2"/>
    <x v="48"/>
    <n v="-24332"/>
    <n v="-13866"/>
    <n v="10466"/>
  </r>
  <r>
    <x v="2"/>
    <x v="2"/>
    <x v="48"/>
    <n v="-26278.560000000001"/>
    <n v="-17439.93"/>
    <n v="8838.6299999999992"/>
  </r>
  <r>
    <x v="3"/>
    <x v="2"/>
    <x v="48"/>
    <n v="-28348.84"/>
    <n v="-15863"/>
    <n v="12485.84"/>
  </r>
  <r>
    <x v="4"/>
    <x v="2"/>
    <x v="48"/>
    <n v="-30352.75"/>
    <n v="-24941.3"/>
    <n v="5411.45"/>
  </r>
  <r>
    <x v="0"/>
    <x v="3"/>
    <x v="48"/>
    <n v="-16875"/>
    <n v="-46183.49"/>
    <n v="-29308.49"/>
  </r>
  <r>
    <x v="1"/>
    <x v="3"/>
    <x v="48"/>
    <n v="-18249"/>
    <n v="0"/>
    <n v="18249"/>
  </r>
  <r>
    <x v="2"/>
    <x v="3"/>
    <x v="48"/>
    <n v="-19708.919999999998"/>
    <n v="-3480.28"/>
    <n v="16228.64"/>
  </r>
  <r>
    <x v="3"/>
    <x v="3"/>
    <x v="48"/>
    <n v="-21261.63"/>
    <n v="-9742"/>
    <n v="11519.63"/>
  </r>
  <r>
    <x v="4"/>
    <x v="3"/>
    <x v="48"/>
    <n v="-22764.560000000001"/>
    <n v="-6542.44"/>
    <n v="16222.12"/>
  </r>
  <r>
    <x v="0"/>
    <x v="7"/>
    <x v="48"/>
    <n v="0"/>
    <n v="-24315"/>
    <n v="-24315"/>
  </r>
  <r>
    <x v="1"/>
    <x v="7"/>
    <x v="48"/>
    <n v="0"/>
    <n v="-1500"/>
    <n v="-1500"/>
  </r>
  <r>
    <x v="2"/>
    <x v="7"/>
    <x v="48"/>
    <n v="0"/>
    <n v="-9815"/>
    <n v="-9815"/>
  </r>
  <r>
    <x v="3"/>
    <x v="7"/>
    <x v="48"/>
    <n v="0"/>
    <n v="-60252.3"/>
    <n v="-60252.3"/>
  </r>
  <r>
    <x v="4"/>
    <x v="7"/>
    <x v="48"/>
    <n v="0"/>
    <n v="-28920"/>
    <n v="-28920"/>
  </r>
  <r>
    <x v="0"/>
    <x v="5"/>
    <x v="48"/>
    <n v="-4000"/>
    <n v="0"/>
    <n v="4000"/>
  </r>
  <r>
    <x v="1"/>
    <x v="5"/>
    <x v="48"/>
    <n v="-4200"/>
    <n v="0"/>
    <n v="4200"/>
  </r>
  <r>
    <x v="2"/>
    <x v="5"/>
    <x v="48"/>
    <n v="-4410"/>
    <n v="-4190"/>
    <n v="220"/>
  </r>
  <r>
    <x v="3"/>
    <x v="5"/>
    <x v="48"/>
    <n v="-4630.5"/>
    <n v="-33900.89"/>
    <n v="-29270.39"/>
  </r>
  <r>
    <x v="4"/>
    <x v="5"/>
    <x v="48"/>
    <n v="-4862.03"/>
    <n v="-38484.51"/>
    <n v="-33622.480000000003"/>
  </r>
  <r>
    <x v="1"/>
    <x v="13"/>
    <x v="48"/>
    <n v="0"/>
    <n v="-19152"/>
    <n v="-19152"/>
  </r>
  <r>
    <x v="2"/>
    <x v="8"/>
    <x v="48"/>
    <n v="-5000"/>
    <n v="0"/>
    <n v="5000"/>
  </r>
  <r>
    <x v="2"/>
    <x v="11"/>
    <x v="48"/>
    <n v="0"/>
    <n v="-19474.7"/>
    <n v="-19474.7"/>
  </r>
  <r>
    <x v="0"/>
    <x v="12"/>
    <x v="48"/>
    <n v="-12000"/>
    <n v="-13007.6"/>
    <n v="-1007.6"/>
  </r>
  <r>
    <x v="1"/>
    <x v="12"/>
    <x v="48"/>
    <n v="-12960"/>
    <n v="-21546"/>
    <n v="-8586"/>
  </r>
  <r>
    <x v="2"/>
    <x v="12"/>
    <x v="48"/>
    <n v="-13996.8"/>
    <n v="0"/>
    <n v="13996.8"/>
  </r>
  <r>
    <x v="3"/>
    <x v="12"/>
    <x v="48"/>
    <n v="-15116.54"/>
    <n v="-15082.2"/>
    <n v="34.340000000000003"/>
  </r>
  <r>
    <x v="4"/>
    <x v="12"/>
    <x v="48"/>
    <n v="-16325.87"/>
    <n v="-24389.52"/>
    <n v="-8063.65"/>
  </r>
  <r>
    <x v="1"/>
    <x v="9"/>
    <x v="48"/>
    <n v="-150000"/>
    <n v="-42521.32"/>
    <n v="107478.68"/>
  </r>
  <r>
    <x v="2"/>
    <x v="9"/>
    <x v="48"/>
    <n v="0"/>
    <n v="-7519"/>
    <n v="-7519"/>
  </r>
  <r>
    <x v="3"/>
    <x v="9"/>
    <x v="48"/>
    <n v="0"/>
    <n v="-54300"/>
    <n v="-54300"/>
  </r>
  <r>
    <x v="0"/>
    <x v="6"/>
    <x v="48"/>
    <n v="-112000"/>
    <n v="-8528.25"/>
    <n v="103471.75"/>
  </r>
  <r>
    <x v="1"/>
    <x v="6"/>
    <x v="48"/>
    <n v="-120960"/>
    <n v="-13921.85"/>
    <n v="107038.15"/>
  </r>
  <r>
    <x v="2"/>
    <x v="6"/>
    <x v="48"/>
    <n v="-130636.8"/>
    <n v="-31199.7"/>
    <n v="99437.1"/>
  </r>
  <r>
    <x v="3"/>
    <x v="6"/>
    <x v="48"/>
    <n v="-141087.74"/>
    <n v="0"/>
    <n v="141087.74"/>
  </r>
  <r>
    <x v="4"/>
    <x v="6"/>
    <x v="48"/>
    <n v="-152374.76"/>
    <n v="-47337.64"/>
    <n v="105037.12"/>
  </r>
  <r>
    <x v="1"/>
    <x v="14"/>
    <x v="49"/>
    <n v="350000"/>
    <n v="0"/>
    <n v="-350000"/>
  </r>
  <r>
    <x v="2"/>
    <x v="14"/>
    <x v="49"/>
    <n v="700000"/>
    <n v="0"/>
    <n v="-700000"/>
  </r>
  <r>
    <x v="3"/>
    <x v="14"/>
    <x v="49"/>
    <n v="700000"/>
    <n v="0"/>
    <n v="-700000"/>
  </r>
  <r>
    <x v="4"/>
    <x v="14"/>
    <x v="49"/>
    <n v="700000"/>
    <n v="0"/>
    <n v="-700000"/>
  </r>
  <r>
    <x v="5"/>
    <x v="0"/>
    <x v="0"/>
    <n v="-240000"/>
    <n v="-246858.79"/>
    <n v="-6858.79"/>
  </r>
  <r>
    <x v="6"/>
    <x v="0"/>
    <x v="0"/>
    <n v="-240000"/>
    <n v="-378006.46"/>
    <n v="-138006.46"/>
  </r>
  <r>
    <x v="7"/>
    <x v="0"/>
    <x v="0"/>
    <n v="-240000"/>
    <n v="-330417.96999999997"/>
    <n v="-90417.97"/>
  </r>
  <r>
    <x v="8"/>
    <x v="0"/>
    <x v="0"/>
    <n v="-240000"/>
    <n v="-356229.22"/>
    <n v="-116229.22"/>
  </r>
  <r>
    <x v="5"/>
    <x v="1"/>
    <x v="0"/>
    <n v="-120000"/>
    <n v="-120000"/>
    <n v="0"/>
  </r>
  <r>
    <x v="6"/>
    <x v="1"/>
    <x v="0"/>
    <n v="-120000"/>
    <n v="-120000"/>
    <n v="0"/>
  </r>
  <r>
    <x v="7"/>
    <x v="1"/>
    <x v="0"/>
    <n v="-205000"/>
    <n v="-205000"/>
    <n v="0"/>
  </r>
  <r>
    <x v="8"/>
    <x v="1"/>
    <x v="0"/>
    <n v="-205000"/>
    <n v="-205000"/>
    <n v="0"/>
  </r>
  <r>
    <x v="5"/>
    <x v="2"/>
    <x v="0"/>
    <n v="-537500"/>
    <n v="0"/>
    <n v="537500"/>
  </r>
  <r>
    <x v="6"/>
    <x v="2"/>
    <x v="0"/>
    <n v="-806250"/>
    <n v="-900000.01"/>
    <n v="-93750.01"/>
  </r>
  <r>
    <x v="7"/>
    <x v="2"/>
    <x v="0"/>
    <n v="-806250"/>
    <n v="-900000.01"/>
    <n v="-93750.01"/>
  </r>
  <r>
    <x v="8"/>
    <x v="2"/>
    <x v="0"/>
    <n v="-806250"/>
    <n v="-900000"/>
    <n v="-93750"/>
  </r>
  <r>
    <x v="5"/>
    <x v="3"/>
    <x v="0"/>
    <n v="-511225"/>
    <n v="0"/>
    <n v="511225"/>
  </r>
  <r>
    <x v="6"/>
    <x v="3"/>
    <x v="0"/>
    <n v="-511225"/>
    <n v="-403412"/>
    <n v="107813"/>
  </r>
  <r>
    <x v="7"/>
    <x v="3"/>
    <x v="0"/>
    <n v="-511225"/>
    <n v="-511225"/>
    <n v="0"/>
  </r>
  <r>
    <x v="8"/>
    <x v="3"/>
    <x v="0"/>
    <n v="-511225"/>
    <n v="-511225"/>
    <n v="0"/>
  </r>
  <r>
    <x v="5"/>
    <x v="0"/>
    <x v="1"/>
    <n v="-50000"/>
    <n v="-48476.44"/>
    <n v="1523.56"/>
  </r>
  <r>
    <x v="6"/>
    <x v="0"/>
    <x v="1"/>
    <n v="-50000"/>
    <n v="0"/>
    <n v="50000"/>
  </r>
  <r>
    <x v="7"/>
    <x v="0"/>
    <x v="1"/>
    <n v="-50000"/>
    <n v="-48752.55"/>
    <n v="1247.45"/>
  </r>
  <r>
    <x v="8"/>
    <x v="0"/>
    <x v="1"/>
    <n v="-50000"/>
    <n v="-74078.850000000006"/>
    <n v="-24078.85"/>
  </r>
  <r>
    <x v="5"/>
    <x v="4"/>
    <x v="1"/>
    <n v="-22500"/>
    <n v="0"/>
    <n v="22500"/>
  </r>
  <r>
    <x v="6"/>
    <x v="4"/>
    <x v="1"/>
    <n v="-22500"/>
    <n v="-35993.870000000003"/>
    <n v="-13493.87"/>
  </r>
  <r>
    <x v="7"/>
    <x v="4"/>
    <x v="1"/>
    <n v="-22500"/>
    <n v="-20676.009999999998"/>
    <n v="1823.99"/>
  </r>
  <r>
    <x v="8"/>
    <x v="4"/>
    <x v="1"/>
    <n v="0"/>
    <n v="-21334.13"/>
    <n v="-21334.13"/>
  </r>
  <r>
    <x v="5"/>
    <x v="1"/>
    <x v="1"/>
    <n v="-10000"/>
    <n v="0"/>
    <n v="10000"/>
  </r>
  <r>
    <x v="6"/>
    <x v="1"/>
    <x v="1"/>
    <n v="-10000"/>
    <n v="-15997.27"/>
    <n v="-5997.27"/>
  </r>
  <r>
    <x v="7"/>
    <x v="1"/>
    <x v="1"/>
    <n v="-10000"/>
    <n v="-9189.34"/>
    <n v="810.66"/>
  </r>
  <r>
    <x v="8"/>
    <x v="1"/>
    <x v="1"/>
    <n v="0"/>
    <n v="-9481.83"/>
    <n v="-9481.83"/>
  </r>
  <r>
    <x v="5"/>
    <x v="2"/>
    <x v="1"/>
    <n v="-10000"/>
    <n v="0"/>
    <n v="10000"/>
  </r>
  <r>
    <x v="6"/>
    <x v="2"/>
    <x v="1"/>
    <n v="-10000"/>
    <n v="-15997.27"/>
    <n v="-5997.27"/>
  </r>
  <r>
    <x v="7"/>
    <x v="2"/>
    <x v="1"/>
    <n v="-10000"/>
    <n v="-9189.34"/>
    <n v="810.66"/>
  </r>
  <r>
    <x v="8"/>
    <x v="2"/>
    <x v="1"/>
    <n v="0"/>
    <n v="-9481.83"/>
    <n v="-9481.83"/>
  </r>
  <r>
    <x v="5"/>
    <x v="3"/>
    <x v="1"/>
    <n v="-7500"/>
    <n v="0"/>
    <n v="7500"/>
  </r>
  <r>
    <x v="6"/>
    <x v="3"/>
    <x v="1"/>
    <n v="-7500"/>
    <n v="-11997.95"/>
    <n v="-4497.95"/>
  </r>
  <r>
    <x v="7"/>
    <x v="3"/>
    <x v="1"/>
    <n v="-7500"/>
    <n v="-6892"/>
    <n v="608"/>
  </r>
  <r>
    <x v="8"/>
    <x v="3"/>
    <x v="1"/>
    <n v="0"/>
    <n v="-7111.38"/>
    <n v="-7111.38"/>
  </r>
  <r>
    <x v="5"/>
    <x v="4"/>
    <x v="2"/>
    <n v="-29378"/>
    <n v="-54810"/>
    <n v="-25432"/>
  </r>
  <r>
    <x v="6"/>
    <x v="4"/>
    <x v="2"/>
    <n v="-31728.240000000002"/>
    <n v="-37794.6"/>
    <n v="-6066.36"/>
  </r>
  <r>
    <x v="7"/>
    <x v="4"/>
    <x v="2"/>
    <n v="-34266.5"/>
    <n v="0"/>
    <n v="34266.5"/>
  </r>
  <r>
    <x v="8"/>
    <x v="4"/>
    <x v="2"/>
    <n v="-37007.82"/>
    <n v="0"/>
    <n v="37007.82"/>
  </r>
  <r>
    <x v="5"/>
    <x v="1"/>
    <x v="2"/>
    <n v="-22040"/>
    <n v="-24360"/>
    <n v="-2320"/>
  </r>
  <r>
    <x v="6"/>
    <x v="1"/>
    <x v="2"/>
    <n v="-23803.200000000001"/>
    <n v="-16797.599999999999"/>
    <n v="7005.6"/>
  </r>
  <r>
    <x v="7"/>
    <x v="1"/>
    <x v="2"/>
    <n v="-25707.46"/>
    <n v="0"/>
    <n v="25707.46"/>
  </r>
  <r>
    <x v="8"/>
    <x v="1"/>
    <x v="2"/>
    <n v="-27764.05"/>
    <n v="0"/>
    <n v="27764.05"/>
  </r>
  <r>
    <x v="5"/>
    <x v="2"/>
    <x v="2"/>
    <n v="-18367"/>
    <n v="-24360"/>
    <n v="-5993"/>
  </r>
  <r>
    <x v="6"/>
    <x v="2"/>
    <x v="2"/>
    <n v="-19836.36"/>
    <n v="-16797.599999999999"/>
    <n v="3038.76"/>
  </r>
  <r>
    <x v="7"/>
    <x v="2"/>
    <x v="2"/>
    <n v="-21423.27"/>
    <n v="0"/>
    <n v="21423.27"/>
  </r>
  <r>
    <x v="8"/>
    <x v="2"/>
    <x v="2"/>
    <n v="-23137.13"/>
    <n v="0"/>
    <n v="23137.13"/>
  </r>
  <r>
    <x v="5"/>
    <x v="3"/>
    <x v="2"/>
    <n v="-14693"/>
    <n v="-18270"/>
    <n v="-3577"/>
  </r>
  <r>
    <x v="6"/>
    <x v="3"/>
    <x v="2"/>
    <n v="-15868.44"/>
    <n v="-12598.2"/>
    <n v="3270.24"/>
  </r>
  <r>
    <x v="7"/>
    <x v="3"/>
    <x v="2"/>
    <n v="-17137.919999999998"/>
    <n v="0"/>
    <n v="17137.919999999998"/>
  </r>
  <r>
    <x v="8"/>
    <x v="3"/>
    <x v="2"/>
    <n v="-18508.95"/>
    <n v="0"/>
    <n v="18508.95"/>
  </r>
  <r>
    <x v="6"/>
    <x v="6"/>
    <x v="2"/>
    <n v="-50000"/>
    <n v="0"/>
    <n v="50000"/>
  </r>
  <r>
    <x v="5"/>
    <x v="0"/>
    <x v="3"/>
    <n v="-1091951.68"/>
    <n v="-988139.23"/>
    <n v="103812.45"/>
  </r>
  <r>
    <x v="6"/>
    <x v="0"/>
    <x v="3"/>
    <n v="-1205894.46"/>
    <n v="-1110205.51"/>
    <n v="95688.95"/>
  </r>
  <r>
    <x v="7"/>
    <x v="0"/>
    <x v="3"/>
    <n v="-1300846.78"/>
    <n v="-1228953.96"/>
    <n v="71892.820000000007"/>
  </r>
  <r>
    <x v="8"/>
    <x v="0"/>
    <x v="3"/>
    <n v="-2218723.96"/>
    <n v="-2214676.4"/>
    <n v="4047.56"/>
  </r>
  <r>
    <x v="5"/>
    <x v="7"/>
    <x v="3"/>
    <n v="-108324.4"/>
    <n v="-91011.78"/>
    <n v="17312.62"/>
  </r>
  <r>
    <x v="6"/>
    <x v="7"/>
    <x v="3"/>
    <n v="-119627.81"/>
    <n v="-103270.08"/>
    <n v="16357.73"/>
  </r>
  <r>
    <x v="7"/>
    <x v="7"/>
    <x v="3"/>
    <n v="-131370.18"/>
    <n v="-116511.81"/>
    <n v="14858.37"/>
  </r>
  <r>
    <x v="8"/>
    <x v="7"/>
    <x v="3"/>
    <n v="-222316.69"/>
    <n v="-195520.06"/>
    <n v="26796.63"/>
  </r>
  <r>
    <x v="5"/>
    <x v="8"/>
    <x v="3"/>
    <n v="-83109.259999999995"/>
    <n v="-71204.55"/>
    <n v="11904.71"/>
  </r>
  <r>
    <x v="6"/>
    <x v="8"/>
    <x v="3"/>
    <n v="-91781.53"/>
    <n v="-80298.149999999994"/>
    <n v="11483.38"/>
  </r>
  <r>
    <x v="7"/>
    <x v="8"/>
    <x v="3"/>
    <n v="-99008.42"/>
    <n v="-91807.27"/>
    <n v="7201.15"/>
  </r>
  <r>
    <x v="8"/>
    <x v="8"/>
    <x v="3"/>
    <n v="-169105.49"/>
    <n v="-155070.04"/>
    <n v="14035.45"/>
  </r>
  <r>
    <x v="5"/>
    <x v="9"/>
    <x v="3"/>
    <n v="-68587.09"/>
    <n v="-59013.82"/>
    <n v="9573.27"/>
  </r>
  <r>
    <x v="6"/>
    <x v="9"/>
    <x v="3"/>
    <n v="-75744"/>
    <n v="-65105.75"/>
    <n v="10638.25"/>
  </r>
  <r>
    <x v="7"/>
    <x v="9"/>
    <x v="3"/>
    <n v="-81708.09"/>
    <n v="-73444.320000000007"/>
    <n v="8263.77"/>
  </r>
  <r>
    <x v="8"/>
    <x v="9"/>
    <x v="3"/>
    <n v="-139932.76"/>
    <n v="-126142.14"/>
    <n v="13790.62"/>
  </r>
  <r>
    <x v="5"/>
    <x v="4"/>
    <x v="4"/>
    <n v="-1293560.18"/>
    <n v="-1115895.52"/>
    <n v="177664.66"/>
  </r>
  <r>
    <x v="6"/>
    <x v="4"/>
    <x v="4"/>
    <n v="-1430344.71"/>
    <n v="-1251090.55"/>
    <n v="179254.16"/>
  </r>
  <r>
    <x v="7"/>
    <x v="4"/>
    <x v="4"/>
    <n v="-1543989.22"/>
    <n v="-1383788.9"/>
    <n v="160200.32000000001"/>
  </r>
  <r>
    <x v="8"/>
    <x v="4"/>
    <x v="4"/>
    <n v="-2614213.98"/>
    <n v="-2426178.46"/>
    <n v="188035.52"/>
  </r>
  <r>
    <x v="5"/>
    <x v="1"/>
    <x v="4"/>
    <n v="-646938.66"/>
    <n v="-583608.97"/>
    <n v="63329.69"/>
  </r>
  <r>
    <x v="6"/>
    <x v="1"/>
    <x v="4"/>
    <n v="-716003.8"/>
    <n v="-563466.52"/>
    <n v="152537.28"/>
  </r>
  <r>
    <x v="7"/>
    <x v="1"/>
    <x v="4"/>
    <n v="-772834.91"/>
    <n v="-627518.43999999994"/>
    <n v="145316.47"/>
  </r>
  <r>
    <x v="8"/>
    <x v="1"/>
    <x v="4"/>
    <n v="-1301230.94"/>
    <n v="-1149691.94"/>
    <n v="151539"/>
  </r>
  <r>
    <x v="5"/>
    <x v="2"/>
    <x v="4"/>
    <n v="-515283.07"/>
    <n v="-389872.29"/>
    <n v="125410.78"/>
  </r>
  <r>
    <x v="6"/>
    <x v="2"/>
    <x v="4"/>
    <n v="-570556.49"/>
    <n v="-507616.74"/>
    <n v="62939.75"/>
  </r>
  <r>
    <x v="7"/>
    <x v="2"/>
    <x v="4"/>
    <n v="-615935.06999999995"/>
    <n v="-564245.41"/>
    <n v="51689.66"/>
  </r>
  <r>
    <x v="8"/>
    <x v="2"/>
    <x v="4"/>
    <n v="-1038037.88"/>
    <n v="-986288.16"/>
    <n v="51749.72"/>
  </r>
  <r>
    <x v="5"/>
    <x v="3"/>
    <x v="4"/>
    <n v="-460911.33"/>
    <n v="-463768.84"/>
    <n v="-2857.51"/>
  </r>
  <r>
    <x v="6"/>
    <x v="3"/>
    <x v="4"/>
    <n v="-510645.53"/>
    <n v="-451728.19"/>
    <n v="58917.34"/>
  </r>
  <r>
    <x v="7"/>
    <x v="3"/>
    <x v="4"/>
    <n v="-552874.43000000005"/>
    <n v="-464072.4"/>
    <n v="88802.03"/>
  </r>
  <r>
    <x v="8"/>
    <x v="3"/>
    <x v="4"/>
    <n v="-933586.5"/>
    <n v="-875410.85"/>
    <n v="58175.65"/>
  </r>
  <r>
    <x v="5"/>
    <x v="4"/>
    <x v="5"/>
    <n v="-47343.08"/>
    <n v="-40743.699999999997"/>
    <n v="6599.38"/>
  </r>
  <r>
    <x v="6"/>
    <x v="4"/>
    <x v="5"/>
    <n v="-52283.23"/>
    <n v="-85489.42"/>
    <n v="-33206.19"/>
  </r>
  <r>
    <x v="7"/>
    <x v="4"/>
    <x v="5"/>
    <n v="-56400.02"/>
    <n v="-95019.24"/>
    <n v="-38619.22"/>
  </r>
  <r>
    <x v="8"/>
    <x v="4"/>
    <x v="5"/>
    <n v="-94627.43"/>
    <n v="-87117.02"/>
    <n v="7510.41"/>
  </r>
  <r>
    <x v="5"/>
    <x v="1"/>
    <x v="5"/>
    <n v="-21041.37"/>
    <n v="-18108.310000000001"/>
    <n v="2933.06"/>
  </r>
  <r>
    <x v="6"/>
    <x v="1"/>
    <x v="5"/>
    <n v="-23236.99"/>
    <n v="-37995.300000000003"/>
    <n v="-14758.31"/>
  </r>
  <r>
    <x v="7"/>
    <x v="1"/>
    <x v="5"/>
    <n v="-25066.67"/>
    <n v="-42230.77"/>
    <n v="-17164.099999999999"/>
  </r>
  <r>
    <x v="8"/>
    <x v="1"/>
    <x v="5"/>
    <n v="-42056.639999999999"/>
    <n v="-38718.68"/>
    <n v="3337.96"/>
  </r>
  <r>
    <x v="5"/>
    <x v="2"/>
    <x v="5"/>
    <n v="-21041.37"/>
    <n v="-18108.310000000001"/>
    <n v="2933.06"/>
  </r>
  <r>
    <x v="6"/>
    <x v="2"/>
    <x v="5"/>
    <n v="-23236.99"/>
    <n v="-37995.300000000003"/>
    <n v="-14758.31"/>
  </r>
  <r>
    <x v="7"/>
    <x v="2"/>
    <x v="5"/>
    <n v="-25066.67"/>
    <n v="-42230.77"/>
    <n v="-17164.099999999999"/>
  </r>
  <r>
    <x v="8"/>
    <x v="2"/>
    <x v="5"/>
    <n v="-42056.639999999999"/>
    <n v="-38718.68"/>
    <n v="3337.96"/>
  </r>
  <r>
    <x v="5"/>
    <x v="3"/>
    <x v="5"/>
    <n v="-15781.03"/>
    <n v="-13581.23"/>
    <n v="2199.8000000000002"/>
  </r>
  <r>
    <x v="6"/>
    <x v="3"/>
    <x v="5"/>
    <n v="-17427.740000000002"/>
    <n v="-28496.47"/>
    <n v="-11068.73"/>
  </r>
  <r>
    <x v="7"/>
    <x v="3"/>
    <x v="5"/>
    <n v="-18800.009999999998"/>
    <n v="-31673.08"/>
    <n v="-12873.07"/>
  </r>
  <r>
    <x v="8"/>
    <x v="3"/>
    <x v="5"/>
    <n v="-31542.48"/>
    <n v="-29039.01"/>
    <n v="2503.4699999999998"/>
  </r>
  <r>
    <x v="5"/>
    <x v="5"/>
    <x v="5"/>
    <n v="-317373"/>
    <n v="-292056.57"/>
    <n v="25316.43"/>
  </r>
  <r>
    <x v="6"/>
    <x v="5"/>
    <x v="5"/>
    <n v="-350490.19"/>
    <n v="-340740.17"/>
    <n v="9750.02"/>
  </r>
  <r>
    <x v="7"/>
    <x v="5"/>
    <x v="5"/>
    <n v="-378087.84"/>
    <n v="-380835.53"/>
    <n v="-2747.69"/>
  </r>
  <r>
    <x v="8"/>
    <x v="5"/>
    <x v="5"/>
    <n v="-639380.64"/>
    <n v="-642795.92000000004"/>
    <n v="-3415.28"/>
  </r>
  <r>
    <x v="5"/>
    <x v="4"/>
    <x v="6"/>
    <n v="-116912.04"/>
    <n v="-104292.15"/>
    <n v="12619.89"/>
  </r>
  <r>
    <x v="6"/>
    <x v="4"/>
    <x v="6"/>
    <n v="-232084.43"/>
    <n v="-76760.61"/>
    <n v="155323.82"/>
  </r>
  <r>
    <x v="7"/>
    <x v="4"/>
    <x v="6"/>
    <n v="-250358.79"/>
    <n v="-85885.88"/>
    <n v="164472.91"/>
  </r>
  <r>
    <x v="8"/>
    <x v="4"/>
    <x v="6"/>
    <n v="-417923.04"/>
    <n v="-226865.36"/>
    <n v="191057.68"/>
  </r>
  <r>
    <x v="5"/>
    <x v="1"/>
    <x v="6"/>
    <n v="-51960.91"/>
    <n v="-46352.07"/>
    <n v="5608.84"/>
  </r>
  <r>
    <x v="6"/>
    <x v="1"/>
    <x v="6"/>
    <n v="-103148.63"/>
    <n v="-34115.83"/>
    <n v="69032.800000000003"/>
  </r>
  <r>
    <x v="7"/>
    <x v="1"/>
    <x v="6"/>
    <n v="-111270.57"/>
    <n v="-38171.5"/>
    <n v="73099.070000000007"/>
  </r>
  <r>
    <x v="8"/>
    <x v="1"/>
    <x v="6"/>
    <n v="-185743.57"/>
    <n v="-100829.05"/>
    <n v="84914.52"/>
  </r>
  <r>
    <x v="5"/>
    <x v="2"/>
    <x v="6"/>
    <n v="-51960.91"/>
    <n v="-46352.07"/>
    <n v="5608.84"/>
  </r>
  <r>
    <x v="6"/>
    <x v="2"/>
    <x v="6"/>
    <n v="-103148.63"/>
    <n v="-34115.83"/>
    <n v="69032.800000000003"/>
  </r>
  <r>
    <x v="7"/>
    <x v="2"/>
    <x v="6"/>
    <n v="-111270.57"/>
    <n v="-38171.5"/>
    <n v="73099.070000000007"/>
  </r>
  <r>
    <x v="8"/>
    <x v="2"/>
    <x v="6"/>
    <n v="-185743.57"/>
    <n v="-100829.05"/>
    <n v="84914.52"/>
  </r>
  <r>
    <x v="5"/>
    <x v="3"/>
    <x v="6"/>
    <n v="-38970.68"/>
    <n v="-34764.050000000003"/>
    <n v="4206.63"/>
  </r>
  <r>
    <x v="6"/>
    <x v="3"/>
    <x v="6"/>
    <n v="-77361.48"/>
    <n v="-25586.87"/>
    <n v="51774.61"/>
  </r>
  <r>
    <x v="7"/>
    <x v="3"/>
    <x v="6"/>
    <n v="-83452.929999999993"/>
    <n v="-28628.63"/>
    <n v="54824.3"/>
  </r>
  <r>
    <x v="8"/>
    <x v="3"/>
    <x v="6"/>
    <n v="-139307.68"/>
    <n v="-75621.789999999994"/>
    <n v="63685.89"/>
  </r>
  <r>
    <x v="5"/>
    <x v="8"/>
    <x v="7"/>
    <n v="-182960.13"/>
    <n v="-156434.48000000001"/>
    <n v="26525.65"/>
  </r>
  <r>
    <x v="6"/>
    <x v="8"/>
    <x v="7"/>
    <n v="-202051.62"/>
    <n v="-179588.99"/>
    <n v="22462.63"/>
  </r>
  <r>
    <x v="7"/>
    <x v="8"/>
    <x v="7"/>
    <n v="-217961.19"/>
    <n v="-196421.87"/>
    <n v="21539.32"/>
  </r>
  <r>
    <x v="8"/>
    <x v="8"/>
    <x v="7"/>
    <n v="-370597.72"/>
    <n v="-336783.06"/>
    <n v="33814.660000000003"/>
  </r>
  <r>
    <x v="5"/>
    <x v="7"/>
    <x v="8"/>
    <n v="-250650.69"/>
    <n v="-239646.01"/>
    <n v="11004.68"/>
  </r>
  <r>
    <x v="6"/>
    <x v="7"/>
    <x v="8"/>
    <n v="-276805.55"/>
    <n v="-256193.42"/>
    <n v="20612.13"/>
  </r>
  <r>
    <x v="7"/>
    <x v="7"/>
    <x v="8"/>
    <n v="-298601.26"/>
    <n v="-286583.74"/>
    <n v="12017.52"/>
  </r>
  <r>
    <x v="8"/>
    <x v="7"/>
    <x v="8"/>
    <n v="-511382.63"/>
    <n v="-511660.87"/>
    <n v="-278.24"/>
  </r>
  <r>
    <x v="5"/>
    <x v="0"/>
    <x v="9"/>
    <n v="-166388.19"/>
    <n v="-161546.96"/>
    <n v="4841.2299999999996"/>
  </r>
  <r>
    <x v="6"/>
    <x v="0"/>
    <x v="9"/>
    <n v="-183750.43"/>
    <n v="-176942.85"/>
    <n v="6807.58"/>
  </r>
  <r>
    <x v="7"/>
    <x v="0"/>
    <x v="9"/>
    <n v="-198218.97"/>
    <n v="-197682.2"/>
    <n v="536.77"/>
  </r>
  <r>
    <x v="8"/>
    <x v="0"/>
    <x v="9"/>
    <n v="-332569.96000000002"/>
    <n v="-364892.05"/>
    <n v="-32322.09"/>
  </r>
  <r>
    <x v="5"/>
    <x v="10"/>
    <x v="10"/>
    <n v="0"/>
    <n v="-32000.94"/>
    <n v="-32000.94"/>
  </r>
  <r>
    <x v="6"/>
    <x v="10"/>
    <x v="10"/>
    <n v="0"/>
    <n v="-70232.73"/>
    <n v="-70232.73"/>
  </r>
  <r>
    <x v="7"/>
    <x v="10"/>
    <x v="10"/>
    <n v="0"/>
    <n v="-78554.19"/>
    <n v="-78554.19"/>
  </r>
  <r>
    <x v="8"/>
    <x v="10"/>
    <x v="10"/>
    <n v="0"/>
    <n v="-140245.49"/>
    <n v="-140245.49"/>
  </r>
  <r>
    <x v="5"/>
    <x v="4"/>
    <x v="10"/>
    <n v="-183582"/>
    <n v="-161140.89000000001"/>
    <n v="22441.11"/>
  </r>
  <r>
    <x v="6"/>
    <x v="4"/>
    <x v="10"/>
    <n v="-202738.38"/>
    <n v="-181228.14"/>
    <n v="21510.240000000002"/>
  </r>
  <r>
    <x v="7"/>
    <x v="4"/>
    <x v="10"/>
    <n v="-312087.64"/>
    <n v="-206047.02"/>
    <n v="106040.62"/>
  </r>
  <r>
    <x v="8"/>
    <x v="4"/>
    <x v="10"/>
    <n v="-490502.6"/>
    <n v="-450037.81"/>
    <n v="40464.79"/>
  </r>
  <r>
    <x v="5"/>
    <x v="1"/>
    <x v="10"/>
    <n v="-178182.22"/>
    <n v="-158668.6"/>
    <n v="19513.62"/>
  </r>
  <r>
    <x v="6"/>
    <x v="1"/>
    <x v="10"/>
    <n v="-196775.15"/>
    <n v="-182174.97"/>
    <n v="14600.18"/>
  </r>
  <r>
    <x v="7"/>
    <x v="1"/>
    <x v="10"/>
    <n v="-212269.26"/>
    <n v="-238245.04"/>
    <n v="-25975.78"/>
  </r>
  <r>
    <x v="8"/>
    <x v="1"/>
    <x v="10"/>
    <n v="-357592.52"/>
    <n v="-345914.95"/>
    <n v="11677.57"/>
  </r>
  <r>
    <x v="5"/>
    <x v="2"/>
    <x v="10"/>
    <n v="-156277.15"/>
    <n v="-140147.67000000001"/>
    <n v="16129.48"/>
  </r>
  <r>
    <x v="6"/>
    <x v="2"/>
    <x v="10"/>
    <n v="-177306.29"/>
    <n v="-163196.01999999999"/>
    <n v="14110.27"/>
  </r>
  <r>
    <x v="7"/>
    <x v="2"/>
    <x v="10"/>
    <n v="-138419.62"/>
    <n v="-210493.66"/>
    <n v="-72074.039999999994"/>
  </r>
  <r>
    <x v="8"/>
    <x v="2"/>
    <x v="10"/>
    <n v="-251367.23"/>
    <n v="-210768.85"/>
    <n v="40598.379999999997"/>
  </r>
  <r>
    <x v="5"/>
    <x v="3"/>
    <x v="10"/>
    <n v="-104603.2"/>
    <n v="-89570.32"/>
    <n v="15032.88"/>
  </r>
  <r>
    <x v="6"/>
    <x v="3"/>
    <x v="10"/>
    <n v="-115518.32"/>
    <n v="-101042.21"/>
    <n v="14476.11"/>
  </r>
  <r>
    <x v="7"/>
    <x v="3"/>
    <x v="10"/>
    <n v="-124614.25"/>
    <n v="-114036.83"/>
    <n v="10577.42"/>
  </r>
  <r>
    <x v="8"/>
    <x v="3"/>
    <x v="10"/>
    <n v="-210163.48"/>
    <n v="-191474.25"/>
    <n v="18689.23"/>
  </r>
  <r>
    <x v="5"/>
    <x v="6"/>
    <x v="10"/>
    <n v="-524799.23"/>
    <n v="-455718.99"/>
    <n v="69080.240000000005"/>
  </r>
  <r>
    <x v="6"/>
    <x v="6"/>
    <x v="10"/>
    <n v="-579560.89"/>
    <n v="-466250.35"/>
    <n v="113310.54"/>
  </r>
  <r>
    <x v="7"/>
    <x v="6"/>
    <x v="10"/>
    <n v="-625195.61"/>
    <n v="-521555.53"/>
    <n v="103640.08"/>
  </r>
  <r>
    <x v="8"/>
    <x v="6"/>
    <x v="10"/>
    <n v="-1070706.04"/>
    <n v="-948514.57"/>
    <n v="122191.47"/>
  </r>
  <r>
    <x v="5"/>
    <x v="0"/>
    <x v="11"/>
    <n v="-600000"/>
    <n v="-782024.12"/>
    <n v="-182024.12"/>
  </r>
  <r>
    <x v="6"/>
    <x v="0"/>
    <x v="11"/>
    <n v="-500000"/>
    <n v="-812710.26"/>
    <n v="-312710.26"/>
  </r>
  <r>
    <x v="7"/>
    <x v="0"/>
    <x v="11"/>
    <n v="-500000"/>
    <n v="-1587620.4"/>
    <n v="-1087620.3999999999"/>
  </r>
  <r>
    <x v="8"/>
    <x v="0"/>
    <x v="11"/>
    <n v="-800000"/>
    <n v="-965265.29"/>
    <n v="-165265.29"/>
  </r>
  <r>
    <x v="5"/>
    <x v="3"/>
    <x v="11"/>
    <n v="-59590"/>
    <n v="-59590.07"/>
    <n v="-7.0000000000000007E-2"/>
  </r>
  <r>
    <x v="6"/>
    <x v="3"/>
    <x v="11"/>
    <n v="-48542"/>
    <n v="0"/>
    <n v="48542"/>
  </r>
  <r>
    <x v="7"/>
    <x v="3"/>
    <x v="11"/>
    <n v="-37076"/>
    <n v="-85618.68"/>
    <n v="-48542.68"/>
  </r>
  <r>
    <x v="8"/>
    <x v="3"/>
    <x v="11"/>
    <n v="-25176"/>
    <n v="-25175.71"/>
    <n v="0.28999999999999998"/>
  </r>
  <r>
    <x v="6"/>
    <x v="13"/>
    <x v="11"/>
    <n v="0"/>
    <n v="-5.15"/>
    <n v="-5.15"/>
  </r>
  <r>
    <x v="5"/>
    <x v="11"/>
    <x v="11"/>
    <n v="-793750"/>
    <n v="-970420.37"/>
    <n v="-176670.37"/>
  </r>
  <r>
    <x v="6"/>
    <x v="11"/>
    <x v="11"/>
    <n v="-2173806"/>
    <n v="-2671459.0299999998"/>
    <n v="-497653.03"/>
  </r>
  <r>
    <x v="7"/>
    <x v="11"/>
    <x v="11"/>
    <n v="-2202988.34"/>
    <n v="-2697169.85"/>
    <n v="-494181.51"/>
  </r>
  <r>
    <x v="8"/>
    <x v="11"/>
    <x v="11"/>
    <n v="-2223045.11"/>
    <n v="-2663896.8199999998"/>
    <n v="-440851.71"/>
  </r>
  <r>
    <x v="5"/>
    <x v="4"/>
    <x v="12"/>
    <n v="-396567.62"/>
    <n v="-837898.41"/>
    <n v="-441330.79"/>
  </r>
  <r>
    <x v="6"/>
    <x v="4"/>
    <x v="12"/>
    <n v="-429601.7"/>
    <n v="-771347.32"/>
    <n v="-341745.62"/>
  </r>
  <r>
    <x v="7"/>
    <x v="4"/>
    <x v="12"/>
    <n v="-481587.52"/>
    <n v="-1802665.68"/>
    <n v="-1321078.1599999999"/>
  </r>
  <r>
    <x v="8"/>
    <x v="4"/>
    <x v="12"/>
    <n v="-528454.30000000005"/>
    <n v="-1194256.83"/>
    <n v="-665802.53"/>
  </r>
  <r>
    <x v="5"/>
    <x v="1"/>
    <x v="12"/>
    <n v="-219155.88"/>
    <n v="-310664.15999999997"/>
    <n v="-91508.28"/>
  </r>
  <r>
    <x v="6"/>
    <x v="1"/>
    <x v="12"/>
    <n v="-237411.56"/>
    <n v="-244055.21"/>
    <n v="-6643.65"/>
  </r>
  <r>
    <x v="7"/>
    <x v="1"/>
    <x v="12"/>
    <n v="-264387.94"/>
    <n v="-250413.98"/>
    <n v="13973.96"/>
  </r>
  <r>
    <x v="8"/>
    <x v="1"/>
    <x v="12"/>
    <n v="-289411.7"/>
    <n v="-393469.56"/>
    <n v="-104057.86"/>
  </r>
  <r>
    <x v="5"/>
    <x v="2"/>
    <x v="12"/>
    <n v="-214048.74"/>
    <n v="-389047.72"/>
    <n v="-174998.98"/>
  </r>
  <r>
    <x v="6"/>
    <x v="2"/>
    <x v="12"/>
    <n v="-234197.8"/>
    <n v="-237883.07"/>
    <n v="-3685.27"/>
  </r>
  <r>
    <x v="7"/>
    <x v="2"/>
    <x v="12"/>
    <n v="-263443.53999999998"/>
    <n v="-339708.79"/>
    <n v="-76265.25"/>
  </r>
  <r>
    <x v="8"/>
    <x v="2"/>
    <x v="12"/>
    <n v="-291164.5"/>
    <n v="-324983.78999999998"/>
    <n v="-33819.29"/>
  </r>
  <r>
    <x v="5"/>
    <x v="3"/>
    <x v="12"/>
    <n v="-118950.12"/>
    <n v="-454867.64"/>
    <n v="-335917.52"/>
  </r>
  <r>
    <x v="6"/>
    <x v="3"/>
    <x v="12"/>
    <n v="-138863.48000000001"/>
    <n v="-622525.54"/>
    <n v="-483662.06"/>
  </r>
  <r>
    <x v="7"/>
    <x v="3"/>
    <x v="12"/>
    <n v="-162305.74"/>
    <n v="-517676.52"/>
    <n v="-355370.78"/>
  </r>
  <r>
    <x v="8"/>
    <x v="3"/>
    <x v="12"/>
    <n v="-188100"/>
    <n v="-525402.56000000006"/>
    <n v="-337302.56"/>
  </r>
  <r>
    <x v="5"/>
    <x v="7"/>
    <x v="12"/>
    <n v="0"/>
    <n v="-59660.02"/>
    <n v="-59660.02"/>
  </r>
  <r>
    <x v="6"/>
    <x v="7"/>
    <x v="12"/>
    <n v="0"/>
    <n v="-73666.61"/>
    <n v="-73666.61"/>
  </r>
  <r>
    <x v="7"/>
    <x v="7"/>
    <x v="12"/>
    <n v="0"/>
    <n v="-78426.960000000006"/>
    <n v="-78426.960000000006"/>
  </r>
  <r>
    <x v="8"/>
    <x v="7"/>
    <x v="12"/>
    <n v="0"/>
    <n v="-68566.210000000006"/>
    <n v="-68566.210000000006"/>
  </r>
  <r>
    <x v="5"/>
    <x v="5"/>
    <x v="12"/>
    <n v="-35000"/>
    <n v="-37805.79"/>
    <n v="-2805.79"/>
  </r>
  <r>
    <x v="6"/>
    <x v="5"/>
    <x v="12"/>
    <n v="-35000"/>
    <n v="-41643.79"/>
    <n v="-6643.79"/>
  </r>
  <r>
    <x v="7"/>
    <x v="5"/>
    <x v="12"/>
    <n v="-35000"/>
    <n v="-48397.41"/>
    <n v="-13397.41"/>
  </r>
  <r>
    <x v="8"/>
    <x v="5"/>
    <x v="12"/>
    <n v="-45000"/>
    <n v="-49046.13"/>
    <n v="-4046.13"/>
  </r>
  <r>
    <x v="5"/>
    <x v="8"/>
    <x v="12"/>
    <n v="-93775"/>
    <n v="-77369.429999999993"/>
    <n v="16405.57"/>
  </r>
  <r>
    <x v="6"/>
    <x v="8"/>
    <x v="12"/>
    <n v="-105910"/>
    <n v="-86337.63"/>
    <n v="19572.37"/>
  </r>
  <r>
    <x v="7"/>
    <x v="8"/>
    <x v="12"/>
    <n v="-119000"/>
    <n v="-85068.89"/>
    <n v="33931.11"/>
  </r>
  <r>
    <x v="8"/>
    <x v="8"/>
    <x v="12"/>
    <n v="-124560"/>
    <n v="-75954.33"/>
    <n v="48605.67"/>
  </r>
  <r>
    <x v="5"/>
    <x v="9"/>
    <x v="12"/>
    <n v="0"/>
    <n v="-1913.93"/>
    <n v="-1913.93"/>
  </r>
  <r>
    <x v="6"/>
    <x v="9"/>
    <x v="12"/>
    <n v="0"/>
    <n v="-3054.05"/>
    <n v="-3054.05"/>
  </r>
  <r>
    <x v="7"/>
    <x v="9"/>
    <x v="12"/>
    <n v="0"/>
    <n v="-2699.3"/>
    <n v="-2699.3"/>
  </r>
  <r>
    <x v="8"/>
    <x v="9"/>
    <x v="12"/>
    <n v="0"/>
    <n v="-2003.78"/>
    <n v="-2003.78"/>
  </r>
  <r>
    <x v="5"/>
    <x v="4"/>
    <x v="13"/>
    <n v="-1430000"/>
    <n v="-413440"/>
    <n v="1016560"/>
  </r>
  <r>
    <x v="6"/>
    <x v="4"/>
    <x v="13"/>
    <n v="-1610000"/>
    <n v="-463674"/>
    <n v="1146326"/>
  </r>
  <r>
    <x v="7"/>
    <x v="4"/>
    <x v="13"/>
    <n v="-1760000"/>
    <n v="-568582.12"/>
    <n v="1191417.8799999999"/>
  </r>
  <r>
    <x v="8"/>
    <x v="4"/>
    <x v="13"/>
    <n v="-2110000"/>
    <n v="-496949.12"/>
    <n v="1613050.8799999999"/>
  </r>
  <r>
    <x v="5"/>
    <x v="1"/>
    <x v="13"/>
    <n v="-625000"/>
    <n v="-310080"/>
    <n v="314920"/>
  </r>
  <r>
    <x v="6"/>
    <x v="1"/>
    <x v="13"/>
    <n v="-705000"/>
    <n v="-295120"/>
    <n v="409880"/>
  </r>
  <r>
    <x v="7"/>
    <x v="1"/>
    <x v="13"/>
    <n v="-705000"/>
    <n v="-460797.84"/>
    <n v="244202.16"/>
  </r>
  <r>
    <x v="8"/>
    <x v="1"/>
    <x v="13"/>
    <n v="-805000"/>
    <n v="-293466.27"/>
    <n v="511533.73"/>
  </r>
  <r>
    <x v="5"/>
    <x v="2"/>
    <x v="13"/>
    <n v="-625000"/>
    <n v="-114224"/>
    <n v="510776"/>
  </r>
  <r>
    <x v="6"/>
    <x v="2"/>
    <x v="13"/>
    <n v="-705000"/>
    <n v="-262450"/>
    <n v="442550"/>
  </r>
  <r>
    <x v="7"/>
    <x v="2"/>
    <x v="13"/>
    <n v="-705000"/>
    <n v="-374138.56"/>
    <n v="330861.44"/>
  </r>
  <r>
    <x v="8"/>
    <x v="2"/>
    <x v="13"/>
    <n v="-805000"/>
    <n v="-293466.27"/>
    <n v="511533.73"/>
  </r>
  <r>
    <x v="5"/>
    <x v="3"/>
    <x v="13"/>
    <n v="-380000"/>
    <n v="-195856"/>
    <n v="184144"/>
  </r>
  <r>
    <x v="6"/>
    <x v="3"/>
    <x v="13"/>
    <n v="-440000"/>
    <n v="-166236"/>
    <n v="273764"/>
  </r>
  <r>
    <x v="7"/>
    <x v="3"/>
    <x v="13"/>
    <n v="-440000"/>
    <n v="-283254.28000000003"/>
    <n v="156745.72"/>
  </r>
  <r>
    <x v="8"/>
    <x v="3"/>
    <x v="13"/>
    <n v="-440000"/>
    <n v="-252769.71"/>
    <n v="187230.29"/>
  </r>
  <r>
    <x v="5"/>
    <x v="5"/>
    <x v="13"/>
    <n v="-170000"/>
    <n v="-287711.38"/>
    <n v="-117711.38"/>
  </r>
  <r>
    <x v="6"/>
    <x v="5"/>
    <x v="13"/>
    <n v="-222000"/>
    <n v="-130680"/>
    <n v="91320"/>
  </r>
  <r>
    <x v="7"/>
    <x v="5"/>
    <x v="13"/>
    <n v="-222000"/>
    <n v="-183920"/>
    <n v="38080"/>
  </r>
  <r>
    <x v="8"/>
    <x v="5"/>
    <x v="13"/>
    <n v="-422000"/>
    <n v="-130680"/>
    <n v="291320"/>
  </r>
  <r>
    <x v="5"/>
    <x v="0"/>
    <x v="14"/>
    <n v="-8000"/>
    <n v="-12263.33"/>
    <n v="-4263.33"/>
  </r>
  <r>
    <x v="6"/>
    <x v="0"/>
    <x v="14"/>
    <n v="-8500"/>
    <n v="-13496.16"/>
    <n v="-4996.16"/>
  </r>
  <r>
    <x v="7"/>
    <x v="0"/>
    <x v="14"/>
    <n v="-9000"/>
    <n v="-10202.76"/>
    <n v="-1202.76"/>
  </r>
  <r>
    <x v="8"/>
    <x v="0"/>
    <x v="14"/>
    <n v="-9000"/>
    <n v="-10202.76"/>
    <n v="-1202.76"/>
  </r>
  <r>
    <x v="5"/>
    <x v="4"/>
    <x v="14"/>
    <n v="0"/>
    <n v="-96698.53"/>
    <n v="-96698.53"/>
  </r>
  <r>
    <x v="6"/>
    <x v="4"/>
    <x v="14"/>
    <n v="0"/>
    <n v="-102430.58"/>
    <n v="-102430.58"/>
  </r>
  <r>
    <x v="7"/>
    <x v="4"/>
    <x v="14"/>
    <n v="0"/>
    <n v="-68660.679999999993"/>
    <n v="-68660.679999999993"/>
  </r>
  <r>
    <x v="8"/>
    <x v="4"/>
    <x v="14"/>
    <n v="0"/>
    <n v="-70965.509999999995"/>
    <n v="-70965.509999999995"/>
  </r>
  <r>
    <x v="5"/>
    <x v="1"/>
    <x v="14"/>
    <n v="0"/>
    <n v="-127635.81"/>
    <n v="-127635.81"/>
  </r>
  <r>
    <x v="6"/>
    <x v="1"/>
    <x v="14"/>
    <n v="0"/>
    <n v="-37117.370000000003"/>
    <n v="-37117.370000000003"/>
  </r>
  <r>
    <x v="7"/>
    <x v="1"/>
    <x v="14"/>
    <n v="0"/>
    <n v="-22653.59"/>
    <n v="-22653.59"/>
  </r>
  <r>
    <x v="8"/>
    <x v="1"/>
    <x v="14"/>
    <n v="0"/>
    <n v="-23423.91"/>
    <n v="-23423.91"/>
  </r>
  <r>
    <x v="5"/>
    <x v="2"/>
    <x v="14"/>
    <n v="0"/>
    <n v="-21172.61"/>
    <n v="-21172.61"/>
  </r>
  <r>
    <x v="8"/>
    <x v="2"/>
    <x v="14"/>
    <n v="0"/>
    <n v="-31321.71"/>
    <n v="-31321.71"/>
  </r>
  <r>
    <x v="5"/>
    <x v="3"/>
    <x v="14"/>
    <n v="-35000"/>
    <n v="-40634.959999999999"/>
    <n v="-5634.96"/>
  </r>
  <r>
    <x v="6"/>
    <x v="3"/>
    <x v="14"/>
    <n v="-37800"/>
    <n v="-30770.3"/>
    <n v="7029.7"/>
  </r>
  <r>
    <x v="7"/>
    <x v="3"/>
    <x v="14"/>
    <n v="-40824"/>
    <n v="-31825.83"/>
    <n v="8998.17"/>
  </r>
  <r>
    <x v="8"/>
    <x v="3"/>
    <x v="14"/>
    <n v="-44089.919999999998"/>
    <n v="-27090.34"/>
    <n v="16999.580000000002"/>
  </r>
  <r>
    <x v="5"/>
    <x v="7"/>
    <x v="14"/>
    <n v="0"/>
    <n v="2666.14"/>
    <n v="2666.14"/>
  </r>
  <r>
    <x v="6"/>
    <x v="7"/>
    <x v="14"/>
    <n v="0"/>
    <n v="9494.49"/>
    <n v="9494.49"/>
  </r>
  <r>
    <x v="7"/>
    <x v="7"/>
    <x v="14"/>
    <n v="0"/>
    <n v="-2530.4"/>
    <n v="-2530.4"/>
  </r>
  <r>
    <x v="8"/>
    <x v="7"/>
    <x v="14"/>
    <n v="0"/>
    <n v="8064.97"/>
    <n v="8064.97"/>
  </r>
  <r>
    <x v="7"/>
    <x v="11"/>
    <x v="14"/>
    <n v="0"/>
    <n v="-8635.77"/>
    <n v="-8635.77"/>
  </r>
  <r>
    <x v="5"/>
    <x v="9"/>
    <x v="14"/>
    <n v="-4000"/>
    <n v="0"/>
    <n v="4000"/>
  </r>
  <r>
    <x v="6"/>
    <x v="9"/>
    <x v="14"/>
    <n v="-4500"/>
    <n v="-3584.49"/>
    <n v="915.51"/>
  </r>
  <r>
    <x v="7"/>
    <x v="9"/>
    <x v="14"/>
    <n v="-4500"/>
    <n v="-8830.5300000000007"/>
    <n v="-4330.53"/>
  </r>
  <r>
    <x v="8"/>
    <x v="9"/>
    <x v="14"/>
    <n v="-4500"/>
    <n v="0"/>
    <n v="4500"/>
  </r>
  <r>
    <x v="5"/>
    <x v="0"/>
    <x v="15"/>
    <n v="0"/>
    <n v="-714446.19"/>
    <n v="-714446.19"/>
  </r>
  <r>
    <x v="8"/>
    <x v="0"/>
    <x v="15"/>
    <n v="-250000"/>
    <n v="0"/>
    <n v="250000"/>
  </r>
  <r>
    <x v="5"/>
    <x v="4"/>
    <x v="15"/>
    <n v="0"/>
    <n v="-26834.07"/>
    <n v="-26834.07"/>
  </r>
  <r>
    <x v="8"/>
    <x v="4"/>
    <x v="15"/>
    <n v="0"/>
    <n v="-75726.33"/>
    <n v="-75726.33"/>
  </r>
  <r>
    <x v="5"/>
    <x v="1"/>
    <x v="15"/>
    <n v="0"/>
    <n v="-3727"/>
    <n v="-3727"/>
  </r>
  <r>
    <x v="8"/>
    <x v="1"/>
    <x v="15"/>
    <n v="0"/>
    <n v="-42149.99"/>
    <n v="-42149.99"/>
  </r>
  <r>
    <x v="5"/>
    <x v="2"/>
    <x v="15"/>
    <n v="0"/>
    <n v="-19650"/>
    <n v="-19650"/>
  </r>
  <r>
    <x v="7"/>
    <x v="2"/>
    <x v="15"/>
    <n v="0"/>
    <n v="-19600"/>
    <n v="-19600"/>
  </r>
  <r>
    <x v="8"/>
    <x v="2"/>
    <x v="15"/>
    <n v="0"/>
    <n v="-21960"/>
    <n v="-21960"/>
  </r>
  <r>
    <x v="6"/>
    <x v="10"/>
    <x v="16"/>
    <n v="0"/>
    <n v="-90619.63"/>
    <n v="-90619.63"/>
  </r>
  <r>
    <x v="7"/>
    <x v="10"/>
    <x v="16"/>
    <n v="0"/>
    <n v="-25000"/>
    <n v="-25000"/>
  </r>
  <r>
    <x v="5"/>
    <x v="4"/>
    <x v="16"/>
    <n v="-2617346.29"/>
    <n v="-2992741.8"/>
    <n v="-375395.51"/>
  </r>
  <r>
    <x v="6"/>
    <x v="4"/>
    <x v="16"/>
    <n v="-2835371.22"/>
    <n v="-1124231"/>
    <n v="1711140.22"/>
  </r>
  <r>
    <x v="7"/>
    <x v="4"/>
    <x v="16"/>
    <n v="-3178477.63"/>
    <n v="-2658055"/>
    <n v="520422.63"/>
  </r>
  <r>
    <x v="8"/>
    <x v="4"/>
    <x v="16"/>
    <n v="-3487798.38"/>
    <n v="-3152575"/>
    <n v="335223.38"/>
  </r>
  <r>
    <x v="5"/>
    <x v="1"/>
    <x v="16"/>
    <n v="-1800000"/>
    <n v="-2675837.6"/>
    <n v="-875837.6"/>
  </r>
  <r>
    <x v="6"/>
    <x v="1"/>
    <x v="16"/>
    <n v="-1566916.3"/>
    <n v="-2052712"/>
    <n v="-485795.7"/>
  </r>
  <r>
    <x v="7"/>
    <x v="1"/>
    <x v="16"/>
    <n v="-1744960.4"/>
    <n v="-2701910"/>
    <n v="-956949.6"/>
  </r>
  <r>
    <x v="8"/>
    <x v="1"/>
    <x v="16"/>
    <n v="-1910117.22"/>
    <n v="-3633557"/>
    <n v="-1723439.78"/>
  </r>
  <r>
    <x v="5"/>
    <x v="2"/>
    <x v="16"/>
    <n v="-1412721.68"/>
    <n v="-2234233.4"/>
    <n v="-821511.72"/>
  </r>
  <r>
    <x v="6"/>
    <x v="2"/>
    <x v="16"/>
    <n v="-1545705.48"/>
    <n v="-2471379"/>
    <n v="-925673.52"/>
  </r>
  <r>
    <x v="7"/>
    <x v="2"/>
    <x v="16"/>
    <n v="-1738727.36"/>
    <n v="-3516090"/>
    <n v="-1777362.64"/>
  </r>
  <r>
    <x v="8"/>
    <x v="2"/>
    <x v="16"/>
    <n v="-1921685.7"/>
    <n v="-3508029"/>
    <n v="-1586343.3"/>
  </r>
  <r>
    <x v="5"/>
    <x v="3"/>
    <x v="16"/>
    <n v="-785070.79"/>
    <n v="-2709129.2"/>
    <n v="-1924058.41"/>
  </r>
  <r>
    <x v="6"/>
    <x v="3"/>
    <x v="16"/>
    <n v="-916498.97"/>
    <n v="-1091728"/>
    <n v="-175229.03"/>
  </r>
  <r>
    <x v="7"/>
    <x v="3"/>
    <x v="16"/>
    <n v="-1071217.8799999999"/>
    <n v="-1741145"/>
    <n v="-669927.12"/>
  </r>
  <r>
    <x v="8"/>
    <x v="3"/>
    <x v="16"/>
    <n v="-1241460"/>
    <n v="-2706777"/>
    <n v="-1465317"/>
  </r>
  <r>
    <x v="6"/>
    <x v="11"/>
    <x v="16"/>
    <n v="0"/>
    <n v="-34485"/>
    <n v="-34485"/>
  </r>
  <r>
    <x v="6"/>
    <x v="12"/>
    <x v="16"/>
    <n v="-25000"/>
    <n v="0"/>
    <n v="25000"/>
  </r>
  <r>
    <x v="7"/>
    <x v="12"/>
    <x v="16"/>
    <n v="-50000"/>
    <n v="0"/>
    <n v="50000"/>
  </r>
  <r>
    <x v="8"/>
    <x v="12"/>
    <x v="16"/>
    <n v="-50000"/>
    <n v="0"/>
    <n v="50000"/>
  </r>
  <r>
    <x v="5"/>
    <x v="0"/>
    <x v="17"/>
    <n v="-575000"/>
    <n v="-578627.06999999995"/>
    <n v="-3627.07"/>
  </r>
  <r>
    <x v="6"/>
    <x v="0"/>
    <x v="17"/>
    <n v="-575000"/>
    <n v="-433155.02"/>
    <n v="141844.98000000001"/>
  </r>
  <r>
    <x v="7"/>
    <x v="0"/>
    <x v="17"/>
    <n v="-575000"/>
    <n v="-621424.51"/>
    <n v="-46424.51"/>
  </r>
  <r>
    <x v="8"/>
    <x v="0"/>
    <x v="17"/>
    <n v="-575000"/>
    <n v="-626515.67000000004"/>
    <n v="-51515.67"/>
  </r>
  <r>
    <x v="5"/>
    <x v="13"/>
    <x v="17"/>
    <n v="0"/>
    <n v="-9775.69"/>
    <n v="-9775.69"/>
  </r>
  <r>
    <x v="6"/>
    <x v="13"/>
    <x v="17"/>
    <n v="0"/>
    <n v="-47713.22"/>
    <n v="-47713.22"/>
  </r>
  <r>
    <x v="7"/>
    <x v="13"/>
    <x v="17"/>
    <n v="0"/>
    <n v="-16166.84"/>
    <n v="-16166.84"/>
  </r>
  <r>
    <x v="8"/>
    <x v="13"/>
    <x v="17"/>
    <n v="0"/>
    <n v="-9572.4699999999993"/>
    <n v="-9572.4699999999993"/>
  </r>
  <r>
    <x v="5"/>
    <x v="11"/>
    <x v="17"/>
    <n v="0"/>
    <n v="-483703.29"/>
    <n v="-483703.29"/>
  </r>
  <r>
    <x v="6"/>
    <x v="11"/>
    <x v="17"/>
    <n v="0"/>
    <n v="-41497.160000000003"/>
    <n v="-41497.160000000003"/>
  </r>
  <r>
    <x v="7"/>
    <x v="11"/>
    <x v="17"/>
    <n v="0"/>
    <n v="-28075.25"/>
    <n v="-28075.25"/>
  </r>
  <r>
    <x v="8"/>
    <x v="11"/>
    <x v="17"/>
    <n v="0"/>
    <n v="-17347.2"/>
    <n v="-17347.2"/>
  </r>
  <r>
    <x v="5"/>
    <x v="9"/>
    <x v="17"/>
    <n v="-6000"/>
    <n v="-2434.71"/>
    <n v="3565.29"/>
  </r>
  <r>
    <x v="6"/>
    <x v="9"/>
    <x v="17"/>
    <n v="-6000"/>
    <n v="-43924.800000000003"/>
    <n v="-37924.800000000003"/>
  </r>
  <r>
    <x v="7"/>
    <x v="9"/>
    <x v="17"/>
    <n v="-6000"/>
    <n v="-10301.56"/>
    <n v="-4301.5600000000004"/>
  </r>
  <r>
    <x v="8"/>
    <x v="9"/>
    <x v="17"/>
    <n v="-6000"/>
    <n v="-4826.2"/>
    <n v="1173.8"/>
  </r>
  <r>
    <x v="5"/>
    <x v="0"/>
    <x v="18"/>
    <n v="-100000"/>
    <n v="-98669.58"/>
    <n v="1330.42"/>
  </r>
  <r>
    <x v="6"/>
    <x v="0"/>
    <x v="18"/>
    <n v="-100000"/>
    <n v="-119850.74"/>
    <n v="-19850.740000000002"/>
  </r>
  <r>
    <x v="7"/>
    <x v="0"/>
    <x v="18"/>
    <n v="-100000"/>
    <n v="-156487.49"/>
    <n v="-56487.49"/>
  </r>
  <r>
    <x v="8"/>
    <x v="0"/>
    <x v="18"/>
    <n v="-100000"/>
    <n v="-163937.4"/>
    <n v="-63937.4"/>
  </r>
  <r>
    <x v="5"/>
    <x v="10"/>
    <x v="18"/>
    <n v="0"/>
    <n v="-5955"/>
    <n v="-5955"/>
  </r>
  <r>
    <x v="6"/>
    <x v="10"/>
    <x v="18"/>
    <n v="0"/>
    <n v="-8985"/>
    <n v="-8985"/>
  </r>
  <r>
    <x v="8"/>
    <x v="10"/>
    <x v="18"/>
    <n v="0"/>
    <n v="-19957.93"/>
    <n v="-19957.93"/>
  </r>
  <r>
    <x v="5"/>
    <x v="4"/>
    <x v="18"/>
    <n v="-24678"/>
    <n v="-30124.67"/>
    <n v="-5446.67"/>
  </r>
  <r>
    <x v="6"/>
    <x v="4"/>
    <x v="18"/>
    <n v="-26652.240000000002"/>
    <n v="-28742.43"/>
    <n v="-2090.19"/>
  </r>
  <r>
    <x v="7"/>
    <x v="4"/>
    <x v="18"/>
    <n v="-28784.42"/>
    <n v="-29439.72"/>
    <n v="-655.29999999999995"/>
  </r>
  <r>
    <x v="8"/>
    <x v="4"/>
    <x v="18"/>
    <n v="-31087.17"/>
    <n v="-30252.720000000001"/>
    <n v="834.45"/>
  </r>
  <r>
    <x v="5"/>
    <x v="1"/>
    <x v="18"/>
    <n v="-24979"/>
    <n v="-17144.68"/>
    <n v="7834.32"/>
  </r>
  <r>
    <x v="6"/>
    <x v="1"/>
    <x v="18"/>
    <n v="-26977.32"/>
    <n v="-73001.23"/>
    <n v="-46023.91"/>
  </r>
  <r>
    <x v="7"/>
    <x v="1"/>
    <x v="18"/>
    <n v="-29135.51"/>
    <n v="-64597.52"/>
    <n v="-35462.01"/>
  </r>
  <r>
    <x v="8"/>
    <x v="1"/>
    <x v="18"/>
    <n v="-31466.35"/>
    <n v="-58022.94"/>
    <n v="-26556.59"/>
  </r>
  <r>
    <x v="5"/>
    <x v="2"/>
    <x v="18"/>
    <n v="-19836"/>
    <n v="-39831.69"/>
    <n v="-19995.689999999999"/>
  </r>
  <r>
    <x v="6"/>
    <x v="2"/>
    <x v="18"/>
    <n v="-21422.880000000001"/>
    <n v="-46899.4"/>
    <n v="-25476.52"/>
  </r>
  <r>
    <x v="7"/>
    <x v="2"/>
    <x v="18"/>
    <n v="-23136.71"/>
    <n v="-52511.14"/>
    <n v="-29374.43"/>
  </r>
  <r>
    <x v="8"/>
    <x v="2"/>
    <x v="18"/>
    <n v="-24987.65"/>
    <n v="-58708.639999999999"/>
    <n v="-33720.99"/>
  </r>
  <r>
    <x v="5"/>
    <x v="3"/>
    <x v="18"/>
    <n v="-16897"/>
    <n v="-893.88"/>
    <n v="16003.12"/>
  </r>
  <r>
    <x v="6"/>
    <x v="3"/>
    <x v="18"/>
    <n v="-18248.759999999998"/>
    <n v="-2383.71"/>
    <n v="15865.05"/>
  </r>
  <r>
    <x v="7"/>
    <x v="3"/>
    <x v="18"/>
    <n v="-19708.66"/>
    <n v="-2299.79"/>
    <n v="17408.87"/>
  </r>
  <r>
    <x v="8"/>
    <x v="3"/>
    <x v="18"/>
    <n v="-21285.35"/>
    <n v="-3112.79"/>
    <n v="18172.560000000001"/>
  </r>
  <r>
    <x v="5"/>
    <x v="7"/>
    <x v="18"/>
    <n v="0"/>
    <n v="-20290.47"/>
    <n v="-20290.47"/>
  </r>
  <r>
    <x v="6"/>
    <x v="7"/>
    <x v="18"/>
    <n v="0"/>
    <n v="-21610.57"/>
    <n v="-21610.57"/>
  </r>
  <r>
    <x v="7"/>
    <x v="7"/>
    <x v="18"/>
    <n v="0"/>
    <n v="-24986.47"/>
    <n v="-24986.47"/>
  </r>
  <r>
    <x v="8"/>
    <x v="7"/>
    <x v="18"/>
    <n v="0"/>
    <n v="-25799"/>
    <n v="-25799"/>
  </r>
  <r>
    <x v="5"/>
    <x v="5"/>
    <x v="18"/>
    <n v="-25000"/>
    <n v="-9600.2800000000007"/>
    <n v="15399.72"/>
  </r>
  <r>
    <x v="6"/>
    <x v="5"/>
    <x v="18"/>
    <n v="-25000"/>
    <n v="-9784.58"/>
    <n v="15215.42"/>
  </r>
  <r>
    <x v="7"/>
    <x v="5"/>
    <x v="18"/>
    <n v="-25000"/>
    <n v="-17191.54"/>
    <n v="7808.46"/>
  </r>
  <r>
    <x v="8"/>
    <x v="5"/>
    <x v="18"/>
    <n v="-25000"/>
    <n v="-17004.54"/>
    <n v="7995.46"/>
  </r>
  <r>
    <x v="5"/>
    <x v="8"/>
    <x v="18"/>
    <n v="-38000"/>
    <n v="-15145.89"/>
    <n v="22854.11"/>
  </r>
  <r>
    <x v="6"/>
    <x v="8"/>
    <x v="18"/>
    <n v="-38000"/>
    <n v="-16929.490000000002"/>
    <n v="21070.51"/>
  </r>
  <r>
    <x v="7"/>
    <x v="8"/>
    <x v="18"/>
    <n v="-38000"/>
    <n v="-19553.55"/>
    <n v="18446.45"/>
  </r>
  <r>
    <x v="8"/>
    <x v="8"/>
    <x v="18"/>
    <n v="-38000"/>
    <n v="-20366.55"/>
    <n v="17633.45"/>
  </r>
  <r>
    <x v="8"/>
    <x v="11"/>
    <x v="18"/>
    <n v="0"/>
    <n v="-7502"/>
    <n v="-7502"/>
  </r>
  <r>
    <x v="5"/>
    <x v="9"/>
    <x v="18"/>
    <n v="0"/>
    <n v="-16298.7"/>
    <n v="-16298.7"/>
  </r>
  <r>
    <x v="6"/>
    <x v="9"/>
    <x v="18"/>
    <n v="0"/>
    <n v="-17200.34"/>
    <n v="-17200.34"/>
  </r>
  <r>
    <x v="7"/>
    <x v="9"/>
    <x v="18"/>
    <n v="0"/>
    <n v="-20017.03"/>
    <n v="-20017.03"/>
  </r>
  <r>
    <x v="8"/>
    <x v="9"/>
    <x v="18"/>
    <n v="0"/>
    <n v="-11960.46"/>
    <n v="-11960.46"/>
  </r>
  <r>
    <x v="5"/>
    <x v="6"/>
    <x v="18"/>
    <n v="0"/>
    <n v="-30559.3"/>
    <n v="-30559.3"/>
  </r>
  <r>
    <x v="6"/>
    <x v="6"/>
    <x v="18"/>
    <n v="0"/>
    <n v="-32863.360000000001"/>
    <n v="-32863.360000000001"/>
  </r>
  <r>
    <x v="7"/>
    <x v="6"/>
    <x v="18"/>
    <n v="0"/>
    <n v="-37988.959999999999"/>
    <n v="-37988.959999999999"/>
  </r>
  <r>
    <x v="8"/>
    <x v="6"/>
    <x v="18"/>
    <n v="0"/>
    <n v="-38801.96"/>
    <n v="-38801.96"/>
  </r>
  <r>
    <x v="5"/>
    <x v="0"/>
    <x v="19"/>
    <n v="-515000"/>
    <n v="-143007.96"/>
    <n v="371992.04"/>
  </r>
  <r>
    <x v="6"/>
    <x v="0"/>
    <x v="19"/>
    <n v="-75000"/>
    <n v="-46777.41"/>
    <n v="28222.59"/>
  </r>
  <r>
    <x v="7"/>
    <x v="0"/>
    <x v="19"/>
    <n v="-75000"/>
    <n v="-56657.2"/>
    <n v="18342.8"/>
  </r>
  <r>
    <x v="8"/>
    <x v="0"/>
    <x v="19"/>
    <n v="-295000"/>
    <n v="-182898.11"/>
    <n v="112101.89"/>
  </r>
  <r>
    <x v="5"/>
    <x v="10"/>
    <x v="19"/>
    <n v="0"/>
    <n v="-66616"/>
    <n v="-66616"/>
  </r>
  <r>
    <x v="6"/>
    <x v="10"/>
    <x v="19"/>
    <n v="0"/>
    <n v="-20400"/>
    <n v="-20400"/>
  </r>
  <r>
    <x v="7"/>
    <x v="10"/>
    <x v="19"/>
    <n v="0"/>
    <n v="-271893"/>
    <n v="-271893"/>
  </r>
  <r>
    <x v="8"/>
    <x v="10"/>
    <x v="19"/>
    <n v="0"/>
    <n v="-153995.82999999999"/>
    <n v="-153995.82999999999"/>
  </r>
  <r>
    <x v="5"/>
    <x v="4"/>
    <x v="19"/>
    <n v="-381286"/>
    <n v="-517415.92"/>
    <n v="-136129.92000000001"/>
  </r>
  <r>
    <x v="6"/>
    <x v="4"/>
    <x v="19"/>
    <n v="-398469"/>
    <n v="-307963.05"/>
    <n v="90505.95"/>
  </r>
  <r>
    <x v="7"/>
    <x v="4"/>
    <x v="19"/>
    <n v="-417026"/>
    <n v="-225238.03"/>
    <n v="191787.97"/>
  </r>
  <r>
    <x v="8"/>
    <x v="4"/>
    <x v="19"/>
    <n v="-437069"/>
    <n v="-151910.03"/>
    <n v="285158.96999999997"/>
  </r>
  <r>
    <x v="5"/>
    <x v="1"/>
    <x v="19"/>
    <n v="-161626"/>
    <n v="-273228.73"/>
    <n v="-111602.73"/>
  </r>
  <r>
    <x v="6"/>
    <x v="1"/>
    <x v="19"/>
    <n v="-248556"/>
    <n v="-73259.45"/>
    <n v="175296.55"/>
  </r>
  <r>
    <x v="7"/>
    <x v="1"/>
    <x v="19"/>
    <n v="-262521"/>
    <n v="-26803.59"/>
    <n v="235717.41"/>
  </r>
  <r>
    <x v="8"/>
    <x v="1"/>
    <x v="19"/>
    <n v="-277602"/>
    <n v="-37162.160000000003"/>
    <n v="240439.84"/>
  </r>
  <r>
    <x v="5"/>
    <x v="2"/>
    <x v="19"/>
    <n v="-132240"/>
    <n v="-217424.14"/>
    <n v="-85184.14"/>
  </r>
  <r>
    <x v="6"/>
    <x v="2"/>
    <x v="19"/>
    <n v="-216819"/>
    <n v="-60810.43"/>
    <n v="156008.57"/>
  </r>
  <r>
    <x v="7"/>
    <x v="2"/>
    <x v="19"/>
    <n v="-228245"/>
    <n v="0"/>
    <n v="228245"/>
  </r>
  <r>
    <x v="8"/>
    <x v="2"/>
    <x v="19"/>
    <n v="-240584"/>
    <n v="-15876.76"/>
    <n v="224707.24"/>
  </r>
  <r>
    <x v="5"/>
    <x v="3"/>
    <x v="19"/>
    <n v="-88160"/>
    <n v="-918426.88"/>
    <n v="-830266.88"/>
  </r>
  <r>
    <x v="6"/>
    <x v="3"/>
    <x v="19"/>
    <n v="-150713"/>
    <n v="-800"/>
    <n v="149913"/>
  </r>
  <r>
    <x v="7"/>
    <x v="3"/>
    <x v="19"/>
    <n v="-158380"/>
    <n v="0"/>
    <n v="158380"/>
  </r>
  <r>
    <x v="8"/>
    <x v="3"/>
    <x v="19"/>
    <n v="-166556"/>
    <n v="-3696.82"/>
    <n v="162859.18"/>
  </r>
  <r>
    <x v="5"/>
    <x v="7"/>
    <x v="19"/>
    <n v="-100000"/>
    <n v="-45375.29"/>
    <n v="54624.71"/>
  </r>
  <r>
    <x v="6"/>
    <x v="7"/>
    <x v="19"/>
    <n v="-209000"/>
    <n v="-18000"/>
    <n v="191000"/>
  </r>
  <r>
    <x v="7"/>
    <x v="7"/>
    <x v="19"/>
    <n v="-220000"/>
    <n v="-8125"/>
    <n v="211875"/>
  </r>
  <r>
    <x v="8"/>
    <x v="7"/>
    <x v="19"/>
    <n v="-231000"/>
    <n v="0"/>
    <n v="231000"/>
  </r>
  <r>
    <x v="5"/>
    <x v="5"/>
    <x v="19"/>
    <n v="-10000"/>
    <n v="-45114.5"/>
    <n v="-35114.5"/>
  </r>
  <r>
    <x v="6"/>
    <x v="5"/>
    <x v="19"/>
    <n v="-10000"/>
    <n v="-17210"/>
    <n v="-7210"/>
  </r>
  <r>
    <x v="7"/>
    <x v="5"/>
    <x v="19"/>
    <n v="-10000"/>
    <n v="-74830.03"/>
    <n v="-64830.03"/>
  </r>
  <r>
    <x v="8"/>
    <x v="5"/>
    <x v="19"/>
    <n v="-15000"/>
    <n v="0"/>
    <n v="15000"/>
  </r>
  <r>
    <x v="5"/>
    <x v="13"/>
    <x v="19"/>
    <n v="-100000"/>
    <n v="0"/>
    <n v="100000"/>
  </r>
  <r>
    <x v="6"/>
    <x v="13"/>
    <x v="19"/>
    <n v="-100000"/>
    <n v="0"/>
    <n v="100000"/>
  </r>
  <r>
    <x v="7"/>
    <x v="13"/>
    <x v="19"/>
    <n v="-110000"/>
    <n v="0"/>
    <n v="110000"/>
  </r>
  <r>
    <x v="8"/>
    <x v="13"/>
    <x v="19"/>
    <n v="-120000"/>
    <n v="0"/>
    <n v="120000"/>
  </r>
  <r>
    <x v="8"/>
    <x v="8"/>
    <x v="19"/>
    <n v="0"/>
    <n v="-8200"/>
    <n v="-8200"/>
  </r>
  <r>
    <x v="5"/>
    <x v="11"/>
    <x v="19"/>
    <n v="-150000"/>
    <n v="-45652.5"/>
    <n v="104347.5"/>
  </r>
  <r>
    <x v="6"/>
    <x v="11"/>
    <x v="19"/>
    <n v="-150000"/>
    <n v="-62228"/>
    <n v="87772"/>
  </r>
  <r>
    <x v="7"/>
    <x v="11"/>
    <x v="19"/>
    <n v="-150000"/>
    <n v="-15000"/>
    <n v="135000"/>
  </r>
  <r>
    <x v="8"/>
    <x v="11"/>
    <x v="19"/>
    <n v="-150000"/>
    <n v="-21300"/>
    <n v="128700"/>
  </r>
  <r>
    <x v="5"/>
    <x v="12"/>
    <x v="19"/>
    <n v="0"/>
    <n v="-23362.06"/>
    <n v="-23362.06"/>
  </r>
  <r>
    <x v="6"/>
    <x v="12"/>
    <x v="19"/>
    <n v="-45000"/>
    <n v="-28608.71"/>
    <n v="16391.29"/>
  </r>
  <r>
    <x v="7"/>
    <x v="12"/>
    <x v="19"/>
    <n v="-45000"/>
    <n v="0"/>
    <n v="45000"/>
  </r>
  <r>
    <x v="8"/>
    <x v="12"/>
    <x v="19"/>
    <n v="0"/>
    <n v="-49000"/>
    <n v="-49000"/>
  </r>
  <r>
    <x v="6"/>
    <x v="14"/>
    <x v="19"/>
    <n v="0"/>
    <n v="-71587.509999999995"/>
    <n v="-71587.509999999995"/>
  </r>
  <r>
    <x v="5"/>
    <x v="9"/>
    <x v="19"/>
    <n v="-10000"/>
    <n v="-35051.839999999997"/>
    <n v="-25051.84"/>
  </r>
  <r>
    <x v="6"/>
    <x v="9"/>
    <x v="19"/>
    <n v="-15000"/>
    <n v="-6605.02"/>
    <n v="8394.98"/>
  </r>
  <r>
    <x v="7"/>
    <x v="9"/>
    <x v="19"/>
    <n v="-15000"/>
    <n v="-9387.34"/>
    <n v="5612.66"/>
  </r>
  <r>
    <x v="8"/>
    <x v="9"/>
    <x v="19"/>
    <n v="-15000"/>
    <n v="-670.19"/>
    <n v="14329.81"/>
  </r>
  <r>
    <x v="6"/>
    <x v="6"/>
    <x v="19"/>
    <n v="-20000"/>
    <n v="0"/>
    <n v="20000"/>
  </r>
  <r>
    <x v="7"/>
    <x v="6"/>
    <x v="19"/>
    <n v="0"/>
    <n v="-11201"/>
    <n v="-11201"/>
  </r>
  <r>
    <x v="5"/>
    <x v="0"/>
    <x v="20"/>
    <n v="0"/>
    <n v="-447721"/>
    <n v="-447721"/>
  </r>
  <r>
    <x v="5"/>
    <x v="10"/>
    <x v="20"/>
    <n v="0"/>
    <n v="-1380035.16"/>
    <n v="-1380035.16"/>
  </r>
  <r>
    <x v="5"/>
    <x v="4"/>
    <x v="20"/>
    <n v="0"/>
    <n v="-130734"/>
    <n v="-130734"/>
  </r>
  <r>
    <x v="5"/>
    <x v="1"/>
    <x v="20"/>
    <n v="0"/>
    <n v="-58104"/>
    <n v="-58104"/>
  </r>
  <r>
    <x v="5"/>
    <x v="2"/>
    <x v="20"/>
    <n v="0"/>
    <n v="-58104"/>
    <n v="-58104"/>
  </r>
  <r>
    <x v="5"/>
    <x v="3"/>
    <x v="20"/>
    <n v="0"/>
    <n v="-43578"/>
    <n v="-43578"/>
  </r>
  <r>
    <x v="5"/>
    <x v="7"/>
    <x v="20"/>
    <n v="0"/>
    <n v="-663474"/>
    <n v="-663474"/>
  </r>
  <r>
    <x v="5"/>
    <x v="5"/>
    <x v="20"/>
    <n v="0"/>
    <n v="-537444"/>
    <n v="-537444"/>
  </r>
  <r>
    <x v="5"/>
    <x v="8"/>
    <x v="20"/>
    <n v="0"/>
    <n v="-867833"/>
    <n v="-867833"/>
  </r>
  <r>
    <x v="5"/>
    <x v="11"/>
    <x v="20"/>
    <n v="0"/>
    <n v="-1685980"/>
    <n v="-1685980"/>
  </r>
  <r>
    <x v="5"/>
    <x v="12"/>
    <x v="20"/>
    <n v="0"/>
    <n v="-249480.84"/>
    <n v="-249480.84"/>
  </r>
  <r>
    <x v="5"/>
    <x v="6"/>
    <x v="20"/>
    <n v="0"/>
    <n v="-322677"/>
    <n v="-322677"/>
  </r>
  <r>
    <x v="5"/>
    <x v="0"/>
    <x v="50"/>
    <n v="-486356.19"/>
    <n v="0"/>
    <n v="486356.19"/>
  </r>
  <r>
    <x v="6"/>
    <x v="0"/>
    <x v="50"/>
    <n v="-537106.4"/>
    <n v="-192245"/>
    <n v="344861.4"/>
  </r>
  <r>
    <x v="7"/>
    <x v="0"/>
    <x v="50"/>
    <n v="-579398.24"/>
    <n v="-119672"/>
    <n v="459726.24"/>
  </r>
  <r>
    <x v="8"/>
    <x v="0"/>
    <x v="50"/>
    <n v="-630148.44999999995"/>
    <n v="-592502"/>
    <n v="37646.449999999997"/>
  </r>
  <r>
    <x v="5"/>
    <x v="10"/>
    <x v="50"/>
    <n v="0"/>
    <n v="-330707.15999999997"/>
    <n v="-330707.15999999997"/>
  </r>
  <r>
    <x v="6"/>
    <x v="10"/>
    <x v="50"/>
    <n v="0"/>
    <n v="-929328"/>
    <n v="-929328"/>
  </r>
  <r>
    <x v="7"/>
    <x v="10"/>
    <x v="50"/>
    <n v="0"/>
    <n v="-1391516.53"/>
    <n v="-1391516.53"/>
  </r>
  <r>
    <x v="8"/>
    <x v="10"/>
    <x v="50"/>
    <n v="0"/>
    <n v="-1555869.42"/>
    <n v="-1555869.42"/>
  </r>
  <r>
    <x v="5"/>
    <x v="4"/>
    <x v="50"/>
    <n v="0"/>
    <n v="-54144"/>
    <n v="-54144"/>
  </r>
  <r>
    <x v="6"/>
    <x v="4"/>
    <x v="50"/>
    <n v="0"/>
    <n v="-262942.2"/>
    <n v="-262942.2"/>
  </r>
  <r>
    <x v="7"/>
    <x v="4"/>
    <x v="50"/>
    <n v="0"/>
    <n v="-291202.65000000002"/>
    <n v="-291202.65000000002"/>
  </r>
  <r>
    <x v="8"/>
    <x v="4"/>
    <x v="50"/>
    <n v="0"/>
    <n v="-330412.05"/>
    <n v="-330412.05"/>
  </r>
  <r>
    <x v="5"/>
    <x v="1"/>
    <x v="50"/>
    <n v="0"/>
    <n v="-24064"/>
    <n v="-24064"/>
  </r>
  <r>
    <x v="6"/>
    <x v="1"/>
    <x v="50"/>
    <n v="0"/>
    <n v="-116863.2"/>
    <n v="-116863.2"/>
  </r>
  <r>
    <x v="7"/>
    <x v="1"/>
    <x v="50"/>
    <n v="0"/>
    <n v="-129423.4"/>
    <n v="-129423.4"/>
  </r>
  <r>
    <x v="8"/>
    <x v="1"/>
    <x v="50"/>
    <n v="0"/>
    <n v="-146849.79999999999"/>
    <n v="-146849.79999999999"/>
  </r>
  <r>
    <x v="5"/>
    <x v="2"/>
    <x v="50"/>
    <n v="0"/>
    <n v="-24064"/>
    <n v="-24064"/>
  </r>
  <r>
    <x v="6"/>
    <x v="2"/>
    <x v="50"/>
    <n v="0"/>
    <n v="-116863.2"/>
    <n v="-116863.2"/>
  </r>
  <r>
    <x v="7"/>
    <x v="2"/>
    <x v="50"/>
    <n v="0"/>
    <n v="-129423.4"/>
    <n v="-129423.4"/>
  </r>
  <r>
    <x v="8"/>
    <x v="2"/>
    <x v="50"/>
    <n v="0"/>
    <n v="-146849.79999999999"/>
    <n v="-146849.79999999999"/>
  </r>
  <r>
    <x v="5"/>
    <x v="3"/>
    <x v="50"/>
    <n v="0"/>
    <n v="-18048"/>
    <n v="-18048"/>
  </r>
  <r>
    <x v="6"/>
    <x v="3"/>
    <x v="50"/>
    <n v="0"/>
    <n v="-87647.4"/>
    <n v="-87647.4"/>
  </r>
  <r>
    <x v="7"/>
    <x v="3"/>
    <x v="50"/>
    <n v="0"/>
    <n v="-97067.55"/>
    <n v="-97067.55"/>
  </r>
  <r>
    <x v="8"/>
    <x v="3"/>
    <x v="50"/>
    <n v="0"/>
    <n v="-110137.35"/>
    <n v="-110137.35"/>
  </r>
  <r>
    <x v="6"/>
    <x v="7"/>
    <x v="50"/>
    <n v="0"/>
    <n v="-1106150"/>
    <n v="-1106150"/>
  </r>
  <r>
    <x v="7"/>
    <x v="7"/>
    <x v="50"/>
    <n v="0"/>
    <n v="-1221575"/>
    <n v="-1221575"/>
  </r>
  <r>
    <x v="8"/>
    <x v="7"/>
    <x v="50"/>
    <n v="0"/>
    <n v="-1365856"/>
    <n v="-1365856"/>
  </r>
  <r>
    <x v="5"/>
    <x v="5"/>
    <x v="50"/>
    <n v="0"/>
    <n v="-120320"/>
    <n v="-120320"/>
  </r>
  <r>
    <x v="6"/>
    <x v="5"/>
    <x v="50"/>
    <n v="0"/>
    <n v="-417124"/>
    <n v="-417124"/>
  </r>
  <r>
    <x v="7"/>
    <x v="5"/>
    <x v="50"/>
    <n v="0"/>
    <n v="-593526"/>
    <n v="-593526"/>
  </r>
  <r>
    <x v="8"/>
    <x v="5"/>
    <x v="50"/>
    <n v="0"/>
    <n v="-663627"/>
    <n v="-663627"/>
  </r>
  <r>
    <x v="6"/>
    <x v="8"/>
    <x v="50"/>
    <n v="0"/>
    <n v="-867833"/>
    <n v="-867833"/>
  </r>
  <r>
    <x v="7"/>
    <x v="8"/>
    <x v="50"/>
    <n v="0"/>
    <n v="-1058390"/>
    <n v="-1058390"/>
  </r>
  <r>
    <x v="8"/>
    <x v="8"/>
    <x v="50"/>
    <n v="0"/>
    <n v="-1183397"/>
    <n v="-1183397"/>
  </r>
  <r>
    <x v="6"/>
    <x v="11"/>
    <x v="50"/>
    <n v="0"/>
    <n v="-1885980"/>
    <n v="-1885980"/>
  </r>
  <r>
    <x v="7"/>
    <x v="11"/>
    <x v="50"/>
    <n v="0"/>
    <n v="-2082778"/>
    <n v="-2082778"/>
  </r>
  <r>
    <x v="8"/>
    <x v="11"/>
    <x v="50"/>
    <n v="0"/>
    <n v="-2016921"/>
    <n v="-2016921"/>
  </r>
  <r>
    <x v="5"/>
    <x v="6"/>
    <x v="50"/>
    <n v="0"/>
    <n v="-249480.84"/>
    <n v="-249480.84"/>
  </r>
  <r>
    <x v="7"/>
    <x v="6"/>
    <x v="50"/>
    <n v="0"/>
    <n v="-275513.46999999997"/>
    <n v="-275513.46999999997"/>
  </r>
  <r>
    <x v="8"/>
    <x v="6"/>
    <x v="50"/>
    <n v="0"/>
    <n v="-769907.58"/>
    <n v="-769907.58"/>
  </r>
  <r>
    <x v="5"/>
    <x v="4"/>
    <x v="51"/>
    <n v="-257291.5"/>
    <n v="0"/>
    <n v="257291.5"/>
  </r>
  <r>
    <x v="6"/>
    <x v="4"/>
    <x v="51"/>
    <n v="-284139.31"/>
    <n v="0"/>
    <n v="284139.31"/>
  </r>
  <r>
    <x v="7"/>
    <x v="4"/>
    <x v="51"/>
    <n v="-306512.48"/>
    <n v="0"/>
    <n v="306512.48"/>
  </r>
  <r>
    <x v="8"/>
    <x v="4"/>
    <x v="51"/>
    <n v="-333360.28999999998"/>
    <n v="0"/>
    <n v="333360.28999999998"/>
  </r>
  <r>
    <x v="5"/>
    <x v="1"/>
    <x v="51"/>
    <n v="-114351.78"/>
    <n v="0"/>
    <n v="114351.78"/>
  </r>
  <r>
    <x v="6"/>
    <x v="1"/>
    <x v="51"/>
    <n v="-126284.14"/>
    <n v="0"/>
    <n v="126284.14"/>
  </r>
  <r>
    <x v="7"/>
    <x v="1"/>
    <x v="51"/>
    <n v="-136227.76999999999"/>
    <n v="0"/>
    <n v="136227.76999999999"/>
  </r>
  <r>
    <x v="8"/>
    <x v="1"/>
    <x v="51"/>
    <n v="-148160.13"/>
    <n v="0"/>
    <n v="148160.13"/>
  </r>
  <r>
    <x v="5"/>
    <x v="2"/>
    <x v="51"/>
    <n v="-114351.78"/>
    <n v="0"/>
    <n v="114351.78"/>
  </r>
  <r>
    <x v="6"/>
    <x v="2"/>
    <x v="51"/>
    <n v="-126284.14"/>
    <n v="0"/>
    <n v="126284.14"/>
  </r>
  <r>
    <x v="7"/>
    <x v="2"/>
    <x v="51"/>
    <n v="-136227.76999999999"/>
    <n v="0"/>
    <n v="136227.76999999999"/>
  </r>
  <r>
    <x v="8"/>
    <x v="2"/>
    <x v="51"/>
    <n v="-148160.13"/>
    <n v="0"/>
    <n v="148160.13"/>
  </r>
  <r>
    <x v="5"/>
    <x v="3"/>
    <x v="51"/>
    <n v="-85763.83"/>
    <n v="0"/>
    <n v="85763.83"/>
  </r>
  <r>
    <x v="6"/>
    <x v="3"/>
    <x v="51"/>
    <n v="-94713.1"/>
    <n v="0"/>
    <n v="94713.1"/>
  </r>
  <r>
    <x v="7"/>
    <x v="3"/>
    <x v="51"/>
    <n v="-102170.83"/>
    <n v="0"/>
    <n v="102170.83"/>
  </r>
  <r>
    <x v="8"/>
    <x v="3"/>
    <x v="51"/>
    <n v="-111120.1"/>
    <n v="0"/>
    <n v="111120.1"/>
  </r>
  <r>
    <x v="5"/>
    <x v="5"/>
    <x v="52"/>
    <n v="-537444.71"/>
    <n v="0"/>
    <n v="537444.71"/>
  </r>
  <r>
    <x v="6"/>
    <x v="5"/>
    <x v="52"/>
    <n v="-593525.9"/>
    <n v="0"/>
    <n v="593525.9"/>
  </r>
  <r>
    <x v="7"/>
    <x v="5"/>
    <x v="52"/>
    <n v="-640260.22"/>
    <n v="0"/>
    <n v="640260.22"/>
  </r>
  <r>
    <x v="8"/>
    <x v="5"/>
    <x v="52"/>
    <n v="-696341.41"/>
    <n v="0"/>
    <n v="696341.41"/>
  </r>
  <r>
    <x v="5"/>
    <x v="8"/>
    <x v="53"/>
    <n v="-867833.91"/>
    <n v="0"/>
    <n v="867833.91"/>
  </r>
  <r>
    <x v="6"/>
    <x v="8"/>
    <x v="53"/>
    <n v="-1038324.77"/>
    <n v="0"/>
    <n v="1038324.77"/>
  </r>
  <r>
    <x v="7"/>
    <x v="8"/>
    <x v="53"/>
    <n v="-1120082.6299999999"/>
    <n v="0"/>
    <n v="1120082.6299999999"/>
  </r>
  <r>
    <x v="8"/>
    <x v="8"/>
    <x v="53"/>
    <n v="-1218192.05"/>
    <n v="0"/>
    <n v="1218192.05"/>
  </r>
  <r>
    <x v="5"/>
    <x v="10"/>
    <x v="54"/>
    <n v="-719833.68"/>
    <n v="0"/>
    <n v="719833.68"/>
  </r>
  <r>
    <x v="6"/>
    <x v="10"/>
    <x v="54"/>
    <n v="-794946.76"/>
    <n v="0"/>
    <n v="794946.76"/>
  </r>
  <r>
    <x v="7"/>
    <x v="10"/>
    <x v="54"/>
    <n v="-857540.99"/>
    <n v="0"/>
    <n v="857540.99"/>
  </r>
  <r>
    <x v="8"/>
    <x v="10"/>
    <x v="54"/>
    <n v="-932654.07"/>
    <n v="0"/>
    <n v="932654.07"/>
  </r>
  <r>
    <x v="5"/>
    <x v="7"/>
    <x v="54"/>
    <n v="-783474.39"/>
    <n v="0"/>
    <n v="783474.39"/>
  </r>
  <r>
    <x v="6"/>
    <x v="7"/>
    <x v="54"/>
    <n v="-865228.24"/>
    <n v="0"/>
    <n v="865228.24"/>
  </r>
  <r>
    <x v="7"/>
    <x v="7"/>
    <x v="54"/>
    <n v="-933356.45"/>
    <n v="0"/>
    <n v="933356.45"/>
  </r>
  <r>
    <x v="8"/>
    <x v="7"/>
    <x v="54"/>
    <n v="-1015110.3"/>
    <n v="0"/>
    <n v="1015110.3"/>
  </r>
  <r>
    <x v="5"/>
    <x v="11"/>
    <x v="54"/>
    <n v="-1137907.8700000001"/>
    <n v="0"/>
    <n v="1137907.8700000001"/>
  </r>
  <r>
    <x v="6"/>
    <x v="11"/>
    <x v="54"/>
    <n v="-1548367.08"/>
    <n v="0"/>
    <n v="1548367.08"/>
  </r>
  <r>
    <x v="7"/>
    <x v="11"/>
    <x v="54"/>
    <n v="-1670285.75"/>
    <n v="0"/>
    <n v="1670285.75"/>
  </r>
  <r>
    <x v="8"/>
    <x v="11"/>
    <x v="54"/>
    <n v="-1816588.15"/>
    <n v="0"/>
    <n v="1816588.15"/>
  </r>
  <r>
    <x v="5"/>
    <x v="10"/>
    <x v="55"/>
    <n v="-540201.23"/>
    <n v="0"/>
    <n v="540201.23"/>
  </r>
  <r>
    <x v="6"/>
    <x v="10"/>
    <x v="55"/>
    <n v="-596570.05000000005"/>
    <n v="0"/>
    <n v="596570.05000000005"/>
  </r>
  <r>
    <x v="7"/>
    <x v="10"/>
    <x v="55"/>
    <n v="-643544.06999999995"/>
    <n v="0"/>
    <n v="643544.06999999995"/>
  </r>
  <r>
    <x v="8"/>
    <x v="10"/>
    <x v="55"/>
    <n v="-699912.9"/>
    <n v="0"/>
    <n v="699912.9"/>
  </r>
  <r>
    <x v="5"/>
    <x v="7"/>
    <x v="55"/>
    <n v="-322676.78000000003"/>
    <n v="0"/>
    <n v="322676.78000000003"/>
  </r>
  <r>
    <x v="6"/>
    <x v="7"/>
    <x v="55"/>
    <n v="-356347.4"/>
    <n v="0"/>
    <n v="356347.4"/>
  </r>
  <r>
    <x v="7"/>
    <x v="7"/>
    <x v="55"/>
    <n v="-384406.25"/>
    <n v="0"/>
    <n v="384406.25"/>
  </r>
  <r>
    <x v="8"/>
    <x v="7"/>
    <x v="55"/>
    <n v="-418076.87"/>
    <n v="0"/>
    <n v="418076.87"/>
  </r>
  <r>
    <x v="5"/>
    <x v="11"/>
    <x v="55"/>
    <n v="-748071.9"/>
    <n v="0"/>
    <n v="748071.9"/>
  </r>
  <r>
    <x v="6"/>
    <x v="11"/>
    <x v="55"/>
    <n v="-826131.58"/>
    <n v="0"/>
    <n v="826131.58"/>
  </r>
  <r>
    <x v="7"/>
    <x v="11"/>
    <x v="55"/>
    <n v="-891181.31"/>
    <n v="0"/>
    <n v="891181.31"/>
  </r>
  <r>
    <x v="8"/>
    <x v="11"/>
    <x v="55"/>
    <n v="-969240.99"/>
    <n v="0"/>
    <n v="969240.99"/>
  </r>
  <r>
    <x v="5"/>
    <x v="12"/>
    <x v="55"/>
    <n v="-249481"/>
    <n v="0"/>
    <n v="249481"/>
  </r>
  <r>
    <x v="6"/>
    <x v="12"/>
    <x v="55"/>
    <n v="-275513"/>
    <n v="0"/>
    <n v="275513"/>
  </r>
  <r>
    <x v="7"/>
    <x v="12"/>
    <x v="55"/>
    <n v="-297207"/>
    <n v="0"/>
    <n v="297207"/>
  </r>
  <r>
    <x v="8"/>
    <x v="12"/>
    <x v="55"/>
    <n v="-327540"/>
    <n v="0"/>
    <n v="327540"/>
  </r>
  <r>
    <x v="5"/>
    <x v="1"/>
    <x v="21"/>
    <n v="-20000"/>
    <n v="0"/>
    <n v="20000"/>
  </r>
  <r>
    <x v="6"/>
    <x v="1"/>
    <x v="21"/>
    <n v="-20000"/>
    <n v="0"/>
    <n v="20000"/>
  </r>
  <r>
    <x v="7"/>
    <x v="1"/>
    <x v="21"/>
    <n v="-20000"/>
    <n v="0"/>
    <n v="20000"/>
  </r>
  <r>
    <x v="8"/>
    <x v="1"/>
    <x v="21"/>
    <n v="-20000"/>
    <n v="0"/>
    <n v="20000"/>
  </r>
  <r>
    <x v="5"/>
    <x v="2"/>
    <x v="21"/>
    <n v="0"/>
    <n v="-84683.36"/>
    <n v="-84683.36"/>
  </r>
  <r>
    <x v="8"/>
    <x v="2"/>
    <x v="21"/>
    <n v="0"/>
    <n v="-47208.98"/>
    <n v="-47208.98"/>
  </r>
  <r>
    <x v="6"/>
    <x v="9"/>
    <x v="21"/>
    <n v="-2000"/>
    <n v="0"/>
    <n v="2000"/>
  </r>
  <r>
    <x v="8"/>
    <x v="9"/>
    <x v="21"/>
    <n v="-2000"/>
    <n v="0"/>
    <n v="2000"/>
  </r>
  <r>
    <x v="6"/>
    <x v="4"/>
    <x v="22"/>
    <n v="-150000"/>
    <n v="0"/>
    <n v="150000"/>
  </r>
  <r>
    <x v="8"/>
    <x v="4"/>
    <x v="22"/>
    <n v="-180000"/>
    <n v="0"/>
    <n v="180000"/>
  </r>
  <r>
    <x v="8"/>
    <x v="1"/>
    <x v="22"/>
    <n v="0"/>
    <n v="-63600"/>
    <n v="-63600"/>
  </r>
  <r>
    <x v="5"/>
    <x v="4"/>
    <x v="23"/>
    <n v="19828381"/>
    <n v="20832570.800000001"/>
    <n v="1004189.8"/>
  </r>
  <r>
    <x v="6"/>
    <x v="4"/>
    <x v="23"/>
    <n v="21480085"/>
    <n v="21713653"/>
    <n v="233568"/>
  </r>
  <r>
    <x v="7"/>
    <x v="4"/>
    <x v="23"/>
    <n v="23269376"/>
    <n v="25377276.600000001"/>
    <n v="2107900.6"/>
  </r>
  <r>
    <x v="8"/>
    <x v="4"/>
    <x v="23"/>
    <n v="25207715"/>
    <n v="29123766.300000001"/>
    <n v="3916051.3"/>
  </r>
  <r>
    <x v="5"/>
    <x v="1"/>
    <x v="23"/>
    <n v="10957794"/>
    <n v="11228595"/>
    <n v="270801"/>
  </r>
  <r>
    <x v="6"/>
    <x v="1"/>
    <x v="23"/>
    <n v="11870578"/>
    <n v="11926539"/>
    <n v="55961"/>
  </r>
  <r>
    <x v="7"/>
    <x v="1"/>
    <x v="23"/>
    <n v="12859397"/>
    <n v="13491749"/>
    <n v="632352"/>
  </r>
  <r>
    <x v="8"/>
    <x v="1"/>
    <x v="23"/>
    <n v="13930585"/>
    <n v="15117616"/>
    <n v="1187031"/>
  </r>
  <r>
    <x v="5"/>
    <x v="2"/>
    <x v="23"/>
    <n v="10702437"/>
    <n v="11585544.5"/>
    <n v="883107.5"/>
  </r>
  <r>
    <x v="6"/>
    <x v="2"/>
    <x v="23"/>
    <n v="11709890"/>
    <n v="9677008"/>
    <n v="-2032882"/>
  </r>
  <r>
    <x v="7"/>
    <x v="2"/>
    <x v="23"/>
    <n v="12812177"/>
    <n v="13566764.5"/>
    <n v="754587.5"/>
  </r>
  <r>
    <x v="8"/>
    <x v="2"/>
    <x v="23"/>
    <n v="10756723"/>
    <n v="12963450"/>
    <n v="2206727"/>
  </r>
  <r>
    <x v="5"/>
    <x v="3"/>
    <x v="23"/>
    <n v="5947506"/>
    <n v="8318531"/>
    <n v="2371025"/>
  </r>
  <r>
    <x v="6"/>
    <x v="3"/>
    <x v="23"/>
    <n v="6943174"/>
    <n v="8273761.7999999998"/>
    <n v="1330587.8"/>
  </r>
  <r>
    <x v="7"/>
    <x v="3"/>
    <x v="23"/>
    <n v="7845287"/>
    <n v="8267755"/>
    <n v="422468"/>
  </r>
  <r>
    <x v="8"/>
    <x v="3"/>
    <x v="23"/>
    <n v="9000000"/>
    <n v="9400632.4000000004"/>
    <n v="400632.4"/>
  </r>
  <r>
    <x v="5"/>
    <x v="0"/>
    <x v="24"/>
    <n v="200000"/>
    <n v="224853.17"/>
    <n v="24853.17"/>
  </r>
  <r>
    <x v="6"/>
    <x v="0"/>
    <x v="24"/>
    <n v="200000"/>
    <n v="416797.41"/>
    <n v="216797.41"/>
  </r>
  <r>
    <x v="7"/>
    <x v="0"/>
    <x v="24"/>
    <n v="200000"/>
    <n v="862405.55"/>
    <n v="662405.55000000005"/>
  </r>
  <r>
    <x v="8"/>
    <x v="0"/>
    <x v="24"/>
    <n v="0"/>
    <n v="640877.48"/>
    <n v="640877.48"/>
  </r>
  <r>
    <x v="5"/>
    <x v="10"/>
    <x v="24"/>
    <n v="2200000"/>
    <n v="0"/>
    <n v="-2200000"/>
  </r>
  <r>
    <x v="8"/>
    <x v="10"/>
    <x v="24"/>
    <n v="0"/>
    <n v="3507.26"/>
    <n v="3507.26"/>
  </r>
  <r>
    <x v="5"/>
    <x v="7"/>
    <x v="24"/>
    <n v="0"/>
    <n v="35174"/>
    <n v="35174"/>
  </r>
  <r>
    <x v="6"/>
    <x v="7"/>
    <x v="24"/>
    <n v="0"/>
    <n v="399382.99"/>
    <n v="399382.99"/>
  </r>
  <r>
    <x v="7"/>
    <x v="7"/>
    <x v="24"/>
    <n v="0"/>
    <n v="18837.77"/>
    <n v="18837.77"/>
  </r>
  <r>
    <x v="8"/>
    <x v="7"/>
    <x v="24"/>
    <n v="0"/>
    <n v="33901.5"/>
    <n v="33901.5"/>
  </r>
  <r>
    <x v="6"/>
    <x v="13"/>
    <x v="24"/>
    <n v="0"/>
    <n v="418471.01"/>
    <n v="418471.01"/>
  </r>
  <r>
    <x v="7"/>
    <x v="13"/>
    <x v="24"/>
    <n v="0"/>
    <n v="454355.65"/>
    <n v="454355.65"/>
  </r>
  <r>
    <x v="8"/>
    <x v="13"/>
    <x v="24"/>
    <n v="0"/>
    <n v="347363.23"/>
    <n v="347363.23"/>
  </r>
  <r>
    <x v="5"/>
    <x v="8"/>
    <x v="24"/>
    <n v="20000"/>
    <n v="41335.379999999997"/>
    <n v="21335.38"/>
  </r>
  <r>
    <x v="6"/>
    <x v="8"/>
    <x v="24"/>
    <n v="20000"/>
    <n v="39298.43"/>
    <n v="19298.43"/>
  </r>
  <r>
    <x v="7"/>
    <x v="8"/>
    <x v="24"/>
    <n v="20000"/>
    <n v="264276.2"/>
    <n v="244276.2"/>
  </r>
  <r>
    <x v="8"/>
    <x v="8"/>
    <x v="24"/>
    <n v="20000"/>
    <n v="39548.519999999997"/>
    <n v="19548.52"/>
  </r>
  <r>
    <x v="5"/>
    <x v="11"/>
    <x v="24"/>
    <n v="0"/>
    <n v="251871.18"/>
    <n v="251871.18"/>
  </r>
  <r>
    <x v="6"/>
    <x v="11"/>
    <x v="24"/>
    <n v="0"/>
    <n v="473767.22"/>
    <n v="473767.22"/>
  </r>
  <r>
    <x v="7"/>
    <x v="11"/>
    <x v="24"/>
    <n v="0"/>
    <n v="13560.22"/>
    <n v="13560.22"/>
  </r>
  <r>
    <x v="8"/>
    <x v="11"/>
    <x v="24"/>
    <n v="0"/>
    <n v="80783.509999999995"/>
    <n v="80783.509999999995"/>
  </r>
  <r>
    <x v="5"/>
    <x v="9"/>
    <x v="24"/>
    <n v="0"/>
    <n v="9823"/>
    <n v="9823"/>
  </r>
  <r>
    <x v="6"/>
    <x v="9"/>
    <x v="24"/>
    <n v="0"/>
    <n v="35558"/>
    <n v="35558"/>
  </r>
  <r>
    <x v="7"/>
    <x v="9"/>
    <x v="24"/>
    <n v="0"/>
    <n v="31740"/>
    <n v="31740"/>
  </r>
  <r>
    <x v="8"/>
    <x v="9"/>
    <x v="24"/>
    <n v="0"/>
    <n v="54760"/>
    <n v="54760"/>
  </r>
  <r>
    <x v="6"/>
    <x v="0"/>
    <x v="25"/>
    <n v="-5500"/>
    <n v="-6020"/>
    <n v="-520"/>
  </r>
  <r>
    <x v="6"/>
    <x v="10"/>
    <x v="25"/>
    <n v="0"/>
    <n v="-7950"/>
    <n v="-7950"/>
  </r>
  <r>
    <x v="8"/>
    <x v="10"/>
    <x v="25"/>
    <n v="0"/>
    <n v="-34780"/>
    <n v="-34780"/>
  </r>
  <r>
    <x v="5"/>
    <x v="4"/>
    <x v="25"/>
    <n v="-63172"/>
    <n v="-46690"/>
    <n v="16482"/>
  </r>
  <r>
    <x v="6"/>
    <x v="4"/>
    <x v="25"/>
    <n v="-68225.759999999995"/>
    <n v="-157747"/>
    <n v="-89521.24"/>
  </r>
  <r>
    <x v="7"/>
    <x v="4"/>
    <x v="25"/>
    <n v="-73683.820000000007"/>
    <n v="-6200"/>
    <n v="67483.820000000007"/>
  </r>
  <r>
    <x v="8"/>
    <x v="4"/>
    <x v="25"/>
    <n v="-79578.53"/>
    <n v="-49782.6"/>
    <n v="29795.93"/>
  </r>
  <r>
    <x v="5"/>
    <x v="1"/>
    <x v="25"/>
    <n v="-44080"/>
    <n v="-150950"/>
    <n v="-106870"/>
  </r>
  <r>
    <x v="6"/>
    <x v="1"/>
    <x v="25"/>
    <n v="-47606.400000000001"/>
    <n v="-51157"/>
    <n v="-3550.6"/>
  </r>
  <r>
    <x v="7"/>
    <x v="1"/>
    <x v="25"/>
    <n v="-51414.91"/>
    <n v="-6300"/>
    <n v="45114.91"/>
  </r>
  <r>
    <x v="8"/>
    <x v="1"/>
    <x v="25"/>
    <n v="-55528.1"/>
    <n v="-11215.6"/>
    <n v="44312.5"/>
  </r>
  <r>
    <x v="5"/>
    <x v="2"/>
    <x v="25"/>
    <n v="-39672"/>
    <n v="0"/>
    <n v="39672"/>
  </r>
  <r>
    <x v="6"/>
    <x v="2"/>
    <x v="25"/>
    <n v="-42845.760000000002"/>
    <n v="-63063.99"/>
    <n v="-20218.23"/>
  </r>
  <r>
    <x v="7"/>
    <x v="2"/>
    <x v="25"/>
    <n v="-46273.42"/>
    <n v="-3100"/>
    <n v="43173.42"/>
  </r>
  <r>
    <x v="8"/>
    <x v="2"/>
    <x v="25"/>
    <n v="-49975.29"/>
    <n v="-6185.59"/>
    <n v="43789.7"/>
  </r>
  <r>
    <x v="5"/>
    <x v="3"/>
    <x v="25"/>
    <n v="-39672"/>
    <n v="0"/>
    <n v="39672"/>
  </r>
  <r>
    <x v="6"/>
    <x v="3"/>
    <x v="25"/>
    <n v="-42845.760000000002"/>
    <n v="-847"/>
    <n v="41998.76"/>
  </r>
  <r>
    <x v="7"/>
    <x v="3"/>
    <x v="25"/>
    <n v="-46273.42"/>
    <n v="-1550"/>
    <n v="44723.42"/>
  </r>
  <r>
    <x v="8"/>
    <x v="3"/>
    <x v="25"/>
    <n v="-49975.29"/>
    <n v="-2074.1999999999998"/>
    <n v="47901.09"/>
  </r>
  <r>
    <x v="7"/>
    <x v="7"/>
    <x v="25"/>
    <n v="0"/>
    <n v="-2180"/>
    <n v="-2180"/>
  </r>
  <r>
    <x v="6"/>
    <x v="5"/>
    <x v="25"/>
    <n v="0"/>
    <n v="-2662"/>
    <n v="-2662"/>
  </r>
  <r>
    <x v="5"/>
    <x v="11"/>
    <x v="25"/>
    <n v="0"/>
    <n v="-7680"/>
    <n v="-7680"/>
  </r>
  <r>
    <x v="7"/>
    <x v="11"/>
    <x v="25"/>
    <n v="0"/>
    <n v="-9570"/>
    <n v="-9570"/>
  </r>
  <r>
    <x v="5"/>
    <x v="12"/>
    <x v="25"/>
    <n v="0"/>
    <n v="-12000"/>
    <n v="-12000"/>
  </r>
  <r>
    <x v="6"/>
    <x v="12"/>
    <x v="25"/>
    <n v="0"/>
    <n v="-1400"/>
    <n v="-1400"/>
  </r>
  <r>
    <x v="5"/>
    <x v="9"/>
    <x v="25"/>
    <n v="-5000"/>
    <n v="0"/>
    <n v="5000"/>
  </r>
  <r>
    <x v="6"/>
    <x v="9"/>
    <x v="25"/>
    <n v="-7500"/>
    <n v="0"/>
    <n v="7500"/>
  </r>
  <r>
    <x v="7"/>
    <x v="9"/>
    <x v="25"/>
    <n v="-7500"/>
    <n v="0"/>
    <n v="7500"/>
  </r>
  <r>
    <x v="8"/>
    <x v="9"/>
    <x v="25"/>
    <n v="-7500"/>
    <n v="-6060"/>
    <n v="1440"/>
  </r>
  <r>
    <x v="5"/>
    <x v="6"/>
    <x v="25"/>
    <n v="-8000"/>
    <n v="0"/>
    <n v="8000"/>
  </r>
  <r>
    <x v="6"/>
    <x v="6"/>
    <x v="25"/>
    <n v="-8000"/>
    <n v="0"/>
    <n v="8000"/>
  </r>
  <r>
    <x v="7"/>
    <x v="6"/>
    <x v="25"/>
    <n v="-8800"/>
    <n v="0"/>
    <n v="8800"/>
  </r>
  <r>
    <x v="8"/>
    <x v="6"/>
    <x v="25"/>
    <n v="-10000"/>
    <n v="0"/>
    <n v="10000"/>
  </r>
  <r>
    <x v="5"/>
    <x v="0"/>
    <x v="26"/>
    <n v="-3000"/>
    <n v="0"/>
    <n v="3000"/>
  </r>
  <r>
    <x v="6"/>
    <x v="0"/>
    <x v="26"/>
    <n v="-4000"/>
    <n v="0"/>
    <n v="4000"/>
  </r>
  <r>
    <x v="7"/>
    <x v="0"/>
    <x v="26"/>
    <n v="-4000"/>
    <n v="0"/>
    <n v="4000"/>
  </r>
  <r>
    <x v="8"/>
    <x v="0"/>
    <x v="26"/>
    <n v="-4000"/>
    <n v="0"/>
    <n v="4000"/>
  </r>
  <r>
    <x v="5"/>
    <x v="4"/>
    <x v="26"/>
    <n v="-126362"/>
    <n v="0"/>
    <n v="126362"/>
  </r>
  <r>
    <x v="6"/>
    <x v="4"/>
    <x v="26"/>
    <n v="-136470.96"/>
    <n v="0"/>
    <n v="136470.96"/>
  </r>
  <r>
    <x v="7"/>
    <x v="4"/>
    <x v="26"/>
    <n v="-147388.64000000001"/>
    <n v="0"/>
    <n v="147388.64000000001"/>
  </r>
  <r>
    <x v="8"/>
    <x v="4"/>
    <x v="26"/>
    <n v="-159179.73000000001"/>
    <n v="0"/>
    <n v="159179.73000000001"/>
  </r>
  <r>
    <x v="5"/>
    <x v="1"/>
    <x v="26"/>
    <n v="-126362"/>
    <n v="0"/>
    <n v="126362"/>
  </r>
  <r>
    <x v="6"/>
    <x v="1"/>
    <x v="26"/>
    <n v="-136470.96"/>
    <n v="-4100"/>
    <n v="132370.96"/>
  </r>
  <r>
    <x v="7"/>
    <x v="1"/>
    <x v="26"/>
    <n v="-147388.64000000001"/>
    <n v="0"/>
    <n v="147388.64000000001"/>
  </r>
  <r>
    <x v="8"/>
    <x v="1"/>
    <x v="26"/>
    <n v="-159179.73000000001"/>
    <n v="0"/>
    <n v="159179.73000000001"/>
  </r>
  <r>
    <x v="5"/>
    <x v="2"/>
    <x v="26"/>
    <n v="-44080"/>
    <n v="0"/>
    <n v="44080"/>
  </r>
  <r>
    <x v="6"/>
    <x v="2"/>
    <x v="26"/>
    <n v="-47606.400000000001"/>
    <n v="0"/>
    <n v="47606.400000000001"/>
  </r>
  <r>
    <x v="7"/>
    <x v="2"/>
    <x v="26"/>
    <n v="-51414.91"/>
    <n v="0"/>
    <n v="51414.91"/>
  </r>
  <r>
    <x v="8"/>
    <x v="2"/>
    <x v="26"/>
    <n v="-55528.1"/>
    <n v="0"/>
    <n v="55528.1"/>
  </r>
  <r>
    <x v="5"/>
    <x v="3"/>
    <x v="26"/>
    <n v="-71997"/>
    <n v="0"/>
    <n v="71997"/>
  </r>
  <r>
    <x v="6"/>
    <x v="3"/>
    <x v="26"/>
    <n v="-77756.759999999995"/>
    <n v="0"/>
    <n v="77756.759999999995"/>
  </r>
  <r>
    <x v="7"/>
    <x v="3"/>
    <x v="26"/>
    <n v="-83977.3"/>
    <n v="0"/>
    <n v="83977.3"/>
  </r>
  <r>
    <x v="8"/>
    <x v="3"/>
    <x v="26"/>
    <n v="-90695.48"/>
    <n v="0"/>
    <n v="90695.48"/>
  </r>
  <r>
    <x v="5"/>
    <x v="9"/>
    <x v="26"/>
    <n v="-5000"/>
    <n v="-2500"/>
    <n v="2500"/>
  </r>
  <r>
    <x v="6"/>
    <x v="9"/>
    <x v="26"/>
    <n v="-7500"/>
    <n v="-17400"/>
    <n v="-9900"/>
  </r>
  <r>
    <x v="7"/>
    <x v="9"/>
    <x v="26"/>
    <n v="-7500"/>
    <n v="-12000"/>
    <n v="-4500"/>
  </r>
  <r>
    <x v="8"/>
    <x v="9"/>
    <x v="26"/>
    <n v="-7500"/>
    <n v="-20317"/>
    <n v="-12817"/>
  </r>
  <r>
    <x v="5"/>
    <x v="10"/>
    <x v="27"/>
    <n v="-4453900"/>
    <n v="-3034257.17"/>
    <n v="1419642.83"/>
  </r>
  <r>
    <x v="6"/>
    <x v="10"/>
    <x v="27"/>
    <n v="-3880313.34"/>
    <n v="-3879839.86"/>
    <n v="473.48"/>
  </r>
  <r>
    <x v="7"/>
    <x v="10"/>
    <x v="27"/>
    <n v="-1872760"/>
    <n v="-2672552.77"/>
    <n v="-799792.77"/>
  </r>
  <r>
    <x v="8"/>
    <x v="10"/>
    <x v="27"/>
    <n v="0"/>
    <n v="-1908526.62"/>
    <n v="-1908526.62"/>
  </r>
  <r>
    <x v="7"/>
    <x v="7"/>
    <x v="27"/>
    <n v="0"/>
    <n v="-35000"/>
    <n v="-35000"/>
  </r>
  <r>
    <x v="5"/>
    <x v="13"/>
    <x v="27"/>
    <n v="-1400000"/>
    <n v="-858000"/>
    <n v="542000"/>
  </r>
  <r>
    <x v="6"/>
    <x v="13"/>
    <x v="27"/>
    <n v="-1898333.33"/>
    <n v="-1075000"/>
    <n v="823333.33"/>
  </r>
  <r>
    <x v="7"/>
    <x v="13"/>
    <x v="27"/>
    <n v="-1898333.33"/>
    <n v="-1100000"/>
    <n v="798333.33"/>
  </r>
  <r>
    <x v="8"/>
    <x v="13"/>
    <x v="27"/>
    <n v="-1898333.33"/>
    <n v="-1365000"/>
    <n v="533333.32999999996"/>
  </r>
  <r>
    <x v="5"/>
    <x v="11"/>
    <x v="27"/>
    <n v="-1050000"/>
    <n v="-3880350"/>
    <n v="-2830350"/>
  </r>
  <r>
    <x v="6"/>
    <x v="11"/>
    <x v="27"/>
    <n v="-2002906.98"/>
    <n v="-470000"/>
    <n v="1532906.98"/>
  </r>
  <r>
    <x v="7"/>
    <x v="11"/>
    <x v="27"/>
    <n v="0"/>
    <n v="-1540000"/>
    <n v="-1540000"/>
  </r>
  <r>
    <x v="8"/>
    <x v="11"/>
    <x v="27"/>
    <n v="0"/>
    <n v="-1090000"/>
    <n v="-1090000"/>
  </r>
  <r>
    <x v="5"/>
    <x v="12"/>
    <x v="27"/>
    <n v="0"/>
    <n v="-20000"/>
    <n v="-20000"/>
  </r>
  <r>
    <x v="6"/>
    <x v="14"/>
    <x v="27"/>
    <n v="-250000"/>
    <n v="-134000"/>
    <n v="116000"/>
  </r>
  <r>
    <x v="7"/>
    <x v="14"/>
    <x v="27"/>
    <n v="0"/>
    <n v="-70000"/>
    <n v="-70000"/>
  </r>
  <r>
    <x v="5"/>
    <x v="4"/>
    <x v="28"/>
    <n v="-27796"/>
    <n v="-15500"/>
    <n v="12296"/>
  </r>
  <r>
    <x v="6"/>
    <x v="4"/>
    <x v="28"/>
    <n v="-30019.68"/>
    <n v="-18600"/>
    <n v="11419.68"/>
  </r>
  <r>
    <x v="7"/>
    <x v="4"/>
    <x v="28"/>
    <n v="-32421.25"/>
    <n v="-34100"/>
    <n v="-1678.75"/>
  </r>
  <r>
    <x v="8"/>
    <x v="4"/>
    <x v="28"/>
    <n v="-35014.949999999997"/>
    <n v="0"/>
    <n v="35014.949999999997"/>
  </r>
  <r>
    <x v="5"/>
    <x v="1"/>
    <x v="28"/>
    <n v="-29387"/>
    <n v="0"/>
    <n v="29387"/>
  </r>
  <r>
    <x v="6"/>
    <x v="1"/>
    <x v="28"/>
    <n v="-31737.96"/>
    <n v="0"/>
    <n v="31737.96"/>
  </r>
  <r>
    <x v="7"/>
    <x v="1"/>
    <x v="28"/>
    <n v="-34277"/>
    <n v="0"/>
    <n v="34277"/>
  </r>
  <r>
    <x v="8"/>
    <x v="1"/>
    <x v="28"/>
    <n v="-37019.160000000003"/>
    <n v="0"/>
    <n v="37019.160000000003"/>
  </r>
  <r>
    <x v="5"/>
    <x v="2"/>
    <x v="28"/>
    <n v="-22040"/>
    <n v="0"/>
    <n v="22040"/>
  </r>
  <r>
    <x v="6"/>
    <x v="2"/>
    <x v="28"/>
    <n v="-23803.200000000001"/>
    <n v="0"/>
    <n v="23803.200000000001"/>
  </r>
  <r>
    <x v="7"/>
    <x v="2"/>
    <x v="28"/>
    <n v="-25707.46"/>
    <n v="0"/>
    <n v="25707.46"/>
  </r>
  <r>
    <x v="8"/>
    <x v="2"/>
    <x v="28"/>
    <n v="-27764.05"/>
    <n v="-91900"/>
    <n v="-64135.95"/>
  </r>
  <r>
    <x v="5"/>
    <x v="3"/>
    <x v="28"/>
    <n v="-14693"/>
    <n v="0"/>
    <n v="14693"/>
  </r>
  <r>
    <x v="6"/>
    <x v="3"/>
    <x v="28"/>
    <n v="-15868.44"/>
    <n v="0"/>
    <n v="15868.44"/>
  </r>
  <r>
    <x v="7"/>
    <x v="3"/>
    <x v="28"/>
    <n v="-17137.919999999998"/>
    <n v="0"/>
    <n v="17137.919999999998"/>
  </r>
  <r>
    <x v="8"/>
    <x v="3"/>
    <x v="28"/>
    <n v="-18508.95"/>
    <n v="0"/>
    <n v="18508.95"/>
  </r>
  <r>
    <x v="5"/>
    <x v="10"/>
    <x v="29"/>
    <n v="-1113475"/>
    <n v="-1455383.7"/>
    <n v="-341908.7"/>
  </r>
  <r>
    <x v="6"/>
    <x v="10"/>
    <x v="29"/>
    <n v="-970078.33"/>
    <n v="-1343165.78"/>
    <n v="-373087.45"/>
  </r>
  <r>
    <x v="7"/>
    <x v="10"/>
    <x v="29"/>
    <n v="-468190"/>
    <n v="-123811.69"/>
    <n v="344378.31"/>
  </r>
  <r>
    <x v="8"/>
    <x v="10"/>
    <x v="29"/>
    <n v="0"/>
    <n v="-351930.64"/>
    <n v="-351930.64"/>
  </r>
  <r>
    <x v="7"/>
    <x v="7"/>
    <x v="29"/>
    <n v="0"/>
    <n v="-66700"/>
    <n v="-66700"/>
  </r>
  <r>
    <x v="5"/>
    <x v="13"/>
    <x v="29"/>
    <n v="-500000"/>
    <n v="-803446"/>
    <n v="-303446"/>
  </r>
  <r>
    <x v="6"/>
    <x v="13"/>
    <x v="29"/>
    <n v="-1898333.33"/>
    <n v="-1228373"/>
    <n v="669960.32999999996"/>
  </r>
  <r>
    <x v="7"/>
    <x v="13"/>
    <x v="29"/>
    <n v="-1898333.33"/>
    <n v="-351103"/>
    <n v="1547230.33"/>
  </r>
  <r>
    <x v="8"/>
    <x v="13"/>
    <x v="29"/>
    <n v="-1898333.33"/>
    <n v="-315839"/>
    <n v="1582494.33"/>
  </r>
  <r>
    <x v="5"/>
    <x v="11"/>
    <x v="29"/>
    <n v="-2180000"/>
    <n v="-2279526.59"/>
    <n v="-99526.59"/>
  </r>
  <r>
    <x v="6"/>
    <x v="11"/>
    <x v="29"/>
    <n v="-4011548.73"/>
    <n v="-1984868.75"/>
    <n v="2026679.98"/>
  </r>
  <r>
    <x v="7"/>
    <x v="11"/>
    <x v="29"/>
    <n v="-16711172.4"/>
    <n v="-868646.58"/>
    <n v="15842525.82"/>
  </r>
  <r>
    <x v="8"/>
    <x v="11"/>
    <x v="29"/>
    <n v="-9359907.0800000001"/>
    <n v="-298640"/>
    <n v="9061267.0800000001"/>
  </r>
  <r>
    <x v="5"/>
    <x v="12"/>
    <x v="29"/>
    <n v="-242000"/>
    <n v="-241990"/>
    <n v="10"/>
  </r>
  <r>
    <x v="6"/>
    <x v="12"/>
    <x v="29"/>
    <n v="-1260000"/>
    <n v="-1164000"/>
    <n v="96000"/>
  </r>
  <r>
    <x v="8"/>
    <x v="12"/>
    <x v="29"/>
    <n v="0"/>
    <n v="-180130.47"/>
    <n v="-180130.47"/>
  </r>
  <r>
    <x v="6"/>
    <x v="14"/>
    <x v="29"/>
    <n v="-250000"/>
    <n v="-361400"/>
    <n v="-111400"/>
  </r>
  <r>
    <x v="7"/>
    <x v="14"/>
    <x v="29"/>
    <n v="0"/>
    <n v="-80200"/>
    <n v="-80200"/>
  </r>
  <r>
    <x v="5"/>
    <x v="5"/>
    <x v="30"/>
    <n v="84150"/>
    <n v="84150"/>
    <n v="0"/>
  </r>
  <r>
    <x v="6"/>
    <x v="5"/>
    <x v="30"/>
    <n v="84150"/>
    <n v="168300"/>
    <n v="84150"/>
  </r>
  <r>
    <x v="7"/>
    <x v="5"/>
    <x v="30"/>
    <n v="84150"/>
    <n v="0"/>
    <n v="-84150"/>
  </r>
  <r>
    <x v="8"/>
    <x v="5"/>
    <x v="30"/>
    <n v="84150"/>
    <n v="0"/>
    <n v="-84150"/>
  </r>
  <r>
    <x v="5"/>
    <x v="4"/>
    <x v="31"/>
    <n v="-693993.34"/>
    <n v="-748398.32"/>
    <n v="-54404.98"/>
  </r>
  <r>
    <x v="6"/>
    <x v="4"/>
    <x v="31"/>
    <n v="-751802.98"/>
    <n v="-570913.85"/>
    <n v="180889.13"/>
  </r>
  <r>
    <x v="7"/>
    <x v="4"/>
    <x v="31"/>
    <n v="-842778.16"/>
    <n v="-1750880.52"/>
    <n v="-908102.36"/>
  </r>
  <r>
    <x v="8"/>
    <x v="4"/>
    <x v="31"/>
    <n v="-924795.03"/>
    <n v="-1104547.77"/>
    <n v="-179752.74"/>
  </r>
  <r>
    <x v="5"/>
    <x v="1"/>
    <x v="31"/>
    <n v="-383522.79"/>
    <n v="-561298.99"/>
    <n v="-177776.2"/>
  </r>
  <r>
    <x v="6"/>
    <x v="1"/>
    <x v="31"/>
    <n v="-415470.23"/>
    <n v="-428185.39"/>
    <n v="-12715.16"/>
  </r>
  <r>
    <x v="7"/>
    <x v="1"/>
    <x v="31"/>
    <n v="-462678.9"/>
    <n v="-1313161.1399999999"/>
    <n v="-850482.24"/>
  </r>
  <r>
    <x v="8"/>
    <x v="1"/>
    <x v="31"/>
    <n v="-506470.48"/>
    <n v="-828410.82"/>
    <n v="-321940.34000000003"/>
  </r>
  <r>
    <x v="5"/>
    <x v="2"/>
    <x v="31"/>
    <n v="-374585.3"/>
    <n v="-374199.66"/>
    <n v="385.64"/>
  </r>
  <r>
    <x v="6"/>
    <x v="2"/>
    <x v="31"/>
    <n v="-409846.15"/>
    <n v="-285456.92"/>
    <n v="124389.23"/>
  </r>
  <r>
    <x v="7"/>
    <x v="2"/>
    <x v="31"/>
    <n v="-461026.2"/>
    <n v="-875439.76"/>
    <n v="-414413.56"/>
  </r>
  <r>
    <x v="8"/>
    <x v="2"/>
    <x v="31"/>
    <n v="-509537.88"/>
    <n v="-552273.88"/>
    <n v="-42736"/>
  </r>
  <r>
    <x v="5"/>
    <x v="3"/>
    <x v="31"/>
    <n v="-208163"/>
    <n v="-187102.33"/>
    <n v="21060.67"/>
  </r>
  <r>
    <x v="6"/>
    <x v="3"/>
    <x v="31"/>
    <n v="-243011.09"/>
    <n v="-142728.46"/>
    <n v="100282.63"/>
  </r>
  <r>
    <x v="7"/>
    <x v="3"/>
    <x v="31"/>
    <n v="-284035.05"/>
    <n v="-437722.28"/>
    <n v="-153687.23000000001"/>
  </r>
  <r>
    <x v="8"/>
    <x v="3"/>
    <x v="31"/>
    <n v="-329175"/>
    <n v="-276136.94"/>
    <n v="53038.06"/>
  </r>
  <r>
    <x v="6"/>
    <x v="0"/>
    <x v="32"/>
    <n v="5000000"/>
    <n v="12449252.58"/>
    <n v="7449252.5800000001"/>
  </r>
  <r>
    <x v="7"/>
    <x v="0"/>
    <x v="32"/>
    <n v="0"/>
    <n v="4662500"/>
    <n v="4662500"/>
  </r>
  <r>
    <x v="8"/>
    <x v="0"/>
    <x v="32"/>
    <n v="0"/>
    <n v="600000"/>
    <n v="600000"/>
  </r>
  <r>
    <x v="5"/>
    <x v="10"/>
    <x v="32"/>
    <n v="2000000"/>
    <n v="4160000"/>
    <n v="2160000"/>
  </r>
  <r>
    <x v="6"/>
    <x v="10"/>
    <x v="32"/>
    <n v="6000000"/>
    <n v="2337404.37"/>
    <n v="-3662595.63"/>
  </r>
  <r>
    <x v="7"/>
    <x v="10"/>
    <x v="32"/>
    <n v="6000000"/>
    <n v="3000000"/>
    <n v="-3000000"/>
  </r>
  <r>
    <x v="8"/>
    <x v="10"/>
    <x v="32"/>
    <n v="0"/>
    <n v="910000"/>
    <n v="910000"/>
  </r>
  <r>
    <x v="5"/>
    <x v="5"/>
    <x v="32"/>
    <n v="130000"/>
    <n v="18000"/>
    <n v="-112000"/>
  </r>
  <r>
    <x v="6"/>
    <x v="5"/>
    <x v="32"/>
    <n v="500000"/>
    <n v="256000"/>
    <n v="-244000"/>
  </r>
  <r>
    <x v="7"/>
    <x v="5"/>
    <x v="32"/>
    <n v="500000"/>
    <n v="0"/>
    <n v="-500000"/>
  </r>
  <r>
    <x v="8"/>
    <x v="5"/>
    <x v="32"/>
    <n v="150000"/>
    <n v="547000"/>
    <n v="397000"/>
  </r>
  <r>
    <x v="6"/>
    <x v="13"/>
    <x v="32"/>
    <n v="11390000"/>
    <n v="13370000"/>
    <n v="1980000"/>
  </r>
  <r>
    <x v="5"/>
    <x v="8"/>
    <x v="32"/>
    <n v="55000"/>
    <n v="60500"/>
    <n v="5500"/>
  </r>
  <r>
    <x v="6"/>
    <x v="8"/>
    <x v="32"/>
    <n v="20283500"/>
    <n v="283500"/>
    <n v="-20000000"/>
  </r>
  <r>
    <x v="7"/>
    <x v="8"/>
    <x v="32"/>
    <n v="71500"/>
    <n v="18721500"/>
    <n v="18650000"/>
  </r>
  <r>
    <x v="8"/>
    <x v="8"/>
    <x v="32"/>
    <n v="71500"/>
    <n v="2471500"/>
    <n v="2400000"/>
  </r>
  <r>
    <x v="7"/>
    <x v="11"/>
    <x v="32"/>
    <n v="15000000"/>
    <n v="400000"/>
    <n v="-14600000"/>
  </r>
  <r>
    <x v="8"/>
    <x v="11"/>
    <x v="32"/>
    <n v="15000000"/>
    <n v="100000"/>
    <n v="-14900000"/>
  </r>
  <r>
    <x v="8"/>
    <x v="14"/>
    <x v="32"/>
    <n v="0"/>
    <n v="450000"/>
    <n v="450000"/>
  </r>
  <r>
    <x v="5"/>
    <x v="8"/>
    <x v="33"/>
    <n v="608833"/>
    <n v="521576.21"/>
    <n v="-87256.79"/>
  </r>
  <r>
    <x v="6"/>
    <x v="8"/>
    <x v="33"/>
    <n v="617808.33333333326"/>
    <n v="588912.34"/>
    <n v="588912.34"/>
  </r>
  <r>
    <x v="7"/>
    <x v="8"/>
    <x v="33"/>
    <n v="694166.66666666663"/>
    <n v="572445.06999999995"/>
    <n v="572445.06999999995"/>
  </r>
  <r>
    <x v="8"/>
    <x v="8"/>
    <x v="33"/>
    <n v="726600"/>
    <n v="586096.71"/>
    <n v="586096.71"/>
  </r>
  <r>
    <x v="5"/>
    <x v="4"/>
    <x v="34"/>
    <n v="0"/>
    <n v="-25933.25"/>
    <n v="-25933.25"/>
  </r>
  <r>
    <x v="8"/>
    <x v="4"/>
    <x v="34"/>
    <n v="0"/>
    <n v="-65368.800000000003"/>
    <n v="-65368.800000000003"/>
  </r>
  <r>
    <x v="5"/>
    <x v="1"/>
    <x v="34"/>
    <n v="0"/>
    <n v="-25933.25"/>
    <n v="-25933.25"/>
  </r>
  <r>
    <x v="8"/>
    <x v="1"/>
    <x v="34"/>
    <n v="0"/>
    <n v="-29052.799999999999"/>
    <n v="-29052.799999999999"/>
  </r>
  <r>
    <x v="5"/>
    <x v="2"/>
    <x v="34"/>
    <n v="-25933"/>
    <n v="-25933.25"/>
    <n v="-0.25"/>
  </r>
  <r>
    <x v="6"/>
    <x v="2"/>
    <x v="34"/>
    <n v="0"/>
    <n v="-7465.7"/>
    <n v="-7465.7"/>
  </r>
  <r>
    <x v="8"/>
    <x v="2"/>
    <x v="34"/>
    <n v="0"/>
    <n v="-29052.799999999999"/>
    <n v="-29052.799999999999"/>
  </r>
  <r>
    <x v="5"/>
    <x v="3"/>
    <x v="34"/>
    <n v="-25933"/>
    <n v="-25933.25"/>
    <n v="-0.25"/>
  </r>
  <r>
    <x v="6"/>
    <x v="3"/>
    <x v="34"/>
    <n v="-28007.64"/>
    <n v="0"/>
    <n v="28007.64"/>
  </r>
  <r>
    <x v="7"/>
    <x v="3"/>
    <x v="34"/>
    <n v="-30248.25"/>
    <n v="0"/>
    <n v="30248.25"/>
  </r>
  <r>
    <x v="8"/>
    <x v="3"/>
    <x v="34"/>
    <n v="-32668.11"/>
    <n v="-21789.599999999999"/>
    <n v="10878.51"/>
  </r>
  <r>
    <x v="7"/>
    <x v="7"/>
    <x v="34"/>
    <n v="0"/>
    <n v="-12177"/>
    <n v="-12177"/>
  </r>
  <r>
    <x v="5"/>
    <x v="1"/>
    <x v="35"/>
    <n v="-10000"/>
    <n v="-2752.08"/>
    <n v="7247.92"/>
  </r>
  <r>
    <x v="6"/>
    <x v="1"/>
    <x v="35"/>
    <n v="-10800"/>
    <n v="-5059.9799999999996"/>
    <n v="5740.02"/>
  </r>
  <r>
    <x v="7"/>
    <x v="1"/>
    <x v="35"/>
    <n v="-11664"/>
    <n v="-5059.9799999999996"/>
    <n v="6604.02"/>
  </r>
  <r>
    <x v="8"/>
    <x v="1"/>
    <x v="35"/>
    <n v="-12597.12"/>
    <n v="-6728.72"/>
    <n v="5868.4"/>
  </r>
  <r>
    <x v="5"/>
    <x v="2"/>
    <x v="35"/>
    <n v="0"/>
    <n v="-45109.2"/>
    <n v="-45109.2"/>
  </r>
  <r>
    <x v="8"/>
    <x v="2"/>
    <x v="35"/>
    <n v="0"/>
    <n v="-44051.47"/>
    <n v="-44051.47"/>
  </r>
  <r>
    <x v="5"/>
    <x v="9"/>
    <x v="35"/>
    <n v="-2000"/>
    <n v="0"/>
    <n v="2000"/>
  </r>
  <r>
    <x v="6"/>
    <x v="9"/>
    <x v="35"/>
    <n v="-3000"/>
    <n v="0"/>
    <n v="3000"/>
  </r>
  <r>
    <x v="7"/>
    <x v="9"/>
    <x v="35"/>
    <n v="-3000"/>
    <n v="0"/>
    <n v="3000"/>
  </r>
  <r>
    <x v="8"/>
    <x v="9"/>
    <x v="35"/>
    <n v="-3000"/>
    <n v="0"/>
    <n v="3000"/>
  </r>
  <r>
    <x v="6"/>
    <x v="0"/>
    <x v="36"/>
    <n v="0"/>
    <n v="-22200"/>
    <n v="-22200"/>
  </r>
  <r>
    <x v="7"/>
    <x v="0"/>
    <x v="36"/>
    <n v="0"/>
    <n v="-26100"/>
    <n v="-26100"/>
  </r>
  <r>
    <x v="8"/>
    <x v="0"/>
    <x v="36"/>
    <n v="0"/>
    <n v="-22500"/>
    <n v="-22500"/>
  </r>
  <r>
    <x v="5"/>
    <x v="4"/>
    <x v="36"/>
    <n v="-25000"/>
    <n v="0"/>
    <n v="25000"/>
  </r>
  <r>
    <x v="6"/>
    <x v="4"/>
    <x v="36"/>
    <n v="-27000"/>
    <n v="0"/>
    <n v="27000"/>
  </r>
  <r>
    <x v="7"/>
    <x v="4"/>
    <x v="36"/>
    <n v="-29160"/>
    <n v="0"/>
    <n v="29160"/>
  </r>
  <r>
    <x v="8"/>
    <x v="4"/>
    <x v="36"/>
    <n v="-31492.799999999999"/>
    <n v="0"/>
    <n v="31492.799999999999"/>
  </r>
  <r>
    <x v="6"/>
    <x v="1"/>
    <x v="36"/>
    <n v="0"/>
    <n v="-3500"/>
    <n v="-3500"/>
  </r>
  <r>
    <x v="6"/>
    <x v="2"/>
    <x v="36"/>
    <n v="0"/>
    <n v="-3800"/>
    <n v="-3800"/>
  </r>
  <r>
    <x v="5"/>
    <x v="0"/>
    <x v="37"/>
    <n v="-883500"/>
    <n v="-569014.69999999995"/>
    <n v="314485.3"/>
  </r>
  <r>
    <x v="6"/>
    <x v="0"/>
    <x v="37"/>
    <n v="-1193500"/>
    <n v="-583134.69999999995"/>
    <n v="610365.30000000005"/>
  </r>
  <r>
    <x v="7"/>
    <x v="0"/>
    <x v="37"/>
    <n v="-1183500"/>
    <n v="-743707.7"/>
    <n v="439792.3"/>
  </r>
  <r>
    <x v="8"/>
    <x v="0"/>
    <x v="37"/>
    <n v="-1183500"/>
    <n v="-635396.69999999995"/>
    <n v="548103.30000000005"/>
  </r>
  <r>
    <x v="5"/>
    <x v="10"/>
    <x v="37"/>
    <n v="0"/>
    <n v="-69179.100000000006"/>
    <n v="-69179.100000000006"/>
  </r>
  <r>
    <x v="6"/>
    <x v="10"/>
    <x v="37"/>
    <n v="0"/>
    <n v="-105500"/>
    <n v="-105500"/>
  </r>
  <r>
    <x v="7"/>
    <x v="10"/>
    <x v="37"/>
    <n v="0"/>
    <n v="-60000"/>
    <n v="-60000"/>
  </r>
  <r>
    <x v="5"/>
    <x v="4"/>
    <x v="37"/>
    <n v="-569815"/>
    <n v="-1160227.29"/>
    <n v="-590412.29"/>
  </r>
  <r>
    <x v="6"/>
    <x v="4"/>
    <x v="37"/>
    <n v="-615400.19999999995"/>
    <n v="-1744218.6"/>
    <n v="-1128818.3999999999"/>
  </r>
  <r>
    <x v="7"/>
    <x v="4"/>
    <x v="37"/>
    <n v="-664632.22"/>
    <n v="-1364568.55"/>
    <n v="-699936.33"/>
  </r>
  <r>
    <x v="8"/>
    <x v="4"/>
    <x v="37"/>
    <n v="-717802.79"/>
    <n v="-1459044.61"/>
    <n v="-741241.82"/>
  </r>
  <r>
    <x v="5"/>
    <x v="1"/>
    <x v="37"/>
    <n v="-536305"/>
    <n v="-791293.32"/>
    <n v="-254988.32"/>
  </r>
  <r>
    <x v="6"/>
    <x v="1"/>
    <x v="37"/>
    <n v="-579209.4"/>
    <n v="-826626.78"/>
    <n v="-247417.38"/>
  </r>
  <r>
    <x v="7"/>
    <x v="1"/>
    <x v="37"/>
    <n v="-625546.15"/>
    <n v="-895038.03"/>
    <n v="-269491.88"/>
  </r>
  <r>
    <x v="8"/>
    <x v="1"/>
    <x v="37"/>
    <n v="-675589.84"/>
    <n v="-998012.55"/>
    <n v="-322422.71000000002"/>
  </r>
  <r>
    <x v="5"/>
    <x v="2"/>
    <x v="37"/>
    <n v="-420000"/>
    <n v="-688726.79"/>
    <n v="-268726.78999999998"/>
  </r>
  <r>
    <x v="6"/>
    <x v="2"/>
    <x v="37"/>
    <n v="-453600"/>
    <n v="-589802.31999999995"/>
    <n v="-136202.32"/>
  </r>
  <r>
    <x v="7"/>
    <x v="2"/>
    <x v="37"/>
    <n v="-489888"/>
    <n v="-650145.06000000006"/>
    <n v="-160257.06"/>
  </r>
  <r>
    <x v="8"/>
    <x v="2"/>
    <x v="37"/>
    <n v="-529079.04000000004"/>
    <n v="-751431.7"/>
    <n v="-222352.66"/>
  </r>
  <r>
    <x v="5"/>
    <x v="3"/>
    <x v="37"/>
    <n v="-239500"/>
    <n v="-361522.56"/>
    <n v="-122022.56"/>
  </r>
  <r>
    <x v="6"/>
    <x v="3"/>
    <x v="37"/>
    <n v="-258660"/>
    <n v="-361682.88"/>
    <n v="-103022.88"/>
  </r>
  <r>
    <x v="7"/>
    <x v="3"/>
    <x v="37"/>
    <n v="-279352.8"/>
    <n v="-471229.66"/>
    <n v="-191876.86"/>
  </r>
  <r>
    <x v="8"/>
    <x v="3"/>
    <x v="37"/>
    <n v="-301701.02"/>
    <n v="-696417.35"/>
    <n v="-394716.33"/>
  </r>
  <r>
    <x v="5"/>
    <x v="7"/>
    <x v="37"/>
    <n v="-80000"/>
    <n v="-37313.5"/>
    <n v="42686.5"/>
  </r>
  <r>
    <x v="6"/>
    <x v="7"/>
    <x v="37"/>
    <n v="-80000"/>
    <n v="-24012.1"/>
    <n v="55987.9"/>
  </r>
  <r>
    <x v="7"/>
    <x v="7"/>
    <x v="37"/>
    <n v="-90000"/>
    <n v="-256669.9"/>
    <n v="-166669.9"/>
  </r>
  <r>
    <x v="8"/>
    <x v="7"/>
    <x v="37"/>
    <n v="-90000"/>
    <n v="-24187.3"/>
    <n v="65812.7"/>
  </r>
  <r>
    <x v="5"/>
    <x v="5"/>
    <x v="37"/>
    <n v="-45924"/>
    <n v="-64539.199999999997"/>
    <n v="-18615.2"/>
  </r>
  <r>
    <x v="6"/>
    <x v="5"/>
    <x v="37"/>
    <n v="-45924"/>
    <n v="-112544.2"/>
    <n v="-66620.2"/>
  </r>
  <r>
    <x v="7"/>
    <x v="5"/>
    <x v="37"/>
    <n v="-45924"/>
    <n v="-161322.20000000001"/>
    <n v="-115398.2"/>
  </r>
  <r>
    <x v="8"/>
    <x v="5"/>
    <x v="37"/>
    <n v="-50000"/>
    <n v="-462701.2"/>
    <n v="-412701.2"/>
  </r>
  <r>
    <x v="5"/>
    <x v="8"/>
    <x v="37"/>
    <n v="-12700"/>
    <n v="0"/>
    <n v="12700"/>
  </r>
  <r>
    <x v="6"/>
    <x v="8"/>
    <x v="37"/>
    <n v="-12700"/>
    <n v="-20000"/>
    <n v="-7300"/>
  </r>
  <r>
    <x v="7"/>
    <x v="8"/>
    <x v="37"/>
    <n v="-12700"/>
    <n v="-840000"/>
    <n v="-827300"/>
  </r>
  <r>
    <x v="8"/>
    <x v="8"/>
    <x v="37"/>
    <n v="-12700"/>
    <n v="-316000"/>
    <n v="-303300"/>
  </r>
  <r>
    <x v="5"/>
    <x v="11"/>
    <x v="37"/>
    <n v="-3200000"/>
    <n v="-58080"/>
    <n v="3141920"/>
  </r>
  <r>
    <x v="6"/>
    <x v="11"/>
    <x v="37"/>
    <n v="0"/>
    <n v="-30250"/>
    <n v="-30250"/>
  </r>
  <r>
    <x v="7"/>
    <x v="11"/>
    <x v="37"/>
    <n v="0"/>
    <n v="-60000.27"/>
    <n v="-60000.27"/>
  </r>
  <r>
    <x v="8"/>
    <x v="11"/>
    <x v="37"/>
    <n v="0"/>
    <n v="-126800"/>
    <n v="-126800"/>
  </r>
  <r>
    <x v="5"/>
    <x v="12"/>
    <x v="37"/>
    <n v="-100000"/>
    <n v="-3630"/>
    <n v="96370"/>
  </r>
  <r>
    <x v="6"/>
    <x v="12"/>
    <x v="37"/>
    <n v="-40000"/>
    <n v="0"/>
    <n v="40000"/>
  </r>
  <r>
    <x v="7"/>
    <x v="12"/>
    <x v="37"/>
    <n v="-60000"/>
    <n v="0"/>
    <n v="60000"/>
  </r>
  <r>
    <x v="6"/>
    <x v="14"/>
    <x v="37"/>
    <n v="-200000"/>
    <n v="0"/>
    <n v="200000"/>
  </r>
  <r>
    <x v="7"/>
    <x v="14"/>
    <x v="37"/>
    <n v="-200000"/>
    <n v="0"/>
    <n v="200000"/>
  </r>
  <r>
    <x v="8"/>
    <x v="14"/>
    <x v="37"/>
    <n v="-200000"/>
    <n v="0"/>
    <n v="200000"/>
  </r>
  <r>
    <x v="5"/>
    <x v="9"/>
    <x v="37"/>
    <n v="-30000"/>
    <n v="-68511"/>
    <n v="-38511"/>
  </r>
  <r>
    <x v="6"/>
    <x v="9"/>
    <x v="37"/>
    <n v="-30000"/>
    <n v="-33832"/>
    <n v="-3832"/>
  </r>
  <r>
    <x v="7"/>
    <x v="9"/>
    <x v="37"/>
    <n v="-200000"/>
    <n v="-45786"/>
    <n v="154214"/>
  </r>
  <r>
    <x v="8"/>
    <x v="9"/>
    <x v="37"/>
    <n v="-30000"/>
    <n v="-79889"/>
    <n v="-49889"/>
  </r>
  <r>
    <x v="5"/>
    <x v="5"/>
    <x v="38"/>
    <n v="1800000"/>
    <n v="2022268"/>
    <n v="222268"/>
  </r>
  <r>
    <x v="6"/>
    <x v="5"/>
    <x v="38"/>
    <n v="1800000"/>
    <n v="1959527"/>
    <n v="159527"/>
  </r>
  <r>
    <x v="7"/>
    <x v="5"/>
    <x v="38"/>
    <n v="1800000"/>
    <n v="2302046"/>
    <n v="502046"/>
  </r>
  <r>
    <x v="8"/>
    <x v="5"/>
    <x v="38"/>
    <n v="2450000"/>
    <n v="2682424.3199999998"/>
    <n v="232424.32000000001"/>
  </r>
  <r>
    <x v="5"/>
    <x v="0"/>
    <x v="39"/>
    <n v="-95000"/>
    <n v="-96516.92"/>
    <n v="-1516.92"/>
  </r>
  <r>
    <x v="6"/>
    <x v="0"/>
    <x v="39"/>
    <n v="-95000"/>
    <n v="-103205.86"/>
    <n v="-8205.86"/>
  </r>
  <r>
    <x v="7"/>
    <x v="0"/>
    <x v="39"/>
    <n v="-95000"/>
    <n v="-113561.45"/>
    <n v="-18561.45"/>
  </r>
  <r>
    <x v="8"/>
    <x v="0"/>
    <x v="39"/>
    <n v="-95000"/>
    <n v="-123344.38"/>
    <n v="-28344.38"/>
  </r>
  <r>
    <x v="5"/>
    <x v="4"/>
    <x v="39"/>
    <n v="-223338"/>
    <n v="-1672037.03"/>
    <n v="-1448699.03"/>
  </r>
  <r>
    <x v="6"/>
    <x v="4"/>
    <x v="39"/>
    <n v="-241205"/>
    <n v="0"/>
    <n v="241205"/>
  </r>
  <r>
    <x v="7"/>
    <x v="4"/>
    <x v="39"/>
    <n v="-406301"/>
    <n v="-958328.97"/>
    <n v="-552027.97"/>
  </r>
  <r>
    <x v="8"/>
    <x v="4"/>
    <x v="39"/>
    <n v="-427142"/>
    <n v="-396952.36"/>
    <n v="30189.64"/>
  </r>
  <r>
    <x v="5"/>
    <x v="1"/>
    <x v="39"/>
    <n v="-167503"/>
    <n v="-131405.34"/>
    <n v="36097.660000000003"/>
  </r>
  <r>
    <x v="6"/>
    <x v="1"/>
    <x v="39"/>
    <n v="-180903"/>
    <n v="0"/>
    <n v="180903"/>
  </r>
  <r>
    <x v="7"/>
    <x v="1"/>
    <x v="39"/>
    <n v="-260175"/>
    <n v="-133995.53"/>
    <n v="126179.47"/>
  </r>
  <r>
    <x v="8"/>
    <x v="1"/>
    <x v="39"/>
    <n v="-275806"/>
    <n v="-386068.29"/>
    <n v="-110262.29"/>
  </r>
  <r>
    <x v="5"/>
    <x v="2"/>
    <x v="39"/>
    <n v="-160000"/>
    <n v="-131405.34"/>
    <n v="28594.66"/>
  </r>
  <r>
    <x v="6"/>
    <x v="2"/>
    <x v="39"/>
    <n v="-172800"/>
    <n v="0"/>
    <n v="172800"/>
  </r>
  <r>
    <x v="7"/>
    <x v="2"/>
    <x v="39"/>
    <n v="-251424"/>
    <n v="-133995.53"/>
    <n v="117428.47"/>
  </r>
  <r>
    <x v="8"/>
    <x v="2"/>
    <x v="39"/>
    <n v="-266354"/>
    <n v="-386068.29"/>
    <n v="-119714.29"/>
  </r>
  <r>
    <x v="5"/>
    <x v="3"/>
    <x v="39"/>
    <n v="-55834"/>
    <n v="-98554"/>
    <n v="-42720"/>
  </r>
  <r>
    <x v="6"/>
    <x v="3"/>
    <x v="39"/>
    <n v="-60301"/>
    <n v="0"/>
    <n v="60301"/>
  </r>
  <r>
    <x v="7"/>
    <x v="3"/>
    <x v="39"/>
    <n v="-113725"/>
    <n v="-100496.65"/>
    <n v="13228.35"/>
  </r>
  <r>
    <x v="8"/>
    <x v="3"/>
    <x v="39"/>
    <n v="-118935"/>
    <n v="-383891.47"/>
    <n v="-264956.46999999997"/>
  </r>
  <r>
    <x v="5"/>
    <x v="8"/>
    <x v="39"/>
    <n v="-105000"/>
    <n v="-89966.88"/>
    <n v="15033.12"/>
  </r>
  <r>
    <x v="6"/>
    <x v="8"/>
    <x v="39"/>
    <n v="-277500"/>
    <n v="-113944.19"/>
    <n v="163555.81"/>
  </r>
  <r>
    <x v="7"/>
    <x v="8"/>
    <x v="39"/>
    <n v="-105000"/>
    <n v="-300896.75"/>
    <n v="-195896.75"/>
  </r>
  <r>
    <x v="8"/>
    <x v="8"/>
    <x v="39"/>
    <n v="-105000"/>
    <n v="-138974.54999999999"/>
    <n v="-33974.550000000003"/>
  </r>
  <r>
    <x v="5"/>
    <x v="0"/>
    <x v="40"/>
    <n v="-3899827.42"/>
    <n v="-3899831.35"/>
    <n v="-3.93"/>
  </r>
  <r>
    <x v="6"/>
    <x v="0"/>
    <x v="40"/>
    <n v="-4306765.93"/>
    <n v="-4352762.1900000004"/>
    <n v="-45996.26"/>
  </r>
  <r>
    <x v="7"/>
    <x v="0"/>
    <x v="40"/>
    <n v="-4645881.3600000003"/>
    <n v="-4821615.9000000004"/>
    <n v="-175734.54"/>
  </r>
  <r>
    <x v="8"/>
    <x v="0"/>
    <x v="40"/>
    <n v="-7924014.1600000001"/>
    <n v="-8811993.8100000005"/>
    <n v="-887979.65"/>
  </r>
  <r>
    <x v="5"/>
    <x v="7"/>
    <x v="40"/>
    <n v="-386872.84"/>
    <n v="-386873.57"/>
    <n v="-0.73"/>
  </r>
  <r>
    <x v="6"/>
    <x v="7"/>
    <x v="40"/>
    <n v="-427242.18"/>
    <n v="-427243.32"/>
    <n v="-1.1399999999999999"/>
  </r>
  <r>
    <x v="7"/>
    <x v="7"/>
    <x v="40"/>
    <n v="-469179.2"/>
    <n v="-485286.56"/>
    <n v="-16107.36"/>
  </r>
  <r>
    <x v="8"/>
    <x v="7"/>
    <x v="40"/>
    <n v="-793988.19"/>
    <n v="-866340.67"/>
    <n v="-72352.479999999996"/>
  </r>
  <r>
    <x v="5"/>
    <x v="8"/>
    <x v="40"/>
    <n v="-296818.78000000003"/>
    <n v="-296818.87"/>
    <n v="-0.09"/>
  </r>
  <r>
    <x v="6"/>
    <x v="8"/>
    <x v="40"/>
    <n v="-327791.17"/>
    <n v="-327791.34999999998"/>
    <n v="-0.18"/>
  </r>
  <r>
    <x v="7"/>
    <x v="8"/>
    <x v="40"/>
    <n v="-353601.5"/>
    <n v="-371015.19"/>
    <n v="-17413.689999999999"/>
  </r>
  <r>
    <x v="8"/>
    <x v="8"/>
    <x v="40"/>
    <n v="-603948.18000000005"/>
    <n v="-665773.25"/>
    <n v="-61825.07"/>
  </r>
  <r>
    <x v="5"/>
    <x v="9"/>
    <x v="40"/>
    <n v="-244953.88"/>
    <n v="-244954.57"/>
    <n v="-0.69"/>
  </r>
  <r>
    <x v="6"/>
    <x v="9"/>
    <x v="40"/>
    <n v="-270514.28000000003"/>
    <n v="-270514.36"/>
    <n v="-0.08"/>
  </r>
  <r>
    <x v="7"/>
    <x v="9"/>
    <x v="40"/>
    <n v="-291814.62"/>
    <n v="-302465.69"/>
    <n v="-10651.07"/>
  </r>
  <r>
    <x v="8"/>
    <x v="9"/>
    <x v="40"/>
    <n v="-499759.87"/>
    <n v="-539965.77"/>
    <n v="-40205.9"/>
  </r>
  <r>
    <x v="5"/>
    <x v="4"/>
    <x v="41"/>
    <n v="-169082.43"/>
    <n v="-4557466.2"/>
    <n v="-4388383.7699999996"/>
  </r>
  <r>
    <x v="6"/>
    <x v="4"/>
    <x v="41"/>
    <n v="-186725.82"/>
    <n v="-5086036.7699999996"/>
    <n v="-4899310.95"/>
  </r>
  <r>
    <x v="7"/>
    <x v="4"/>
    <x v="41"/>
    <n v="-201428.64"/>
    <n v="-5652076.0300000003"/>
    <n v="-5450647.3899999997"/>
  </r>
  <r>
    <x v="8"/>
    <x v="4"/>
    <x v="41"/>
    <n v="-337955.1"/>
    <n v="-10158342.939999999"/>
    <n v="-9820387.8399999999"/>
  </r>
  <r>
    <x v="5"/>
    <x v="1"/>
    <x v="41"/>
    <n v="-75147.75"/>
    <n v="-3093565.96"/>
    <n v="-3018418.21"/>
  </r>
  <r>
    <x v="6"/>
    <x v="1"/>
    <x v="41"/>
    <n v="-82989.25"/>
    <n v="-2248578.27"/>
    <n v="-2165589.02"/>
  </r>
  <r>
    <x v="7"/>
    <x v="1"/>
    <x v="41"/>
    <n v="-89523.839999999997"/>
    <n v="-2700848.64"/>
    <n v="-2611324.7999999998"/>
  </r>
  <r>
    <x v="8"/>
    <x v="1"/>
    <x v="41"/>
    <n v="-150202.26999999999"/>
    <n v="-4630839.95"/>
    <n v="-4480637.68"/>
  </r>
  <r>
    <x v="5"/>
    <x v="2"/>
    <x v="41"/>
    <n v="-75147.75"/>
    <n v="-1574774.81"/>
    <n v="-1499627.06"/>
  </r>
  <r>
    <x v="6"/>
    <x v="2"/>
    <x v="41"/>
    <n v="-82989.25"/>
    <n v="-1750825.06"/>
    <n v="-1667835.81"/>
  </r>
  <r>
    <x v="7"/>
    <x v="2"/>
    <x v="41"/>
    <n v="-89523.839999999997"/>
    <n v="-1961033.61"/>
    <n v="-1871509.77"/>
  </r>
  <r>
    <x v="8"/>
    <x v="2"/>
    <x v="41"/>
    <n v="-150202.26999999999"/>
    <n v="-4083861.49"/>
    <n v="-3933659.22"/>
  </r>
  <r>
    <x v="5"/>
    <x v="3"/>
    <x v="41"/>
    <n v="-56360.81"/>
    <n v="-1911637.3"/>
    <n v="-1855276.49"/>
  </r>
  <r>
    <x v="6"/>
    <x v="3"/>
    <x v="41"/>
    <n v="-62241.94"/>
    <n v="-2121241.79"/>
    <n v="-2058999.85"/>
  </r>
  <r>
    <x v="7"/>
    <x v="3"/>
    <x v="41"/>
    <n v="-67142.880000000005"/>
    <n v="-2373795.3199999998"/>
    <n v="-2306652.44"/>
  </r>
  <r>
    <x v="8"/>
    <x v="3"/>
    <x v="41"/>
    <n v="-112651.7"/>
    <n v="-3654477.06"/>
    <n v="-3541825.36"/>
  </r>
  <r>
    <x v="5"/>
    <x v="4"/>
    <x v="42"/>
    <n v="-4619857.8"/>
    <n v="-169006.68"/>
    <n v="4450851.12"/>
  </r>
  <r>
    <x v="6"/>
    <x v="4"/>
    <x v="42"/>
    <n v="-5108373.97"/>
    <n v="-186642.31"/>
    <n v="4921731.66"/>
  </r>
  <r>
    <x v="7"/>
    <x v="4"/>
    <x v="42"/>
    <n v="-5514247.2199999997"/>
    <n v="-208686.6"/>
    <n v="5305560.62"/>
  </r>
  <r>
    <x v="8"/>
    <x v="4"/>
    <x v="42"/>
    <n v="-9336478.4800000004"/>
    <n v="-372550.39"/>
    <n v="8963928.0899999999"/>
  </r>
  <r>
    <x v="5"/>
    <x v="1"/>
    <x v="42"/>
    <n v="-2310495.23"/>
    <n v="-75114.080000000002"/>
    <n v="2235381.15"/>
  </r>
  <r>
    <x v="6"/>
    <x v="1"/>
    <x v="42"/>
    <n v="-2557156.4300000002"/>
    <n v="-82952.14"/>
    <n v="2474204.29"/>
  </r>
  <r>
    <x v="7"/>
    <x v="1"/>
    <x v="42"/>
    <n v="-2760124.69"/>
    <n v="-92749.6"/>
    <n v="2667375.09"/>
  </r>
  <r>
    <x v="8"/>
    <x v="1"/>
    <x v="42"/>
    <n v="-4647253.37"/>
    <n v="-165577.95000000001"/>
    <n v="4481675.42"/>
  </r>
  <r>
    <x v="5"/>
    <x v="2"/>
    <x v="42"/>
    <n v="-1840296.69"/>
    <n v="-75114.080000000002"/>
    <n v="1765182.61"/>
  </r>
  <r>
    <x v="6"/>
    <x v="2"/>
    <x v="42"/>
    <n v="-2037701.76"/>
    <n v="-82952.14"/>
    <n v="1954749.62"/>
  </r>
  <r>
    <x v="7"/>
    <x v="2"/>
    <x v="42"/>
    <n v="-2199768.09"/>
    <n v="-92749.6"/>
    <n v="2107018.4900000002"/>
  </r>
  <r>
    <x v="8"/>
    <x v="2"/>
    <x v="42"/>
    <n v="-3707278.14"/>
    <n v="-165577.95000000001"/>
    <n v="3541700.19"/>
  </r>
  <r>
    <x v="5"/>
    <x v="3"/>
    <x v="42"/>
    <n v="-1646111.91"/>
    <n v="-56335.56"/>
    <n v="1589776.35"/>
  </r>
  <r>
    <x v="6"/>
    <x v="3"/>
    <x v="42"/>
    <n v="-1823734.05"/>
    <n v="-62214.1"/>
    <n v="1761519.95"/>
  </r>
  <r>
    <x v="7"/>
    <x v="3"/>
    <x v="42"/>
    <n v="-1974551.54"/>
    <n v="-69562.2"/>
    <n v="1904989.34"/>
  </r>
  <r>
    <x v="8"/>
    <x v="3"/>
    <x v="42"/>
    <n v="-3334237.48"/>
    <n v="-124183.46"/>
    <n v="3210054.02"/>
  </r>
  <r>
    <x v="5"/>
    <x v="5"/>
    <x v="42"/>
    <n v="-1133475.01"/>
    <n v="-1133433.8999999999"/>
    <n v="41.11"/>
  </r>
  <r>
    <x v="6"/>
    <x v="5"/>
    <x v="42"/>
    <n v="-1251750.6599999999"/>
    <n v="-1251704.58"/>
    <n v="46.08"/>
  </r>
  <r>
    <x v="7"/>
    <x v="5"/>
    <x v="42"/>
    <n v="-1350313.71"/>
    <n v="-1399543.41"/>
    <n v="-49229.7"/>
  </r>
  <r>
    <x v="8"/>
    <x v="5"/>
    <x v="42"/>
    <n v="-2283502.29"/>
    <n v="-2498482.2000000002"/>
    <n v="-214979.91"/>
  </r>
  <r>
    <x v="5"/>
    <x v="4"/>
    <x v="43"/>
    <n v="-417543"/>
    <n v="-417543.7"/>
    <n v="-0.7"/>
  </r>
  <r>
    <x v="6"/>
    <x v="4"/>
    <x v="43"/>
    <n v="-828872.96"/>
    <n v="-461112.92"/>
    <n v="367760.04"/>
  </r>
  <r>
    <x v="7"/>
    <x v="4"/>
    <x v="43"/>
    <n v="-894138.54"/>
    <n v="-515575.72"/>
    <n v="378562.82"/>
  </r>
  <r>
    <x v="8"/>
    <x v="4"/>
    <x v="43"/>
    <n v="-1492582.3"/>
    <n v="-920411.88"/>
    <n v="572170.42000000004"/>
  </r>
  <r>
    <x v="5"/>
    <x v="1"/>
    <x v="43"/>
    <n v="-185574.67"/>
    <n v="-185574.98"/>
    <n v="-0.31"/>
  </r>
  <r>
    <x v="6"/>
    <x v="1"/>
    <x v="43"/>
    <n v="-368387.98"/>
    <n v="-204939.08"/>
    <n v="163448.9"/>
  </r>
  <r>
    <x v="7"/>
    <x v="1"/>
    <x v="43"/>
    <n v="-397394.91"/>
    <n v="-229144.76"/>
    <n v="168250.15"/>
  </r>
  <r>
    <x v="8"/>
    <x v="1"/>
    <x v="43"/>
    <n v="-663369.91"/>
    <n v="-409072.06"/>
    <n v="254297.85"/>
  </r>
  <r>
    <x v="5"/>
    <x v="2"/>
    <x v="43"/>
    <n v="-185574.67"/>
    <n v="-185574.98"/>
    <n v="-0.31"/>
  </r>
  <r>
    <x v="6"/>
    <x v="2"/>
    <x v="43"/>
    <n v="-368387.98"/>
    <n v="-204939.08"/>
    <n v="163448.9"/>
  </r>
  <r>
    <x v="7"/>
    <x v="2"/>
    <x v="43"/>
    <n v="-397394.91"/>
    <n v="-229144.76"/>
    <n v="168250.15"/>
  </r>
  <r>
    <x v="8"/>
    <x v="2"/>
    <x v="43"/>
    <n v="-663369.91"/>
    <n v="-409072.06"/>
    <n v="254297.85"/>
  </r>
  <r>
    <x v="5"/>
    <x v="3"/>
    <x v="43"/>
    <n v="-139181"/>
    <n v="-139181.23000000001"/>
    <n v="-0.23"/>
  </r>
  <r>
    <x v="6"/>
    <x v="3"/>
    <x v="43"/>
    <n v="-276290.99"/>
    <n v="-153704.31"/>
    <n v="122586.68"/>
  </r>
  <r>
    <x v="7"/>
    <x v="3"/>
    <x v="43"/>
    <n v="-298046.18"/>
    <n v="-171858.57"/>
    <n v="126187.61"/>
  </r>
  <r>
    <x v="8"/>
    <x v="3"/>
    <x v="43"/>
    <n v="-497527.43"/>
    <n v="-306804.05"/>
    <n v="190723.38"/>
  </r>
  <r>
    <x v="5"/>
    <x v="8"/>
    <x v="44"/>
    <n v="-653429.02"/>
    <n v="-653429.93000000005"/>
    <n v="-0.91"/>
  </r>
  <r>
    <x v="6"/>
    <x v="8"/>
    <x v="44"/>
    <n v="-721612.92"/>
    <n v="-730634.45"/>
    <n v="-9021.5300000000007"/>
  </r>
  <r>
    <x v="7"/>
    <x v="8"/>
    <x v="44"/>
    <n v="-778432.83"/>
    <n v="-806835.61"/>
    <n v="-28402.78"/>
  </r>
  <r>
    <x v="8"/>
    <x v="8"/>
    <x v="44"/>
    <n v="-1323563.29"/>
    <n v="-1451769.99"/>
    <n v="-128206.7"/>
  </r>
  <r>
    <x v="5"/>
    <x v="7"/>
    <x v="45"/>
    <n v="-895181.05"/>
    <n v="-925020.83"/>
    <n v="-29839.78"/>
  </r>
  <r>
    <x v="6"/>
    <x v="7"/>
    <x v="45"/>
    <n v="-988591.24"/>
    <n v="-988591.41"/>
    <n v="-0.17"/>
  </r>
  <r>
    <x v="7"/>
    <x v="7"/>
    <x v="45"/>
    <n v="-1066433.07"/>
    <n v="-1105354.4099999999"/>
    <n v="-38921.339999999997"/>
  </r>
  <r>
    <x v="8"/>
    <x v="7"/>
    <x v="45"/>
    <n v="-1826366.53"/>
    <n v="-1973290.76"/>
    <n v="-146924.23000000001"/>
  </r>
  <r>
    <x v="5"/>
    <x v="0"/>
    <x v="46"/>
    <n v="-594243.53"/>
    <n v="-594245.12"/>
    <n v="-1.59"/>
  </r>
  <r>
    <x v="6"/>
    <x v="0"/>
    <x v="46"/>
    <n v="-656251.55000000005"/>
    <n v="-656252.27"/>
    <n v="-0.72"/>
  </r>
  <r>
    <x v="7"/>
    <x v="0"/>
    <x v="46"/>
    <n v="-707924.9"/>
    <n v="-733762.77"/>
    <n v="-25837.87"/>
  </r>
  <r>
    <x v="8"/>
    <x v="0"/>
    <x v="46"/>
    <n v="-1187749.8500000001"/>
    <n v="-1309922.3500000001"/>
    <n v="-122172.5"/>
  </r>
  <r>
    <x v="5"/>
    <x v="10"/>
    <x v="47"/>
    <n v="0"/>
    <n v="-123411.08"/>
    <n v="-123411.08"/>
  </r>
  <r>
    <x v="6"/>
    <x v="10"/>
    <x v="47"/>
    <n v="0"/>
    <n v="-135386.14000000001"/>
    <n v="-135386.14000000001"/>
  </r>
  <r>
    <x v="7"/>
    <x v="10"/>
    <x v="47"/>
    <n v="0"/>
    <n v="-151376.64000000001"/>
    <n v="-151376.64000000001"/>
  </r>
  <r>
    <x v="8"/>
    <x v="10"/>
    <x v="47"/>
    <n v="0"/>
    <n v="-540478.55000000005"/>
    <n v="-540478.55000000005"/>
  </r>
  <r>
    <x v="5"/>
    <x v="4"/>
    <x v="47"/>
    <n v="-655650.01"/>
    <n v="-655650.91"/>
    <n v="-0.9"/>
  </r>
  <r>
    <x v="6"/>
    <x v="4"/>
    <x v="47"/>
    <n v="-724065.66"/>
    <n v="-726586.95"/>
    <n v="-2521.29"/>
  </r>
  <r>
    <x v="7"/>
    <x v="4"/>
    <x v="47"/>
    <n v="-1114598.7"/>
    <n v="-828082.13"/>
    <n v="286516.57"/>
  </r>
  <r>
    <x v="8"/>
    <x v="4"/>
    <x v="47"/>
    <n v="-1751795.01"/>
    <n v="-1901427.97"/>
    <n v="-149632.95999999999"/>
  </r>
  <r>
    <x v="5"/>
    <x v="1"/>
    <x v="47"/>
    <n v="-636365.07999999996"/>
    <n v="-636366.11"/>
    <n v="-1.03"/>
  </r>
  <r>
    <x v="6"/>
    <x v="1"/>
    <x v="47"/>
    <n v="-702768.39"/>
    <n v="-712676.84"/>
    <n v="-9908.4500000000007"/>
  </r>
  <r>
    <x v="7"/>
    <x v="1"/>
    <x v="47"/>
    <n v="-758104.48"/>
    <n v="-804832.22"/>
    <n v="-46727.74"/>
  </r>
  <r>
    <x v="8"/>
    <x v="1"/>
    <x v="47"/>
    <n v="-1277116.1499999999"/>
    <n v="-1402687.11"/>
    <n v="-125570.96"/>
  </r>
  <r>
    <x v="5"/>
    <x v="2"/>
    <x v="47"/>
    <n v="-558132.68999999994"/>
    <n v="-558134.18000000005"/>
    <n v="-1.49"/>
  </r>
  <r>
    <x v="6"/>
    <x v="2"/>
    <x v="47"/>
    <n v="-633236.75"/>
    <n v="-710060.76"/>
    <n v="-76824.009999999995"/>
  </r>
  <r>
    <x v="7"/>
    <x v="2"/>
    <x v="47"/>
    <n v="-494355.8"/>
    <n v="-520618.83"/>
    <n v="-26263.03"/>
  </r>
  <r>
    <x v="8"/>
    <x v="2"/>
    <x v="47"/>
    <n v="-897740.09"/>
    <n v="-898845.47"/>
    <n v="-1105.3800000000001"/>
  </r>
  <r>
    <x v="5"/>
    <x v="3"/>
    <x v="47"/>
    <n v="-373582.87"/>
    <n v="-373583.22"/>
    <n v="-0.35"/>
  </r>
  <r>
    <x v="6"/>
    <x v="3"/>
    <x v="47"/>
    <n v="-412565.43"/>
    <n v="-412566.38"/>
    <n v="-0.95"/>
  </r>
  <r>
    <x v="7"/>
    <x v="3"/>
    <x v="47"/>
    <n v="-445050.89"/>
    <n v="-467459.83"/>
    <n v="-22408.94"/>
  </r>
  <r>
    <x v="8"/>
    <x v="3"/>
    <x v="47"/>
    <n v="-750583.87"/>
    <n v="-823508.64"/>
    <n v="-72924.77"/>
  </r>
  <r>
    <x v="5"/>
    <x v="6"/>
    <x v="47"/>
    <n v="-1874282.97"/>
    <n v="-1759045.42"/>
    <n v="115237.55"/>
  </r>
  <r>
    <x v="6"/>
    <x v="6"/>
    <x v="47"/>
    <n v="-2069860.33"/>
    <n v="-1934475.09"/>
    <n v="135385.24"/>
  </r>
  <r>
    <x v="7"/>
    <x v="6"/>
    <x v="47"/>
    <n v="-2232841.4500000002"/>
    <n v="-2266664.71"/>
    <n v="-33823.26"/>
  </r>
  <r>
    <x v="8"/>
    <x v="6"/>
    <x v="47"/>
    <n v="-3823950.15"/>
    <n v="-3657788.79"/>
    <n v="166161.35999999999"/>
  </r>
  <r>
    <x v="5"/>
    <x v="0"/>
    <x v="48"/>
    <n v="-50000"/>
    <n v="-7672"/>
    <n v="42328"/>
  </r>
  <r>
    <x v="6"/>
    <x v="0"/>
    <x v="48"/>
    <n v="-50000"/>
    <n v="-114242.66"/>
    <n v="-64242.66"/>
  </r>
  <r>
    <x v="7"/>
    <x v="0"/>
    <x v="48"/>
    <n v="-50000"/>
    <n v="-22561.75"/>
    <n v="27438.25"/>
  </r>
  <r>
    <x v="8"/>
    <x v="0"/>
    <x v="48"/>
    <n v="-65000"/>
    <n v="-77999"/>
    <n v="-12999"/>
  </r>
  <r>
    <x v="5"/>
    <x v="10"/>
    <x v="48"/>
    <n v="0"/>
    <n v="-383713.14"/>
    <n v="-383713.14"/>
  </r>
  <r>
    <x v="6"/>
    <x v="10"/>
    <x v="48"/>
    <n v="0"/>
    <n v="-228367.26"/>
    <n v="-228367.26"/>
  </r>
  <r>
    <x v="7"/>
    <x v="10"/>
    <x v="48"/>
    <n v="0"/>
    <n v="-281013.24"/>
    <n v="-281013.24"/>
  </r>
  <r>
    <x v="8"/>
    <x v="10"/>
    <x v="48"/>
    <n v="0"/>
    <n v="-103257.35"/>
    <n v="-103257.35"/>
  </r>
  <r>
    <x v="5"/>
    <x v="4"/>
    <x v="48"/>
    <n v="-18952"/>
    <n v="-10775.73"/>
    <n v="8176.27"/>
  </r>
  <r>
    <x v="6"/>
    <x v="4"/>
    <x v="48"/>
    <n v="-20468.16"/>
    <n v="-5653.08"/>
    <n v="14815.08"/>
  </r>
  <r>
    <x v="7"/>
    <x v="4"/>
    <x v="48"/>
    <n v="-22105.61"/>
    <n v="-1695.96"/>
    <n v="20409.650000000001"/>
  </r>
  <r>
    <x v="8"/>
    <x v="4"/>
    <x v="48"/>
    <n v="-23874.06"/>
    <n v="-26132"/>
    <n v="-2257.94"/>
  </r>
  <r>
    <x v="5"/>
    <x v="1"/>
    <x v="48"/>
    <n v="-10285"/>
    <n v="-46942.54"/>
    <n v="-36657.54"/>
  </r>
  <r>
    <x v="6"/>
    <x v="1"/>
    <x v="48"/>
    <n v="-11107.8"/>
    <n v="-10292.48"/>
    <n v="815.32"/>
  </r>
  <r>
    <x v="7"/>
    <x v="1"/>
    <x v="48"/>
    <n v="-11996.42"/>
    <n v="-7534.27"/>
    <n v="4462.1499999999996"/>
  </r>
  <r>
    <x v="8"/>
    <x v="1"/>
    <x v="48"/>
    <n v="-12956.14"/>
    <n v="-27560"/>
    <n v="-14603.86"/>
  </r>
  <r>
    <x v="5"/>
    <x v="2"/>
    <x v="48"/>
    <n v="-22040"/>
    <n v="-88719.84"/>
    <n v="-66679.839999999997"/>
  </r>
  <r>
    <x v="6"/>
    <x v="2"/>
    <x v="48"/>
    <n v="-23803.200000000001"/>
    <n v="-47520.480000000003"/>
    <n v="-23717.279999999999"/>
  </r>
  <r>
    <x v="7"/>
    <x v="2"/>
    <x v="48"/>
    <n v="-25707.46"/>
    <n v="-29372.2"/>
    <n v="-3664.74"/>
  </r>
  <r>
    <x v="8"/>
    <x v="2"/>
    <x v="48"/>
    <n v="-27764.05"/>
    <n v="-29722.240000000002"/>
    <n v="-1958.19"/>
  </r>
  <r>
    <x v="5"/>
    <x v="3"/>
    <x v="48"/>
    <n v="-10285"/>
    <n v="-9651.91"/>
    <n v="633.09"/>
  </r>
  <r>
    <x v="6"/>
    <x v="3"/>
    <x v="48"/>
    <n v="-11107.8"/>
    <n v="-1884.36"/>
    <n v="9223.44"/>
  </r>
  <r>
    <x v="7"/>
    <x v="3"/>
    <x v="48"/>
    <n v="-11996.42"/>
    <n v="-807.6"/>
    <n v="11188.82"/>
  </r>
  <r>
    <x v="8"/>
    <x v="3"/>
    <x v="48"/>
    <n v="-12956.14"/>
    <n v="-6560"/>
    <n v="6396.14"/>
  </r>
  <r>
    <x v="5"/>
    <x v="7"/>
    <x v="48"/>
    <n v="0"/>
    <n v="-55320"/>
    <n v="-55320"/>
  </r>
  <r>
    <x v="6"/>
    <x v="7"/>
    <x v="48"/>
    <n v="0"/>
    <n v="-35309.9"/>
    <n v="-35309.9"/>
  </r>
  <r>
    <x v="7"/>
    <x v="7"/>
    <x v="48"/>
    <n v="0"/>
    <n v="-31897"/>
    <n v="-31897"/>
  </r>
  <r>
    <x v="8"/>
    <x v="7"/>
    <x v="48"/>
    <n v="0"/>
    <n v="-51680"/>
    <n v="-51680"/>
  </r>
  <r>
    <x v="5"/>
    <x v="5"/>
    <x v="48"/>
    <n v="-25000"/>
    <n v="0"/>
    <n v="25000"/>
  </r>
  <r>
    <x v="6"/>
    <x v="5"/>
    <x v="48"/>
    <n v="-25000"/>
    <n v="-44012.18"/>
    <n v="-19012.18"/>
  </r>
  <r>
    <x v="7"/>
    <x v="5"/>
    <x v="48"/>
    <n v="-25000"/>
    <n v="-22701.200000000001"/>
    <n v="2298.8000000000002"/>
  </r>
  <r>
    <x v="8"/>
    <x v="5"/>
    <x v="48"/>
    <n v="-35000"/>
    <n v="-27217.56"/>
    <n v="7782.44"/>
  </r>
  <r>
    <x v="6"/>
    <x v="11"/>
    <x v="48"/>
    <n v="0"/>
    <n v="-19613.28"/>
    <n v="-19613.28"/>
  </r>
  <r>
    <x v="7"/>
    <x v="11"/>
    <x v="48"/>
    <n v="0"/>
    <n v="-6477.76"/>
    <n v="-6477.76"/>
  </r>
  <r>
    <x v="8"/>
    <x v="11"/>
    <x v="48"/>
    <n v="0"/>
    <n v="-29419.919999999998"/>
    <n v="-29419.919999999998"/>
  </r>
  <r>
    <x v="5"/>
    <x v="12"/>
    <x v="48"/>
    <n v="-40000"/>
    <n v="-31011.84"/>
    <n v="8988.16"/>
  </r>
  <r>
    <x v="6"/>
    <x v="12"/>
    <x v="48"/>
    <n v="-44000"/>
    <n v="-26311.61"/>
    <n v="17688.39"/>
  </r>
  <r>
    <x v="7"/>
    <x v="12"/>
    <x v="48"/>
    <n v="-48000"/>
    <n v="-9474.36"/>
    <n v="38525.64"/>
  </r>
  <r>
    <x v="8"/>
    <x v="12"/>
    <x v="48"/>
    <n v="-52800"/>
    <n v="-45337.95"/>
    <n v="7462.05"/>
  </r>
  <r>
    <x v="5"/>
    <x v="9"/>
    <x v="48"/>
    <n v="-120000"/>
    <n v="0"/>
    <n v="120000"/>
  </r>
  <r>
    <x v="7"/>
    <x v="9"/>
    <x v="48"/>
    <n v="-230000"/>
    <n v="-2560"/>
    <n v="227440"/>
  </r>
  <r>
    <x v="5"/>
    <x v="6"/>
    <x v="48"/>
    <n v="-70000"/>
    <n v="-19052.900000000001"/>
    <n v="50947.1"/>
  </r>
  <r>
    <x v="6"/>
    <x v="6"/>
    <x v="48"/>
    <n v="-80000"/>
    <n v="-16394.28"/>
    <n v="63605.72"/>
  </r>
  <r>
    <x v="7"/>
    <x v="6"/>
    <x v="48"/>
    <n v="-100000"/>
    <n v="-5653.2"/>
    <n v="94346.8"/>
  </r>
  <r>
    <x v="8"/>
    <x v="6"/>
    <x v="48"/>
    <n v="-114000"/>
    <n v="0"/>
    <n v="114000"/>
  </r>
  <r>
    <x v="6"/>
    <x v="14"/>
    <x v="49"/>
    <n v="400000"/>
    <n v="0"/>
    <n v="-400000"/>
  </r>
  <r>
    <x v="5"/>
    <x v="8"/>
    <x v="56"/>
    <n v="2497000"/>
    <n v="2518798.6"/>
    <n v="21798.600000000093"/>
  </r>
  <r>
    <x v="5"/>
    <x v="7"/>
    <x v="56"/>
    <n v="2970565.1859642575"/>
    <n v="4087905.21"/>
    <n v="1117340.0240357425"/>
  </r>
  <r>
    <x v="5"/>
    <x v="9"/>
    <x v="56"/>
    <n v="1073674"/>
    <n v="1053160"/>
    <n v="-20514"/>
  </r>
  <r>
    <x v="5"/>
    <x v="13"/>
    <x v="56"/>
    <n v="0"/>
    <n v="17000"/>
    <n v="17000"/>
  </r>
  <r>
    <x v="5"/>
    <x v="10"/>
    <x v="56"/>
    <n v="0"/>
    <n v="101446"/>
    <n v="101446"/>
  </r>
  <r>
    <x v="5"/>
    <x v="11"/>
    <x v="57"/>
    <n v="23000000"/>
    <n v="23000000"/>
    <n v="0"/>
  </r>
  <r>
    <x v="5"/>
    <x v="8"/>
    <x v="58"/>
    <n v="-3100000"/>
    <n v="-3100000"/>
    <n v="0"/>
  </r>
  <r>
    <x v="5"/>
    <x v="3"/>
    <x v="59"/>
    <n v="-312835.03000000003"/>
    <n v="-312835.03000000003"/>
    <n v="0"/>
  </r>
  <r>
    <x v="6"/>
    <x v="8"/>
    <x v="56"/>
    <n v="2892525"/>
    <n v="2882764.15"/>
    <n v="-9760.8500000000931"/>
  </r>
  <r>
    <x v="6"/>
    <x v="7"/>
    <x v="56"/>
    <n v="3059723.8517624731"/>
    <n v="3535498.0999999996"/>
    <n v="475774.24823752651"/>
  </r>
  <r>
    <x v="6"/>
    <x v="9"/>
    <x v="56"/>
    <n v="2000000"/>
    <n v="500218"/>
    <n v="-1499782"/>
  </r>
  <r>
    <x v="6"/>
    <x v="13"/>
    <x v="56"/>
    <n v="0"/>
    <n v="30000"/>
    <n v="30000"/>
  </r>
  <r>
    <x v="6"/>
    <x v="10"/>
    <x v="56"/>
    <n v="0"/>
    <n v="136918"/>
    <n v="136918"/>
  </r>
  <r>
    <x v="6"/>
    <x v="8"/>
    <x v="58"/>
    <n v="-5000000"/>
    <n v="-3140000"/>
    <n v="1860000"/>
  </r>
  <r>
    <x v="6"/>
    <x v="3"/>
    <x v="59"/>
    <n v="-323882.81"/>
    <n v="0"/>
    <n v="323882.81"/>
  </r>
  <r>
    <x v="6"/>
    <x v="11"/>
    <x v="57"/>
    <n v="200000"/>
    <n v="0"/>
    <n v="-200000"/>
  </r>
  <r>
    <x v="7"/>
    <x v="3"/>
    <x v="59"/>
    <n v="-360848.71"/>
    <n v="-659231.81000000006"/>
    <n v="-298383.10000000003"/>
  </r>
  <r>
    <x v="7"/>
    <x v="8"/>
    <x v="56"/>
    <n v="3252500"/>
    <n v="2779362.47"/>
    <n v="-473137.5299999998"/>
  </r>
  <r>
    <x v="7"/>
    <x v="8"/>
    <x v="58"/>
    <n v="-24050000"/>
    <n v="-20280000"/>
    <n v="3770000"/>
  </r>
  <r>
    <x v="7"/>
    <x v="7"/>
    <x v="56"/>
    <n v="5053874.125538094"/>
    <n v="3377427"/>
    <n v="-1676447.125538094"/>
  </r>
  <r>
    <x v="7"/>
    <x v="9"/>
    <x v="56"/>
    <n v="1500000"/>
    <n v="1849902"/>
    <n v="349902"/>
  </r>
  <r>
    <x v="7"/>
    <x v="13"/>
    <x v="56"/>
    <n v="0"/>
    <n v="91250"/>
    <n v="91250"/>
  </r>
  <r>
    <x v="7"/>
    <x v="10"/>
    <x v="56"/>
    <n v="0"/>
    <n v="83949"/>
    <n v="83949"/>
  </r>
  <r>
    <x v="7"/>
    <x v="11"/>
    <x v="59"/>
    <n v="-476190.48"/>
    <n v="-476190.48"/>
    <n v="0"/>
  </r>
  <r>
    <x v="7"/>
    <x v="11"/>
    <x v="57"/>
    <n v="200000"/>
    <n v="0"/>
    <n v="-200000"/>
  </r>
  <r>
    <x v="8"/>
    <x v="8"/>
    <x v="58"/>
    <n v="-1820000"/>
    <n v="-5650000"/>
    <n v="-3830000"/>
  </r>
  <r>
    <x v="8"/>
    <x v="7"/>
    <x v="56"/>
    <n v="3846722.1941087553"/>
    <n v="2570778"/>
    <n v="-1275944.1941087553"/>
  </r>
  <r>
    <x v="8"/>
    <x v="9"/>
    <x v="56"/>
    <n v="1500000"/>
    <n v="2075071"/>
    <n v="575071"/>
  </r>
  <r>
    <x v="8"/>
    <x v="13"/>
    <x v="56"/>
    <n v="0"/>
    <n v="91750"/>
    <n v="91750"/>
  </r>
  <r>
    <x v="8"/>
    <x v="10"/>
    <x v="56"/>
    <n v="0"/>
    <n v="103220"/>
    <n v="103220"/>
  </r>
  <r>
    <x v="8"/>
    <x v="3"/>
    <x v="59"/>
    <n v="-376999.39"/>
    <n v="-347249"/>
    <n v="29750.390000000014"/>
  </r>
  <r>
    <x v="8"/>
    <x v="11"/>
    <x v="59"/>
    <n v="-476190.48"/>
    <n v="-476190.48"/>
    <n v="0"/>
  </r>
  <r>
    <x v="8"/>
    <x v="11"/>
    <x v="57"/>
    <n v="100000"/>
    <n v="0"/>
    <n v="-100000"/>
  </r>
  <r>
    <x v="8"/>
    <x v="8"/>
    <x v="56"/>
    <n v="3405400"/>
    <n v="2817391.5"/>
    <n v="-588008.5"/>
  </r>
  <r>
    <x v="0"/>
    <x v="8"/>
    <x v="58"/>
    <n v="-2450000"/>
    <n v="-2405000"/>
    <n v="45000"/>
  </r>
  <r>
    <x v="1"/>
    <x v="8"/>
    <x v="58"/>
    <n v="-4450000"/>
    <n v="-2360000"/>
    <n v="2090000"/>
  </r>
  <r>
    <x v="2"/>
    <x v="8"/>
    <x v="58"/>
    <n v="-4550000"/>
    <n v="-1945000"/>
    <n v="2605000"/>
  </r>
  <r>
    <x v="3"/>
    <x v="8"/>
    <x v="58"/>
    <n v="-3250000"/>
    <n v="-4890000"/>
    <n v="-1640000"/>
  </r>
  <r>
    <x v="4"/>
    <x v="8"/>
    <x v="58"/>
    <n v="-5250000"/>
    <n v="-4320000"/>
    <n v="930000"/>
  </r>
  <r>
    <x v="0"/>
    <x v="8"/>
    <x v="56"/>
    <n v="1500000"/>
    <n v="1806696"/>
    <n v="306696"/>
  </r>
  <r>
    <x v="1"/>
    <x v="8"/>
    <x v="56"/>
    <n v="1490000"/>
    <n v="1954604"/>
    <n v="464604"/>
  </r>
  <r>
    <x v="2"/>
    <x v="8"/>
    <x v="56"/>
    <n v="2071533.3333333333"/>
    <n v="1595079"/>
    <n v="-476454.33333333326"/>
  </r>
  <r>
    <x v="3"/>
    <x v="8"/>
    <x v="56"/>
    <n v="2248333.333333333"/>
    <n v="1449845"/>
    <n v="-798488.33333333302"/>
  </r>
  <r>
    <x v="4"/>
    <x v="8"/>
    <x v="56"/>
    <n v="2689000"/>
    <n v="1258138"/>
    <n v="-1430862"/>
  </r>
  <r>
    <x v="0"/>
    <x v="7"/>
    <x v="56"/>
    <n v="2148247.0499999998"/>
    <n v="1998989"/>
    <n v="-149258.04999999981"/>
  </r>
  <r>
    <x v="1"/>
    <x v="7"/>
    <x v="56"/>
    <n v="2205759.5474999999"/>
    <n v="2649764"/>
    <n v="444004.45250000013"/>
  </r>
  <r>
    <x v="2"/>
    <x v="7"/>
    <x v="56"/>
    <n v="2277024.89175"/>
    <n v="2524610"/>
    <n v="247585.10825000005"/>
  </r>
  <r>
    <x v="3"/>
    <x v="7"/>
    <x v="56"/>
    <n v="2702707.8288375004"/>
    <n v="2872050"/>
    <n v="169342.17116249958"/>
  </r>
  <r>
    <x v="4"/>
    <x v="7"/>
    <x v="56"/>
    <n v="2764367.662779375"/>
    <n v="2641953"/>
    <n v="-122414.66277937498"/>
  </r>
  <r>
    <x v="0"/>
    <x v="9"/>
    <x v="56"/>
    <n v="1300000"/>
    <n v="1151647"/>
    <n v="-148353"/>
  </r>
  <r>
    <x v="1"/>
    <x v="9"/>
    <x v="56"/>
    <n v="1820000"/>
    <n v="1168915"/>
    <n v="-651085"/>
  </r>
  <r>
    <x v="2"/>
    <x v="9"/>
    <x v="56"/>
    <n v="1820000"/>
    <n v="1160445"/>
    <n v="-659555"/>
  </r>
  <r>
    <x v="3"/>
    <x v="9"/>
    <x v="56"/>
    <n v="1820000"/>
    <n v="1157930"/>
    <n v="-662070"/>
  </r>
  <r>
    <x v="4"/>
    <x v="9"/>
    <x v="56"/>
    <n v="1820000"/>
    <n v="988524"/>
    <n v="-831476"/>
  </r>
  <r>
    <x v="1"/>
    <x v="13"/>
    <x v="56"/>
    <n v="0"/>
    <n v="50000"/>
    <n v="50000"/>
  </r>
  <r>
    <x v="2"/>
    <x v="13"/>
    <x v="56"/>
    <n v="0"/>
    <n v="93000"/>
    <n v="93000"/>
  </r>
  <r>
    <x v="3"/>
    <x v="13"/>
    <x v="56"/>
    <n v="0"/>
    <n v="75000"/>
    <n v="75000"/>
  </r>
  <r>
    <x v="4"/>
    <x v="13"/>
    <x v="56"/>
    <n v="0"/>
    <n v="69000"/>
    <n v="69000"/>
  </r>
  <r>
    <x v="0"/>
    <x v="10"/>
    <x v="56"/>
    <n v="0"/>
    <n v="125662"/>
    <n v="125662"/>
  </r>
  <r>
    <x v="1"/>
    <x v="10"/>
    <x v="56"/>
    <n v="0"/>
    <n v="69160"/>
    <n v="69160"/>
  </r>
  <r>
    <x v="2"/>
    <x v="10"/>
    <x v="56"/>
    <n v="0"/>
    <n v="120309"/>
    <n v="120309"/>
  </r>
  <r>
    <x v="3"/>
    <x v="10"/>
    <x v="56"/>
    <n v="0"/>
    <n v="76288"/>
    <n v="76288"/>
  </r>
  <r>
    <x v="4"/>
    <x v="10"/>
    <x v="56"/>
    <n v="0"/>
    <n v="89122"/>
    <n v="89122"/>
  </r>
  <r>
    <x v="0"/>
    <x v="3"/>
    <x v="59"/>
    <n v="0"/>
    <n v="-269708"/>
    <n v="-269708"/>
  </r>
  <r>
    <x v="1"/>
    <x v="3"/>
    <x v="59"/>
    <n v="0"/>
    <n v="-272514"/>
    <n v="-272514"/>
  </r>
  <r>
    <x v="2"/>
    <x v="3"/>
    <x v="59"/>
    <n v="0"/>
    <n v="-282044"/>
    <n v="-282044"/>
  </r>
  <r>
    <x v="3"/>
    <x v="3"/>
    <x v="59"/>
    <n v="0"/>
    <n v="-291931"/>
    <n v="-291931"/>
  </r>
  <r>
    <x v="4"/>
    <x v="3"/>
    <x v="59"/>
    <n v="0"/>
    <n v="-302189"/>
    <n v="-302189"/>
  </r>
  <r>
    <x v="9"/>
    <x v="0"/>
    <x v="0"/>
    <n v="-480000"/>
    <n v="-374884.57"/>
    <n v="105115.43"/>
  </r>
  <r>
    <x v="9"/>
    <x v="1"/>
    <x v="0"/>
    <n v="-410000"/>
    <n v="-205000"/>
    <n v="205000"/>
  </r>
  <r>
    <x v="9"/>
    <x v="2"/>
    <x v="0"/>
    <n v="-1612500"/>
    <n v="-900000"/>
    <n v="712500"/>
  </r>
  <r>
    <x v="9"/>
    <x v="3"/>
    <x v="0"/>
    <n v="-1022450"/>
    <n v="-511225"/>
    <n v="511225"/>
  </r>
  <r>
    <x v="9"/>
    <x v="0"/>
    <x v="1"/>
    <n v="-110000"/>
    <n v="-145540.54"/>
    <n v="-35540.54"/>
  </r>
  <r>
    <x v="9"/>
    <x v="4"/>
    <x v="1"/>
    <n v="-75600"/>
    <n v="-25362.25"/>
    <n v="50237.75"/>
  </r>
  <r>
    <x v="9"/>
    <x v="1"/>
    <x v="1"/>
    <n v="-33600"/>
    <n v="-11272.11"/>
    <n v="22327.89"/>
  </r>
  <r>
    <x v="9"/>
    <x v="2"/>
    <x v="1"/>
    <n v="-33600"/>
    <n v="-11272.11"/>
    <n v="22327.89"/>
  </r>
  <r>
    <x v="9"/>
    <x v="3"/>
    <x v="1"/>
    <n v="-25200"/>
    <n v="-8454.08"/>
    <n v="16745.919999999998"/>
  </r>
  <r>
    <x v="9"/>
    <x v="4"/>
    <x v="2"/>
    <n v="-143416.92000000001"/>
    <n v="0"/>
    <n v="143416.92000000001"/>
  </r>
  <r>
    <x v="9"/>
    <x v="1"/>
    <x v="2"/>
    <n v="-75962.28"/>
    <n v="0"/>
    <n v="75962.28"/>
  </r>
  <r>
    <x v="9"/>
    <x v="2"/>
    <x v="2"/>
    <n v="-70965.2"/>
    <n v="0"/>
    <n v="70965.2"/>
  </r>
  <r>
    <x v="9"/>
    <x v="3"/>
    <x v="2"/>
    <n v="-54472.480000000003"/>
    <n v="0"/>
    <n v="54472.480000000003"/>
  </r>
  <r>
    <x v="9"/>
    <x v="6"/>
    <x v="2"/>
    <n v="-30000"/>
    <n v="0"/>
    <n v="30000"/>
  </r>
  <r>
    <x v="9"/>
    <x v="0"/>
    <x v="3"/>
    <n v="-3290042.23"/>
    <n v="-1699227.66"/>
    <n v="1590814.57"/>
  </r>
  <r>
    <x v="9"/>
    <x v="7"/>
    <x v="3"/>
    <n v="-155372.56"/>
    <n v="-156162.37"/>
    <n v="-789.81"/>
  </r>
  <r>
    <x v="9"/>
    <x v="8"/>
    <x v="3"/>
    <n v="-118061.81"/>
    <n v="-116731.81"/>
    <n v="1330"/>
  </r>
  <r>
    <x v="9"/>
    <x v="9"/>
    <x v="3"/>
    <n v="-268716.33"/>
    <n v="-95624.05"/>
    <n v="173092.28"/>
  </r>
  <r>
    <x v="9"/>
    <x v="4"/>
    <x v="4"/>
    <n v="-5832895.5899999999"/>
    <n v="-1817059.13"/>
    <n v="4015836.46"/>
  </r>
  <r>
    <x v="9"/>
    <x v="1"/>
    <x v="4"/>
    <n v="-1141442.8600000001"/>
    <n v="-919471.91"/>
    <n v="221970.95"/>
  </r>
  <r>
    <x v="9"/>
    <x v="2"/>
    <x v="4"/>
    <n v="-879203.29"/>
    <n v="-754869.47"/>
    <n v="124333.82"/>
  </r>
  <r>
    <x v="9"/>
    <x v="3"/>
    <x v="4"/>
    <n v="-792289.15"/>
    <n v="-659240.02"/>
    <n v="133049.13"/>
  </r>
  <r>
    <x v="9"/>
    <x v="4"/>
    <x v="5"/>
    <n v="-66064.59"/>
    <n v="-64301.51"/>
    <n v="1763.08"/>
  </r>
  <r>
    <x v="9"/>
    <x v="1"/>
    <x v="5"/>
    <n v="-29362.04"/>
    <n v="-28578.45"/>
    <n v="783.59"/>
  </r>
  <r>
    <x v="9"/>
    <x v="2"/>
    <x v="5"/>
    <n v="-29362.04"/>
    <n v="-28578.45"/>
    <n v="783.59"/>
  </r>
  <r>
    <x v="9"/>
    <x v="3"/>
    <x v="5"/>
    <n v="-22021.53"/>
    <n v="-21433.84"/>
    <n v="587.69000000000005"/>
  </r>
  <r>
    <x v="9"/>
    <x v="5"/>
    <x v="5"/>
    <n v="-930108.57"/>
    <n v="-488740.1"/>
    <n v="441368.47"/>
  </r>
  <r>
    <x v="9"/>
    <x v="4"/>
    <x v="6"/>
    <n v="-292666.64"/>
    <n v="-187851.38"/>
    <n v="104815.26"/>
  </r>
  <r>
    <x v="9"/>
    <x v="1"/>
    <x v="6"/>
    <n v="-130074.06"/>
    <n v="-83489.5"/>
    <n v="46584.56"/>
  </r>
  <r>
    <x v="9"/>
    <x v="2"/>
    <x v="6"/>
    <n v="-130074.06"/>
    <n v="-83489.5"/>
    <n v="46584.56"/>
  </r>
  <r>
    <x v="9"/>
    <x v="3"/>
    <x v="6"/>
    <n v="-97555.55"/>
    <n v="-62617.13"/>
    <n v="34938.42"/>
  </r>
  <r>
    <x v="9"/>
    <x v="8"/>
    <x v="7"/>
    <n v="-611236.81000000006"/>
    <n v="-263355.93"/>
    <n v="347880.88"/>
  </r>
  <r>
    <x v="9"/>
    <x v="7"/>
    <x v="8"/>
    <n v="-648724.9"/>
    <n v="-425759.04"/>
    <n v="222965.86"/>
  </r>
  <r>
    <x v="9"/>
    <x v="0"/>
    <x v="9"/>
    <n v="-232185.31"/>
    <n v="-249351.45"/>
    <n v="-17166.14"/>
  </r>
  <r>
    <x v="9"/>
    <x v="10"/>
    <x v="10"/>
    <n v="0"/>
    <n v="-109673.73"/>
    <n v="-109673.73"/>
  </r>
  <r>
    <x v="9"/>
    <x v="4"/>
    <x v="10"/>
    <n v="-1073211.6499999999"/>
    <n v="-378321.33"/>
    <n v="694890.32"/>
  </r>
  <r>
    <x v="9"/>
    <x v="1"/>
    <x v="10"/>
    <n v="-249777.48"/>
    <n v="-247209.75"/>
    <n v="2567.73"/>
  </r>
  <r>
    <x v="9"/>
    <x v="2"/>
    <x v="10"/>
    <n v="-165313.73000000001"/>
    <n v="-167739.24"/>
    <n v="-2425.5100000000002"/>
  </r>
  <r>
    <x v="9"/>
    <x v="3"/>
    <x v="10"/>
    <n v="-148787.54"/>
    <n v="-153318.1"/>
    <n v="-4530.5600000000004"/>
  </r>
  <r>
    <x v="9"/>
    <x v="6"/>
    <x v="10"/>
    <n v="-1365085.74"/>
    <n v="-715407.91"/>
    <n v="649677.82999999996"/>
  </r>
  <r>
    <x v="9"/>
    <x v="0"/>
    <x v="11"/>
    <n v="-1400000"/>
    <n v="-21172.62"/>
    <n v="1378827.38"/>
  </r>
  <r>
    <x v="9"/>
    <x v="3"/>
    <x v="11"/>
    <n v="-29823"/>
    <n v="-12822.94"/>
    <n v="17000.060000000001"/>
  </r>
  <r>
    <x v="9"/>
    <x v="11"/>
    <x v="11"/>
    <n v="-2191861.86"/>
    <n v="-2325265.88"/>
    <n v="-133404.01999999999"/>
  </r>
  <r>
    <x v="9"/>
    <x v="4"/>
    <x v="12"/>
    <n v="-1670851.08"/>
    <n v="-325805.28000000003"/>
    <n v="1345045.8"/>
  </r>
  <r>
    <x v="9"/>
    <x v="1"/>
    <x v="12"/>
    <n v="-618040.09"/>
    <n v="-101262.96"/>
    <n v="516777.13"/>
  </r>
  <r>
    <x v="9"/>
    <x v="2"/>
    <x v="12"/>
    <n v="-627912.12"/>
    <n v="-168855.34"/>
    <n v="459056.78"/>
  </r>
  <r>
    <x v="9"/>
    <x v="3"/>
    <x v="12"/>
    <n v="-403908.8"/>
    <n v="-298680.5"/>
    <n v="105228.3"/>
  </r>
  <r>
    <x v="9"/>
    <x v="7"/>
    <x v="12"/>
    <n v="0"/>
    <n v="-82564.87"/>
    <n v="-82564.87"/>
  </r>
  <r>
    <x v="9"/>
    <x v="5"/>
    <x v="12"/>
    <n v="-58500"/>
    <n v="-30159.7"/>
    <n v="28340.3"/>
  </r>
  <r>
    <x v="9"/>
    <x v="8"/>
    <x v="12"/>
    <n v="-296256.33"/>
    <n v="-116199.08"/>
    <n v="180057.25"/>
  </r>
  <r>
    <x v="9"/>
    <x v="9"/>
    <x v="12"/>
    <n v="0"/>
    <n v="-2324.2800000000002"/>
    <n v="-2324.2800000000002"/>
  </r>
  <r>
    <x v="9"/>
    <x v="4"/>
    <x v="13"/>
    <n v="-5116000"/>
    <n v="-432519.64"/>
    <n v="4683480.3600000003"/>
  </r>
  <r>
    <x v="9"/>
    <x v="1"/>
    <x v="13"/>
    <n v="-2020000"/>
    <n v="-221808.73"/>
    <n v="1798191.27"/>
  </r>
  <r>
    <x v="9"/>
    <x v="2"/>
    <x v="13"/>
    <n v="-1581500"/>
    <n v="-221808.73"/>
    <n v="1359691.27"/>
  </r>
  <r>
    <x v="9"/>
    <x v="3"/>
    <x v="13"/>
    <n v="-878000"/>
    <n v="-179666.55"/>
    <n v="698333.45"/>
  </r>
  <r>
    <x v="9"/>
    <x v="5"/>
    <x v="13"/>
    <n v="-444000"/>
    <n v="-103240"/>
    <n v="340760"/>
  </r>
  <r>
    <x v="9"/>
    <x v="0"/>
    <x v="14"/>
    <n v="-18000"/>
    <n v="-11977.07"/>
    <n v="6022.93"/>
  </r>
  <r>
    <x v="9"/>
    <x v="4"/>
    <x v="14"/>
    <n v="-309377.34000000003"/>
    <n v="-67553.820000000007"/>
    <n v="241823.52"/>
  </r>
  <r>
    <x v="9"/>
    <x v="1"/>
    <x v="14"/>
    <n v="-137501.04"/>
    <n v="-22740.23"/>
    <n v="114760.81"/>
  </r>
  <r>
    <x v="9"/>
    <x v="2"/>
    <x v="14"/>
    <n v="-137501.04"/>
    <n v="0"/>
    <n v="137501.04"/>
  </r>
  <r>
    <x v="9"/>
    <x v="3"/>
    <x v="14"/>
    <n v="-150742.89000000001"/>
    <n v="-27117.54"/>
    <n v="123625.35"/>
  </r>
  <r>
    <x v="9"/>
    <x v="7"/>
    <x v="14"/>
    <n v="0"/>
    <n v="-25046.59"/>
    <n v="-25046.59"/>
  </r>
  <r>
    <x v="9"/>
    <x v="9"/>
    <x v="14"/>
    <n v="-9000"/>
    <n v="-6934.17"/>
    <n v="2065.83"/>
  </r>
  <r>
    <x v="9"/>
    <x v="4"/>
    <x v="15"/>
    <n v="-59970.14"/>
    <n v="-22100"/>
    <n v="37870.14"/>
  </r>
  <r>
    <x v="9"/>
    <x v="1"/>
    <x v="15"/>
    <n v="-9995.02"/>
    <n v="0"/>
    <n v="9995.02"/>
  </r>
  <r>
    <x v="9"/>
    <x v="2"/>
    <x v="15"/>
    <n v="-9995.02"/>
    <n v="-82037.03"/>
    <n v="-72042.009999999995"/>
  </r>
  <r>
    <x v="9"/>
    <x v="3"/>
    <x v="15"/>
    <n v="-9995.02"/>
    <n v="0"/>
    <n v="9995.02"/>
  </r>
  <r>
    <x v="9"/>
    <x v="4"/>
    <x v="16"/>
    <n v="-11845040.68"/>
    <n v="-2708593"/>
    <n v="9136447.6799999997"/>
  </r>
  <r>
    <x v="9"/>
    <x v="1"/>
    <x v="16"/>
    <n v="-5654433.7199999997"/>
    <n v="-4147418"/>
    <n v="1507015.72"/>
  </r>
  <r>
    <x v="9"/>
    <x v="2"/>
    <x v="16"/>
    <n v="-5687011.46"/>
    <n v="-5038143"/>
    <n v="648868.46"/>
  </r>
  <r>
    <x v="9"/>
    <x v="3"/>
    <x v="16"/>
    <n v="-4044075.14"/>
    <n v="-2730321"/>
    <n v="1313754.1399999999"/>
  </r>
  <r>
    <x v="9"/>
    <x v="12"/>
    <x v="16"/>
    <n v="0"/>
    <n v="-50000"/>
    <n v="-50000"/>
  </r>
  <r>
    <x v="9"/>
    <x v="0"/>
    <x v="17"/>
    <n v="-1147000"/>
    <n v="-623922.57999999996"/>
    <n v="523077.42"/>
  </r>
  <r>
    <x v="9"/>
    <x v="13"/>
    <x v="17"/>
    <n v="0"/>
    <n v="-11213.21"/>
    <n v="-11213.21"/>
  </r>
  <r>
    <x v="9"/>
    <x v="11"/>
    <x v="17"/>
    <n v="0"/>
    <n v="-16905.13"/>
    <n v="-16905.13"/>
  </r>
  <r>
    <x v="9"/>
    <x v="9"/>
    <x v="17"/>
    <n v="-15000"/>
    <n v="-4272.2700000000004"/>
    <n v="10727.73"/>
  </r>
  <r>
    <x v="9"/>
    <x v="0"/>
    <x v="18"/>
    <n v="-120000"/>
    <n v="-120977.73"/>
    <n v="-977.73"/>
  </r>
  <r>
    <x v="9"/>
    <x v="4"/>
    <x v="18"/>
    <n v="-109136.53"/>
    <n v="-42905.41"/>
    <n v="66231.12"/>
  </r>
  <r>
    <x v="9"/>
    <x v="1"/>
    <x v="18"/>
    <n v="-67566.929999999993"/>
    <n v="-72488.81"/>
    <n v="-4921.88"/>
  </r>
  <r>
    <x v="9"/>
    <x v="2"/>
    <x v="18"/>
    <n v="-60569.94"/>
    <n v="-75418.61"/>
    <n v="-14848.67"/>
  </r>
  <r>
    <x v="9"/>
    <x v="3"/>
    <x v="18"/>
    <n v="-48175.64"/>
    <n v="-5395.66"/>
    <n v="42779.98"/>
  </r>
  <r>
    <x v="9"/>
    <x v="7"/>
    <x v="18"/>
    <n v="0"/>
    <n v="-34646"/>
    <n v="-34646"/>
  </r>
  <r>
    <x v="9"/>
    <x v="5"/>
    <x v="18"/>
    <n v="-25000"/>
    <n v="-18615.84"/>
    <n v="6384.16"/>
  </r>
  <r>
    <x v="9"/>
    <x v="8"/>
    <x v="18"/>
    <n v="-50000"/>
    <n v="-29715.24"/>
    <n v="20284.759999999998"/>
  </r>
  <r>
    <x v="9"/>
    <x v="9"/>
    <x v="18"/>
    <n v="0"/>
    <n v="-14517.47"/>
    <n v="-14517.47"/>
  </r>
  <r>
    <x v="9"/>
    <x v="6"/>
    <x v="18"/>
    <n v="0"/>
    <n v="-53913.5"/>
    <n v="-53913.5"/>
  </r>
  <r>
    <x v="9"/>
    <x v="0"/>
    <x v="19"/>
    <n v="-160000"/>
    <n v="-14310"/>
    <n v="145690"/>
  </r>
  <r>
    <x v="9"/>
    <x v="4"/>
    <x v="19"/>
    <n v="-996084.22"/>
    <n v="-224398.86"/>
    <n v="771685.36"/>
  </r>
  <r>
    <x v="9"/>
    <x v="1"/>
    <x v="19"/>
    <n v="-413305.61"/>
    <n v="-77105.42"/>
    <n v="336200.19"/>
  </r>
  <r>
    <x v="9"/>
    <x v="2"/>
    <x v="19"/>
    <n v="-373326.61"/>
    <n v="-8626.7099999999991"/>
    <n v="364699.9"/>
  </r>
  <r>
    <x v="9"/>
    <x v="3"/>
    <x v="19"/>
    <n v="-265002.7"/>
    <n v="-70932.31"/>
    <n v="194070.39"/>
  </r>
  <r>
    <x v="9"/>
    <x v="7"/>
    <x v="19"/>
    <n v="-353000"/>
    <n v="0"/>
    <n v="353000"/>
  </r>
  <r>
    <x v="9"/>
    <x v="5"/>
    <x v="19"/>
    <n v="-15000"/>
    <n v="-20220"/>
    <n v="-5220"/>
  </r>
  <r>
    <x v="9"/>
    <x v="13"/>
    <x v="19"/>
    <n v="-194351.39"/>
    <n v="0"/>
    <n v="194351.39"/>
  </r>
  <r>
    <x v="9"/>
    <x v="11"/>
    <x v="19"/>
    <n v="-150000"/>
    <n v="0"/>
    <n v="150000"/>
  </r>
  <r>
    <x v="9"/>
    <x v="9"/>
    <x v="19"/>
    <n v="-30000"/>
    <n v="-6201.02"/>
    <n v="23798.98"/>
  </r>
  <r>
    <x v="9"/>
    <x v="6"/>
    <x v="19"/>
    <n v="-442465.1"/>
    <n v="0"/>
    <n v="442465.1"/>
  </r>
  <r>
    <x v="9"/>
    <x v="4"/>
    <x v="20"/>
    <n v="-657771.31999999995"/>
    <n v="0"/>
    <n v="657771.31999999995"/>
  </r>
  <r>
    <x v="9"/>
    <x v="1"/>
    <x v="20"/>
    <n v="-146171.4"/>
    <n v="0"/>
    <n v="146171.4"/>
  </r>
  <r>
    <x v="9"/>
    <x v="2"/>
    <x v="20"/>
    <n v="-146171.4"/>
    <n v="0"/>
    <n v="146171.4"/>
  </r>
  <r>
    <x v="9"/>
    <x v="3"/>
    <x v="20"/>
    <n v="-109628.55"/>
    <n v="0"/>
    <n v="109628.55"/>
  </r>
  <r>
    <x v="9"/>
    <x v="5"/>
    <x v="20"/>
    <n v="-686994.54"/>
    <n v="0"/>
    <n v="686994.54"/>
  </r>
  <r>
    <x v="9"/>
    <x v="8"/>
    <x v="20"/>
    <n v="-1201840.48"/>
    <n v="0"/>
    <n v="1201840.48"/>
  </r>
  <r>
    <x v="9"/>
    <x v="0"/>
    <x v="50"/>
    <n v="-657638.15"/>
    <n v="-439646"/>
    <n v="217992.15"/>
  </r>
  <r>
    <x v="9"/>
    <x v="10"/>
    <x v="50"/>
    <n v="0"/>
    <n v="-1851703.68"/>
    <n v="-1851703.68"/>
  </r>
  <r>
    <x v="9"/>
    <x v="4"/>
    <x v="50"/>
    <n v="0"/>
    <n v="-298539.90000000002"/>
    <n v="-298539.90000000002"/>
  </r>
  <r>
    <x v="9"/>
    <x v="1"/>
    <x v="50"/>
    <n v="0"/>
    <n v="-132684.4"/>
    <n v="-132684.4"/>
  </r>
  <r>
    <x v="9"/>
    <x v="2"/>
    <x v="50"/>
    <n v="0"/>
    <n v="-132684.4"/>
    <n v="-132684.4"/>
  </r>
  <r>
    <x v="9"/>
    <x v="3"/>
    <x v="50"/>
    <n v="0"/>
    <n v="-99513.3"/>
    <n v="-99513.3"/>
  </r>
  <r>
    <x v="9"/>
    <x v="7"/>
    <x v="50"/>
    <n v="0"/>
    <n v="-1625561"/>
    <n v="-1625561"/>
  </r>
  <r>
    <x v="9"/>
    <x v="5"/>
    <x v="50"/>
    <n v="0"/>
    <n v="-789810"/>
    <n v="-789810"/>
  </r>
  <r>
    <x v="9"/>
    <x v="8"/>
    <x v="50"/>
    <n v="0"/>
    <n v="-1408410"/>
    <n v="-1408410"/>
  </r>
  <r>
    <x v="9"/>
    <x v="11"/>
    <x v="50"/>
    <n v="0"/>
    <n v="-2621569"/>
    <n v="-2621569"/>
  </r>
  <r>
    <x v="9"/>
    <x v="6"/>
    <x v="50"/>
    <n v="0"/>
    <n v="-366628.32"/>
    <n v="-366628.32"/>
  </r>
  <r>
    <x v="9"/>
    <x v="4"/>
    <x v="51"/>
    <n v="-347902.85"/>
    <n v="0"/>
    <n v="347902.85"/>
  </r>
  <r>
    <x v="9"/>
    <x v="1"/>
    <x v="51"/>
    <n v="-154623.49"/>
    <n v="0"/>
    <n v="154623.49"/>
  </r>
  <r>
    <x v="9"/>
    <x v="2"/>
    <x v="51"/>
    <n v="-154623.49"/>
    <n v="0"/>
    <n v="154623.49"/>
  </r>
  <r>
    <x v="9"/>
    <x v="3"/>
    <x v="51"/>
    <n v="-115967.62"/>
    <n v="0"/>
    <n v="115967.62"/>
  </r>
  <r>
    <x v="9"/>
    <x v="5"/>
    <x v="52"/>
    <n v="-726718.72"/>
    <n v="0"/>
    <n v="726718.72"/>
  </r>
  <r>
    <x v="9"/>
    <x v="8"/>
    <x v="53"/>
    <n v="-1271334.6599999999"/>
    <n v="0"/>
    <n v="1271334.6599999999"/>
  </r>
  <r>
    <x v="9"/>
    <x v="10"/>
    <x v="54"/>
    <n v="-973340.32"/>
    <n v="0"/>
    <n v="973340.32"/>
  </r>
  <r>
    <x v="9"/>
    <x v="7"/>
    <x v="54"/>
    <n v="-1059393.6399999999"/>
    <n v="0"/>
    <n v="1059393.6399999999"/>
  </r>
  <r>
    <x v="9"/>
    <x v="11"/>
    <x v="54"/>
    <n v="-1895835.28"/>
    <n v="0"/>
    <n v="1895835.28"/>
  </r>
  <r>
    <x v="9"/>
    <x v="10"/>
    <x v="55"/>
    <n v="-730446.01"/>
    <n v="0"/>
    <n v="730446.01"/>
  </r>
  <r>
    <x v="9"/>
    <x v="7"/>
    <x v="55"/>
    <n v="-436315.12"/>
    <n v="0"/>
    <n v="436315.12"/>
  </r>
  <r>
    <x v="9"/>
    <x v="11"/>
    <x v="55"/>
    <n v="-1011523.31"/>
    <n v="0"/>
    <n v="1011523.31"/>
  </r>
  <r>
    <x v="9"/>
    <x v="12"/>
    <x v="55"/>
    <n v="-337341"/>
    <n v="0"/>
    <n v="337341"/>
  </r>
  <r>
    <x v="9"/>
    <x v="4"/>
    <x v="21"/>
    <n v="-164333.54"/>
    <n v="0"/>
    <n v="164333.54"/>
  </r>
  <r>
    <x v="9"/>
    <x v="1"/>
    <x v="21"/>
    <n v="-93037.119999999995"/>
    <n v="0"/>
    <n v="93037.119999999995"/>
  </r>
  <r>
    <x v="9"/>
    <x v="2"/>
    <x v="21"/>
    <n v="-73037.119999999995"/>
    <n v="0"/>
    <n v="73037.119999999995"/>
  </r>
  <r>
    <x v="9"/>
    <x v="3"/>
    <x v="21"/>
    <n v="-54777.84"/>
    <n v="0"/>
    <n v="54777.84"/>
  </r>
  <r>
    <x v="9"/>
    <x v="4"/>
    <x v="22"/>
    <n v="-150000"/>
    <n v="0"/>
    <n v="150000"/>
  </r>
  <r>
    <x v="9"/>
    <x v="4"/>
    <x v="23"/>
    <n v="54615035.850000001"/>
    <n v="30323351"/>
    <n v="-24291684.850000001"/>
  </r>
  <r>
    <x v="9"/>
    <x v="1"/>
    <x v="23"/>
    <n v="30182004.329999998"/>
    <n v="15195790"/>
    <n v="-14986214.33"/>
  </r>
  <r>
    <x v="9"/>
    <x v="2"/>
    <x v="23"/>
    <n v="30675605.879999999"/>
    <n v="15904340.050000001"/>
    <n v="-14771265.83"/>
  </r>
  <r>
    <x v="9"/>
    <x v="3"/>
    <x v="23"/>
    <n v="19655439.829999998"/>
    <n v="11787245"/>
    <n v="-7868194.8300000001"/>
  </r>
  <r>
    <x v="9"/>
    <x v="0"/>
    <x v="24"/>
    <n v="1700000"/>
    <n v="399490.1"/>
    <n v="-1300509.8999999999"/>
  </r>
  <r>
    <x v="9"/>
    <x v="7"/>
    <x v="24"/>
    <n v="0"/>
    <n v="32167"/>
    <n v="32167"/>
  </r>
  <r>
    <x v="9"/>
    <x v="13"/>
    <x v="24"/>
    <n v="0"/>
    <n v="60474.51"/>
    <n v="60474.51"/>
  </r>
  <r>
    <x v="9"/>
    <x v="8"/>
    <x v="24"/>
    <n v="25000"/>
    <n v="50100.41"/>
    <n v="25100.41"/>
  </r>
  <r>
    <x v="9"/>
    <x v="11"/>
    <x v="24"/>
    <n v="0"/>
    <n v="11664.78"/>
    <n v="11664.78"/>
  </r>
  <r>
    <x v="9"/>
    <x v="9"/>
    <x v="24"/>
    <n v="0"/>
    <n v="13920"/>
    <n v="13920"/>
  </r>
  <r>
    <x v="9"/>
    <x v="4"/>
    <x v="25"/>
    <n v="-386340.81"/>
    <n v="-327097"/>
    <n v="59243.81"/>
  </r>
  <r>
    <x v="9"/>
    <x v="1"/>
    <x v="25"/>
    <n v="-193479.69"/>
    <n v="-347482"/>
    <n v="-154002.31"/>
  </r>
  <r>
    <x v="9"/>
    <x v="2"/>
    <x v="25"/>
    <n v="-187482.66"/>
    <n v="-3182"/>
    <n v="184300.66"/>
  </r>
  <r>
    <x v="9"/>
    <x v="3"/>
    <x v="25"/>
    <n v="-154105.32"/>
    <n v="-198219"/>
    <n v="-44113.68"/>
  </r>
  <r>
    <x v="9"/>
    <x v="5"/>
    <x v="25"/>
    <n v="-1477.46"/>
    <n v="-17830"/>
    <n v="-16352.54"/>
  </r>
  <r>
    <x v="9"/>
    <x v="9"/>
    <x v="25"/>
    <n v="-15000"/>
    <n v="0"/>
    <n v="15000"/>
  </r>
  <r>
    <x v="9"/>
    <x v="6"/>
    <x v="25"/>
    <n v="-10000"/>
    <n v="0"/>
    <n v="10000"/>
  </r>
  <r>
    <x v="9"/>
    <x v="0"/>
    <x v="26"/>
    <n v="-10000"/>
    <n v="0"/>
    <n v="10000"/>
  </r>
  <r>
    <x v="9"/>
    <x v="4"/>
    <x v="26"/>
    <n v="-1331622.29"/>
    <n v="0"/>
    <n v="1331622.29"/>
  </r>
  <r>
    <x v="9"/>
    <x v="1"/>
    <x v="26"/>
    <n v="-782847.97"/>
    <n v="0"/>
    <n v="782847.97"/>
  </r>
  <r>
    <x v="9"/>
    <x v="2"/>
    <x v="26"/>
    <n v="-558959.94999999995"/>
    <n v="-2654.06"/>
    <n v="556305.89"/>
  </r>
  <r>
    <x v="9"/>
    <x v="3"/>
    <x v="26"/>
    <n v="-525166.93999999994"/>
    <n v="0"/>
    <n v="525166.93999999994"/>
  </r>
  <r>
    <x v="9"/>
    <x v="9"/>
    <x v="26"/>
    <n v="-15000"/>
    <n v="-14500"/>
    <n v="500"/>
  </r>
  <r>
    <x v="9"/>
    <x v="4"/>
    <x v="27"/>
    <n v="-118244.36"/>
    <n v="0"/>
    <n v="118244.36"/>
  </r>
  <r>
    <x v="9"/>
    <x v="1"/>
    <x v="27"/>
    <n v="-37981.089999999997"/>
    <n v="0"/>
    <n v="37981.089999999997"/>
  </r>
  <r>
    <x v="9"/>
    <x v="2"/>
    <x v="27"/>
    <n v="-33983.08"/>
    <n v="0"/>
    <n v="33983.08"/>
  </r>
  <r>
    <x v="9"/>
    <x v="3"/>
    <x v="27"/>
    <n v="-29985.07"/>
    <n v="0"/>
    <n v="29985.07"/>
  </r>
  <r>
    <x v="9"/>
    <x v="13"/>
    <x v="27"/>
    <n v="-1928116.32"/>
    <n v="-2750000"/>
    <n v="-821883.68"/>
  </r>
  <r>
    <x v="9"/>
    <x v="11"/>
    <x v="27"/>
    <n v="-11278334.25"/>
    <n v="0"/>
    <n v="11278334.25"/>
  </r>
  <r>
    <x v="9"/>
    <x v="12"/>
    <x v="27"/>
    <n v="-1044883.33"/>
    <n v="-140000"/>
    <n v="904883.33"/>
  </r>
  <r>
    <x v="9"/>
    <x v="4"/>
    <x v="28"/>
    <n v="-102850.55"/>
    <n v="-185000"/>
    <n v="-82149.45"/>
  </r>
  <r>
    <x v="9"/>
    <x v="1"/>
    <x v="28"/>
    <n v="-79960.78"/>
    <n v="0"/>
    <n v="79960.78"/>
  </r>
  <r>
    <x v="9"/>
    <x v="2"/>
    <x v="28"/>
    <n v="-59970.25"/>
    <n v="0"/>
    <n v="59970.25"/>
  </r>
  <r>
    <x v="9"/>
    <x v="3"/>
    <x v="28"/>
    <n v="-39979.71"/>
    <n v="0"/>
    <n v="39979.71"/>
  </r>
  <r>
    <x v="9"/>
    <x v="4"/>
    <x v="29"/>
    <n v="-73902.720000000001"/>
    <n v="0"/>
    <n v="73902.720000000001"/>
  </r>
  <r>
    <x v="9"/>
    <x v="1"/>
    <x v="29"/>
    <n v="-35982.080000000002"/>
    <n v="0"/>
    <n v="35982.080000000002"/>
  </r>
  <r>
    <x v="9"/>
    <x v="2"/>
    <x v="29"/>
    <n v="-29985.07"/>
    <n v="0"/>
    <n v="29985.07"/>
  </r>
  <r>
    <x v="9"/>
    <x v="3"/>
    <x v="29"/>
    <n v="-25987.06"/>
    <n v="0"/>
    <n v="25987.06"/>
  </r>
  <r>
    <x v="9"/>
    <x v="13"/>
    <x v="29"/>
    <n v="-1928116.32"/>
    <n v="-989098.05"/>
    <n v="939018.27"/>
  </r>
  <r>
    <x v="9"/>
    <x v="11"/>
    <x v="29"/>
    <n v="-20638241.32"/>
    <n v="-10119530.189999999"/>
    <n v="10518711.130000001"/>
  </r>
  <r>
    <x v="9"/>
    <x v="4"/>
    <x v="31"/>
    <n v="-3140730.49"/>
    <n v="-1033705.81"/>
    <n v="2107024.6800000002"/>
  </r>
  <r>
    <x v="9"/>
    <x v="1"/>
    <x v="31"/>
    <n v="-1499281.67"/>
    <n v="-775279.36"/>
    <n v="724002.31"/>
  </r>
  <r>
    <x v="9"/>
    <x v="2"/>
    <x v="31"/>
    <n v="-1507919.71"/>
    <n v="-516852.91"/>
    <n v="991066.8"/>
  </r>
  <r>
    <x v="9"/>
    <x v="3"/>
    <x v="31"/>
    <n v="-1072292.6599999999"/>
    <n v="-258426.45"/>
    <n v="813866.21"/>
  </r>
  <r>
    <x v="9"/>
    <x v="0"/>
    <x v="32"/>
    <n v="400000"/>
    <n v="2172500"/>
    <n v="1772500"/>
  </r>
  <r>
    <x v="9"/>
    <x v="10"/>
    <x v="32"/>
    <n v="2000000"/>
    <n v="5537400"/>
    <n v="3537400"/>
  </r>
  <r>
    <x v="9"/>
    <x v="5"/>
    <x v="32"/>
    <n v="400000"/>
    <n v="33000"/>
    <n v="-367000"/>
  </r>
  <r>
    <x v="9"/>
    <x v="13"/>
    <x v="32"/>
    <n v="2847500"/>
    <n v="0"/>
    <n v="-2847500"/>
  </r>
  <r>
    <x v="9"/>
    <x v="8"/>
    <x v="32"/>
    <n v="3761500"/>
    <n v="12211500"/>
    <n v="8450000"/>
  </r>
  <r>
    <x v="9"/>
    <x v="11"/>
    <x v="32"/>
    <n v="25000000"/>
    <n v="0"/>
    <n v="-25000000"/>
  </r>
  <r>
    <x v="9"/>
    <x v="8"/>
    <x v="33"/>
    <n v="1961521.67"/>
    <n v="997608.02"/>
    <n v="-963913.65"/>
  </r>
  <r>
    <x v="9"/>
    <x v="3"/>
    <x v="34"/>
    <n v="-35281.56"/>
    <n v="0"/>
    <n v="35281.56"/>
  </r>
  <r>
    <x v="9"/>
    <x v="1"/>
    <x v="35"/>
    <n v="-31604.89"/>
    <n v="-6728.71"/>
    <n v="24876.18"/>
  </r>
  <r>
    <x v="9"/>
    <x v="9"/>
    <x v="35"/>
    <n v="-6000"/>
    <n v="-2440.09"/>
    <n v="3559.91"/>
  </r>
  <r>
    <x v="9"/>
    <x v="4"/>
    <x v="36"/>
    <n v="-34012.22"/>
    <n v="0"/>
    <n v="34012.22"/>
  </r>
  <r>
    <x v="9"/>
    <x v="0"/>
    <x v="37"/>
    <n v="-2836000"/>
    <n v="-860328.95"/>
    <n v="1975671.05"/>
  </r>
  <r>
    <x v="9"/>
    <x v="4"/>
    <x v="37"/>
    <n v="-2108432.2400000002"/>
    <n v="-3970159.95"/>
    <n v="-1861727.71"/>
  </r>
  <r>
    <x v="9"/>
    <x v="1"/>
    <x v="37"/>
    <n v="-1459273.72"/>
    <n v="-935679.05"/>
    <n v="523594.67"/>
  </r>
  <r>
    <x v="9"/>
    <x v="2"/>
    <x v="37"/>
    <n v="-1123130.6399999999"/>
    <n v="-926728.42"/>
    <n v="196402.22"/>
  </r>
  <r>
    <x v="9"/>
    <x v="3"/>
    <x v="37"/>
    <n v="-651674.86"/>
    <n v="-720613.41"/>
    <n v="-68938.55"/>
  </r>
  <r>
    <x v="9"/>
    <x v="7"/>
    <x v="37"/>
    <n v="-100000"/>
    <n v="-29000.1"/>
    <n v="70999.899999999994"/>
  </r>
  <r>
    <x v="9"/>
    <x v="5"/>
    <x v="37"/>
    <n v="-121307"/>
    <n v="-79016.600000000006"/>
    <n v="42290.400000000001"/>
  </r>
  <r>
    <x v="9"/>
    <x v="13"/>
    <x v="37"/>
    <n v="-90091.95"/>
    <n v="0"/>
    <n v="90091.95"/>
  </r>
  <r>
    <x v="9"/>
    <x v="8"/>
    <x v="37"/>
    <n v="-38000"/>
    <n v="-414000"/>
    <n v="-376000"/>
  </r>
  <r>
    <x v="9"/>
    <x v="12"/>
    <x v="37"/>
    <n v="-80000"/>
    <n v="0"/>
    <n v="80000"/>
  </r>
  <r>
    <x v="9"/>
    <x v="14"/>
    <x v="37"/>
    <n v="-400000"/>
    <n v="0"/>
    <n v="400000"/>
  </r>
  <r>
    <x v="9"/>
    <x v="9"/>
    <x v="37"/>
    <n v="-80000"/>
    <n v="0"/>
    <n v="80000"/>
  </r>
  <r>
    <x v="9"/>
    <x v="6"/>
    <x v="37"/>
    <n v="-11105.58"/>
    <n v="0"/>
    <n v="11105.58"/>
  </r>
  <r>
    <x v="9"/>
    <x v="5"/>
    <x v="38"/>
    <n v="4989062.5"/>
    <n v="2484523"/>
    <n v="-2504539.5"/>
  </r>
  <r>
    <x v="9"/>
    <x v="0"/>
    <x v="39"/>
    <n v="-190000"/>
    <n v="-160912.88"/>
    <n v="29087.119999999999"/>
  </r>
  <r>
    <x v="9"/>
    <x v="4"/>
    <x v="39"/>
    <n v="-911546.4"/>
    <n v="-1529527.4"/>
    <n v="-617981"/>
  </r>
  <r>
    <x v="9"/>
    <x v="1"/>
    <x v="39"/>
    <n v="-455772.53"/>
    <n v="0"/>
    <n v="455772.53"/>
  </r>
  <r>
    <x v="9"/>
    <x v="2"/>
    <x v="39"/>
    <n v="-369602.35"/>
    <n v="0"/>
    <n v="369602.35"/>
  </r>
  <r>
    <x v="9"/>
    <x v="3"/>
    <x v="39"/>
    <n v="-151924.18"/>
    <n v="0"/>
    <n v="151924.18"/>
  </r>
  <r>
    <x v="9"/>
    <x v="8"/>
    <x v="39"/>
    <n v="-300000"/>
    <n v="-156791.79999999999"/>
    <n v="143208.20000000001"/>
  </r>
  <r>
    <x v="9"/>
    <x v="0"/>
    <x v="40"/>
    <n v="-11600159.529999999"/>
    <n v="-6774250.8499999996"/>
    <n v="4825908.68"/>
  </r>
  <r>
    <x v="9"/>
    <x v="7"/>
    <x v="40"/>
    <n v="-554902.01"/>
    <n v="-694912.6"/>
    <n v="-140010.59"/>
  </r>
  <r>
    <x v="9"/>
    <x v="8"/>
    <x v="40"/>
    <n v="-421649.32"/>
    <n v="-505501.3"/>
    <n v="-83851.98"/>
  </r>
  <r>
    <x v="9"/>
    <x v="9"/>
    <x v="40"/>
    <n v="-959701.2"/>
    <n v="-418645.16"/>
    <n v="541056.04"/>
  </r>
  <r>
    <x v="9"/>
    <x v="4"/>
    <x v="41"/>
    <n v="-14523996.439999999"/>
    <n v="-7792030.8300000001"/>
    <n v="6731965.6100000003"/>
  </r>
  <r>
    <x v="9"/>
    <x v="1"/>
    <x v="41"/>
    <n v="-3601824.03"/>
    <n v="-3880285.31"/>
    <n v="-278461.28000000003"/>
  </r>
  <r>
    <x v="9"/>
    <x v="2"/>
    <x v="41"/>
    <n v="-2988247.81"/>
    <n v="-3153473.86"/>
    <n v="-165226.04999999999"/>
  </r>
  <r>
    <x v="9"/>
    <x v="3"/>
    <x v="41"/>
    <n v="-2558491.33"/>
    <n v="-2783537.96"/>
    <n v="-225046.63"/>
  </r>
  <r>
    <x v="9"/>
    <x v="4"/>
    <x v="42"/>
    <n v="-6543718.54"/>
    <n v="-278170.98"/>
    <n v="6265547.5599999996"/>
  </r>
  <r>
    <x v="9"/>
    <x v="1"/>
    <x v="42"/>
    <n v="-3245884.14"/>
    <n v="-123631.55"/>
    <n v="3122252.59"/>
  </r>
  <r>
    <x v="9"/>
    <x v="2"/>
    <x v="42"/>
    <n v="-2588768.92"/>
    <n v="-123631.55"/>
    <n v="2465137.37"/>
  </r>
  <r>
    <x v="9"/>
    <x v="3"/>
    <x v="42"/>
    <n v="-2329619.59"/>
    <n v="-92723.66"/>
    <n v="2236895.9300000002"/>
  </r>
  <r>
    <x v="9"/>
    <x v="5"/>
    <x v="42"/>
    <n v="-3321816.32"/>
    <n v="-1899752.6"/>
    <n v="1422063.72"/>
  </r>
  <r>
    <x v="9"/>
    <x v="4"/>
    <x v="43"/>
    <n v="-1045237.99"/>
    <n v="-761720.83"/>
    <n v="283517.15999999997"/>
  </r>
  <r>
    <x v="9"/>
    <x v="1"/>
    <x v="43"/>
    <n v="-464550.22"/>
    <n v="-338542.67"/>
    <n v="126007.55"/>
  </r>
  <r>
    <x v="9"/>
    <x v="2"/>
    <x v="43"/>
    <n v="-464550.22"/>
    <n v="-338542.67"/>
    <n v="126007.55"/>
  </r>
  <r>
    <x v="9"/>
    <x v="3"/>
    <x v="43"/>
    <n v="-348412.66"/>
    <n v="-253907"/>
    <n v="94505.66"/>
  </r>
  <r>
    <x v="9"/>
    <x v="8"/>
    <x v="44"/>
    <n v="-2182988.63"/>
    <n v="-1140869.9099999999"/>
    <n v="1042118.72"/>
  </r>
  <r>
    <x v="9"/>
    <x v="7"/>
    <x v="45"/>
    <n v="-2337453.9500000002"/>
    <n v="-1640375.17"/>
    <n v="697078.78"/>
  </r>
  <r>
    <x v="9"/>
    <x v="0"/>
    <x v="46"/>
    <n v="-829233.26"/>
    <n v="-985461.55"/>
    <n v="-156228.29"/>
  </r>
  <r>
    <x v="9"/>
    <x v="10"/>
    <x v="47"/>
    <n v="0"/>
    <n v="-422390.03"/>
    <n v="-422390.03"/>
  </r>
  <r>
    <x v="9"/>
    <x v="4"/>
    <x v="47"/>
    <n v="-3832898.75"/>
    <n v="-1614770.91"/>
    <n v="2218127.84"/>
  </r>
  <r>
    <x v="9"/>
    <x v="1"/>
    <x v="47"/>
    <n v="-1722759.91"/>
    <n v="-1078662.1000000001"/>
    <n v="644097.81000000006"/>
  </r>
  <r>
    <x v="9"/>
    <x v="2"/>
    <x v="47"/>
    <n v="-1141648.99"/>
    <n v="-720149.83"/>
    <n v="421499.16"/>
  </r>
  <r>
    <x v="9"/>
    <x v="3"/>
    <x v="47"/>
    <n v="-1031368.6"/>
    <n v="-662072.85"/>
    <n v="369295.75"/>
  </r>
  <r>
    <x v="9"/>
    <x v="6"/>
    <x v="47"/>
    <n v="-4875306.21"/>
    <n v="-2756680.58"/>
    <n v="2118625.63"/>
  </r>
  <r>
    <x v="9"/>
    <x v="0"/>
    <x v="48"/>
    <n v="-130000"/>
    <n v="-20626"/>
    <n v="109374"/>
  </r>
  <r>
    <x v="9"/>
    <x v="4"/>
    <x v="48"/>
    <n v="-222803.81"/>
    <n v="-6838.65"/>
    <n v="215965.16"/>
  </r>
  <r>
    <x v="9"/>
    <x v="1"/>
    <x v="48"/>
    <n v="-101556.99"/>
    <n v="-12829.4"/>
    <n v="88727.59"/>
  </r>
  <r>
    <x v="9"/>
    <x v="2"/>
    <x v="48"/>
    <n v="-117549.54"/>
    <n v="-28080.400000000001"/>
    <n v="89469.14"/>
  </r>
  <r>
    <x v="9"/>
    <x v="3"/>
    <x v="48"/>
    <n v="-79665.91"/>
    <n v="-2279.5500000000002"/>
    <n v="77386.36"/>
  </r>
  <r>
    <x v="9"/>
    <x v="7"/>
    <x v="48"/>
    <n v="0"/>
    <n v="-41046.400000000001"/>
    <n v="-41046.400000000001"/>
  </r>
  <r>
    <x v="9"/>
    <x v="5"/>
    <x v="48"/>
    <n v="-41205.31"/>
    <n v="0"/>
    <n v="41205.31"/>
  </r>
  <r>
    <x v="9"/>
    <x v="11"/>
    <x v="48"/>
    <n v="0"/>
    <n v="-21086.91"/>
    <n v="-21086.91"/>
  </r>
  <r>
    <x v="9"/>
    <x v="12"/>
    <x v="48"/>
    <n v="-58000"/>
    <n v="-14566.24"/>
    <n v="43433.760000000002"/>
  </r>
  <r>
    <x v="9"/>
    <x v="6"/>
    <x v="48"/>
    <n v="-313900.46000000002"/>
    <n v="-3591.56"/>
    <n v="310308.90000000002"/>
  </r>
  <r>
    <x v="9"/>
    <x v="11"/>
    <x v="59"/>
    <n v="-857143"/>
    <n v="-857143"/>
    <n v="0"/>
  </r>
  <r>
    <x v="9"/>
    <x v="3"/>
    <x v="59"/>
    <n v="-359602.05"/>
    <n v="-359602"/>
    <n v="4.9999999988358468E-2"/>
  </r>
  <r>
    <x v="9"/>
    <x v="8"/>
    <x v="58"/>
    <n v="-5000000"/>
    <n v="-5360000"/>
    <n v="-360000"/>
  </r>
  <r>
    <x v="9"/>
    <x v="8"/>
    <x v="56"/>
    <n v="5329745"/>
    <n v="4625866.46"/>
    <n v="-703878.54"/>
  </r>
  <r>
    <x v="9"/>
    <x v="7"/>
    <x v="56"/>
    <n v="4602312.5717011876"/>
    <n v="4742674"/>
    <n v="140361.42829881236"/>
  </r>
  <r>
    <x v="9"/>
    <x v="9"/>
    <x v="56"/>
    <n v="1500000"/>
    <n v="1659009"/>
    <n v="159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5B0FE-A8C4-4B37-89B6-7B1A1137C966}" name="TablaDinámica1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2:E39" firstHeaderRow="0" firstDataRow="1" firstDataCol="1" rowPageCount="2" colPageCount="1"/>
  <pivotFields count="6">
    <pivotField axis="axisPage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16">
        <item x="0"/>
        <item h="1" x="6"/>
        <item h="1" x="10"/>
        <item h="1" x="4"/>
        <item h="1" x="1"/>
        <item h="1" x="2"/>
        <item h="1" x="3"/>
        <item h="1" x="7"/>
        <item h="1" x="5"/>
        <item h="1" x="13"/>
        <item h="1" x="8"/>
        <item h="1" x="11"/>
        <item h="1" x="12"/>
        <item h="1" x="14"/>
        <item h="1" x="9"/>
        <item t="default"/>
      </items>
    </pivotField>
    <pivotField axis="axisRow" showAll="0">
      <items count="61">
        <item x="0"/>
        <item x="1"/>
        <item x="2"/>
        <item x="3"/>
        <item x="10"/>
        <item x="4"/>
        <item x="5"/>
        <item x="6"/>
        <item x="7"/>
        <item x="8"/>
        <item x="9"/>
        <item x="11"/>
        <item x="56"/>
        <item x="12"/>
        <item x="13"/>
        <item x="58"/>
        <item x="14"/>
        <item x="15"/>
        <item x="16"/>
        <item x="17"/>
        <item x="18"/>
        <item x="19"/>
        <item x="20"/>
        <item x="50"/>
        <item x="55"/>
        <item x="51"/>
        <item x="52"/>
        <item x="53"/>
        <item x="54"/>
        <item x="21"/>
        <item x="22"/>
        <item x="23"/>
        <item x="24"/>
        <item x="25"/>
        <item x="26"/>
        <item x="27"/>
        <item x="28"/>
        <item x="29"/>
        <item x="30"/>
        <item x="31"/>
        <item x="59"/>
        <item x="57"/>
        <item x="32"/>
        <item x="33"/>
        <item x="34"/>
        <item x="35"/>
        <item x="36"/>
        <item x="37"/>
        <item x="38"/>
        <item x="39"/>
        <item x="40"/>
        <item x="47"/>
        <item x="41"/>
        <item x="42"/>
        <item x="43"/>
        <item x="44"/>
        <item x="45"/>
        <item x="46"/>
        <item x="48"/>
        <item x="49"/>
        <item t="default"/>
      </items>
    </pivotField>
    <pivotField dataField="1" numFmtId="3" showAll="0"/>
    <pivotField dataField="1" numFmtId="3" showAll="0"/>
    <pivotField dataField="1" numFmtId="3" showAll="0"/>
  </pivotFields>
  <rowFields count="1">
    <field x="2"/>
  </rowFields>
  <rowItems count="27">
    <i>
      <x/>
    </i>
    <i>
      <x v="1"/>
    </i>
    <i>
      <x v="2"/>
    </i>
    <i>
      <x v="3"/>
    </i>
    <i>
      <x v="6"/>
    </i>
    <i>
      <x v="10"/>
    </i>
    <i>
      <x v="11"/>
    </i>
    <i>
      <x v="13"/>
    </i>
    <i>
      <x v="16"/>
    </i>
    <i>
      <x v="17"/>
    </i>
    <i>
      <x v="19"/>
    </i>
    <i>
      <x v="20"/>
    </i>
    <i>
      <x v="21"/>
    </i>
    <i>
      <x v="22"/>
    </i>
    <i>
      <x v="23"/>
    </i>
    <i>
      <x v="32"/>
    </i>
    <i>
      <x v="33"/>
    </i>
    <i>
      <x v="34"/>
    </i>
    <i>
      <x v="42"/>
    </i>
    <i>
      <x v="46"/>
    </i>
    <i>
      <x v="47"/>
    </i>
    <i>
      <x v="49"/>
    </i>
    <i>
      <x v="50"/>
    </i>
    <i>
      <x v="53"/>
    </i>
    <i>
      <x v="57"/>
    </i>
    <i>
      <x v="5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1" hier="-1"/>
  </pageFields>
  <dataFields count="3">
    <dataField name="Suma de Imp. presupuestado" fld="3" baseField="0" baseItem="0"/>
    <dataField name="Suma de Imp. real" fld="4" baseField="0" baseItem="0"/>
    <dataField name="Suma de Desvio" fld="5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E1D0BF-D8E4-4377-BC62-66C2194E302B}" name="Tabla145" displayName="Tabla145" ref="A1:F2515" totalsRowCount="1" headerRowDxfId="7">
  <autoFilter ref="A1:F2514" xr:uid="{ADCD379F-A904-4E62-AE8E-070FD6E0F1BC}"/>
  <tableColumns count="6">
    <tableColumn id="1" xr3:uid="{DA58AB99-0F84-425B-895F-0621ADEBE46E}" name="Año - mes"/>
    <tableColumn id="2" xr3:uid="{51F24A6A-3F2C-4D78-B1D3-0FE9D22AAE31}" name="Dimensión valor"/>
    <tableColumn id="3" xr3:uid="{AC9ADD4F-A053-4A57-A75D-43B41AE7324F}" name="Cuenta"/>
    <tableColumn id="4" xr3:uid="{96931A1B-D200-4653-A69A-8646C434DE34}" name="Imp. presupuestado" totalsRowFunction="sum" dataDxfId="6" totalsRowDxfId="3"/>
    <tableColumn id="5" xr3:uid="{2F276817-DDDB-4F5C-B363-2E5C6A0D0F6E}" name="Imp. real" totalsRowFunction="sum" dataDxfId="5" totalsRowDxfId="2"/>
    <tableColumn id="6" xr3:uid="{0404D3E2-5EFB-459F-973D-C59BC9486C24}" name="Desvio" totalsRowFunction="custom" dataDxfId="4" totalsRowDxfId="1">
      <totalsRowFormula>Tabla145[[#Totals],[Imp. real]]-Tabla145[[#Totals],[Imp. presupuestado]]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B221-E45A-4307-9EF2-19EC2EB530DB}">
  <dimension ref="B1:J197"/>
  <sheetViews>
    <sheetView tabSelected="1" workbookViewId="0">
      <selection activeCell="F11" sqref="F11"/>
    </sheetView>
  </sheetViews>
  <sheetFormatPr baseColWidth="10" defaultRowHeight="14.5" x14ac:dyDescent="0.35"/>
  <cols>
    <col min="1" max="1" width="5.6328125" customWidth="1"/>
    <col min="2" max="2" width="26.7265625" bestFit="1" customWidth="1"/>
    <col min="3" max="3" width="25.54296875" bestFit="1" customWidth="1"/>
    <col min="4" max="4" width="16" bestFit="1" customWidth="1"/>
    <col min="5" max="5" width="14" bestFit="1" customWidth="1"/>
    <col min="6" max="7" width="20.6328125" customWidth="1"/>
  </cols>
  <sheetData>
    <row r="1" spans="2:10" x14ac:dyDescent="0.35">
      <c r="D1" s="1"/>
      <c r="E1" s="1"/>
      <c r="F1" s="1"/>
    </row>
    <row r="2" spans="2:10" x14ac:dyDescent="0.35">
      <c r="B2" s="32" t="s">
        <v>120</v>
      </c>
      <c r="C2" s="9" t="s">
        <v>85</v>
      </c>
      <c r="D2" s="9" t="s">
        <v>86</v>
      </c>
      <c r="E2" s="9" t="s">
        <v>87</v>
      </c>
      <c r="F2" s="9" t="s">
        <v>88</v>
      </c>
    </row>
    <row r="3" spans="2:10" x14ac:dyDescent="0.35">
      <c r="B3" s="6" t="s">
        <v>82</v>
      </c>
      <c r="C3" s="7">
        <f>SUMIF(B12:B80,"Puntuales",C12:C80)+SUMIF(B12:B80,"Socios",C12:C80)+SUMIF(B12:B80,"Muni*",C12:C80)+SUMIF(B12:B80,"Ingresos*",C12:C80)+SUMIF(B12:B80,"Interes*",C12:C80)+SUMIF(B12:B80,"Cobranza*",C12:C80)+SUMIF(B12:B80,"Prestamo*",C12:C80)+SUMIF(B12:B80,"Voluntar*",C12:C80)+SUMIF(B12:B80,"Recupero*",C12:C80)</f>
        <v>17200000</v>
      </c>
      <c r="D3" s="7">
        <f>SUMIF(B12:B80,"Puntuales",D12:D80)+SUMIF(B12:B80,"Socios",D12:D80)+SUMIF(B12:B80,"Muni*",D12:D80)+SUMIF(B12:B80,"Ingresos*",D12:D80)+SUMIF(B12:B80,"Interes*",D12:D80)+SUMIF(B12:B80,"Cobranza*",D12:D80)+SUMIF(B12:B80,"Prestamo*",D12:D80)+SUMIF(B12:B80,"Voluntar*",D12:D80)+SUMIF(B12:B80,"Recupero*",D12:D80)</f>
        <v>24199437.759999998</v>
      </c>
      <c r="E3" s="7">
        <f>D3-C3</f>
        <v>6999437.7599999979</v>
      </c>
      <c r="F3" s="8">
        <f>IF(C3=0,"-",IF(C3&lt;0,E3/C3*-1,E3/C3))</f>
        <v>0.40694405581395338</v>
      </c>
    </row>
    <row r="4" spans="2:10" x14ac:dyDescent="0.35">
      <c r="B4" t="s">
        <v>80</v>
      </c>
      <c r="C4" s="1">
        <f>SUMIF(B12:B80,"Sueldos*",C12:C80)+SUMIF(B12:B80,"Cargas*",C12:C80)+SUMIF(B12:B80,"Honorario*",C12:C80)+SUMIF(B12:B80,"Beneficio*",C12:C80)+SUMIF(B12:B80,"Indumenta*",C12:C80)</f>
        <v>-77240712.719999999</v>
      </c>
      <c r="D4" s="1">
        <f>SUMIF(B12:B80,"Sueldos*",D12:D80)+SUMIF(B12:B80,"Cargas*",D12:D80)+SUMIF(B12:B80,"Honorario*",D12:D80)+SUMIF(B12:B80,"Beneficio*",D12:D80)+SUMIF(B12:B80,"Indumenta*",D12:D80)</f>
        <v>-71419691.280000016</v>
      </c>
      <c r="E4" s="1">
        <f>D4-C4</f>
        <v>5821021.4399999827</v>
      </c>
      <c r="F4" s="13">
        <f>IF(C4=0,"-",IF(C4&lt;0,E4/C4*-1,E4/C4))</f>
        <v>7.5362088657847673E-2</v>
      </c>
      <c r="G4" s="1"/>
    </row>
    <row r="5" spans="2:10" x14ac:dyDescent="0.35">
      <c r="B5" t="s">
        <v>81</v>
      </c>
      <c r="C5" s="1">
        <f>SUMIFS(C12:C80,B12:B80,"&lt;&gt;Total general",C12:C80,"&lt;0")-C4</f>
        <v>-29969500</v>
      </c>
      <c r="D5" s="1">
        <f>SUMIFS(D12:D80,B12:B80,"&lt;&gt;Total general",D12:D80,"&lt;0")-D4</f>
        <v>-27378845.770000011</v>
      </c>
      <c r="E5" s="1">
        <f>D5-C5</f>
        <v>2590654.2299999893</v>
      </c>
      <c r="F5" s="13">
        <f>IF(C5=0,"-",IF(C5&lt;0,E5/C5*-1,E5/C5))</f>
        <v>8.6443024741820487E-2</v>
      </c>
    </row>
    <row r="6" spans="2:10" x14ac:dyDescent="0.35">
      <c r="B6" s="6" t="s">
        <v>83</v>
      </c>
      <c r="C6" s="7">
        <f>SUM(C4:C5)</f>
        <v>-107210212.72</v>
      </c>
      <c r="D6" s="7">
        <f>SUM(D4:D5)</f>
        <v>-98798537.050000027</v>
      </c>
      <c r="E6" s="7">
        <f>D6-C6</f>
        <v>8411675.669999972</v>
      </c>
      <c r="F6" s="14">
        <f>IF(C6=0,"-",IF(C6&lt;0,E6/C6*-1,E6/C6))</f>
        <v>7.8459649100488901E-2</v>
      </c>
    </row>
    <row r="7" spans="2:10" x14ac:dyDescent="0.35">
      <c r="B7" s="10" t="s">
        <v>84</v>
      </c>
      <c r="C7" s="11">
        <f>C3+C6</f>
        <v>-90010212.719999999</v>
      </c>
      <c r="D7" s="11">
        <f>D3+D6</f>
        <v>-74599099.290000021</v>
      </c>
      <c r="E7" s="11">
        <f>E3+E6</f>
        <v>15411113.42999997</v>
      </c>
      <c r="F7" s="12">
        <f>IF(C7=0,"-",IF(C7&lt;0,E7/C7*-1,E7/C7))</f>
        <v>0.17121516508288029</v>
      </c>
      <c r="H7" s="1"/>
      <c r="I7" s="1"/>
      <c r="J7" s="1"/>
    </row>
    <row r="8" spans="2:10" x14ac:dyDescent="0.35">
      <c r="J8" s="1"/>
    </row>
    <row r="9" spans="2:10" x14ac:dyDescent="0.35">
      <c r="B9" s="3" t="s">
        <v>0</v>
      </c>
      <c r="C9" t="s">
        <v>89</v>
      </c>
    </row>
    <row r="10" spans="2:10" x14ac:dyDescent="0.35">
      <c r="B10" s="3" t="s">
        <v>2</v>
      </c>
      <c r="C10" t="s">
        <v>10</v>
      </c>
    </row>
    <row r="12" spans="2:10" x14ac:dyDescent="0.35">
      <c r="B12" s="3" t="s">
        <v>75</v>
      </c>
      <c r="C12" t="s">
        <v>76</v>
      </c>
      <c r="D12" t="s">
        <v>78</v>
      </c>
      <c r="E12" t="s">
        <v>79</v>
      </c>
    </row>
    <row r="13" spans="2:10" x14ac:dyDescent="0.35">
      <c r="B13" s="4" t="s">
        <v>9</v>
      </c>
      <c r="C13" s="1">
        <v>-2480000</v>
      </c>
      <c r="D13" s="1">
        <v>-2901819.31</v>
      </c>
      <c r="E13" s="1">
        <v>-421819.31</v>
      </c>
      <c r="F13" s="1"/>
      <c r="G13" s="1"/>
      <c r="H13" s="1"/>
    </row>
    <row r="14" spans="2:10" x14ac:dyDescent="0.35">
      <c r="B14" s="4" t="s">
        <v>14</v>
      </c>
      <c r="C14" s="1">
        <v>-510000</v>
      </c>
      <c r="D14" s="1">
        <v>-497077.92999999993</v>
      </c>
      <c r="E14" s="1">
        <v>12922.069999999994</v>
      </c>
      <c r="F14" s="1"/>
      <c r="G14" s="1"/>
      <c r="H14" s="1"/>
    </row>
    <row r="15" spans="2:10" x14ac:dyDescent="0.35">
      <c r="B15" s="4" t="s">
        <v>16</v>
      </c>
      <c r="C15" s="1">
        <v>-250000</v>
      </c>
      <c r="D15" s="1">
        <v>0</v>
      </c>
      <c r="E15" s="1">
        <v>250000</v>
      </c>
      <c r="F15" s="1"/>
      <c r="G15" s="1"/>
      <c r="H15" s="1"/>
    </row>
    <row r="16" spans="2:10" x14ac:dyDescent="0.35">
      <c r="B16" s="4" t="s">
        <v>17</v>
      </c>
      <c r="C16" s="1">
        <v>-15072212.009999998</v>
      </c>
      <c r="D16" s="1">
        <v>-11788131.020000001</v>
      </c>
      <c r="E16" s="1">
        <v>3284080.99</v>
      </c>
      <c r="F16" s="1"/>
      <c r="G16" s="1"/>
      <c r="H16" s="1"/>
    </row>
    <row r="17" spans="2:8" x14ac:dyDescent="0.35">
      <c r="B17" s="4" t="s">
        <v>20</v>
      </c>
      <c r="C17" s="1">
        <v>0</v>
      </c>
      <c r="D17" s="1">
        <v>-60534.57</v>
      </c>
      <c r="E17" s="1">
        <v>-60534.57</v>
      </c>
      <c r="F17" s="1"/>
      <c r="G17" s="1"/>
      <c r="H17" s="1"/>
    </row>
    <row r="18" spans="2:8" x14ac:dyDescent="0.35">
      <c r="B18" s="4" t="s">
        <v>25</v>
      </c>
      <c r="C18" s="1">
        <v>-1113112.8599999999</v>
      </c>
      <c r="D18" s="1">
        <v>-1850253.22</v>
      </c>
      <c r="E18" s="1">
        <v>-737140.36</v>
      </c>
      <c r="F18" s="1"/>
      <c r="G18" s="1"/>
      <c r="H18" s="1"/>
    </row>
    <row r="19" spans="2:8" x14ac:dyDescent="0.35">
      <c r="B19" s="4" t="s">
        <v>29</v>
      </c>
      <c r="C19" s="1">
        <v>-5900000</v>
      </c>
      <c r="D19" s="1">
        <v>-8331215.5199999996</v>
      </c>
      <c r="E19" s="1">
        <v>-2431215.5200000005</v>
      </c>
      <c r="F19" s="1"/>
      <c r="G19" s="1"/>
      <c r="H19" s="1"/>
    </row>
    <row r="20" spans="2:8" x14ac:dyDescent="0.35">
      <c r="B20" s="4" t="s">
        <v>31</v>
      </c>
      <c r="C20" s="1">
        <v>0</v>
      </c>
      <c r="D20" s="1">
        <v>-275.39999999999998</v>
      </c>
      <c r="E20" s="1">
        <v>-275.39999999999998</v>
      </c>
      <c r="F20" s="1"/>
      <c r="G20" s="1"/>
      <c r="H20" s="1"/>
    </row>
    <row r="21" spans="2:8" x14ac:dyDescent="0.35">
      <c r="B21" s="4" t="s">
        <v>33</v>
      </c>
      <c r="C21" s="1">
        <v>-86000</v>
      </c>
      <c r="D21" s="1">
        <v>-102638.04000000001</v>
      </c>
      <c r="E21" s="1">
        <v>-16638.04</v>
      </c>
      <c r="F21" s="1"/>
      <c r="G21" s="1"/>
      <c r="H21" s="1"/>
    </row>
    <row r="22" spans="2:8" x14ac:dyDescent="0.35">
      <c r="B22" s="4" t="s">
        <v>34</v>
      </c>
      <c r="C22" s="1">
        <v>-250000</v>
      </c>
      <c r="D22" s="1">
        <v>-734446.19</v>
      </c>
      <c r="E22" s="1">
        <v>-484446.18999999994</v>
      </c>
      <c r="F22" s="1"/>
      <c r="G22" s="1"/>
      <c r="H22" s="1"/>
    </row>
    <row r="23" spans="2:8" x14ac:dyDescent="0.35">
      <c r="B23" s="4" t="s">
        <v>36</v>
      </c>
      <c r="C23" s="1">
        <v>-5097000</v>
      </c>
      <c r="D23" s="1">
        <v>-5084160.5200000005</v>
      </c>
      <c r="E23" s="1">
        <v>12839.480000000047</v>
      </c>
      <c r="F23" s="1"/>
      <c r="G23" s="1"/>
      <c r="H23" s="1"/>
    </row>
    <row r="24" spans="2:8" x14ac:dyDescent="0.35">
      <c r="B24" s="4" t="s">
        <v>38</v>
      </c>
      <c r="C24" s="1">
        <v>-520000</v>
      </c>
      <c r="D24" s="1">
        <v>-1145650.6300000001</v>
      </c>
      <c r="E24" s="1">
        <v>-625650.63000000012</v>
      </c>
      <c r="F24" s="1"/>
      <c r="G24" s="1"/>
      <c r="H24" s="1"/>
    </row>
    <row r="25" spans="2:8" x14ac:dyDescent="0.35">
      <c r="B25" s="4" t="s">
        <v>39</v>
      </c>
      <c r="C25" s="1">
        <v>-1855000</v>
      </c>
      <c r="D25" s="1">
        <v>-1329352.68</v>
      </c>
      <c r="E25" s="1">
        <v>525647.31999999995</v>
      </c>
      <c r="F25" s="1"/>
      <c r="G25" s="1"/>
      <c r="H25" s="1"/>
    </row>
    <row r="26" spans="2:8" x14ac:dyDescent="0.35">
      <c r="B26" s="4" t="s">
        <v>41</v>
      </c>
      <c r="C26" s="1">
        <v>0</v>
      </c>
      <c r="D26" s="1">
        <v>-2252318</v>
      </c>
      <c r="E26" s="1">
        <v>-2252318</v>
      </c>
      <c r="F26" s="1"/>
      <c r="G26" s="1"/>
      <c r="H26" s="1"/>
    </row>
    <row r="27" spans="2:8" x14ac:dyDescent="0.35">
      <c r="B27" s="4" t="s">
        <v>42</v>
      </c>
      <c r="C27" s="1">
        <v>-2890647.43</v>
      </c>
      <c r="D27" s="1">
        <v>-1344065</v>
      </c>
      <c r="E27" s="1">
        <v>1546582.43</v>
      </c>
      <c r="F27" s="1"/>
      <c r="G27" s="1"/>
      <c r="H27" s="1"/>
    </row>
    <row r="28" spans="2:8" x14ac:dyDescent="0.35">
      <c r="B28" s="4" t="s">
        <v>50</v>
      </c>
      <c r="C28" s="1">
        <v>11800000</v>
      </c>
      <c r="D28" s="1">
        <v>4008985.1800000006</v>
      </c>
      <c r="E28" s="1">
        <v>-8291014.8199999994</v>
      </c>
      <c r="F28" s="1"/>
      <c r="G28" s="1"/>
      <c r="H28" s="1"/>
    </row>
    <row r="29" spans="2:8" x14ac:dyDescent="0.35">
      <c r="B29" s="4" t="s">
        <v>51</v>
      </c>
      <c r="C29" s="1">
        <v>-5500</v>
      </c>
      <c r="D29" s="1">
        <v>-23741.63</v>
      </c>
      <c r="E29" s="1">
        <v>-18241.63</v>
      </c>
      <c r="F29" s="1"/>
      <c r="G29" s="1"/>
      <c r="H29" s="1"/>
    </row>
    <row r="30" spans="2:8" x14ac:dyDescent="0.35">
      <c r="B30" s="4" t="s">
        <v>52</v>
      </c>
      <c r="C30" s="1">
        <v>-40000</v>
      </c>
      <c r="D30" s="1">
        <v>0</v>
      </c>
      <c r="E30" s="1">
        <v>40000</v>
      </c>
      <c r="F30" s="1"/>
      <c r="G30" s="1"/>
      <c r="H30" s="1"/>
    </row>
    <row r="31" spans="2:8" x14ac:dyDescent="0.35">
      <c r="B31" s="4" t="s">
        <v>58</v>
      </c>
      <c r="C31" s="1">
        <v>5400000</v>
      </c>
      <c r="D31" s="1">
        <v>20190452.579999998</v>
      </c>
      <c r="E31" s="1">
        <v>14790452.58</v>
      </c>
      <c r="F31" s="1"/>
      <c r="G31" s="1"/>
      <c r="H31" s="1"/>
    </row>
    <row r="32" spans="2:8" x14ac:dyDescent="0.35">
      <c r="B32" s="4" t="s">
        <v>62</v>
      </c>
      <c r="C32" s="1">
        <v>0</v>
      </c>
      <c r="D32" s="1">
        <v>-159660</v>
      </c>
      <c r="E32" s="1">
        <v>-159660</v>
      </c>
      <c r="F32" s="1"/>
      <c r="G32" s="1"/>
      <c r="H32" s="1"/>
    </row>
    <row r="33" spans="2:8" x14ac:dyDescent="0.35">
      <c r="B33" s="4" t="s">
        <v>63</v>
      </c>
      <c r="C33" s="1">
        <v>-11886000</v>
      </c>
      <c r="D33" s="1">
        <v>-5742745.5200000005</v>
      </c>
      <c r="E33" s="1">
        <v>6143254.4799999995</v>
      </c>
      <c r="F33" s="1"/>
      <c r="G33" s="1"/>
      <c r="H33" s="1"/>
    </row>
    <row r="34" spans="2:8" x14ac:dyDescent="0.35">
      <c r="B34" s="4" t="s">
        <v>65</v>
      </c>
      <c r="C34" s="1">
        <v>-1045000</v>
      </c>
      <c r="D34" s="1">
        <v>-1246514.2199999997</v>
      </c>
      <c r="E34" s="1">
        <v>-201514.22000000003</v>
      </c>
      <c r="F34" s="1"/>
      <c r="G34" s="1"/>
      <c r="H34" s="1"/>
    </row>
    <row r="35" spans="2:8" x14ac:dyDescent="0.35">
      <c r="B35" s="4" t="s">
        <v>66</v>
      </c>
      <c r="C35" s="1">
        <v>-53679337.329999998</v>
      </c>
      <c r="D35" s="1">
        <v>-46512450.980000012</v>
      </c>
      <c r="E35" s="1">
        <v>7166886.3499999996</v>
      </c>
      <c r="F35" s="1"/>
      <c r="G35" s="1"/>
      <c r="H35" s="1"/>
    </row>
    <row r="36" spans="2:8" x14ac:dyDescent="0.35">
      <c r="B36" s="4" t="s">
        <v>68</v>
      </c>
      <c r="C36" s="1">
        <v>0</v>
      </c>
      <c r="D36" s="1">
        <v>-131218.72</v>
      </c>
      <c r="E36" s="1">
        <v>-131218.72</v>
      </c>
      <c r="F36" s="1"/>
      <c r="G36" s="1"/>
      <c r="H36" s="1"/>
    </row>
    <row r="37" spans="2:8" x14ac:dyDescent="0.35">
      <c r="B37" s="4" t="s">
        <v>72</v>
      </c>
      <c r="C37" s="1">
        <v>-3975403.0900000008</v>
      </c>
      <c r="D37" s="1">
        <v>-6983641.8399999999</v>
      </c>
      <c r="E37" s="1">
        <v>-3008238.75</v>
      </c>
      <c r="F37" s="1"/>
      <c r="G37" s="1"/>
      <c r="H37" s="1"/>
    </row>
    <row r="38" spans="2:8" x14ac:dyDescent="0.35">
      <c r="B38" s="4" t="s">
        <v>74</v>
      </c>
      <c r="C38" s="1">
        <v>-555000</v>
      </c>
      <c r="D38" s="1">
        <v>-576626.11</v>
      </c>
      <c r="E38" s="1">
        <v>-21626.11</v>
      </c>
      <c r="F38" s="1"/>
      <c r="G38" s="1"/>
      <c r="H38" s="1"/>
    </row>
    <row r="39" spans="2:8" x14ac:dyDescent="0.35">
      <c r="B39" s="4" t="s">
        <v>77</v>
      </c>
      <c r="C39" s="1">
        <v>-90010212.719999999</v>
      </c>
      <c r="D39" s="1">
        <v>-74599099.290000007</v>
      </c>
      <c r="E39" s="1">
        <v>14911113.43</v>
      </c>
      <c r="F39" s="1"/>
      <c r="G39" s="1"/>
      <c r="H39" s="1"/>
    </row>
    <row r="40" spans="2:8" x14ac:dyDescent="0.35">
      <c r="F40" s="1"/>
      <c r="G40" s="1"/>
      <c r="H40" s="1"/>
    </row>
    <row r="41" spans="2:8" x14ac:dyDescent="0.35">
      <c r="F41" s="1"/>
      <c r="G41" s="1"/>
      <c r="H41" s="1"/>
    </row>
    <row r="42" spans="2:8" x14ac:dyDescent="0.35">
      <c r="F42" s="1"/>
      <c r="G42" s="1"/>
      <c r="H42" s="1"/>
    </row>
    <row r="43" spans="2:8" x14ac:dyDescent="0.35">
      <c r="F43" s="1"/>
      <c r="G43" s="1"/>
      <c r="H43" s="1"/>
    </row>
    <row r="44" spans="2:8" x14ac:dyDescent="0.35">
      <c r="F44" s="1"/>
      <c r="G44" s="1"/>
      <c r="H44" s="1"/>
    </row>
    <row r="45" spans="2:8" x14ac:dyDescent="0.35">
      <c r="F45" s="1"/>
      <c r="G45" s="1"/>
      <c r="H45" s="1"/>
    </row>
    <row r="46" spans="2:8" x14ac:dyDescent="0.35">
      <c r="F46" s="1"/>
      <c r="G46" s="1"/>
      <c r="H46" s="1"/>
    </row>
    <row r="47" spans="2:8" x14ac:dyDescent="0.35">
      <c r="F47" s="1"/>
      <c r="G47" s="1"/>
      <c r="H47" s="1"/>
    </row>
    <row r="48" spans="2:8" x14ac:dyDescent="0.35">
      <c r="F48" s="1"/>
      <c r="G48" s="1"/>
      <c r="H48" s="1"/>
    </row>
    <row r="49" spans="6:8" x14ac:dyDescent="0.35">
      <c r="F49" s="1"/>
      <c r="G49" s="1"/>
      <c r="H49" s="1"/>
    </row>
    <row r="50" spans="6:8" x14ac:dyDescent="0.35">
      <c r="F50" s="1"/>
      <c r="G50" s="1"/>
      <c r="H50" s="1"/>
    </row>
    <row r="51" spans="6:8" x14ac:dyDescent="0.35">
      <c r="F51" s="1"/>
      <c r="G51" s="1"/>
      <c r="H51" s="1"/>
    </row>
    <row r="52" spans="6:8" x14ac:dyDescent="0.35">
      <c r="F52" s="1"/>
      <c r="G52" s="1"/>
      <c r="H52" s="1"/>
    </row>
    <row r="53" spans="6:8" x14ac:dyDescent="0.35">
      <c r="F53" s="1"/>
      <c r="G53" s="1"/>
      <c r="H53" s="1"/>
    </row>
    <row r="54" spans="6:8" x14ac:dyDescent="0.35">
      <c r="F54" s="1"/>
      <c r="G54" s="1"/>
      <c r="H54" s="1"/>
    </row>
    <row r="55" spans="6:8" x14ac:dyDescent="0.35">
      <c r="F55" s="1"/>
      <c r="G55" s="1"/>
      <c r="H55" s="1"/>
    </row>
    <row r="56" spans="6:8" x14ac:dyDescent="0.35">
      <c r="F56" s="1"/>
      <c r="G56" s="1"/>
      <c r="H56" s="1"/>
    </row>
    <row r="57" spans="6:8" x14ac:dyDescent="0.35">
      <c r="F57" s="1"/>
      <c r="G57" s="1"/>
      <c r="H57" s="1"/>
    </row>
    <row r="58" spans="6:8" x14ac:dyDescent="0.35">
      <c r="F58" s="1"/>
      <c r="G58" s="1"/>
      <c r="H58" s="1"/>
    </row>
    <row r="59" spans="6:8" x14ac:dyDescent="0.35">
      <c r="F59" s="1"/>
      <c r="G59" s="1"/>
      <c r="H59" s="1"/>
    </row>
    <row r="60" spans="6:8" x14ac:dyDescent="0.35">
      <c r="F60" s="1"/>
      <c r="G60" s="1"/>
      <c r="H60" s="1"/>
    </row>
    <row r="61" spans="6:8" x14ac:dyDescent="0.35">
      <c r="F61" s="1"/>
      <c r="G61" s="1"/>
      <c r="H61" s="1"/>
    </row>
    <row r="62" spans="6:8" x14ac:dyDescent="0.35">
      <c r="F62" s="1"/>
      <c r="G62" s="1"/>
      <c r="H62" s="1"/>
    </row>
    <row r="63" spans="6:8" x14ac:dyDescent="0.35">
      <c r="F63" s="1"/>
      <c r="G63" s="1"/>
      <c r="H63" s="1"/>
    </row>
    <row r="64" spans="6:8" x14ac:dyDescent="0.35">
      <c r="F64" s="1"/>
      <c r="G64" s="1"/>
      <c r="H64" s="1"/>
    </row>
    <row r="65" spans="3:8" x14ac:dyDescent="0.35">
      <c r="F65" s="1"/>
      <c r="G65" s="1"/>
      <c r="H65" s="1"/>
    </row>
    <row r="66" spans="3:8" x14ac:dyDescent="0.35">
      <c r="F66" s="1"/>
      <c r="G66" s="1"/>
      <c r="H66" s="1"/>
    </row>
    <row r="67" spans="3:8" x14ac:dyDescent="0.35">
      <c r="F67" s="1"/>
      <c r="G67" s="1"/>
      <c r="H67" s="1"/>
    </row>
    <row r="68" spans="3:8" x14ac:dyDescent="0.35">
      <c r="F68" s="1"/>
      <c r="G68" s="1"/>
      <c r="H68" s="1"/>
    </row>
    <row r="69" spans="3:8" x14ac:dyDescent="0.35">
      <c r="F69" s="1"/>
      <c r="G69" s="1"/>
      <c r="H69" s="1"/>
    </row>
    <row r="70" spans="3:8" x14ac:dyDescent="0.35">
      <c r="F70" s="1"/>
      <c r="G70" s="1"/>
      <c r="H70" s="1"/>
    </row>
    <row r="71" spans="3:8" x14ac:dyDescent="0.35">
      <c r="F71" s="1"/>
      <c r="G71" s="1"/>
      <c r="H71" s="1"/>
    </row>
    <row r="72" spans="3:8" x14ac:dyDescent="0.35">
      <c r="F72" s="1"/>
      <c r="G72" s="1"/>
      <c r="H72" s="1"/>
    </row>
    <row r="73" spans="3:8" x14ac:dyDescent="0.35">
      <c r="F73" s="1"/>
      <c r="G73" s="1"/>
      <c r="H73" s="1"/>
    </row>
    <row r="74" spans="3:8" x14ac:dyDescent="0.35">
      <c r="C74" s="1"/>
      <c r="D74" s="1"/>
      <c r="E74" s="1"/>
      <c r="F74" s="1"/>
      <c r="G74" s="1"/>
      <c r="H74" s="1"/>
    </row>
    <row r="75" spans="3:8" x14ac:dyDescent="0.35">
      <c r="C75" s="1"/>
      <c r="D75" s="1"/>
      <c r="E75" s="1"/>
      <c r="F75" s="1"/>
      <c r="G75" s="1"/>
      <c r="H75" s="1"/>
    </row>
    <row r="76" spans="3:8" x14ac:dyDescent="0.35">
      <c r="C76" s="1"/>
      <c r="D76" s="1"/>
      <c r="E76" s="1"/>
      <c r="F76" s="1"/>
      <c r="G76" s="1"/>
      <c r="H76" s="1"/>
    </row>
    <row r="77" spans="3:8" x14ac:dyDescent="0.35">
      <c r="C77" s="1"/>
      <c r="D77" s="1"/>
      <c r="E77" s="1"/>
      <c r="F77" s="1"/>
      <c r="G77" s="1"/>
      <c r="H77" s="1"/>
    </row>
    <row r="78" spans="3:8" x14ac:dyDescent="0.35">
      <c r="C78" s="1"/>
      <c r="D78" s="1"/>
      <c r="E78" s="1"/>
      <c r="F78" s="1"/>
      <c r="G78" s="1"/>
      <c r="H78" s="1"/>
    </row>
    <row r="79" spans="3:8" x14ac:dyDescent="0.35">
      <c r="C79" s="1"/>
      <c r="D79" s="1"/>
      <c r="E79" s="1"/>
      <c r="F79" s="1"/>
      <c r="G79" s="1"/>
      <c r="H79" s="1"/>
    </row>
    <row r="80" spans="3:8" x14ac:dyDescent="0.35">
      <c r="C80" s="1"/>
      <c r="D80" s="1"/>
      <c r="E80" s="1"/>
      <c r="F80" s="1"/>
      <c r="G80" s="1"/>
      <c r="H80" s="1"/>
    </row>
    <row r="81" spans="3:8" x14ac:dyDescent="0.35">
      <c r="C81" s="1"/>
      <c r="D81" s="1"/>
      <c r="E81" s="1"/>
      <c r="F81" s="1"/>
      <c r="G81" s="1"/>
      <c r="H81" s="1"/>
    </row>
    <row r="82" spans="3:8" x14ac:dyDescent="0.35">
      <c r="C82" s="1"/>
      <c r="D82" s="1"/>
      <c r="E82" s="1"/>
      <c r="F82" s="1"/>
      <c r="G82" s="1"/>
      <c r="H82" s="1"/>
    </row>
    <row r="83" spans="3:8" x14ac:dyDescent="0.35">
      <c r="C83" s="1"/>
      <c r="D83" s="1"/>
      <c r="E83" s="1"/>
      <c r="F83" s="1"/>
      <c r="G83" s="1"/>
      <c r="H83" s="1"/>
    </row>
    <row r="84" spans="3:8" x14ac:dyDescent="0.35">
      <c r="C84" s="1"/>
      <c r="D84" s="1"/>
      <c r="E84" s="1"/>
      <c r="F84" s="1"/>
      <c r="G84" s="1"/>
      <c r="H84" s="1"/>
    </row>
    <row r="85" spans="3:8" x14ac:dyDescent="0.35">
      <c r="C85" s="1"/>
      <c r="D85" s="1"/>
      <c r="E85" s="1"/>
      <c r="F85" s="1"/>
      <c r="G85" s="1"/>
      <c r="H85" s="1"/>
    </row>
    <row r="86" spans="3:8" x14ac:dyDescent="0.35">
      <c r="C86" s="1"/>
      <c r="D86" s="1"/>
      <c r="E86" s="1"/>
      <c r="F86" s="1"/>
      <c r="G86" s="1"/>
      <c r="H86" s="1"/>
    </row>
    <row r="87" spans="3:8" x14ac:dyDescent="0.35">
      <c r="C87" s="1"/>
      <c r="D87" s="1"/>
      <c r="E87" s="1"/>
      <c r="F87" s="1"/>
      <c r="G87" s="1"/>
      <c r="H87" s="1"/>
    </row>
    <row r="88" spans="3:8" x14ac:dyDescent="0.35">
      <c r="C88" s="1"/>
      <c r="D88" s="1"/>
      <c r="E88" s="1"/>
      <c r="F88" s="1"/>
      <c r="G88" s="1"/>
      <c r="H88" s="1"/>
    </row>
    <row r="89" spans="3:8" x14ac:dyDescent="0.35">
      <c r="C89" s="1"/>
      <c r="D89" s="1"/>
      <c r="E89" s="1"/>
      <c r="F89" s="1"/>
      <c r="G89" s="1"/>
      <c r="H89" s="1"/>
    </row>
    <row r="90" spans="3:8" x14ac:dyDescent="0.35">
      <c r="C90" s="1"/>
      <c r="D90" s="1"/>
      <c r="E90" s="1"/>
      <c r="F90" s="1"/>
      <c r="G90" s="1"/>
      <c r="H90" s="1"/>
    </row>
    <row r="91" spans="3:8" x14ac:dyDescent="0.35">
      <c r="C91" s="1"/>
      <c r="D91" s="1"/>
      <c r="E91" s="1"/>
      <c r="F91" s="1"/>
      <c r="G91" s="1"/>
      <c r="H91" s="1"/>
    </row>
    <row r="92" spans="3:8" x14ac:dyDescent="0.35">
      <c r="C92" s="1"/>
      <c r="D92" s="1"/>
      <c r="E92" s="1"/>
      <c r="F92" s="1"/>
      <c r="G92" s="1"/>
      <c r="H92" s="1"/>
    </row>
    <row r="93" spans="3:8" x14ac:dyDescent="0.35">
      <c r="C93" s="1"/>
      <c r="D93" s="1"/>
      <c r="E93" s="1"/>
      <c r="F93" s="1"/>
      <c r="G93" s="1"/>
      <c r="H93" s="1"/>
    </row>
    <row r="94" spans="3:8" x14ac:dyDescent="0.35">
      <c r="C94" s="1"/>
      <c r="D94" s="1"/>
      <c r="E94" s="1"/>
      <c r="F94" s="1"/>
      <c r="G94" s="1"/>
      <c r="H94" s="1"/>
    </row>
    <row r="95" spans="3:8" x14ac:dyDescent="0.35">
      <c r="C95" s="1"/>
      <c r="D95" s="1"/>
      <c r="E95" s="1"/>
      <c r="F95" s="1"/>
      <c r="G95" s="1"/>
      <c r="H95" s="1"/>
    </row>
    <row r="96" spans="3:8" x14ac:dyDescent="0.35">
      <c r="C96" s="1"/>
      <c r="D96" s="1"/>
      <c r="E96" s="1"/>
      <c r="F96" s="1"/>
      <c r="G96" s="1"/>
      <c r="H96" s="1"/>
    </row>
    <row r="97" spans="3:8" x14ac:dyDescent="0.35">
      <c r="C97" s="1"/>
      <c r="D97" s="1"/>
      <c r="E97" s="1"/>
      <c r="F97" s="1"/>
      <c r="G97" s="1"/>
      <c r="H97" s="1"/>
    </row>
    <row r="98" spans="3:8" x14ac:dyDescent="0.35">
      <c r="C98" s="1"/>
      <c r="D98" s="1"/>
      <c r="E98" s="1"/>
      <c r="F98" s="1"/>
      <c r="G98" s="1"/>
      <c r="H98" s="1"/>
    </row>
    <row r="99" spans="3:8" x14ac:dyDescent="0.35">
      <c r="C99" s="1"/>
      <c r="D99" s="1"/>
      <c r="E99" s="1"/>
      <c r="F99" s="1"/>
      <c r="G99" s="1"/>
      <c r="H99" s="1"/>
    </row>
    <row r="100" spans="3:8" x14ac:dyDescent="0.35">
      <c r="C100" s="1"/>
      <c r="D100" s="1"/>
      <c r="E100" s="1"/>
      <c r="F100" s="1"/>
      <c r="G100" s="1"/>
      <c r="H100" s="1"/>
    </row>
    <row r="101" spans="3:8" x14ac:dyDescent="0.35">
      <c r="C101" s="1"/>
      <c r="D101" s="1"/>
      <c r="E101" s="1"/>
      <c r="F101" s="1"/>
      <c r="G101" s="1"/>
      <c r="H101" s="1"/>
    </row>
    <row r="102" spans="3:8" x14ac:dyDescent="0.35">
      <c r="C102" s="1"/>
      <c r="D102" s="1"/>
      <c r="E102" s="1"/>
      <c r="F102" s="1"/>
      <c r="G102" s="1"/>
      <c r="H102" s="1"/>
    </row>
    <row r="103" spans="3:8" x14ac:dyDescent="0.35">
      <c r="C103" s="1"/>
      <c r="D103" s="1"/>
      <c r="E103" s="1"/>
      <c r="F103" s="1"/>
      <c r="G103" s="1"/>
      <c r="H103" s="1"/>
    </row>
    <row r="104" spans="3:8" x14ac:dyDescent="0.35">
      <c r="C104" s="1"/>
      <c r="D104" s="1"/>
      <c r="E104" s="1"/>
      <c r="F104" s="1"/>
      <c r="G104" s="1"/>
      <c r="H104" s="1"/>
    </row>
    <row r="105" spans="3:8" x14ac:dyDescent="0.35">
      <c r="C105" s="1"/>
      <c r="D105" s="1"/>
      <c r="E105" s="1"/>
      <c r="F105" s="1"/>
      <c r="G105" s="1"/>
      <c r="H105" s="1"/>
    </row>
    <row r="106" spans="3:8" x14ac:dyDescent="0.35">
      <c r="C106" s="1"/>
      <c r="D106" s="1"/>
      <c r="E106" s="1"/>
      <c r="F106" s="1"/>
      <c r="G106" s="1"/>
      <c r="H106" s="1"/>
    </row>
    <row r="107" spans="3:8" x14ac:dyDescent="0.35">
      <c r="C107" s="1"/>
      <c r="D107" s="1"/>
      <c r="E107" s="1"/>
      <c r="F107" s="1"/>
      <c r="G107" s="1"/>
      <c r="H107" s="1"/>
    </row>
    <row r="108" spans="3:8" x14ac:dyDescent="0.35">
      <c r="C108" s="1"/>
      <c r="D108" s="1"/>
      <c r="E108" s="1"/>
      <c r="F108" s="1"/>
      <c r="G108" s="1"/>
      <c r="H108" s="1"/>
    </row>
    <row r="109" spans="3:8" x14ac:dyDescent="0.35">
      <c r="C109" s="1"/>
      <c r="D109" s="1"/>
      <c r="E109" s="1"/>
      <c r="F109" s="1"/>
      <c r="G109" s="1"/>
      <c r="H109" s="1"/>
    </row>
    <row r="110" spans="3:8" x14ac:dyDescent="0.35">
      <c r="C110" s="1"/>
      <c r="D110" s="1"/>
      <c r="E110" s="1"/>
      <c r="F110" s="1"/>
      <c r="G110" s="1"/>
      <c r="H110" s="1"/>
    </row>
    <row r="111" spans="3:8" x14ac:dyDescent="0.35">
      <c r="C111" s="1"/>
      <c r="D111" s="1"/>
      <c r="E111" s="1"/>
      <c r="F111" s="1"/>
      <c r="G111" s="1"/>
      <c r="H111" s="1"/>
    </row>
    <row r="112" spans="3:8" x14ac:dyDescent="0.35">
      <c r="C112" s="1"/>
      <c r="D112" s="1"/>
      <c r="E112" s="1"/>
      <c r="F112" s="1"/>
      <c r="G112" s="1"/>
      <c r="H112" s="1"/>
    </row>
    <row r="113" spans="3:8" x14ac:dyDescent="0.35">
      <c r="C113" s="1"/>
      <c r="D113" s="1"/>
      <c r="E113" s="1"/>
      <c r="F113" s="1"/>
      <c r="G113" s="1"/>
      <c r="H113" s="1"/>
    </row>
    <row r="114" spans="3:8" x14ac:dyDescent="0.35">
      <c r="C114" s="1"/>
      <c r="D114" s="1"/>
      <c r="E114" s="1"/>
      <c r="F114" s="1"/>
      <c r="G114" s="1"/>
      <c r="H114" s="1"/>
    </row>
    <row r="115" spans="3:8" x14ac:dyDescent="0.35">
      <c r="C115" s="1"/>
      <c r="D115" s="1"/>
      <c r="E115" s="1"/>
      <c r="F115" s="1"/>
      <c r="G115" s="1"/>
      <c r="H115" s="1"/>
    </row>
    <row r="116" spans="3:8" x14ac:dyDescent="0.35">
      <c r="C116" s="1"/>
      <c r="D116" s="1"/>
      <c r="E116" s="1"/>
      <c r="F116" s="1"/>
      <c r="G116" s="1"/>
      <c r="H116" s="1"/>
    </row>
    <row r="117" spans="3:8" x14ac:dyDescent="0.35">
      <c r="C117" s="1"/>
      <c r="D117" s="1"/>
      <c r="E117" s="1"/>
      <c r="F117" s="1"/>
      <c r="G117" s="1"/>
      <c r="H117" s="1"/>
    </row>
    <row r="118" spans="3:8" x14ac:dyDescent="0.35">
      <c r="C118" s="1"/>
      <c r="D118" s="1"/>
      <c r="E118" s="1"/>
      <c r="F118" s="1"/>
      <c r="G118" s="1"/>
      <c r="H118" s="1"/>
    </row>
    <row r="119" spans="3:8" x14ac:dyDescent="0.35">
      <c r="C119" s="1"/>
      <c r="D119" s="1"/>
      <c r="E119" s="1"/>
      <c r="F119" s="1"/>
      <c r="G119" s="1"/>
      <c r="H119" s="1"/>
    </row>
    <row r="120" spans="3:8" x14ac:dyDescent="0.35">
      <c r="C120" s="1"/>
      <c r="D120" s="1"/>
      <c r="E120" s="1"/>
      <c r="F120" s="1"/>
      <c r="G120" s="1"/>
      <c r="H120" s="1"/>
    </row>
    <row r="121" spans="3:8" x14ac:dyDescent="0.35">
      <c r="C121" s="1"/>
      <c r="D121" s="1"/>
      <c r="E121" s="1"/>
      <c r="F121" s="1"/>
      <c r="G121" s="1"/>
      <c r="H121" s="1"/>
    </row>
    <row r="122" spans="3:8" x14ac:dyDescent="0.35">
      <c r="C122" s="1"/>
      <c r="D122" s="1"/>
      <c r="E122" s="1"/>
      <c r="F122" s="1"/>
      <c r="G122" s="1"/>
      <c r="H122" s="1"/>
    </row>
    <row r="123" spans="3:8" x14ac:dyDescent="0.35">
      <c r="C123" s="1"/>
      <c r="D123" s="1"/>
      <c r="E123" s="1"/>
      <c r="F123" s="1"/>
      <c r="G123" s="1"/>
      <c r="H123" s="1"/>
    </row>
    <row r="124" spans="3:8" x14ac:dyDescent="0.35">
      <c r="C124" s="1"/>
      <c r="D124" s="1"/>
      <c r="E124" s="1"/>
      <c r="F124" s="1"/>
      <c r="G124" s="1"/>
      <c r="H124" s="1"/>
    </row>
    <row r="125" spans="3:8" x14ac:dyDescent="0.35">
      <c r="C125" s="1"/>
      <c r="D125" s="1"/>
      <c r="E125" s="1"/>
      <c r="F125" s="1"/>
      <c r="G125" s="1"/>
      <c r="H125" s="1"/>
    </row>
    <row r="126" spans="3:8" x14ac:dyDescent="0.35">
      <c r="C126" s="1"/>
      <c r="D126" s="1"/>
      <c r="E126" s="1"/>
      <c r="F126" s="1"/>
      <c r="G126" s="1"/>
      <c r="H126" s="1"/>
    </row>
    <row r="127" spans="3:8" x14ac:dyDescent="0.35">
      <c r="C127" s="1"/>
      <c r="D127" s="1"/>
      <c r="E127" s="1"/>
      <c r="F127" s="1"/>
      <c r="G127" s="1"/>
      <c r="H127" s="1"/>
    </row>
    <row r="128" spans="3:8" x14ac:dyDescent="0.35">
      <c r="C128" s="1"/>
      <c r="D128" s="1"/>
      <c r="E128" s="1"/>
      <c r="F128" s="1"/>
      <c r="G128" s="1"/>
      <c r="H128" s="1"/>
    </row>
    <row r="129" spans="3:8" x14ac:dyDescent="0.35">
      <c r="C129" s="1"/>
      <c r="D129" s="1"/>
      <c r="E129" s="1"/>
      <c r="F129" s="1"/>
      <c r="G129" s="1"/>
      <c r="H129" s="1"/>
    </row>
    <row r="130" spans="3:8" x14ac:dyDescent="0.35">
      <c r="C130" s="1"/>
      <c r="D130" s="1"/>
      <c r="E130" s="1"/>
      <c r="F130" s="1"/>
      <c r="G130" s="1"/>
      <c r="H130" s="1"/>
    </row>
    <row r="131" spans="3:8" x14ac:dyDescent="0.35">
      <c r="C131" s="1"/>
      <c r="D131" s="1"/>
      <c r="E131" s="1"/>
      <c r="F131" s="1"/>
      <c r="G131" s="1"/>
      <c r="H131" s="1"/>
    </row>
    <row r="132" spans="3:8" x14ac:dyDescent="0.35">
      <c r="C132" s="1"/>
      <c r="D132" s="1"/>
      <c r="E132" s="1"/>
      <c r="F132" s="1"/>
      <c r="G132" s="1"/>
      <c r="H132" s="1"/>
    </row>
    <row r="133" spans="3:8" x14ac:dyDescent="0.35">
      <c r="C133" s="1"/>
      <c r="D133" s="1"/>
      <c r="E133" s="1"/>
      <c r="F133" s="1"/>
      <c r="G133" s="1"/>
      <c r="H133" s="1"/>
    </row>
    <row r="134" spans="3:8" x14ac:dyDescent="0.35">
      <c r="C134" s="1"/>
      <c r="D134" s="1"/>
      <c r="E134" s="1"/>
      <c r="F134" s="1"/>
      <c r="G134" s="1"/>
      <c r="H134" s="1"/>
    </row>
    <row r="135" spans="3:8" x14ac:dyDescent="0.35">
      <c r="C135" s="1"/>
      <c r="D135" s="1"/>
      <c r="E135" s="1"/>
      <c r="F135" s="1"/>
      <c r="G135" s="1"/>
      <c r="H135" s="1"/>
    </row>
    <row r="136" spans="3:8" x14ac:dyDescent="0.35">
      <c r="C136" s="1"/>
      <c r="D136" s="1"/>
      <c r="E136" s="1"/>
      <c r="F136" s="1"/>
      <c r="G136" s="1"/>
      <c r="H136" s="1"/>
    </row>
    <row r="137" spans="3:8" x14ac:dyDescent="0.35">
      <c r="C137" s="1"/>
      <c r="D137" s="1"/>
      <c r="E137" s="1"/>
      <c r="F137" s="1"/>
      <c r="G137" s="1"/>
      <c r="H137" s="1"/>
    </row>
    <row r="138" spans="3:8" x14ac:dyDescent="0.35">
      <c r="C138" s="1"/>
      <c r="D138" s="1"/>
      <c r="E138" s="1"/>
      <c r="F138" s="1"/>
      <c r="G138" s="1"/>
      <c r="H138" s="1"/>
    </row>
    <row r="139" spans="3:8" x14ac:dyDescent="0.35">
      <c r="C139" s="1"/>
      <c r="D139" s="1"/>
      <c r="E139" s="1"/>
      <c r="F139" s="1"/>
      <c r="G139" s="1"/>
      <c r="H139" s="1"/>
    </row>
    <row r="140" spans="3:8" x14ac:dyDescent="0.35">
      <c r="C140" s="1"/>
      <c r="D140" s="1"/>
      <c r="E140" s="1"/>
      <c r="F140" s="1"/>
      <c r="G140" s="1"/>
      <c r="H140" s="1"/>
    </row>
    <row r="141" spans="3:8" x14ac:dyDescent="0.35">
      <c r="C141" s="1"/>
      <c r="D141" s="1"/>
      <c r="E141" s="1"/>
      <c r="F141" s="1"/>
      <c r="G141" s="1"/>
      <c r="H141" s="1"/>
    </row>
    <row r="142" spans="3:8" x14ac:dyDescent="0.35">
      <c r="C142" s="1"/>
      <c r="D142" s="1"/>
      <c r="E142" s="1"/>
      <c r="F142" s="1"/>
      <c r="G142" s="1"/>
      <c r="H142" s="1"/>
    </row>
    <row r="143" spans="3:8" x14ac:dyDescent="0.35">
      <c r="C143" s="1"/>
      <c r="D143" s="1"/>
      <c r="E143" s="1"/>
      <c r="F143" s="1"/>
      <c r="G143" s="1"/>
      <c r="H143" s="1"/>
    </row>
    <row r="144" spans="3:8" x14ac:dyDescent="0.35">
      <c r="C144" s="1"/>
      <c r="D144" s="1"/>
      <c r="E144" s="1"/>
      <c r="F144" s="1"/>
      <c r="G144" s="1"/>
      <c r="H144" s="1"/>
    </row>
    <row r="145" spans="3:8" x14ac:dyDescent="0.35">
      <c r="C145" s="1"/>
      <c r="D145" s="1"/>
      <c r="E145" s="1"/>
      <c r="F145" s="1"/>
      <c r="G145" s="1"/>
      <c r="H145" s="1"/>
    </row>
    <row r="146" spans="3:8" x14ac:dyDescent="0.35">
      <c r="C146" s="1"/>
      <c r="D146" s="1"/>
      <c r="E146" s="1"/>
      <c r="F146" s="1"/>
      <c r="G146" s="1"/>
      <c r="H146" s="1"/>
    </row>
    <row r="147" spans="3:8" x14ac:dyDescent="0.35">
      <c r="C147" s="1"/>
      <c r="D147" s="1"/>
      <c r="E147" s="1"/>
      <c r="F147" s="1"/>
      <c r="G147" s="1"/>
      <c r="H147" s="1"/>
    </row>
    <row r="148" spans="3:8" x14ac:dyDescent="0.35">
      <c r="C148" s="1"/>
      <c r="D148" s="1"/>
      <c r="E148" s="1"/>
      <c r="F148" s="1"/>
      <c r="G148" s="1"/>
      <c r="H148" s="1"/>
    </row>
    <row r="149" spans="3:8" x14ac:dyDescent="0.35">
      <c r="C149" s="1"/>
      <c r="D149" s="1"/>
      <c r="E149" s="1"/>
      <c r="F149" s="1"/>
      <c r="G149" s="1"/>
      <c r="H149" s="1"/>
    </row>
    <row r="150" spans="3:8" x14ac:dyDescent="0.35">
      <c r="C150" s="1"/>
      <c r="D150" s="1"/>
      <c r="E150" s="1"/>
      <c r="F150" s="1"/>
      <c r="G150" s="1"/>
      <c r="H150" s="1"/>
    </row>
    <row r="151" spans="3:8" x14ac:dyDescent="0.35">
      <c r="C151" s="1"/>
      <c r="D151" s="1"/>
      <c r="E151" s="1"/>
      <c r="F151" s="1"/>
      <c r="G151" s="1"/>
      <c r="H151" s="1"/>
    </row>
    <row r="152" spans="3:8" x14ac:dyDescent="0.35">
      <c r="C152" s="1"/>
      <c r="D152" s="1"/>
      <c r="E152" s="1"/>
      <c r="F152" s="1"/>
      <c r="G152" s="1"/>
      <c r="H152" s="1"/>
    </row>
    <row r="153" spans="3:8" x14ac:dyDescent="0.35">
      <c r="C153" s="1"/>
      <c r="D153" s="1"/>
      <c r="E153" s="1"/>
      <c r="F153" s="1"/>
      <c r="G153" s="1"/>
      <c r="H153" s="1"/>
    </row>
    <row r="154" spans="3:8" x14ac:dyDescent="0.35">
      <c r="C154" s="1"/>
      <c r="D154" s="1"/>
      <c r="E154" s="1"/>
      <c r="F154" s="1"/>
      <c r="G154" s="1"/>
      <c r="H154" s="1"/>
    </row>
    <row r="155" spans="3:8" x14ac:dyDescent="0.35">
      <c r="C155" s="1"/>
      <c r="D155" s="1"/>
      <c r="E155" s="1"/>
      <c r="F155" s="1"/>
      <c r="G155" s="1"/>
      <c r="H155" s="1"/>
    </row>
    <row r="156" spans="3:8" x14ac:dyDescent="0.35">
      <c r="C156" s="1"/>
      <c r="D156" s="1"/>
      <c r="E156" s="1"/>
      <c r="F156" s="1"/>
      <c r="G156" s="1"/>
      <c r="H156" s="1"/>
    </row>
    <row r="157" spans="3:8" x14ac:dyDescent="0.35">
      <c r="C157" s="1"/>
      <c r="D157" s="1"/>
      <c r="E157" s="1"/>
      <c r="F157" s="1"/>
      <c r="G157" s="1"/>
      <c r="H157" s="1"/>
    </row>
    <row r="158" spans="3:8" x14ac:dyDescent="0.35">
      <c r="C158" s="1"/>
      <c r="D158" s="1"/>
      <c r="E158" s="1"/>
      <c r="F158" s="1"/>
      <c r="G158" s="1"/>
      <c r="H158" s="1"/>
    </row>
    <row r="159" spans="3:8" x14ac:dyDescent="0.35">
      <c r="C159" s="1"/>
      <c r="D159" s="1"/>
      <c r="E159" s="1"/>
      <c r="F159" s="1"/>
      <c r="G159" s="1"/>
      <c r="H159" s="1"/>
    </row>
    <row r="160" spans="3:8" x14ac:dyDescent="0.35">
      <c r="C160" s="1"/>
      <c r="D160" s="1"/>
      <c r="E160" s="1"/>
      <c r="F160" s="1"/>
      <c r="G160" s="1"/>
      <c r="H160" s="1"/>
    </row>
    <row r="161" spans="3:8" x14ac:dyDescent="0.35">
      <c r="C161" s="1"/>
      <c r="D161" s="1"/>
      <c r="E161" s="1"/>
      <c r="F161" s="1"/>
      <c r="G161" s="1"/>
      <c r="H161" s="1"/>
    </row>
    <row r="162" spans="3:8" x14ac:dyDescent="0.35">
      <c r="C162" s="1"/>
      <c r="D162" s="1"/>
      <c r="E162" s="1"/>
      <c r="F162" s="1"/>
      <c r="G162" s="1"/>
      <c r="H162" s="1"/>
    </row>
    <row r="163" spans="3:8" x14ac:dyDescent="0.35">
      <c r="C163" s="1"/>
      <c r="D163" s="1"/>
      <c r="E163" s="1"/>
      <c r="F163" s="1"/>
      <c r="G163" s="1"/>
      <c r="H163" s="1"/>
    </row>
    <row r="164" spans="3:8" x14ac:dyDescent="0.35">
      <c r="C164" s="1"/>
      <c r="D164" s="1"/>
      <c r="E164" s="1"/>
      <c r="F164" s="1"/>
      <c r="G164" s="1"/>
      <c r="H164" s="1"/>
    </row>
    <row r="165" spans="3:8" x14ac:dyDescent="0.35">
      <c r="C165" s="1"/>
      <c r="D165" s="1"/>
      <c r="E165" s="1"/>
      <c r="F165" s="1"/>
      <c r="G165" s="1"/>
      <c r="H165" s="1"/>
    </row>
    <row r="166" spans="3:8" x14ac:dyDescent="0.35">
      <c r="C166" s="1"/>
      <c r="D166" s="1"/>
      <c r="E166" s="1"/>
      <c r="F166" s="1"/>
      <c r="G166" s="1"/>
      <c r="H166" s="1"/>
    </row>
    <row r="167" spans="3:8" x14ac:dyDescent="0.35">
      <c r="C167" s="1"/>
      <c r="D167" s="1"/>
      <c r="E167" s="1"/>
      <c r="F167" s="1"/>
      <c r="G167" s="1"/>
      <c r="H167" s="1"/>
    </row>
    <row r="168" spans="3:8" x14ac:dyDescent="0.35">
      <c r="C168" s="1"/>
      <c r="D168" s="1"/>
      <c r="E168" s="1"/>
      <c r="F168" s="1"/>
      <c r="G168" s="1"/>
      <c r="H168" s="1"/>
    </row>
    <row r="169" spans="3:8" x14ac:dyDescent="0.35">
      <c r="C169" s="1"/>
      <c r="D169" s="1"/>
      <c r="E169" s="1"/>
      <c r="F169" s="1"/>
      <c r="G169" s="1"/>
      <c r="H169" s="1"/>
    </row>
    <row r="170" spans="3:8" x14ac:dyDescent="0.35">
      <c r="C170" s="1"/>
      <c r="D170" s="1"/>
      <c r="E170" s="1"/>
      <c r="F170" s="1"/>
      <c r="G170" s="1"/>
      <c r="H170" s="1"/>
    </row>
    <row r="171" spans="3:8" x14ac:dyDescent="0.35">
      <c r="C171" s="1"/>
      <c r="D171" s="1"/>
      <c r="E171" s="1"/>
      <c r="F171" s="1"/>
      <c r="G171" s="1"/>
      <c r="H171" s="1"/>
    </row>
    <row r="172" spans="3:8" x14ac:dyDescent="0.35">
      <c r="C172" s="1"/>
      <c r="D172" s="1"/>
      <c r="E172" s="1"/>
      <c r="F172" s="1"/>
      <c r="G172" s="1"/>
      <c r="H172" s="1"/>
    </row>
    <row r="173" spans="3:8" x14ac:dyDescent="0.35">
      <c r="C173" s="1"/>
      <c r="D173" s="1"/>
      <c r="E173" s="1"/>
      <c r="F173" s="1"/>
      <c r="G173" s="1"/>
      <c r="H173" s="1"/>
    </row>
    <row r="174" spans="3:8" x14ac:dyDescent="0.35">
      <c r="C174" s="1"/>
      <c r="D174" s="1"/>
      <c r="E174" s="1"/>
      <c r="F174" s="1"/>
      <c r="G174" s="1"/>
      <c r="H174" s="1"/>
    </row>
    <row r="175" spans="3:8" x14ac:dyDescent="0.35">
      <c r="C175" s="1"/>
      <c r="D175" s="1"/>
      <c r="E175" s="1"/>
      <c r="F175" s="1"/>
      <c r="G175" s="1"/>
      <c r="H175" s="1"/>
    </row>
    <row r="176" spans="3:8" x14ac:dyDescent="0.35">
      <c r="C176" s="1"/>
      <c r="D176" s="1"/>
      <c r="E176" s="1"/>
      <c r="F176" s="1"/>
      <c r="G176" s="1"/>
      <c r="H176" s="1"/>
    </row>
    <row r="177" spans="3:8" x14ac:dyDescent="0.35">
      <c r="C177" s="1"/>
      <c r="D177" s="1"/>
      <c r="E177" s="1"/>
      <c r="F177" s="1"/>
      <c r="G177" s="1"/>
      <c r="H177" s="1"/>
    </row>
    <row r="178" spans="3:8" x14ac:dyDescent="0.35">
      <c r="C178" s="1"/>
      <c r="D178" s="1"/>
      <c r="E178" s="1"/>
      <c r="F178" s="1"/>
      <c r="G178" s="1"/>
      <c r="H178" s="1"/>
    </row>
    <row r="179" spans="3:8" x14ac:dyDescent="0.35">
      <c r="C179" s="1"/>
      <c r="D179" s="1"/>
      <c r="E179" s="1"/>
      <c r="F179" s="1"/>
      <c r="G179" s="1"/>
      <c r="H179" s="1"/>
    </row>
    <row r="180" spans="3:8" x14ac:dyDescent="0.35">
      <c r="C180" s="1"/>
      <c r="D180" s="1"/>
      <c r="E180" s="1"/>
      <c r="F180" s="1"/>
      <c r="G180" s="1"/>
      <c r="H180" s="1"/>
    </row>
    <row r="181" spans="3:8" x14ac:dyDescent="0.35">
      <c r="C181" s="1"/>
      <c r="D181" s="1"/>
      <c r="E181" s="1"/>
      <c r="F181" s="1"/>
      <c r="G181" s="1"/>
      <c r="H181" s="1"/>
    </row>
    <row r="182" spans="3:8" x14ac:dyDescent="0.35">
      <c r="C182" s="1"/>
      <c r="D182" s="1"/>
      <c r="E182" s="1"/>
      <c r="F182" s="1"/>
      <c r="G182" s="1"/>
      <c r="H182" s="1"/>
    </row>
    <row r="183" spans="3:8" x14ac:dyDescent="0.35">
      <c r="C183" s="1"/>
      <c r="D183" s="1"/>
      <c r="E183" s="1"/>
      <c r="F183" s="1"/>
      <c r="G183" s="1"/>
      <c r="H183" s="1"/>
    </row>
    <row r="184" spans="3:8" x14ac:dyDescent="0.35">
      <c r="C184" s="1"/>
      <c r="D184" s="1"/>
      <c r="E184" s="1"/>
      <c r="F184" s="1"/>
      <c r="G184" s="1"/>
      <c r="H184" s="1"/>
    </row>
    <row r="185" spans="3:8" x14ac:dyDescent="0.35">
      <c r="C185" s="1"/>
      <c r="D185" s="1"/>
      <c r="E185" s="1"/>
      <c r="F185" s="1"/>
      <c r="G185" s="1"/>
      <c r="H185" s="1"/>
    </row>
    <row r="186" spans="3:8" x14ac:dyDescent="0.35">
      <c r="C186" s="1"/>
      <c r="D186" s="1"/>
      <c r="E186" s="1"/>
      <c r="F186" s="1"/>
      <c r="G186" s="1"/>
      <c r="H186" s="1"/>
    </row>
    <row r="187" spans="3:8" x14ac:dyDescent="0.35">
      <c r="C187" s="1"/>
      <c r="D187" s="1"/>
      <c r="E187" s="1"/>
      <c r="F187" s="1"/>
      <c r="G187" s="1"/>
      <c r="H187" s="1"/>
    </row>
    <row r="188" spans="3:8" x14ac:dyDescent="0.35">
      <c r="C188" s="1"/>
      <c r="D188" s="1"/>
      <c r="E188" s="1"/>
      <c r="F188" s="1"/>
      <c r="G188" s="1"/>
      <c r="H188" s="1"/>
    </row>
    <row r="189" spans="3:8" x14ac:dyDescent="0.35">
      <c r="C189" s="1"/>
      <c r="D189" s="1"/>
      <c r="E189" s="1"/>
      <c r="F189" s="1"/>
      <c r="G189" s="1"/>
      <c r="H189" s="1"/>
    </row>
    <row r="190" spans="3:8" x14ac:dyDescent="0.35">
      <c r="C190" s="1"/>
      <c r="D190" s="1"/>
      <c r="E190" s="1"/>
      <c r="F190" s="1"/>
      <c r="G190" s="1"/>
      <c r="H190" s="1"/>
    </row>
    <row r="191" spans="3:8" x14ac:dyDescent="0.35">
      <c r="C191" s="1"/>
      <c r="D191" s="1"/>
      <c r="E191" s="1"/>
      <c r="F191" s="1"/>
      <c r="G191" s="1"/>
      <c r="H191" s="1"/>
    </row>
    <row r="192" spans="3:8" x14ac:dyDescent="0.35">
      <c r="C192" s="1"/>
      <c r="D192" s="1"/>
      <c r="E192" s="1"/>
      <c r="F192" s="1"/>
      <c r="G192" s="1"/>
      <c r="H192" s="1"/>
    </row>
    <row r="193" spans="3:8" x14ac:dyDescent="0.35">
      <c r="C193" s="1"/>
      <c r="D193" s="1"/>
      <c r="E193" s="1"/>
      <c r="F193" s="1"/>
      <c r="G193" s="1"/>
      <c r="H193" s="1"/>
    </row>
    <row r="194" spans="3:8" x14ac:dyDescent="0.35">
      <c r="C194" s="1"/>
      <c r="D194" s="1"/>
      <c r="E194" s="1"/>
      <c r="F194" s="1"/>
      <c r="G194" s="1"/>
      <c r="H194" s="1"/>
    </row>
    <row r="195" spans="3:8" x14ac:dyDescent="0.35">
      <c r="C195" s="1"/>
      <c r="D195" s="1"/>
      <c r="E195" s="1"/>
      <c r="F195" s="1"/>
      <c r="G195" s="1"/>
      <c r="H195" s="1"/>
    </row>
    <row r="196" spans="3:8" x14ac:dyDescent="0.35">
      <c r="C196" s="1"/>
      <c r="D196" s="1"/>
      <c r="E196" s="1"/>
      <c r="F196" s="1"/>
      <c r="G196" s="1"/>
      <c r="H196" s="1"/>
    </row>
    <row r="197" spans="3:8" x14ac:dyDescent="0.35">
      <c r="C197" s="1"/>
      <c r="D197" s="1"/>
      <c r="E197" s="1"/>
      <c r="F197" s="1"/>
      <c r="G197" s="1"/>
      <c r="H19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42C3-D553-4D3F-843A-4C64072C8942}">
  <dimension ref="A1:L2527"/>
  <sheetViews>
    <sheetView workbookViewId="0">
      <pane ySplit="1" topLeftCell="A2501" activePane="bottomLeft" state="frozen"/>
      <selection pane="bottomLeft" activeCell="E2515" sqref="E2515"/>
    </sheetView>
  </sheetViews>
  <sheetFormatPr baseColWidth="10" defaultColWidth="8.7265625" defaultRowHeight="14.5" x14ac:dyDescent="0.35"/>
  <cols>
    <col min="1" max="1" width="11.1796875" customWidth="1"/>
    <col min="2" max="2" width="16.36328125" customWidth="1"/>
    <col min="3" max="3" width="19.08984375" customWidth="1"/>
    <col min="4" max="4" width="19.7265625" style="1" customWidth="1"/>
    <col min="5" max="5" width="15.26953125" style="1" customWidth="1"/>
    <col min="6" max="6" width="17.1796875" style="1" customWidth="1"/>
    <col min="7" max="7" width="9.54296875" bestFit="1" customWidth="1"/>
    <col min="8" max="8" width="8.90625" bestFit="1" customWidth="1"/>
  </cols>
  <sheetData>
    <row r="1" spans="1:12" x14ac:dyDescent="0.35">
      <c r="A1" t="s">
        <v>0</v>
      </c>
      <c r="B1" t="s">
        <v>2</v>
      </c>
      <c r="C1" t="s">
        <v>1</v>
      </c>
      <c r="D1" s="1" t="s">
        <v>3</v>
      </c>
      <c r="E1" s="1" t="s">
        <v>4</v>
      </c>
      <c r="F1" s="1" t="s">
        <v>5</v>
      </c>
    </row>
    <row r="2" spans="1:12" x14ac:dyDescent="0.35">
      <c r="A2" t="s">
        <v>109</v>
      </c>
      <c r="B2" t="s">
        <v>10</v>
      </c>
      <c r="C2" t="s">
        <v>9</v>
      </c>
      <c r="D2" s="1">
        <v>-200000</v>
      </c>
      <c r="E2" s="1">
        <v>-204863.02</v>
      </c>
      <c r="F2" s="1">
        <v>-4863.0200000000004</v>
      </c>
      <c r="G2" s="2">
        <f t="shared" ref="G2:G65" si="0">IF(D2=0,"-",IF(D2&lt;0,F2/D2*-1,F2/D2))</f>
        <v>-2.4315100000000003E-2</v>
      </c>
      <c r="H2" s="1"/>
      <c r="I2" s="1"/>
      <c r="J2" s="1"/>
      <c r="K2" s="1"/>
      <c r="L2" s="1"/>
    </row>
    <row r="3" spans="1:12" x14ac:dyDescent="0.35">
      <c r="A3" t="s">
        <v>108</v>
      </c>
      <c r="B3" t="s">
        <v>10</v>
      </c>
      <c r="C3" t="s">
        <v>9</v>
      </c>
      <c r="D3" s="1">
        <v>-200000</v>
      </c>
      <c r="E3" s="1">
        <v>-243364.54</v>
      </c>
      <c r="F3" s="1">
        <v>-43364.54</v>
      </c>
      <c r="G3" s="2">
        <f t="shared" si="0"/>
        <v>-0.21682270000000001</v>
      </c>
      <c r="H3" s="1"/>
      <c r="I3" s="1"/>
      <c r="J3" s="1"/>
      <c r="K3" s="1"/>
      <c r="L3" s="1"/>
    </row>
    <row r="4" spans="1:12" x14ac:dyDescent="0.35">
      <c r="A4" t="s">
        <v>107</v>
      </c>
      <c r="B4" t="s">
        <v>10</v>
      </c>
      <c r="C4" t="s">
        <v>9</v>
      </c>
      <c r="D4" s="1">
        <v>-200000</v>
      </c>
      <c r="E4" s="1">
        <v>-101952</v>
      </c>
      <c r="F4" s="1">
        <v>98048</v>
      </c>
      <c r="G4" s="2">
        <f t="shared" si="0"/>
        <v>0.49024000000000001</v>
      </c>
      <c r="H4" s="1"/>
      <c r="I4" s="1"/>
      <c r="J4" s="1"/>
      <c r="K4" s="1"/>
      <c r="L4" s="1"/>
    </row>
    <row r="5" spans="1:12" x14ac:dyDescent="0.35">
      <c r="A5" t="s">
        <v>106</v>
      </c>
      <c r="B5" t="s">
        <v>10</v>
      </c>
      <c r="C5" t="s">
        <v>9</v>
      </c>
      <c r="D5" s="1">
        <v>-200000</v>
      </c>
      <c r="E5" s="1">
        <v>-248931.95</v>
      </c>
      <c r="F5" s="1">
        <v>-48931.95</v>
      </c>
      <c r="G5" s="2">
        <f t="shared" si="0"/>
        <v>-0.24465974999999998</v>
      </c>
      <c r="H5" s="1"/>
      <c r="I5" s="1"/>
      <c r="J5" s="1"/>
      <c r="K5" s="1"/>
      <c r="L5" s="1"/>
    </row>
    <row r="6" spans="1:12" x14ac:dyDescent="0.35">
      <c r="A6" t="s">
        <v>105</v>
      </c>
      <c r="B6" t="s">
        <v>10</v>
      </c>
      <c r="C6" t="s">
        <v>9</v>
      </c>
      <c r="D6" s="1">
        <v>-240000</v>
      </c>
      <c r="E6" s="1">
        <v>-416310.79</v>
      </c>
      <c r="F6" s="1">
        <v>-176310.79</v>
      </c>
      <c r="G6" s="2">
        <f t="shared" si="0"/>
        <v>-0.73462829166666666</v>
      </c>
      <c r="H6" s="1"/>
      <c r="I6" s="1"/>
      <c r="J6" s="1"/>
      <c r="K6" s="1"/>
      <c r="L6" s="1"/>
    </row>
    <row r="7" spans="1:12" x14ac:dyDescent="0.35">
      <c r="A7" t="s">
        <v>109</v>
      </c>
      <c r="B7" t="s">
        <v>11</v>
      </c>
      <c r="C7" t="s">
        <v>9</v>
      </c>
      <c r="D7" s="1">
        <v>-120000</v>
      </c>
      <c r="E7" s="1">
        <v>-120000</v>
      </c>
      <c r="F7" s="1">
        <v>0</v>
      </c>
      <c r="G7" s="2">
        <f t="shared" si="0"/>
        <v>0</v>
      </c>
      <c r="H7" s="1"/>
      <c r="I7" s="1"/>
      <c r="J7" s="1"/>
      <c r="K7" s="1"/>
      <c r="L7" s="1"/>
    </row>
    <row r="8" spans="1:12" x14ac:dyDescent="0.35">
      <c r="A8" t="s">
        <v>108</v>
      </c>
      <c r="B8" t="s">
        <v>11</v>
      </c>
      <c r="C8" t="s">
        <v>9</v>
      </c>
      <c r="D8" s="1">
        <v>-120000</v>
      </c>
      <c r="E8" s="1">
        <v>-120000</v>
      </c>
      <c r="F8" s="1">
        <v>0</v>
      </c>
      <c r="G8" s="2">
        <f t="shared" si="0"/>
        <v>0</v>
      </c>
      <c r="H8" s="1"/>
      <c r="I8" s="1"/>
      <c r="J8" s="1"/>
      <c r="K8" s="1"/>
      <c r="L8" s="1"/>
    </row>
    <row r="9" spans="1:12" x14ac:dyDescent="0.35">
      <c r="A9" t="s">
        <v>107</v>
      </c>
      <c r="B9" t="s">
        <v>11</v>
      </c>
      <c r="C9" t="s">
        <v>9</v>
      </c>
      <c r="D9" s="1">
        <v>-120000</v>
      </c>
      <c r="E9" s="1">
        <v>-120000</v>
      </c>
      <c r="F9" s="1">
        <v>0</v>
      </c>
      <c r="G9" s="2">
        <f t="shared" si="0"/>
        <v>0</v>
      </c>
      <c r="H9" s="1"/>
      <c r="I9" s="1"/>
      <c r="J9" s="1"/>
      <c r="K9" s="1"/>
      <c r="L9" s="1"/>
    </row>
    <row r="10" spans="1:12" x14ac:dyDescent="0.35">
      <c r="A10" t="s">
        <v>106</v>
      </c>
      <c r="B10" t="s">
        <v>11</v>
      </c>
      <c r="C10" t="s">
        <v>9</v>
      </c>
      <c r="D10" s="1">
        <v>-120000</v>
      </c>
      <c r="E10" s="1">
        <v>-120000</v>
      </c>
      <c r="F10" s="1">
        <v>0</v>
      </c>
      <c r="G10" s="2">
        <f t="shared" si="0"/>
        <v>0</v>
      </c>
      <c r="H10" s="1"/>
      <c r="I10" s="1"/>
      <c r="J10" s="1"/>
      <c r="K10" s="1"/>
      <c r="L10" s="1"/>
    </row>
    <row r="11" spans="1:12" x14ac:dyDescent="0.35">
      <c r="A11" t="s">
        <v>105</v>
      </c>
      <c r="B11" t="s">
        <v>11</v>
      </c>
      <c r="C11" t="s">
        <v>9</v>
      </c>
      <c r="D11" s="1">
        <v>-120000</v>
      </c>
      <c r="E11" s="1">
        <v>-120000</v>
      </c>
      <c r="F11" s="1">
        <v>0</v>
      </c>
      <c r="G11" s="2">
        <f t="shared" si="0"/>
        <v>0</v>
      </c>
      <c r="H11" s="1"/>
      <c r="I11" s="1"/>
      <c r="J11" s="1"/>
      <c r="K11" s="1"/>
      <c r="L11" s="1"/>
    </row>
    <row r="12" spans="1:12" x14ac:dyDescent="0.35">
      <c r="A12" t="s">
        <v>109</v>
      </c>
      <c r="B12" t="s">
        <v>12</v>
      </c>
      <c r="C12" t="s">
        <v>9</v>
      </c>
      <c r="D12" s="1">
        <v>-537500</v>
      </c>
      <c r="E12" s="1">
        <v>-537500.15</v>
      </c>
      <c r="F12" s="1">
        <v>-0.15</v>
      </c>
      <c r="G12" s="2">
        <f t="shared" si="0"/>
        <v>-2.7906976744186048E-7</v>
      </c>
      <c r="H12" s="1"/>
      <c r="I12" s="1"/>
      <c r="J12" s="1"/>
      <c r="K12" s="1"/>
      <c r="L12" s="1"/>
    </row>
    <row r="13" spans="1:12" x14ac:dyDescent="0.35">
      <c r="A13" t="s">
        <v>108</v>
      </c>
      <c r="B13" t="s">
        <v>12</v>
      </c>
      <c r="C13" t="s">
        <v>9</v>
      </c>
      <c r="D13" s="1">
        <v>-537500</v>
      </c>
      <c r="E13" s="1">
        <v>-537500.15</v>
      </c>
      <c r="F13" s="1">
        <v>-0.15</v>
      </c>
      <c r="G13" s="2">
        <f t="shared" si="0"/>
        <v>-2.7906976744186048E-7</v>
      </c>
      <c r="H13" s="1"/>
      <c r="I13" s="1"/>
      <c r="J13" s="1"/>
      <c r="K13" s="1"/>
      <c r="L13" s="1"/>
    </row>
    <row r="14" spans="1:12" x14ac:dyDescent="0.35">
      <c r="A14" t="s">
        <v>107</v>
      </c>
      <c r="B14" t="s">
        <v>12</v>
      </c>
      <c r="C14" t="s">
        <v>9</v>
      </c>
      <c r="D14" s="1">
        <v>-537500</v>
      </c>
      <c r="E14" s="1">
        <v>-537500.15</v>
      </c>
      <c r="F14" s="1">
        <v>-0.15</v>
      </c>
      <c r="G14" s="2">
        <f t="shared" si="0"/>
        <v>-2.7906976744186048E-7</v>
      </c>
      <c r="H14" s="1"/>
      <c r="I14" s="1"/>
      <c r="J14" s="1"/>
      <c r="K14" s="1"/>
      <c r="L14" s="1"/>
    </row>
    <row r="15" spans="1:12" x14ac:dyDescent="0.35">
      <c r="A15" t="s">
        <v>106</v>
      </c>
      <c r="B15" t="s">
        <v>12</v>
      </c>
      <c r="C15" t="s">
        <v>9</v>
      </c>
      <c r="D15" s="1">
        <v>-537500</v>
      </c>
      <c r="E15" s="1">
        <v>-537500.15</v>
      </c>
      <c r="F15" s="1">
        <v>-0.15</v>
      </c>
      <c r="G15" s="2">
        <f t="shared" si="0"/>
        <v>-2.7906976744186048E-7</v>
      </c>
      <c r="H15" s="1"/>
      <c r="I15" s="1"/>
      <c r="J15" s="1"/>
      <c r="K15" s="1"/>
      <c r="L15" s="1"/>
    </row>
    <row r="16" spans="1:12" x14ac:dyDescent="0.35">
      <c r="A16" t="s">
        <v>105</v>
      </c>
      <c r="B16" t="s">
        <v>12</v>
      </c>
      <c r="C16" t="s">
        <v>9</v>
      </c>
      <c r="D16" s="1">
        <v>-537500</v>
      </c>
      <c r="E16" s="1">
        <v>-537500.15</v>
      </c>
      <c r="F16" s="1">
        <v>-0.15</v>
      </c>
      <c r="G16" s="2">
        <f t="shared" si="0"/>
        <v>-2.7906976744186048E-7</v>
      </c>
      <c r="H16" s="1"/>
      <c r="I16" s="1"/>
      <c r="J16" s="1"/>
      <c r="K16" s="1"/>
      <c r="L16" s="1"/>
    </row>
    <row r="17" spans="1:12" x14ac:dyDescent="0.35">
      <c r="A17" t="s">
        <v>109</v>
      </c>
      <c r="B17" t="s">
        <v>13</v>
      </c>
      <c r="C17" t="s">
        <v>9</v>
      </c>
      <c r="D17" s="1">
        <v>-393250</v>
      </c>
      <c r="E17" s="1">
        <v>-393250</v>
      </c>
      <c r="F17" s="1">
        <v>0</v>
      </c>
      <c r="G17" s="2">
        <f t="shared" si="0"/>
        <v>0</v>
      </c>
      <c r="H17" s="1"/>
      <c r="I17" s="1"/>
      <c r="J17" s="1"/>
      <c r="K17" s="1"/>
      <c r="L17" s="1"/>
    </row>
    <row r="18" spans="1:12" x14ac:dyDescent="0.35">
      <c r="A18" t="s">
        <v>108</v>
      </c>
      <c r="B18" t="s">
        <v>13</v>
      </c>
      <c r="C18" t="s">
        <v>9</v>
      </c>
      <c r="D18" s="1">
        <v>-393250</v>
      </c>
      <c r="E18" s="1">
        <v>-393250</v>
      </c>
      <c r="F18" s="1">
        <v>0</v>
      </c>
      <c r="G18" s="2">
        <f t="shared" si="0"/>
        <v>0</v>
      </c>
      <c r="H18" s="1"/>
      <c r="I18" s="1"/>
      <c r="J18" s="1"/>
      <c r="K18" s="1"/>
      <c r="L18" s="1"/>
    </row>
    <row r="19" spans="1:12" x14ac:dyDescent="0.35">
      <c r="A19" t="s">
        <v>107</v>
      </c>
      <c r="B19" t="s">
        <v>13</v>
      </c>
      <c r="C19" t="s">
        <v>9</v>
      </c>
      <c r="D19" s="1">
        <v>-393250</v>
      </c>
      <c r="E19" s="1">
        <v>-393250</v>
      </c>
      <c r="F19" s="1">
        <v>0</v>
      </c>
      <c r="G19" s="2">
        <f t="shared" si="0"/>
        <v>0</v>
      </c>
      <c r="H19" s="1"/>
      <c r="I19" s="1"/>
      <c r="J19" s="1"/>
      <c r="K19" s="1"/>
      <c r="L19" s="1"/>
    </row>
    <row r="20" spans="1:12" x14ac:dyDescent="0.35">
      <c r="A20" t="s">
        <v>106</v>
      </c>
      <c r="B20" t="s">
        <v>13</v>
      </c>
      <c r="C20" t="s">
        <v>9</v>
      </c>
      <c r="D20" s="1">
        <v>-393250</v>
      </c>
      <c r="E20" s="1">
        <v>-393250</v>
      </c>
      <c r="F20" s="1">
        <v>0</v>
      </c>
      <c r="G20" s="2">
        <f t="shared" si="0"/>
        <v>0</v>
      </c>
      <c r="H20" s="1"/>
      <c r="I20" s="1"/>
      <c r="J20" s="1"/>
      <c r="K20" s="1"/>
      <c r="L20" s="1"/>
    </row>
    <row r="21" spans="1:12" x14ac:dyDescent="0.35">
      <c r="A21" t="s">
        <v>105</v>
      </c>
      <c r="B21" t="s">
        <v>13</v>
      </c>
      <c r="C21" t="s">
        <v>9</v>
      </c>
      <c r="D21" s="1">
        <v>-511225</v>
      </c>
      <c r="E21" s="1">
        <v>-511225</v>
      </c>
      <c r="F21" s="1">
        <v>0</v>
      </c>
      <c r="G21" s="2">
        <f t="shared" si="0"/>
        <v>0</v>
      </c>
      <c r="H21" s="1"/>
      <c r="I21" s="1"/>
      <c r="J21" s="1"/>
      <c r="K21" s="1"/>
      <c r="L21" s="1"/>
    </row>
    <row r="22" spans="1:12" x14ac:dyDescent="0.35">
      <c r="A22" t="s">
        <v>109</v>
      </c>
      <c r="B22" t="s">
        <v>10</v>
      </c>
      <c r="C22" t="s">
        <v>14</v>
      </c>
      <c r="D22" s="1">
        <v>-35000</v>
      </c>
      <c r="E22" s="1">
        <v>0</v>
      </c>
      <c r="F22" s="1">
        <v>35000</v>
      </c>
      <c r="G22" s="2">
        <f t="shared" si="0"/>
        <v>1</v>
      </c>
      <c r="H22" s="1"/>
      <c r="I22" s="1"/>
      <c r="J22" s="1"/>
      <c r="K22" s="1"/>
      <c r="L22" s="1"/>
    </row>
    <row r="23" spans="1:12" x14ac:dyDescent="0.35">
      <c r="A23" t="s">
        <v>108</v>
      </c>
      <c r="B23" t="s">
        <v>10</v>
      </c>
      <c r="C23" t="s">
        <v>14</v>
      </c>
      <c r="D23" s="1">
        <v>-40000</v>
      </c>
      <c r="E23" s="1">
        <v>0</v>
      </c>
      <c r="F23" s="1">
        <v>40000</v>
      </c>
      <c r="G23" s="2">
        <f t="shared" si="0"/>
        <v>1</v>
      </c>
      <c r="H23" s="1"/>
      <c r="I23" s="1"/>
      <c r="J23" s="1"/>
      <c r="K23" s="1"/>
      <c r="L23" s="1"/>
    </row>
    <row r="24" spans="1:12" x14ac:dyDescent="0.35">
      <c r="A24" t="s">
        <v>107</v>
      </c>
      <c r="B24" t="s">
        <v>10</v>
      </c>
      <c r="C24" t="s">
        <v>14</v>
      </c>
      <c r="D24" s="1">
        <v>-40000</v>
      </c>
      <c r="E24" s="1">
        <v>-23278.57</v>
      </c>
      <c r="F24" s="1">
        <v>16721.43</v>
      </c>
      <c r="G24" s="2">
        <f t="shared" si="0"/>
        <v>0.41803574999999998</v>
      </c>
      <c r="H24" s="1"/>
      <c r="I24" s="1"/>
      <c r="J24" s="1"/>
      <c r="K24" s="1"/>
      <c r="L24" s="1"/>
    </row>
    <row r="25" spans="1:12" x14ac:dyDescent="0.35">
      <c r="A25" t="s">
        <v>106</v>
      </c>
      <c r="B25" t="s">
        <v>10</v>
      </c>
      <c r="C25" t="s">
        <v>14</v>
      </c>
      <c r="D25" s="1">
        <v>-40000</v>
      </c>
      <c r="E25" s="1">
        <v>-48423.12</v>
      </c>
      <c r="F25" s="1">
        <v>-8423.1200000000008</v>
      </c>
      <c r="G25" s="2">
        <f t="shared" si="0"/>
        <v>-0.21057800000000002</v>
      </c>
      <c r="H25" s="1"/>
      <c r="I25" s="1"/>
      <c r="J25" s="1"/>
      <c r="K25" s="1"/>
      <c r="L25" s="1"/>
    </row>
    <row r="26" spans="1:12" x14ac:dyDescent="0.35">
      <c r="A26" t="s">
        <v>105</v>
      </c>
      <c r="B26" t="s">
        <v>10</v>
      </c>
      <c r="C26" t="s">
        <v>14</v>
      </c>
      <c r="D26" s="1">
        <v>-45000</v>
      </c>
      <c r="E26" s="1">
        <v>-108527.86</v>
      </c>
      <c r="F26" s="1">
        <v>-63527.86</v>
      </c>
      <c r="G26" s="2">
        <f t="shared" si="0"/>
        <v>-1.4117302222222223</v>
      </c>
      <c r="H26" s="1"/>
      <c r="I26" s="1"/>
      <c r="J26" s="1"/>
      <c r="K26" s="1"/>
      <c r="L26" s="1"/>
    </row>
    <row r="27" spans="1:12" x14ac:dyDescent="0.35">
      <c r="A27" t="s">
        <v>109</v>
      </c>
      <c r="B27" t="s">
        <v>15</v>
      </c>
      <c r="C27" t="s">
        <v>14</v>
      </c>
      <c r="D27" s="1">
        <v>-15750</v>
      </c>
      <c r="E27" s="1">
        <v>-13231.2</v>
      </c>
      <c r="F27" s="1">
        <v>2518.8000000000002</v>
      </c>
      <c r="G27" s="2">
        <f t="shared" si="0"/>
        <v>0.15992380952380952</v>
      </c>
      <c r="H27" s="1"/>
      <c r="I27" s="1"/>
      <c r="J27" s="1"/>
      <c r="K27" s="1"/>
      <c r="L27" s="1"/>
    </row>
    <row r="28" spans="1:12" x14ac:dyDescent="0.35">
      <c r="A28" t="s">
        <v>108</v>
      </c>
      <c r="B28" t="s">
        <v>15</v>
      </c>
      <c r="C28" t="s">
        <v>14</v>
      </c>
      <c r="D28" s="1">
        <v>-13500</v>
      </c>
      <c r="E28" s="1">
        <v>-15486.92</v>
      </c>
      <c r="F28" s="1">
        <v>-1986.92</v>
      </c>
      <c r="G28" s="2">
        <f t="shared" si="0"/>
        <v>-0.14717925925925926</v>
      </c>
      <c r="H28" s="1"/>
      <c r="I28" s="1"/>
      <c r="J28" s="1"/>
      <c r="K28" s="1"/>
      <c r="L28" s="1"/>
    </row>
    <row r="29" spans="1:12" x14ac:dyDescent="0.35">
      <c r="A29" t="s">
        <v>107</v>
      </c>
      <c r="B29" t="s">
        <v>15</v>
      </c>
      <c r="C29" t="s">
        <v>14</v>
      </c>
      <c r="D29" s="1">
        <v>-53415.48</v>
      </c>
      <c r="E29" s="1">
        <v>-14039.92</v>
      </c>
      <c r="F29" s="1">
        <v>39375.56</v>
      </c>
      <c r="G29" s="2">
        <f t="shared" si="0"/>
        <v>0.7371563449397065</v>
      </c>
      <c r="H29" s="1"/>
      <c r="I29" s="1"/>
      <c r="J29" s="1"/>
      <c r="K29" s="1"/>
      <c r="L29" s="1"/>
    </row>
    <row r="30" spans="1:12" x14ac:dyDescent="0.35">
      <c r="A30" t="s">
        <v>106</v>
      </c>
      <c r="B30" t="s">
        <v>15</v>
      </c>
      <c r="C30" t="s">
        <v>14</v>
      </c>
      <c r="D30" s="1">
        <v>-15750</v>
      </c>
      <c r="E30" s="1">
        <v>-13606.66</v>
      </c>
      <c r="F30" s="1">
        <v>2143.34</v>
      </c>
      <c r="G30" s="2">
        <f t="shared" si="0"/>
        <v>0.13608507936507938</v>
      </c>
      <c r="H30" s="1"/>
      <c r="I30" s="1"/>
      <c r="J30" s="1"/>
      <c r="K30" s="1"/>
      <c r="L30" s="1"/>
    </row>
    <row r="31" spans="1:12" x14ac:dyDescent="0.35">
      <c r="A31" t="s">
        <v>105</v>
      </c>
      <c r="B31" t="s">
        <v>15</v>
      </c>
      <c r="C31" t="s">
        <v>14</v>
      </c>
      <c r="D31" s="1">
        <v>-18900</v>
      </c>
      <c r="E31" s="1">
        <v>-2315.35</v>
      </c>
      <c r="F31" s="1">
        <v>16584.650000000001</v>
      </c>
      <c r="G31" s="2">
        <f t="shared" si="0"/>
        <v>0.87749470899470905</v>
      </c>
      <c r="H31" s="1"/>
      <c r="I31" s="1"/>
      <c r="J31" s="1"/>
      <c r="K31" s="1"/>
      <c r="L31" s="1"/>
    </row>
    <row r="32" spans="1:12" x14ac:dyDescent="0.35">
      <c r="A32" t="s">
        <v>109</v>
      </c>
      <c r="B32" t="s">
        <v>11</v>
      </c>
      <c r="C32" t="s">
        <v>14</v>
      </c>
      <c r="D32" s="1">
        <v>-7000</v>
      </c>
      <c r="E32" s="1">
        <v>-9923.4</v>
      </c>
      <c r="F32" s="1">
        <v>-2923.4</v>
      </c>
      <c r="G32" s="2">
        <f t="shared" si="0"/>
        <v>-0.41762857142857146</v>
      </c>
      <c r="H32" s="1"/>
      <c r="I32" s="1"/>
      <c r="J32" s="1"/>
      <c r="K32" s="1"/>
      <c r="L32" s="1"/>
    </row>
    <row r="33" spans="1:12" x14ac:dyDescent="0.35">
      <c r="A33" t="s">
        <v>108</v>
      </c>
      <c r="B33" t="s">
        <v>11</v>
      </c>
      <c r="C33" t="s">
        <v>14</v>
      </c>
      <c r="D33" s="1">
        <v>-6000</v>
      </c>
      <c r="E33" s="1">
        <v>-11615.19</v>
      </c>
      <c r="F33" s="1">
        <v>-5615.19</v>
      </c>
      <c r="G33" s="2">
        <f t="shared" si="0"/>
        <v>-0.93586499999999995</v>
      </c>
      <c r="H33" s="1"/>
      <c r="I33" s="1"/>
      <c r="J33" s="1"/>
      <c r="K33" s="1"/>
      <c r="L33" s="1"/>
    </row>
    <row r="34" spans="1:12" x14ac:dyDescent="0.35">
      <c r="A34" t="s">
        <v>107</v>
      </c>
      <c r="B34" t="s">
        <v>11</v>
      </c>
      <c r="C34" t="s">
        <v>14</v>
      </c>
      <c r="D34" s="1">
        <v>-23740.21</v>
      </c>
      <c r="E34" s="1">
        <v>-10529.94</v>
      </c>
      <c r="F34" s="1">
        <v>13210.27</v>
      </c>
      <c r="G34" s="2">
        <f t="shared" si="0"/>
        <v>0.55645126980763859</v>
      </c>
      <c r="H34" s="1"/>
      <c r="I34" s="1"/>
      <c r="J34" s="1"/>
      <c r="K34" s="1"/>
      <c r="L34" s="1"/>
    </row>
    <row r="35" spans="1:12" x14ac:dyDescent="0.35">
      <c r="A35" t="s">
        <v>106</v>
      </c>
      <c r="B35" t="s">
        <v>11</v>
      </c>
      <c r="C35" t="s">
        <v>14</v>
      </c>
      <c r="D35" s="1">
        <v>-7000</v>
      </c>
      <c r="E35" s="1">
        <v>-10205</v>
      </c>
      <c r="F35" s="1">
        <v>-3205</v>
      </c>
      <c r="G35" s="2">
        <f t="shared" si="0"/>
        <v>-0.45785714285714285</v>
      </c>
      <c r="H35" s="1"/>
      <c r="I35" s="1"/>
      <c r="J35" s="1"/>
      <c r="K35" s="1"/>
      <c r="L35" s="1"/>
    </row>
    <row r="36" spans="1:12" x14ac:dyDescent="0.35">
      <c r="A36" t="s">
        <v>105</v>
      </c>
      <c r="B36" t="s">
        <v>11</v>
      </c>
      <c r="C36" t="s">
        <v>14</v>
      </c>
      <c r="D36" s="1">
        <v>-8400</v>
      </c>
      <c r="E36" s="1">
        <v>-1736.51</v>
      </c>
      <c r="F36" s="1">
        <v>6663.49</v>
      </c>
      <c r="G36" s="2">
        <f t="shared" si="0"/>
        <v>0.79327261904761903</v>
      </c>
      <c r="H36" s="1"/>
      <c r="I36" s="1"/>
      <c r="J36" s="1"/>
      <c r="K36" s="1"/>
      <c r="L36" s="1"/>
    </row>
    <row r="37" spans="1:12" x14ac:dyDescent="0.35">
      <c r="A37" t="s">
        <v>109</v>
      </c>
      <c r="B37" t="s">
        <v>12</v>
      </c>
      <c r="C37" t="s">
        <v>14</v>
      </c>
      <c r="D37" s="1">
        <v>-7000</v>
      </c>
      <c r="E37" s="1">
        <v>-6615.6</v>
      </c>
      <c r="F37" s="1">
        <v>384.4</v>
      </c>
      <c r="G37" s="2">
        <f t="shared" si="0"/>
        <v>5.4914285714285714E-2</v>
      </c>
      <c r="H37" s="1"/>
      <c r="I37" s="1"/>
      <c r="J37" s="1"/>
      <c r="K37" s="1"/>
      <c r="L37" s="1"/>
    </row>
    <row r="38" spans="1:12" x14ac:dyDescent="0.35">
      <c r="A38" t="s">
        <v>108</v>
      </c>
      <c r="B38" t="s">
        <v>12</v>
      </c>
      <c r="C38" t="s">
        <v>14</v>
      </c>
      <c r="D38" s="1">
        <v>-6000</v>
      </c>
      <c r="E38" s="1">
        <v>-7743.46</v>
      </c>
      <c r="F38" s="1">
        <v>-1743.46</v>
      </c>
      <c r="G38" s="2">
        <f t="shared" si="0"/>
        <v>-0.29057666666666665</v>
      </c>
      <c r="H38" s="1"/>
      <c r="I38" s="1"/>
      <c r="J38" s="1"/>
      <c r="K38" s="1"/>
      <c r="L38" s="1"/>
    </row>
    <row r="39" spans="1:12" x14ac:dyDescent="0.35">
      <c r="A39" t="s">
        <v>107</v>
      </c>
      <c r="B39" t="s">
        <v>12</v>
      </c>
      <c r="C39" t="s">
        <v>14</v>
      </c>
      <c r="D39" s="1">
        <v>-23740.21</v>
      </c>
      <c r="E39" s="1">
        <v>-7019.96</v>
      </c>
      <c r="F39" s="1">
        <v>16720.25</v>
      </c>
      <c r="G39" s="2">
        <f t="shared" si="0"/>
        <v>0.70430084653842573</v>
      </c>
      <c r="H39" s="1"/>
      <c r="I39" s="1"/>
      <c r="J39" s="1"/>
      <c r="K39" s="1"/>
      <c r="L39" s="1"/>
    </row>
    <row r="40" spans="1:12" x14ac:dyDescent="0.35">
      <c r="A40" t="s">
        <v>106</v>
      </c>
      <c r="B40" t="s">
        <v>12</v>
      </c>
      <c r="C40" t="s">
        <v>14</v>
      </c>
      <c r="D40" s="1">
        <v>-7000</v>
      </c>
      <c r="E40" s="1">
        <v>-6803.33</v>
      </c>
      <c r="F40" s="1">
        <v>196.67</v>
      </c>
      <c r="G40" s="2">
        <f t="shared" si="0"/>
        <v>2.8095714285714283E-2</v>
      </c>
      <c r="H40" s="1"/>
      <c r="I40" s="1"/>
      <c r="J40" s="1"/>
      <c r="K40" s="1"/>
      <c r="L40" s="1"/>
    </row>
    <row r="41" spans="1:12" x14ac:dyDescent="0.35">
      <c r="A41" t="s">
        <v>105</v>
      </c>
      <c r="B41" t="s">
        <v>12</v>
      </c>
      <c r="C41" t="s">
        <v>14</v>
      </c>
      <c r="D41" s="1">
        <v>-8400</v>
      </c>
      <c r="E41" s="1">
        <v>-1157.68</v>
      </c>
      <c r="F41" s="1">
        <v>7242.32</v>
      </c>
      <c r="G41" s="2">
        <f t="shared" si="0"/>
        <v>0.86218095238095238</v>
      </c>
      <c r="H41" s="1"/>
      <c r="I41" s="1"/>
      <c r="J41" s="1"/>
      <c r="K41" s="1"/>
      <c r="L41" s="1"/>
    </row>
    <row r="42" spans="1:12" x14ac:dyDescent="0.35">
      <c r="A42" t="s">
        <v>109</v>
      </c>
      <c r="B42" t="s">
        <v>13</v>
      </c>
      <c r="C42" t="s">
        <v>14</v>
      </c>
      <c r="D42" s="1">
        <v>-5250</v>
      </c>
      <c r="E42" s="1">
        <v>-3307.8</v>
      </c>
      <c r="F42" s="1">
        <v>1942.2</v>
      </c>
      <c r="G42" s="2">
        <f t="shared" si="0"/>
        <v>0.36994285714285713</v>
      </c>
      <c r="H42" s="1"/>
      <c r="I42" s="1"/>
      <c r="J42" s="1"/>
      <c r="K42" s="1"/>
      <c r="L42" s="1"/>
    </row>
    <row r="43" spans="1:12" x14ac:dyDescent="0.35">
      <c r="A43" t="s">
        <v>108</v>
      </c>
      <c r="B43" t="s">
        <v>13</v>
      </c>
      <c r="C43" t="s">
        <v>14</v>
      </c>
      <c r="D43" s="1">
        <v>-4500</v>
      </c>
      <c r="E43" s="1">
        <v>-3871.73</v>
      </c>
      <c r="F43" s="1">
        <v>628.27</v>
      </c>
      <c r="G43" s="2">
        <f t="shared" si="0"/>
        <v>0.13961555555555555</v>
      </c>
      <c r="H43" s="1"/>
      <c r="I43" s="1"/>
      <c r="J43" s="1"/>
      <c r="K43" s="1"/>
      <c r="L43" s="1"/>
    </row>
    <row r="44" spans="1:12" x14ac:dyDescent="0.35">
      <c r="A44" t="s">
        <v>107</v>
      </c>
      <c r="B44" t="s">
        <v>13</v>
      </c>
      <c r="C44" t="s">
        <v>14</v>
      </c>
      <c r="D44" s="1">
        <v>-17805.16</v>
      </c>
      <c r="E44" s="1">
        <v>-3509.98</v>
      </c>
      <c r="F44" s="1">
        <v>14295.18</v>
      </c>
      <c r="G44" s="2">
        <f t="shared" si="0"/>
        <v>0.80286725870478004</v>
      </c>
      <c r="H44" s="1"/>
      <c r="I44" s="1"/>
      <c r="J44" s="1"/>
      <c r="K44" s="1"/>
      <c r="L44" s="1"/>
    </row>
    <row r="45" spans="1:12" x14ac:dyDescent="0.35">
      <c r="A45" t="s">
        <v>106</v>
      </c>
      <c r="B45" t="s">
        <v>13</v>
      </c>
      <c r="C45" t="s">
        <v>14</v>
      </c>
      <c r="D45" s="1">
        <v>-5250</v>
      </c>
      <c r="E45" s="1">
        <v>-3401.67</v>
      </c>
      <c r="F45" s="1">
        <v>1848.33</v>
      </c>
      <c r="G45" s="2">
        <f t="shared" si="0"/>
        <v>0.35206285714285712</v>
      </c>
      <c r="H45" s="1"/>
      <c r="I45" s="1"/>
      <c r="J45" s="1"/>
      <c r="K45" s="1"/>
      <c r="L45" s="1"/>
    </row>
    <row r="46" spans="1:12" x14ac:dyDescent="0.35">
      <c r="A46" t="s">
        <v>105</v>
      </c>
      <c r="B46" t="s">
        <v>13</v>
      </c>
      <c r="C46" t="s">
        <v>14</v>
      </c>
      <c r="D46" s="1">
        <v>-6300</v>
      </c>
      <c r="E46" s="1">
        <v>-578.84</v>
      </c>
      <c r="F46" s="1">
        <v>5721.16</v>
      </c>
      <c r="G46" s="2">
        <f t="shared" si="0"/>
        <v>0.90812063492063488</v>
      </c>
      <c r="H46" s="1"/>
      <c r="I46" s="1"/>
      <c r="J46" s="1"/>
      <c r="K46" s="1"/>
      <c r="L46" s="1"/>
    </row>
    <row r="47" spans="1:12" x14ac:dyDescent="0.35">
      <c r="A47" t="s">
        <v>107</v>
      </c>
      <c r="B47" t="s">
        <v>10</v>
      </c>
      <c r="C47" t="s">
        <v>16</v>
      </c>
      <c r="D47" s="1">
        <v>-125000</v>
      </c>
      <c r="E47" s="1">
        <v>0</v>
      </c>
      <c r="F47" s="1">
        <v>125000</v>
      </c>
      <c r="G47" s="2">
        <f t="shared" si="0"/>
        <v>1</v>
      </c>
      <c r="H47" s="1"/>
      <c r="I47" s="1"/>
      <c r="J47" s="1"/>
      <c r="K47" s="1"/>
      <c r="L47" s="1"/>
    </row>
    <row r="48" spans="1:12" x14ac:dyDescent="0.35">
      <c r="A48" t="s">
        <v>106</v>
      </c>
      <c r="B48" t="s">
        <v>10</v>
      </c>
      <c r="C48" t="s">
        <v>16</v>
      </c>
      <c r="D48" s="1">
        <v>-125000</v>
      </c>
      <c r="E48" s="1">
        <v>0</v>
      </c>
      <c r="F48" s="1">
        <v>125000</v>
      </c>
      <c r="G48" s="2">
        <f t="shared" si="0"/>
        <v>1</v>
      </c>
      <c r="H48" s="1"/>
      <c r="I48" s="1"/>
      <c r="J48" s="1"/>
      <c r="K48" s="1"/>
      <c r="L48" s="1"/>
    </row>
    <row r="49" spans="1:12" x14ac:dyDescent="0.35">
      <c r="A49" t="s">
        <v>109</v>
      </c>
      <c r="B49" t="s">
        <v>15</v>
      </c>
      <c r="C49" t="s">
        <v>16</v>
      </c>
      <c r="D49" s="1">
        <v>-30825</v>
      </c>
      <c r="E49" s="1">
        <v>0</v>
      </c>
      <c r="F49" s="1">
        <v>30825</v>
      </c>
      <c r="G49" s="2">
        <f t="shared" si="0"/>
        <v>1</v>
      </c>
      <c r="H49" s="1"/>
      <c r="I49" s="1"/>
      <c r="J49" s="1"/>
      <c r="K49" s="1"/>
      <c r="L49" s="1"/>
    </row>
    <row r="50" spans="1:12" x14ac:dyDescent="0.35">
      <c r="A50" t="s">
        <v>108</v>
      </c>
      <c r="B50" t="s">
        <v>15</v>
      </c>
      <c r="C50" t="s">
        <v>16</v>
      </c>
      <c r="D50" s="1">
        <v>-32895</v>
      </c>
      <c r="E50" s="1">
        <v>0</v>
      </c>
      <c r="F50" s="1">
        <v>32895</v>
      </c>
      <c r="G50" s="2">
        <f t="shared" si="0"/>
        <v>1</v>
      </c>
      <c r="H50" s="1"/>
      <c r="I50" s="1"/>
      <c r="J50" s="1"/>
      <c r="K50" s="1"/>
      <c r="L50" s="1"/>
    </row>
    <row r="51" spans="1:12" x14ac:dyDescent="0.35">
      <c r="A51" t="s">
        <v>107</v>
      </c>
      <c r="B51" t="s">
        <v>15</v>
      </c>
      <c r="C51" t="s">
        <v>16</v>
      </c>
      <c r="D51" s="1">
        <v>-35130.6</v>
      </c>
      <c r="E51" s="1">
        <v>0</v>
      </c>
      <c r="F51" s="1">
        <v>35130.6</v>
      </c>
      <c r="G51" s="2">
        <f t="shared" si="0"/>
        <v>1</v>
      </c>
      <c r="H51" s="1"/>
      <c r="I51" s="1"/>
      <c r="J51" s="1"/>
      <c r="K51" s="1"/>
      <c r="L51" s="1"/>
    </row>
    <row r="52" spans="1:12" x14ac:dyDescent="0.35">
      <c r="A52" t="s">
        <v>106</v>
      </c>
      <c r="B52" t="s">
        <v>15</v>
      </c>
      <c r="C52" t="s">
        <v>16</v>
      </c>
      <c r="D52" s="1">
        <v>-37545.050000000003</v>
      </c>
      <c r="E52" s="1">
        <v>0</v>
      </c>
      <c r="F52" s="1">
        <v>37545.050000000003</v>
      </c>
      <c r="G52" s="2">
        <f t="shared" si="0"/>
        <v>1</v>
      </c>
      <c r="H52" s="1"/>
      <c r="I52" s="1"/>
      <c r="J52" s="1"/>
      <c r="K52" s="1"/>
      <c r="L52" s="1"/>
    </row>
    <row r="53" spans="1:12" x14ac:dyDescent="0.35">
      <c r="A53" t="s">
        <v>105</v>
      </c>
      <c r="B53" t="s">
        <v>15</v>
      </c>
      <c r="C53" t="s">
        <v>16</v>
      </c>
      <c r="D53" s="1">
        <v>-40152.65</v>
      </c>
      <c r="E53" s="1">
        <v>-11340</v>
      </c>
      <c r="F53" s="1">
        <v>28812.65</v>
      </c>
      <c r="G53" s="2">
        <f t="shared" si="0"/>
        <v>0.71757779374462205</v>
      </c>
      <c r="H53" s="1"/>
      <c r="I53" s="1"/>
      <c r="J53" s="1"/>
      <c r="K53" s="1"/>
      <c r="L53" s="1"/>
    </row>
    <row r="54" spans="1:12" x14ac:dyDescent="0.35">
      <c r="A54" t="s">
        <v>109</v>
      </c>
      <c r="B54" t="s">
        <v>11</v>
      </c>
      <c r="C54" t="s">
        <v>16</v>
      </c>
      <c r="D54" s="1">
        <v>-13700</v>
      </c>
      <c r="E54" s="1">
        <v>0</v>
      </c>
      <c r="F54" s="1">
        <v>13700</v>
      </c>
      <c r="G54" s="2">
        <f t="shared" si="0"/>
        <v>1</v>
      </c>
      <c r="H54" s="1"/>
      <c r="I54" s="1"/>
      <c r="J54" s="1"/>
      <c r="K54" s="1"/>
      <c r="L54" s="1"/>
    </row>
    <row r="55" spans="1:12" x14ac:dyDescent="0.35">
      <c r="A55" t="s">
        <v>108</v>
      </c>
      <c r="B55" t="s">
        <v>11</v>
      </c>
      <c r="C55" t="s">
        <v>16</v>
      </c>
      <c r="D55" s="1">
        <v>-14620</v>
      </c>
      <c r="E55" s="1">
        <v>0</v>
      </c>
      <c r="F55" s="1">
        <v>14620</v>
      </c>
      <c r="G55" s="2">
        <f t="shared" si="0"/>
        <v>1</v>
      </c>
      <c r="H55" s="1"/>
      <c r="I55" s="1"/>
      <c r="J55" s="1"/>
      <c r="K55" s="1"/>
      <c r="L55" s="1"/>
    </row>
    <row r="56" spans="1:12" x14ac:dyDescent="0.35">
      <c r="A56" t="s">
        <v>107</v>
      </c>
      <c r="B56" t="s">
        <v>11</v>
      </c>
      <c r="C56" t="s">
        <v>16</v>
      </c>
      <c r="D56" s="1">
        <v>-15613.6</v>
      </c>
      <c r="E56" s="1">
        <v>0</v>
      </c>
      <c r="F56" s="1">
        <v>15613.6</v>
      </c>
      <c r="G56" s="2">
        <f t="shared" si="0"/>
        <v>1</v>
      </c>
      <c r="H56" s="1"/>
      <c r="I56" s="1"/>
      <c r="J56" s="1"/>
      <c r="K56" s="1"/>
      <c r="L56" s="1"/>
    </row>
    <row r="57" spans="1:12" x14ac:dyDescent="0.35">
      <c r="A57" t="s">
        <v>106</v>
      </c>
      <c r="B57" t="s">
        <v>11</v>
      </c>
      <c r="C57" t="s">
        <v>16</v>
      </c>
      <c r="D57" s="1">
        <v>-16686.689999999999</v>
      </c>
      <c r="E57" s="1">
        <v>0</v>
      </c>
      <c r="F57" s="1">
        <v>16686.689999999999</v>
      </c>
      <c r="G57" s="2">
        <f t="shared" si="0"/>
        <v>1</v>
      </c>
      <c r="H57" s="1"/>
      <c r="I57" s="1"/>
      <c r="J57" s="1"/>
      <c r="K57" s="1"/>
      <c r="L57" s="1"/>
    </row>
    <row r="58" spans="1:12" x14ac:dyDescent="0.35">
      <c r="A58" t="s">
        <v>105</v>
      </c>
      <c r="B58" t="s">
        <v>11</v>
      </c>
      <c r="C58" t="s">
        <v>16</v>
      </c>
      <c r="D58" s="1">
        <v>-17845.62</v>
      </c>
      <c r="E58" s="1">
        <v>-5040</v>
      </c>
      <c r="F58" s="1">
        <v>12805.62</v>
      </c>
      <c r="G58" s="2">
        <f t="shared" si="0"/>
        <v>0.71757775857605399</v>
      </c>
      <c r="H58" s="1"/>
      <c r="I58" s="1"/>
      <c r="J58" s="1"/>
      <c r="K58" s="1"/>
      <c r="L58" s="1"/>
    </row>
    <row r="59" spans="1:12" x14ac:dyDescent="0.35">
      <c r="A59" t="s">
        <v>109</v>
      </c>
      <c r="B59" t="s">
        <v>12</v>
      </c>
      <c r="C59" t="s">
        <v>16</v>
      </c>
      <c r="D59" s="1">
        <v>-13700</v>
      </c>
      <c r="E59" s="1">
        <v>0</v>
      </c>
      <c r="F59" s="1">
        <v>13700</v>
      </c>
      <c r="G59" s="2">
        <f t="shared" si="0"/>
        <v>1</v>
      </c>
      <c r="H59" s="1"/>
      <c r="I59" s="1"/>
      <c r="J59" s="1"/>
      <c r="K59" s="1"/>
      <c r="L59" s="1"/>
    </row>
    <row r="60" spans="1:12" x14ac:dyDescent="0.35">
      <c r="A60" t="s">
        <v>108</v>
      </c>
      <c r="B60" t="s">
        <v>12</v>
      </c>
      <c r="C60" t="s">
        <v>16</v>
      </c>
      <c r="D60" s="1">
        <v>-14620</v>
      </c>
      <c r="E60" s="1">
        <v>0</v>
      </c>
      <c r="F60" s="1">
        <v>14620</v>
      </c>
      <c r="G60" s="2">
        <f t="shared" si="0"/>
        <v>1</v>
      </c>
      <c r="H60" s="1"/>
      <c r="I60" s="1"/>
      <c r="J60" s="1"/>
      <c r="K60" s="1"/>
      <c r="L60" s="1"/>
    </row>
    <row r="61" spans="1:12" x14ac:dyDescent="0.35">
      <c r="A61" t="s">
        <v>107</v>
      </c>
      <c r="B61" t="s">
        <v>12</v>
      </c>
      <c r="C61" t="s">
        <v>16</v>
      </c>
      <c r="D61" s="1">
        <v>-15613.6</v>
      </c>
      <c r="E61" s="1">
        <v>0</v>
      </c>
      <c r="F61" s="1">
        <v>15613.6</v>
      </c>
      <c r="G61" s="2">
        <f t="shared" si="0"/>
        <v>1</v>
      </c>
      <c r="H61" s="1"/>
      <c r="I61" s="1"/>
      <c r="J61" s="1"/>
      <c r="K61" s="1"/>
      <c r="L61" s="1"/>
    </row>
    <row r="62" spans="1:12" x14ac:dyDescent="0.35">
      <c r="A62" t="s">
        <v>106</v>
      </c>
      <c r="B62" t="s">
        <v>12</v>
      </c>
      <c r="C62" t="s">
        <v>16</v>
      </c>
      <c r="D62" s="1">
        <v>-16686.689999999999</v>
      </c>
      <c r="E62" s="1">
        <v>0</v>
      </c>
      <c r="F62" s="1">
        <v>16686.689999999999</v>
      </c>
      <c r="G62" s="2">
        <f t="shared" si="0"/>
        <v>1</v>
      </c>
      <c r="H62" s="1"/>
      <c r="I62" s="1"/>
      <c r="J62" s="1"/>
      <c r="K62" s="1"/>
      <c r="L62" s="1"/>
    </row>
    <row r="63" spans="1:12" x14ac:dyDescent="0.35">
      <c r="A63" t="s">
        <v>105</v>
      </c>
      <c r="B63" t="s">
        <v>12</v>
      </c>
      <c r="C63" t="s">
        <v>16</v>
      </c>
      <c r="D63" s="1">
        <v>-17845.62</v>
      </c>
      <c r="E63" s="1">
        <v>-5040</v>
      </c>
      <c r="F63" s="1">
        <v>12805.62</v>
      </c>
      <c r="G63" s="2">
        <f t="shared" si="0"/>
        <v>0.71757775857605399</v>
      </c>
      <c r="H63" s="1"/>
      <c r="I63" s="1"/>
      <c r="J63" s="1"/>
      <c r="K63" s="1"/>
      <c r="L63" s="1"/>
    </row>
    <row r="64" spans="1:12" x14ac:dyDescent="0.35">
      <c r="A64" t="s">
        <v>109</v>
      </c>
      <c r="B64" t="s">
        <v>13</v>
      </c>
      <c r="C64" t="s">
        <v>16</v>
      </c>
      <c r="D64" s="1">
        <v>-10275</v>
      </c>
      <c r="E64" s="1">
        <v>0</v>
      </c>
      <c r="F64" s="1">
        <v>10275</v>
      </c>
      <c r="G64" s="2">
        <f t="shared" si="0"/>
        <v>1</v>
      </c>
      <c r="H64" s="1"/>
      <c r="I64" s="1"/>
      <c r="J64" s="1"/>
      <c r="K64" s="1"/>
      <c r="L64" s="1"/>
    </row>
    <row r="65" spans="1:12" x14ac:dyDescent="0.35">
      <c r="A65" t="s">
        <v>108</v>
      </c>
      <c r="B65" t="s">
        <v>13</v>
      </c>
      <c r="C65" t="s">
        <v>16</v>
      </c>
      <c r="D65" s="1">
        <v>-10965</v>
      </c>
      <c r="E65" s="1">
        <v>0</v>
      </c>
      <c r="F65" s="1">
        <v>10965</v>
      </c>
      <c r="G65" s="2">
        <f t="shared" si="0"/>
        <v>1</v>
      </c>
      <c r="H65" s="1"/>
      <c r="I65" s="1"/>
      <c r="J65" s="1"/>
      <c r="K65" s="1"/>
      <c r="L65" s="1"/>
    </row>
    <row r="66" spans="1:12" x14ac:dyDescent="0.35">
      <c r="A66" t="s">
        <v>107</v>
      </c>
      <c r="B66" t="s">
        <v>13</v>
      </c>
      <c r="C66" t="s">
        <v>16</v>
      </c>
      <c r="D66" s="1">
        <v>-11710.2</v>
      </c>
      <c r="E66" s="1">
        <v>0</v>
      </c>
      <c r="F66" s="1">
        <v>11710.2</v>
      </c>
      <c r="G66" s="2">
        <f t="shared" ref="G66:G129" si="1">IF(D66=0,"-",IF(D66&lt;0,F66/D66*-1,F66/D66))</f>
        <v>1</v>
      </c>
      <c r="H66" s="1"/>
      <c r="I66" s="1"/>
      <c r="J66" s="1"/>
      <c r="K66" s="1"/>
      <c r="L66" s="1"/>
    </row>
    <row r="67" spans="1:12" x14ac:dyDescent="0.35">
      <c r="A67" t="s">
        <v>106</v>
      </c>
      <c r="B67" t="s">
        <v>13</v>
      </c>
      <c r="C67" t="s">
        <v>16</v>
      </c>
      <c r="D67" s="1">
        <v>-12515.02</v>
      </c>
      <c r="E67" s="1">
        <v>0</v>
      </c>
      <c r="F67" s="1">
        <v>12515.02</v>
      </c>
      <c r="G67" s="2">
        <f t="shared" si="1"/>
        <v>1</v>
      </c>
      <c r="H67" s="1"/>
      <c r="I67" s="1"/>
      <c r="J67" s="1"/>
      <c r="K67" s="1"/>
      <c r="L67" s="1"/>
    </row>
    <row r="68" spans="1:12" x14ac:dyDescent="0.35">
      <c r="A68" t="s">
        <v>105</v>
      </c>
      <c r="B68" t="s">
        <v>13</v>
      </c>
      <c r="C68" t="s">
        <v>16</v>
      </c>
      <c r="D68" s="1">
        <v>-13384.22</v>
      </c>
      <c r="E68" s="1">
        <v>-3780</v>
      </c>
      <c r="F68" s="1">
        <v>9604.2199999999993</v>
      </c>
      <c r="G68" s="2">
        <f t="shared" si="1"/>
        <v>0.71757786408173208</v>
      </c>
      <c r="H68" s="1"/>
      <c r="I68" s="1"/>
      <c r="J68" s="1"/>
      <c r="K68" s="1"/>
      <c r="L68" s="1"/>
    </row>
    <row r="69" spans="1:12" x14ac:dyDescent="0.35">
      <c r="A69" t="s">
        <v>108</v>
      </c>
      <c r="B69" t="s">
        <v>21</v>
      </c>
      <c r="C69" t="s">
        <v>16</v>
      </c>
      <c r="D69" s="1">
        <v>-5000</v>
      </c>
      <c r="E69" s="1">
        <v>0</v>
      </c>
      <c r="F69" s="1">
        <v>5000</v>
      </c>
      <c r="G69" s="2">
        <f t="shared" si="1"/>
        <v>1</v>
      </c>
      <c r="H69" s="1"/>
      <c r="I69" s="1"/>
      <c r="J69" s="1"/>
      <c r="K69" s="1"/>
      <c r="L69" s="1"/>
    </row>
    <row r="70" spans="1:12" x14ac:dyDescent="0.35">
      <c r="A70" t="s">
        <v>105</v>
      </c>
      <c r="B70" t="s">
        <v>21</v>
      </c>
      <c r="C70" t="s">
        <v>16</v>
      </c>
      <c r="D70" s="1">
        <v>-7000</v>
      </c>
      <c r="E70" s="1">
        <v>0</v>
      </c>
      <c r="F70" s="1">
        <v>7000</v>
      </c>
      <c r="G70" s="2">
        <f t="shared" si="1"/>
        <v>1</v>
      </c>
      <c r="H70" s="1"/>
      <c r="I70" s="1"/>
      <c r="J70" s="1"/>
      <c r="K70" s="1"/>
      <c r="L70" s="1"/>
    </row>
    <row r="71" spans="1:12" x14ac:dyDescent="0.35">
      <c r="A71" t="s">
        <v>109</v>
      </c>
      <c r="B71" t="s">
        <v>28</v>
      </c>
      <c r="C71" t="s">
        <v>16</v>
      </c>
      <c r="D71" s="1">
        <v>-20000</v>
      </c>
      <c r="E71" s="1">
        <v>0</v>
      </c>
      <c r="F71" s="1">
        <v>20000</v>
      </c>
      <c r="G71" s="2">
        <f t="shared" si="1"/>
        <v>1</v>
      </c>
      <c r="H71" s="1"/>
      <c r="I71" s="1"/>
      <c r="J71" s="1"/>
      <c r="K71" s="1"/>
      <c r="L71" s="1"/>
    </row>
    <row r="72" spans="1:12" x14ac:dyDescent="0.35">
      <c r="A72" t="s">
        <v>108</v>
      </c>
      <c r="B72" t="s">
        <v>28</v>
      </c>
      <c r="C72" t="s">
        <v>16</v>
      </c>
      <c r="D72" s="1">
        <v>-20000</v>
      </c>
      <c r="E72" s="1">
        <v>0</v>
      </c>
      <c r="F72" s="1">
        <v>20000</v>
      </c>
      <c r="G72" s="2">
        <f t="shared" si="1"/>
        <v>1</v>
      </c>
      <c r="H72" s="1"/>
      <c r="I72" s="1"/>
      <c r="J72" s="1"/>
      <c r="K72" s="1"/>
      <c r="L72" s="1"/>
    </row>
    <row r="73" spans="1:12" x14ac:dyDescent="0.35">
      <c r="A73" t="s">
        <v>107</v>
      </c>
      <c r="B73" t="s">
        <v>28</v>
      </c>
      <c r="C73" t="s">
        <v>16</v>
      </c>
      <c r="D73" s="1">
        <v>-25000</v>
      </c>
      <c r="E73" s="1">
        <v>0</v>
      </c>
      <c r="F73" s="1">
        <v>25000</v>
      </c>
      <c r="G73" s="2">
        <f t="shared" si="1"/>
        <v>1</v>
      </c>
      <c r="H73" s="1"/>
      <c r="I73" s="1"/>
      <c r="J73" s="1"/>
      <c r="K73" s="1"/>
      <c r="L73" s="1"/>
    </row>
    <row r="74" spans="1:12" x14ac:dyDescent="0.35">
      <c r="A74" t="s">
        <v>106</v>
      </c>
      <c r="B74" t="s">
        <v>28</v>
      </c>
      <c r="C74" t="s">
        <v>16</v>
      </c>
      <c r="D74" s="1">
        <v>-25000</v>
      </c>
      <c r="E74" s="1">
        <v>0</v>
      </c>
      <c r="F74" s="1">
        <v>25000</v>
      </c>
      <c r="G74" s="2">
        <f t="shared" si="1"/>
        <v>1</v>
      </c>
      <c r="H74" s="1"/>
      <c r="I74" s="1"/>
      <c r="J74" s="1"/>
      <c r="K74" s="1"/>
      <c r="L74" s="1"/>
    </row>
    <row r="75" spans="1:12" x14ac:dyDescent="0.35">
      <c r="A75" t="s">
        <v>105</v>
      </c>
      <c r="B75" t="s">
        <v>28</v>
      </c>
      <c r="C75" t="s">
        <v>16</v>
      </c>
      <c r="D75" s="1">
        <v>-25000</v>
      </c>
      <c r="E75" s="1">
        <v>-11250</v>
      </c>
      <c r="F75" s="1">
        <v>13750</v>
      </c>
      <c r="G75" s="2">
        <f t="shared" si="1"/>
        <v>0.55000000000000004</v>
      </c>
      <c r="H75" s="1"/>
      <c r="I75" s="1"/>
      <c r="J75" s="1"/>
      <c r="K75" s="1"/>
      <c r="L75" s="1"/>
    </row>
    <row r="76" spans="1:12" x14ac:dyDescent="0.35">
      <c r="A76" t="s">
        <v>109</v>
      </c>
      <c r="B76" t="s">
        <v>10</v>
      </c>
      <c r="C76" t="s">
        <v>17</v>
      </c>
      <c r="D76" s="1">
        <v>-917095.87</v>
      </c>
      <c r="E76" s="1">
        <v>-734741.67</v>
      </c>
      <c r="F76" s="1">
        <v>182354.2</v>
      </c>
      <c r="G76" s="2">
        <f t="shared" si="1"/>
        <v>0.1988387539025773</v>
      </c>
      <c r="H76" s="1"/>
      <c r="I76" s="1"/>
      <c r="J76" s="1"/>
      <c r="K76" s="1"/>
      <c r="L76" s="1"/>
    </row>
    <row r="77" spans="1:12" x14ac:dyDescent="0.35">
      <c r="A77" t="s">
        <v>108</v>
      </c>
      <c r="B77" t="s">
        <v>10</v>
      </c>
      <c r="C77" t="s">
        <v>17</v>
      </c>
      <c r="D77" s="1">
        <v>-1034516.96</v>
      </c>
      <c r="E77" s="1">
        <v>-783084.06</v>
      </c>
      <c r="F77" s="1">
        <v>251432.9</v>
      </c>
      <c r="G77" s="2">
        <f t="shared" si="1"/>
        <v>0.24304376798230548</v>
      </c>
      <c r="H77" s="1"/>
      <c r="I77" s="1"/>
      <c r="J77" s="1"/>
      <c r="K77" s="1"/>
      <c r="L77" s="1"/>
    </row>
    <row r="78" spans="1:12" x14ac:dyDescent="0.35">
      <c r="A78" t="s">
        <v>107</v>
      </c>
      <c r="B78" t="s">
        <v>10</v>
      </c>
      <c r="C78" t="s">
        <v>17</v>
      </c>
      <c r="D78" s="1">
        <v>-1551775.43</v>
      </c>
      <c r="E78" s="1">
        <v>-1173826.6200000001</v>
      </c>
      <c r="F78" s="1">
        <v>377948.81</v>
      </c>
      <c r="G78" s="2">
        <f t="shared" si="1"/>
        <v>0.24355896007452574</v>
      </c>
      <c r="H78" s="1"/>
      <c r="I78" s="1"/>
      <c r="J78" s="1"/>
      <c r="K78" s="1"/>
      <c r="L78" s="1"/>
    </row>
    <row r="79" spans="1:12" x14ac:dyDescent="0.35">
      <c r="A79" t="s">
        <v>106</v>
      </c>
      <c r="B79" t="s">
        <v>10</v>
      </c>
      <c r="C79" t="s">
        <v>17</v>
      </c>
      <c r="D79" s="1">
        <v>-1134137.1100000001</v>
      </c>
      <c r="E79" s="1">
        <v>-867036.37</v>
      </c>
      <c r="F79" s="1">
        <v>267100.74</v>
      </c>
      <c r="G79" s="2">
        <f t="shared" si="1"/>
        <v>0.23551009630572795</v>
      </c>
      <c r="H79" s="1"/>
      <c r="I79" s="1"/>
      <c r="J79" s="1"/>
      <c r="K79" s="1"/>
      <c r="L79" s="1"/>
    </row>
    <row r="80" spans="1:12" x14ac:dyDescent="0.35">
      <c r="A80" t="s">
        <v>105</v>
      </c>
      <c r="B80" t="s">
        <v>10</v>
      </c>
      <c r="C80" t="s">
        <v>17</v>
      </c>
      <c r="D80" s="1">
        <v>-1327227.53</v>
      </c>
      <c r="E80" s="1">
        <v>-988239.54</v>
      </c>
      <c r="F80" s="1">
        <v>338987.99</v>
      </c>
      <c r="G80" s="2">
        <f t="shared" si="1"/>
        <v>0.25541060770492002</v>
      </c>
      <c r="H80" s="1"/>
      <c r="I80" s="1"/>
      <c r="J80" s="1"/>
      <c r="K80" s="1"/>
      <c r="L80" s="1"/>
    </row>
    <row r="81" spans="1:12" x14ac:dyDescent="0.35">
      <c r="A81" t="s">
        <v>109</v>
      </c>
      <c r="B81" t="s">
        <v>7</v>
      </c>
      <c r="C81" t="s">
        <v>17</v>
      </c>
      <c r="D81" s="1">
        <v>0</v>
      </c>
      <c r="E81" s="1">
        <v>-64290.97</v>
      </c>
      <c r="F81" s="1">
        <v>-64290.97</v>
      </c>
      <c r="G81" s="2" t="str">
        <f t="shared" si="1"/>
        <v>-</v>
      </c>
      <c r="H81" s="1"/>
      <c r="I81" s="1"/>
      <c r="J81" s="1"/>
      <c r="K81" s="1"/>
      <c r="L81" s="1"/>
    </row>
    <row r="82" spans="1:12" x14ac:dyDescent="0.35">
      <c r="A82" t="s">
        <v>108</v>
      </c>
      <c r="B82" t="s">
        <v>7</v>
      </c>
      <c r="C82" t="s">
        <v>17</v>
      </c>
      <c r="D82" s="1">
        <v>0</v>
      </c>
      <c r="E82" s="1">
        <v>-75966.720000000001</v>
      </c>
      <c r="F82" s="1">
        <v>-75966.720000000001</v>
      </c>
      <c r="G82" s="2" t="str">
        <f t="shared" si="1"/>
        <v>-</v>
      </c>
      <c r="H82" s="1"/>
      <c r="I82" s="1"/>
      <c r="J82" s="1"/>
      <c r="K82" s="1"/>
      <c r="L82" s="1"/>
    </row>
    <row r="83" spans="1:12" x14ac:dyDescent="0.35">
      <c r="A83" t="s">
        <v>107</v>
      </c>
      <c r="B83" t="s">
        <v>7</v>
      </c>
      <c r="C83" t="s">
        <v>17</v>
      </c>
      <c r="D83" s="1">
        <v>0</v>
      </c>
      <c r="E83" s="1">
        <v>-110014.58</v>
      </c>
      <c r="F83" s="1">
        <v>-110014.58</v>
      </c>
      <c r="G83" s="2" t="str">
        <f t="shared" si="1"/>
        <v>-</v>
      </c>
      <c r="H83" s="1"/>
      <c r="I83" s="1"/>
      <c r="J83" s="1"/>
      <c r="K83" s="1"/>
      <c r="L83" s="1"/>
    </row>
    <row r="84" spans="1:12" x14ac:dyDescent="0.35">
      <c r="A84" t="s">
        <v>106</v>
      </c>
      <c r="B84" t="s">
        <v>7</v>
      </c>
      <c r="C84" t="s">
        <v>17</v>
      </c>
      <c r="D84" s="1">
        <v>0</v>
      </c>
      <c r="E84" s="1">
        <v>-81458.679999999993</v>
      </c>
      <c r="F84" s="1">
        <v>-81458.679999999993</v>
      </c>
      <c r="G84" s="2" t="str">
        <f t="shared" si="1"/>
        <v>-</v>
      </c>
      <c r="H84" s="1"/>
      <c r="I84" s="1"/>
      <c r="J84" s="1"/>
      <c r="K84" s="1"/>
      <c r="L84" s="1"/>
    </row>
    <row r="85" spans="1:12" x14ac:dyDescent="0.35">
      <c r="A85" t="s">
        <v>105</v>
      </c>
      <c r="B85" t="s">
        <v>7</v>
      </c>
      <c r="C85" t="s">
        <v>17</v>
      </c>
      <c r="D85" s="1">
        <v>0</v>
      </c>
      <c r="E85" s="1">
        <v>-90989.78</v>
      </c>
      <c r="F85" s="1">
        <v>-90989.78</v>
      </c>
      <c r="G85" s="2" t="str">
        <f t="shared" si="1"/>
        <v>-</v>
      </c>
      <c r="H85" s="1"/>
      <c r="I85" s="1"/>
      <c r="J85" s="1"/>
      <c r="K85" s="1"/>
      <c r="L85" s="1"/>
    </row>
    <row r="86" spans="1:12" x14ac:dyDescent="0.35">
      <c r="A86" t="s">
        <v>109</v>
      </c>
      <c r="B86" t="s">
        <v>8</v>
      </c>
      <c r="C86" t="s">
        <v>17</v>
      </c>
      <c r="D86" s="1">
        <v>0</v>
      </c>
      <c r="E86" s="1">
        <v>-50644.94</v>
      </c>
      <c r="F86" s="1">
        <v>-50644.94</v>
      </c>
      <c r="G86" s="2" t="str">
        <f t="shared" si="1"/>
        <v>-</v>
      </c>
      <c r="H86" s="1"/>
      <c r="I86" s="1"/>
      <c r="J86" s="1"/>
      <c r="K86" s="1"/>
      <c r="L86" s="1"/>
    </row>
    <row r="87" spans="1:12" x14ac:dyDescent="0.35">
      <c r="A87" t="s">
        <v>108</v>
      </c>
      <c r="B87" t="s">
        <v>8</v>
      </c>
      <c r="C87" t="s">
        <v>17</v>
      </c>
      <c r="D87" s="1">
        <v>0</v>
      </c>
      <c r="E87" s="1">
        <v>-56355.7</v>
      </c>
      <c r="F87" s="1">
        <v>-56355.7</v>
      </c>
      <c r="G87" s="2" t="str">
        <f t="shared" si="1"/>
        <v>-</v>
      </c>
      <c r="H87" s="1"/>
      <c r="I87" s="1"/>
      <c r="J87" s="1"/>
      <c r="K87" s="1"/>
      <c r="L87" s="1"/>
    </row>
    <row r="88" spans="1:12" x14ac:dyDescent="0.35">
      <c r="A88" t="s">
        <v>107</v>
      </c>
      <c r="B88" t="s">
        <v>8</v>
      </c>
      <c r="C88" t="s">
        <v>17</v>
      </c>
      <c r="D88" s="1">
        <v>0</v>
      </c>
      <c r="E88" s="1">
        <v>-84399.37</v>
      </c>
      <c r="F88" s="1">
        <v>-84399.37</v>
      </c>
      <c r="G88" s="2" t="str">
        <f t="shared" si="1"/>
        <v>-</v>
      </c>
      <c r="H88" s="1"/>
      <c r="I88" s="1"/>
      <c r="J88" s="1"/>
      <c r="K88" s="1"/>
      <c r="L88" s="1"/>
    </row>
    <row r="89" spans="1:12" x14ac:dyDescent="0.35">
      <c r="A89" t="s">
        <v>106</v>
      </c>
      <c r="B89" t="s">
        <v>8</v>
      </c>
      <c r="C89" t="s">
        <v>17</v>
      </c>
      <c r="D89" s="1">
        <v>0</v>
      </c>
      <c r="E89" s="1">
        <v>-63210.720000000001</v>
      </c>
      <c r="F89" s="1">
        <v>-63210.720000000001</v>
      </c>
      <c r="G89" s="2" t="str">
        <f t="shared" si="1"/>
        <v>-</v>
      </c>
      <c r="H89" s="1"/>
      <c r="I89" s="1"/>
      <c r="J89" s="1"/>
      <c r="K89" s="1"/>
      <c r="L89" s="1"/>
    </row>
    <row r="90" spans="1:12" x14ac:dyDescent="0.35">
      <c r="A90" t="s">
        <v>105</v>
      </c>
      <c r="B90" t="s">
        <v>8</v>
      </c>
      <c r="C90" t="s">
        <v>17</v>
      </c>
      <c r="D90" s="1">
        <v>0</v>
      </c>
      <c r="E90" s="1">
        <v>-71182.55</v>
      </c>
      <c r="F90" s="1">
        <v>-71182.55</v>
      </c>
      <c r="G90" s="2" t="str">
        <f t="shared" si="1"/>
        <v>-</v>
      </c>
      <c r="H90" s="1"/>
      <c r="I90" s="1"/>
      <c r="J90" s="1"/>
      <c r="K90" s="1"/>
      <c r="L90" s="1"/>
    </row>
    <row r="91" spans="1:12" x14ac:dyDescent="0.35">
      <c r="A91" t="s">
        <v>109</v>
      </c>
      <c r="B91" t="s">
        <v>18</v>
      </c>
      <c r="C91" t="s">
        <v>17</v>
      </c>
      <c r="D91" s="1">
        <v>-88885.56</v>
      </c>
      <c r="E91" s="1">
        <v>-42042.58</v>
      </c>
      <c r="F91" s="1">
        <v>46842.98</v>
      </c>
      <c r="G91" s="2">
        <f t="shared" si="1"/>
        <v>0.5270032612721347</v>
      </c>
      <c r="H91" s="1"/>
      <c r="I91" s="1"/>
      <c r="J91" s="1"/>
      <c r="K91" s="1"/>
      <c r="L91" s="1"/>
    </row>
    <row r="92" spans="1:12" x14ac:dyDescent="0.35">
      <c r="A92" t="s">
        <v>108</v>
      </c>
      <c r="B92" t="s">
        <v>18</v>
      </c>
      <c r="C92" t="s">
        <v>17</v>
      </c>
      <c r="D92" s="1">
        <v>-100470.74</v>
      </c>
      <c r="E92" s="1">
        <v>-100739.56</v>
      </c>
      <c r="F92" s="1">
        <v>-268.82</v>
      </c>
      <c r="G92" s="2">
        <f t="shared" si="1"/>
        <v>-2.6756048576928961E-3</v>
      </c>
      <c r="H92" s="1"/>
      <c r="I92" s="1"/>
      <c r="J92" s="1"/>
      <c r="K92" s="1"/>
      <c r="L92" s="1"/>
    </row>
    <row r="93" spans="1:12" x14ac:dyDescent="0.35">
      <c r="A93" t="s">
        <v>107</v>
      </c>
      <c r="B93" t="s">
        <v>18</v>
      </c>
      <c r="C93" t="s">
        <v>17</v>
      </c>
      <c r="D93" s="1">
        <v>-149741.48000000001</v>
      </c>
      <c r="E93" s="1">
        <v>-68966.95</v>
      </c>
      <c r="F93" s="1">
        <v>80774.53</v>
      </c>
      <c r="G93" s="2">
        <f t="shared" si="1"/>
        <v>0.53942655034530174</v>
      </c>
      <c r="H93" s="1"/>
      <c r="I93" s="1"/>
      <c r="J93" s="1"/>
      <c r="K93" s="1"/>
      <c r="L93" s="1"/>
    </row>
    <row r="94" spans="1:12" x14ac:dyDescent="0.35">
      <c r="A94" t="s">
        <v>106</v>
      </c>
      <c r="B94" t="s">
        <v>18</v>
      </c>
      <c r="C94" t="s">
        <v>17</v>
      </c>
      <c r="D94" s="1">
        <v>-109440.69</v>
      </c>
      <c r="E94" s="1">
        <v>-56868.82</v>
      </c>
      <c r="F94" s="1">
        <v>52571.87</v>
      </c>
      <c r="G94" s="2">
        <f t="shared" si="1"/>
        <v>0.48036859051235881</v>
      </c>
      <c r="H94" s="1"/>
      <c r="I94" s="1"/>
      <c r="J94" s="1"/>
      <c r="K94" s="1"/>
      <c r="L94" s="1"/>
    </row>
    <row r="95" spans="1:12" x14ac:dyDescent="0.35">
      <c r="A95" t="s">
        <v>105</v>
      </c>
      <c r="B95" t="s">
        <v>18</v>
      </c>
      <c r="C95" t="s">
        <v>17</v>
      </c>
      <c r="D95" s="1">
        <v>-128045.6</v>
      </c>
      <c r="E95" s="1">
        <v>-58991.82</v>
      </c>
      <c r="F95" s="1">
        <v>69053.78</v>
      </c>
      <c r="G95" s="2">
        <f t="shared" si="1"/>
        <v>0.53929053399726345</v>
      </c>
      <c r="H95" s="1"/>
      <c r="I95" s="1"/>
      <c r="J95" s="1"/>
      <c r="K95" s="1"/>
      <c r="L95" s="1"/>
    </row>
    <row r="96" spans="1:12" x14ac:dyDescent="0.35">
      <c r="A96" t="s">
        <v>109</v>
      </c>
      <c r="B96" t="s">
        <v>15</v>
      </c>
      <c r="C96" t="s">
        <v>19</v>
      </c>
      <c r="D96" s="1">
        <v>-989007.63</v>
      </c>
      <c r="E96" s="1">
        <v>-782414.85</v>
      </c>
      <c r="F96" s="1">
        <v>206592.78</v>
      </c>
      <c r="G96" s="2">
        <f t="shared" si="1"/>
        <v>0.20888896478988742</v>
      </c>
      <c r="H96" s="1"/>
      <c r="I96" s="1"/>
      <c r="J96" s="1"/>
      <c r="K96" s="1"/>
      <c r="L96" s="1"/>
    </row>
    <row r="97" spans="1:12" x14ac:dyDescent="0.35">
      <c r="A97" t="s">
        <v>108</v>
      </c>
      <c r="B97" t="s">
        <v>15</v>
      </c>
      <c r="C97" t="s">
        <v>19</v>
      </c>
      <c r="D97" s="1">
        <v>-1196812.94</v>
      </c>
      <c r="E97" s="1">
        <v>-916996.89</v>
      </c>
      <c r="F97" s="1">
        <v>279816.05</v>
      </c>
      <c r="G97" s="2">
        <f t="shared" si="1"/>
        <v>0.23380098981884337</v>
      </c>
      <c r="H97" s="1"/>
      <c r="I97" s="1"/>
      <c r="J97" s="1"/>
      <c r="K97" s="1"/>
      <c r="L97" s="1"/>
    </row>
    <row r="98" spans="1:12" x14ac:dyDescent="0.35">
      <c r="A98" t="s">
        <v>107</v>
      </c>
      <c r="B98" t="s">
        <v>15</v>
      </c>
      <c r="C98" t="s">
        <v>19</v>
      </c>
      <c r="D98" s="1">
        <v>-1774949.16</v>
      </c>
      <c r="E98" s="1">
        <v>-1283432.48</v>
      </c>
      <c r="F98" s="1">
        <v>491516.68</v>
      </c>
      <c r="G98" s="2">
        <f t="shared" si="1"/>
        <v>0.27691873721047877</v>
      </c>
      <c r="H98" s="1"/>
      <c r="I98" s="1"/>
      <c r="J98" s="1"/>
      <c r="K98" s="1"/>
      <c r="L98" s="1"/>
    </row>
    <row r="99" spans="1:12" x14ac:dyDescent="0.35">
      <c r="A99" t="s">
        <v>106</v>
      </c>
      <c r="B99" t="s">
        <v>15</v>
      </c>
      <c r="C99" t="s">
        <v>19</v>
      </c>
      <c r="D99" s="1">
        <v>-1304253.79</v>
      </c>
      <c r="E99" s="1">
        <v>-993646.81</v>
      </c>
      <c r="F99" s="1">
        <v>310606.98</v>
      </c>
      <c r="G99" s="2">
        <f t="shared" si="1"/>
        <v>0.23814918720688552</v>
      </c>
      <c r="H99" s="1"/>
      <c r="I99" s="1"/>
      <c r="J99" s="1"/>
      <c r="K99" s="1"/>
      <c r="L99" s="1"/>
    </row>
    <row r="100" spans="1:12" x14ac:dyDescent="0.35">
      <c r="A100" t="s">
        <v>105</v>
      </c>
      <c r="B100" t="s">
        <v>15</v>
      </c>
      <c r="C100" t="s">
        <v>19</v>
      </c>
      <c r="D100" s="1">
        <v>-1525976.94</v>
      </c>
      <c r="E100" s="1">
        <v>-1127519.6499999999</v>
      </c>
      <c r="F100" s="1">
        <v>398457.29</v>
      </c>
      <c r="G100" s="2">
        <f t="shared" si="1"/>
        <v>0.26111619353828502</v>
      </c>
      <c r="H100" s="1"/>
      <c r="I100" s="1"/>
      <c r="J100" s="1"/>
      <c r="K100" s="1"/>
      <c r="L100" s="1"/>
    </row>
    <row r="101" spans="1:12" x14ac:dyDescent="0.35">
      <c r="A101" t="s">
        <v>109</v>
      </c>
      <c r="B101" t="s">
        <v>11</v>
      </c>
      <c r="C101" t="s">
        <v>19</v>
      </c>
      <c r="D101" s="1">
        <v>-123171.29</v>
      </c>
      <c r="E101" s="1">
        <v>-380052.78</v>
      </c>
      <c r="F101" s="1">
        <v>-256881.49</v>
      </c>
      <c r="G101" s="2">
        <f t="shared" si="1"/>
        <v>-2.0855630398934686</v>
      </c>
      <c r="H101" s="1"/>
      <c r="I101" s="1"/>
      <c r="J101" s="1"/>
      <c r="K101" s="1"/>
      <c r="L101" s="1"/>
    </row>
    <row r="102" spans="1:12" x14ac:dyDescent="0.35">
      <c r="A102" t="s">
        <v>108</v>
      </c>
      <c r="B102" t="s">
        <v>11</v>
      </c>
      <c r="C102" t="s">
        <v>19</v>
      </c>
      <c r="D102" s="1">
        <v>-139209.62</v>
      </c>
      <c r="E102" s="1">
        <v>-454857.58</v>
      </c>
      <c r="F102" s="1">
        <v>-315647.96000000002</v>
      </c>
      <c r="G102" s="2">
        <f t="shared" si="1"/>
        <v>-2.2674292193312504</v>
      </c>
      <c r="H102" s="1"/>
      <c r="I102" s="1"/>
      <c r="J102" s="1"/>
      <c r="K102" s="1"/>
      <c r="L102" s="1"/>
    </row>
    <row r="103" spans="1:12" x14ac:dyDescent="0.35">
      <c r="A103" t="s">
        <v>107</v>
      </c>
      <c r="B103" t="s">
        <v>11</v>
      </c>
      <c r="C103" t="s">
        <v>19</v>
      </c>
      <c r="D103" s="1">
        <v>-208814.42</v>
      </c>
      <c r="E103" s="1">
        <v>-663794.14</v>
      </c>
      <c r="F103" s="1">
        <v>-454979.72</v>
      </c>
      <c r="G103" s="2">
        <f t="shared" si="1"/>
        <v>-2.1788711718280758</v>
      </c>
      <c r="H103" s="1"/>
      <c r="I103" s="1"/>
      <c r="J103" s="1"/>
      <c r="K103" s="1"/>
      <c r="L103" s="1"/>
    </row>
    <row r="104" spans="1:12" x14ac:dyDescent="0.35">
      <c r="A104" t="s">
        <v>106</v>
      </c>
      <c r="B104" t="s">
        <v>11</v>
      </c>
      <c r="C104" t="s">
        <v>19</v>
      </c>
      <c r="D104" s="1">
        <v>-152614.99</v>
      </c>
      <c r="E104" s="1">
        <v>-498903.33</v>
      </c>
      <c r="F104" s="1">
        <v>-346288.34</v>
      </c>
      <c r="G104" s="2">
        <f t="shared" si="1"/>
        <v>-2.2690322883748184</v>
      </c>
      <c r="H104" s="1"/>
      <c r="I104" s="1"/>
      <c r="J104" s="1"/>
      <c r="K104" s="1"/>
      <c r="L104" s="1"/>
    </row>
    <row r="105" spans="1:12" x14ac:dyDescent="0.35">
      <c r="A105" t="s">
        <v>105</v>
      </c>
      <c r="B105" t="s">
        <v>11</v>
      </c>
      <c r="C105" t="s">
        <v>19</v>
      </c>
      <c r="D105" s="1">
        <v>-179797.02</v>
      </c>
      <c r="E105" s="1">
        <v>-567960.26</v>
      </c>
      <c r="F105" s="1">
        <v>-388163.24</v>
      </c>
      <c r="G105" s="2">
        <f t="shared" si="1"/>
        <v>-2.1588969605836628</v>
      </c>
      <c r="H105" s="1"/>
      <c r="I105" s="1"/>
      <c r="J105" s="1"/>
      <c r="K105" s="1"/>
      <c r="L105" s="1"/>
    </row>
    <row r="106" spans="1:12" x14ac:dyDescent="0.35">
      <c r="A106" t="s">
        <v>109</v>
      </c>
      <c r="B106" t="s">
        <v>12</v>
      </c>
      <c r="C106" t="s">
        <v>19</v>
      </c>
      <c r="D106" s="1">
        <v>-98818.89</v>
      </c>
      <c r="E106" s="1">
        <v>-321646.99</v>
      </c>
      <c r="F106" s="1">
        <v>-222828.1</v>
      </c>
      <c r="G106" s="2">
        <f t="shared" si="1"/>
        <v>-2.2549140149216411</v>
      </c>
      <c r="H106" s="1"/>
      <c r="I106" s="1"/>
      <c r="J106" s="1"/>
      <c r="K106" s="1"/>
      <c r="L106" s="1"/>
    </row>
    <row r="107" spans="1:12" x14ac:dyDescent="0.35">
      <c r="A107" t="s">
        <v>108</v>
      </c>
      <c r="B107" t="s">
        <v>12</v>
      </c>
      <c r="C107" t="s">
        <v>19</v>
      </c>
      <c r="D107" s="1">
        <v>-58811.69</v>
      </c>
      <c r="E107" s="1">
        <v>-295723.39</v>
      </c>
      <c r="F107" s="1">
        <v>-236911.7</v>
      </c>
      <c r="G107" s="2">
        <f t="shared" si="1"/>
        <v>-4.0283096778888687</v>
      </c>
      <c r="H107" s="1"/>
      <c r="I107" s="1"/>
      <c r="J107" s="1"/>
      <c r="K107" s="1"/>
      <c r="L107" s="1"/>
    </row>
    <row r="108" spans="1:12" x14ac:dyDescent="0.35">
      <c r="A108" t="s">
        <v>107</v>
      </c>
      <c r="B108" t="s">
        <v>12</v>
      </c>
      <c r="C108" t="s">
        <v>19</v>
      </c>
      <c r="D108" s="1">
        <v>-112476.04</v>
      </c>
      <c r="E108" s="1">
        <v>-430210.07</v>
      </c>
      <c r="F108" s="1">
        <v>-317734.03000000003</v>
      </c>
      <c r="G108" s="2">
        <f t="shared" si="1"/>
        <v>-2.8249041306930796</v>
      </c>
      <c r="H108" s="1"/>
      <c r="I108" s="1"/>
      <c r="J108" s="1"/>
      <c r="K108" s="1"/>
      <c r="L108" s="1"/>
    </row>
    <row r="109" spans="1:12" x14ac:dyDescent="0.35">
      <c r="A109" t="s">
        <v>106</v>
      </c>
      <c r="B109" t="s">
        <v>12</v>
      </c>
      <c r="C109" t="s">
        <v>19</v>
      </c>
      <c r="D109" s="1">
        <v>-64475.040000000001</v>
      </c>
      <c r="E109" s="1">
        <v>-345284.61</v>
      </c>
      <c r="F109" s="1">
        <v>-280809.57</v>
      </c>
      <c r="G109" s="2">
        <f t="shared" si="1"/>
        <v>-4.3553221525725307</v>
      </c>
      <c r="H109" s="1"/>
      <c r="I109" s="1"/>
      <c r="J109" s="1"/>
      <c r="K109" s="1"/>
      <c r="L109" s="1"/>
    </row>
    <row r="110" spans="1:12" x14ac:dyDescent="0.35">
      <c r="A110" t="s">
        <v>105</v>
      </c>
      <c r="B110" t="s">
        <v>12</v>
      </c>
      <c r="C110" t="s">
        <v>19</v>
      </c>
      <c r="D110" s="1">
        <v>-159924.14000000001</v>
      </c>
      <c r="E110" s="1">
        <v>-389688.69</v>
      </c>
      <c r="F110" s="1">
        <v>-229764.55</v>
      </c>
      <c r="G110" s="2">
        <f t="shared" si="1"/>
        <v>-1.4367096174473721</v>
      </c>
      <c r="H110" s="1"/>
      <c r="I110" s="1"/>
      <c r="J110" s="1"/>
      <c r="K110" s="1"/>
      <c r="L110" s="1"/>
    </row>
    <row r="111" spans="1:12" x14ac:dyDescent="0.35">
      <c r="A111" t="s">
        <v>109</v>
      </c>
      <c r="B111" t="s">
        <v>13</v>
      </c>
      <c r="C111" t="s">
        <v>19</v>
      </c>
      <c r="D111" s="1">
        <v>-73440.639999999999</v>
      </c>
      <c r="E111" s="1">
        <v>-238993.33</v>
      </c>
      <c r="F111" s="1">
        <v>-165552.69</v>
      </c>
      <c r="G111" s="2">
        <f t="shared" si="1"/>
        <v>-2.2542381166612926</v>
      </c>
      <c r="H111" s="1"/>
      <c r="I111" s="1"/>
      <c r="J111" s="1"/>
      <c r="K111" s="1"/>
      <c r="L111" s="1"/>
    </row>
    <row r="112" spans="1:12" x14ac:dyDescent="0.35">
      <c r="A112" t="s">
        <v>108</v>
      </c>
      <c r="B112" t="s">
        <v>13</v>
      </c>
      <c r="C112" t="s">
        <v>19</v>
      </c>
      <c r="D112" s="1">
        <v>-82969.72</v>
      </c>
      <c r="E112" s="1">
        <v>-302298.68</v>
      </c>
      <c r="F112" s="1">
        <v>-219328.96</v>
      </c>
      <c r="G112" s="2">
        <f t="shared" si="1"/>
        <v>-2.6434819835477326</v>
      </c>
      <c r="H112" s="1"/>
      <c r="I112" s="1"/>
      <c r="J112" s="1"/>
      <c r="K112" s="1"/>
      <c r="L112" s="1"/>
    </row>
    <row r="113" spans="1:12" x14ac:dyDescent="0.35">
      <c r="A113" t="s">
        <v>107</v>
      </c>
      <c r="B113" t="s">
        <v>13</v>
      </c>
      <c r="C113" t="s">
        <v>19</v>
      </c>
      <c r="D113" s="1">
        <v>-124454.59</v>
      </c>
      <c r="E113" s="1">
        <v>-515329.72</v>
      </c>
      <c r="F113" s="1">
        <v>-390875.13</v>
      </c>
      <c r="G113" s="2">
        <f t="shared" si="1"/>
        <v>-3.140704814503025</v>
      </c>
      <c r="H113" s="1"/>
      <c r="I113" s="1"/>
      <c r="J113" s="1"/>
      <c r="K113" s="1"/>
      <c r="L113" s="1"/>
    </row>
    <row r="114" spans="1:12" x14ac:dyDescent="0.35">
      <c r="A114" t="s">
        <v>106</v>
      </c>
      <c r="B114" t="s">
        <v>13</v>
      </c>
      <c r="C114" t="s">
        <v>19</v>
      </c>
      <c r="D114" s="1">
        <v>-90959.4</v>
      </c>
      <c r="E114" s="1">
        <v>-412027.65</v>
      </c>
      <c r="F114" s="1">
        <v>-321068.25</v>
      </c>
      <c r="G114" s="2">
        <f t="shared" si="1"/>
        <v>-3.5297973601408983</v>
      </c>
      <c r="H114" s="1"/>
      <c r="I114" s="1"/>
      <c r="J114" s="1"/>
      <c r="K114" s="1"/>
      <c r="L114" s="1"/>
    </row>
    <row r="115" spans="1:12" x14ac:dyDescent="0.35">
      <c r="A115" t="s">
        <v>105</v>
      </c>
      <c r="B115" t="s">
        <v>13</v>
      </c>
      <c r="C115" t="s">
        <v>19</v>
      </c>
      <c r="D115" s="1">
        <v>-106422.5</v>
      </c>
      <c r="E115" s="1">
        <v>-463362.74</v>
      </c>
      <c r="F115" s="1">
        <v>-356940.24</v>
      </c>
      <c r="G115" s="2">
        <f t="shared" si="1"/>
        <v>-3.3539922478799125</v>
      </c>
      <c r="H115" s="1"/>
      <c r="I115" s="1"/>
      <c r="J115" s="1"/>
      <c r="K115" s="1"/>
      <c r="L115" s="1"/>
    </row>
    <row r="116" spans="1:12" x14ac:dyDescent="0.35">
      <c r="A116" t="s">
        <v>108</v>
      </c>
      <c r="B116" t="s">
        <v>10</v>
      </c>
      <c r="C116" t="s">
        <v>20</v>
      </c>
      <c r="D116" s="1">
        <v>0</v>
      </c>
      <c r="E116" s="1">
        <v>-12268.11</v>
      </c>
      <c r="F116" s="1">
        <v>-12268.11</v>
      </c>
      <c r="G116" s="2" t="str">
        <f t="shared" si="1"/>
        <v>-</v>
      </c>
      <c r="H116" s="1"/>
      <c r="I116" s="1"/>
      <c r="J116" s="1"/>
      <c r="K116" s="1"/>
      <c r="L116" s="1"/>
    </row>
    <row r="117" spans="1:12" x14ac:dyDescent="0.35">
      <c r="A117" t="s">
        <v>107</v>
      </c>
      <c r="B117" t="s">
        <v>10</v>
      </c>
      <c r="C117" t="s">
        <v>20</v>
      </c>
      <c r="D117" s="1">
        <v>0</v>
      </c>
      <c r="E117" s="1">
        <v>-18375.349999999999</v>
      </c>
      <c r="F117" s="1">
        <v>-18375.349999999999</v>
      </c>
      <c r="G117" s="2" t="str">
        <f t="shared" si="1"/>
        <v>-</v>
      </c>
      <c r="H117" s="1"/>
      <c r="I117" s="1"/>
      <c r="J117" s="1"/>
      <c r="K117" s="1"/>
      <c r="L117" s="1"/>
    </row>
    <row r="118" spans="1:12" x14ac:dyDescent="0.35">
      <c r="A118" t="s">
        <v>106</v>
      </c>
      <c r="B118" t="s">
        <v>10</v>
      </c>
      <c r="C118" t="s">
        <v>20</v>
      </c>
      <c r="D118" s="1">
        <v>0</v>
      </c>
      <c r="E118" s="1">
        <v>-14416.04</v>
      </c>
      <c r="F118" s="1">
        <v>-14416.04</v>
      </c>
      <c r="G118" s="2" t="str">
        <f t="shared" si="1"/>
        <v>-</v>
      </c>
      <c r="H118" s="1"/>
      <c r="I118" s="1"/>
      <c r="J118" s="1"/>
      <c r="K118" s="1"/>
      <c r="L118" s="1"/>
    </row>
    <row r="119" spans="1:12" x14ac:dyDescent="0.35">
      <c r="A119" t="s">
        <v>105</v>
      </c>
      <c r="B119" t="s">
        <v>10</v>
      </c>
      <c r="C119" t="s">
        <v>20</v>
      </c>
      <c r="D119" s="1">
        <v>0</v>
      </c>
      <c r="E119" s="1">
        <v>-15475.07</v>
      </c>
      <c r="F119" s="1">
        <v>-15475.07</v>
      </c>
      <c r="G119" s="2" t="str">
        <f t="shared" si="1"/>
        <v>-</v>
      </c>
      <c r="H119" s="1"/>
      <c r="I119" s="1"/>
      <c r="J119" s="1"/>
      <c r="K119" s="1"/>
      <c r="L119" s="1"/>
    </row>
    <row r="120" spans="1:12" x14ac:dyDescent="0.35">
      <c r="A120" t="s">
        <v>109</v>
      </c>
      <c r="B120" t="s">
        <v>15</v>
      </c>
      <c r="C120" t="s">
        <v>20</v>
      </c>
      <c r="D120" s="1">
        <v>0</v>
      </c>
      <c r="E120" s="1">
        <v>-28415.59</v>
      </c>
      <c r="F120" s="1">
        <v>-28415.59</v>
      </c>
      <c r="G120" s="2" t="str">
        <f t="shared" si="1"/>
        <v>-</v>
      </c>
      <c r="H120" s="1"/>
      <c r="I120" s="1"/>
      <c r="J120" s="1"/>
      <c r="K120" s="1"/>
      <c r="L120" s="1"/>
    </row>
    <row r="121" spans="1:12" x14ac:dyDescent="0.35">
      <c r="A121" t="s">
        <v>108</v>
      </c>
      <c r="B121" t="s">
        <v>15</v>
      </c>
      <c r="C121" t="s">
        <v>20</v>
      </c>
      <c r="D121" s="1">
        <v>0</v>
      </c>
      <c r="E121" s="1">
        <v>-48301.08</v>
      </c>
      <c r="F121" s="1">
        <v>-48301.08</v>
      </c>
      <c r="G121" s="2" t="str">
        <f t="shared" si="1"/>
        <v>-</v>
      </c>
      <c r="H121" s="1"/>
      <c r="I121" s="1"/>
      <c r="J121" s="1"/>
      <c r="K121" s="1"/>
      <c r="L121" s="1"/>
    </row>
    <row r="122" spans="1:12" x14ac:dyDescent="0.35">
      <c r="A122" t="s">
        <v>107</v>
      </c>
      <c r="B122" t="s">
        <v>15</v>
      </c>
      <c r="C122" t="s">
        <v>20</v>
      </c>
      <c r="D122" s="1">
        <v>0</v>
      </c>
      <c r="E122" s="1">
        <v>-72989.34</v>
      </c>
      <c r="F122" s="1">
        <v>-72989.34</v>
      </c>
      <c r="G122" s="2" t="str">
        <f t="shared" si="1"/>
        <v>-</v>
      </c>
      <c r="H122" s="1"/>
      <c r="I122" s="1"/>
      <c r="J122" s="1"/>
      <c r="K122" s="1"/>
      <c r="L122" s="1"/>
    </row>
    <row r="123" spans="1:12" x14ac:dyDescent="0.35">
      <c r="A123" t="s">
        <v>106</v>
      </c>
      <c r="B123" t="s">
        <v>15</v>
      </c>
      <c r="C123" t="s">
        <v>20</v>
      </c>
      <c r="D123" s="1">
        <v>0</v>
      </c>
      <c r="E123" s="1">
        <v>-55025.09</v>
      </c>
      <c r="F123" s="1">
        <v>-55025.09</v>
      </c>
      <c r="G123" s="2" t="str">
        <f t="shared" si="1"/>
        <v>-</v>
      </c>
      <c r="H123" s="1"/>
      <c r="I123" s="1"/>
      <c r="J123" s="1"/>
      <c r="K123" s="1"/>
      <c r="L123" s="1"/>
    </row>
    <row r="124" spans="1:12" x14ac:dyDescent="0.35">
      <c r="A124" t="s">
        <v>105</v>
      </c>
      <c r="B124" t="s">
        <v>15</v>
      </c>
      <c r="C124" t="s">
        <v>20</v>
      </c>
      <c r="D124" s="1">
        <v>0</v>
      </c>
      <c r="E124" s="1">
        <v>-60919.31</v>
      </c>
      <c r="F124" s="1">
        <v>-60919.31</v>
      </c>
      <c r="G124" s="2" t="str">
        <f t="shared" si="1"/>
        <v>-</v>
      </c>
      <c r="H124" s="1"/>
      <c r="I124" s="1"/>
      <c r="J124" s="1"/>
      <c r="K124" s="1"/>
      <c r="L124" s="1"/>
    </row>
    <row r="125" spans="1:12" x14ac:dyDescent="0.35">
      <c r="A125" t="s">
        <v>109</v>
      </c>
      <c r="B125" t="s">
        <v>11</v>
      </c>
      <c r="C125" t="s">
        <v>20</v>
      </c>
      <c r="D125" s="1">
        <v>0</v>
      </c>
      <c r="E125" s="1">
        <v>-12629.15</v>
      </c>
      <c r="F125" s="1">
        <v>-12629.15</v>
      </c>
      <c r="G125" s="2" t="str">
        <f t="shared" si="1"/>
        <v>-</v>
      </c>
      <c r="H125" s="1"/>
      <c r="I125" s="1"/>
      <c r="J125" s="1"/>
      <c r="K125" s="1"/>
      <c r="L125" s="1"/>
    </row>
    <row r="126" spans="1:12" x14ac:dyDescent="0.35">
      <c r="A126" t="s">
        <v>108</v>
      </c>
      <c r="B126" t="s">
        <v>11</v>
      </c>
      <c r="C126" t="s">
        <v>20</v>
      </c>
      <c r="D126" s="1">
        <v>0</v>
      </c>
      <c r="E126" s="1">
        <v>-21467.15</v>
      </c>
      <c r="F126" s="1">
        <v>-21467.15</v>
      </c>
      <c r="G126" s="2" t="str">
        <f t="shared" si="1"/>
        <v>-</v>
      </c>
      <c r="H126" s="1"/>
      <c r="I126" s="1"/>
      <c r="J126" s="1"/>
      <c r="K126" s="1"/>
      <c r="L126" s="1"/>
    </row>
    <row r="127" spans="1:12" x14ac:dyDescent="0.35">
      <c r="A127" t="s">
        <v>107</v>
      </c>
      <c r="B127" t="s">
        <v>11</v>
      </c>
      <c r="C127" t="s">
        <v>20</v>
      </c>
      <c r="D127" s="1">
        <v>0</v>
      </c>
      <c r="E127" s="1">
        <v>-32439.71</v>
      </c>
      <c r="F127" s="1">
        <v>-32439.71</v>
      </c>
      <c r="G127" s="2" t="str">
        <f t="shared" si="1"/>
        <v>-</v>
      </c>
      <c r="H127" s="1"/>
      <c r="I127" s="1"/>
      <c r="J127" s="1"/>
      <c r="K127" s="1"/>
      <c r="L127" s="1"/>
    </row>
    <row r="128" spans="1:12" x14ac:dyDescent="0.35">
      <c r="A128" t="s">
        <v>106</v>
      </c>
      <c r="B128" t="s">
        <v>11</v>
      </c>
      <c r="C128" t="s">
        <v>20</v>
      </c>
      <c r="D128" s="1">
        <v>0</v>
      </c>
      <c r="E128" s="1">
        <v>-24455.59</v>
      </c>
      <c r="F128" s="1">
        <v>-24455.59</v>
      </c>
      <c r="G128" s="2" t="str">
        <f t="shared" si="1"/>
        <v>-</v>
      </c>
      <c r="H128" s="1"/>
      <c r="I128" s="1"/>
      <c r="J128" s="1"/>
      <c r="K128" s="1"/>
      <c r="L128" s="1"/>
    </row>
    <row r="129" spans="1:12" x14ac:dyDescent="0.35">
      <c r="A129" t="s">
        <v>105</v>
      </c>
      <c r="B129" t="s">
        <v>11</v>
      </c>
      <c r="C129" t="s">
        <v>20</v>
      </c>
      <c r="D129" s="1">
        <v>0</v>
      </c>
      <c r="E129" s="1">
        <v>-27075.25</v>
      </c>
      <c r="F129" s="1">
        <v>-27075.25</v>
      </c>
      <c r="G129" s="2" t="str">
        <f t="shared" si="1"/>
        <v>-</v>
      </c>
      <c r="H129" s="1"/>
      <c r="I129" s="1"/>
      <c r="J129" s="1"/>
      <c r="K129" s="1"/>
      <c r="L129" s="1"/>
    </row>
    <row r="130" spans="1:12" x14ac:dyDescent="0.35">
      <c r="A130" t="s">
        <v>109</v>
      </c>
      <c r="B130" t="s">
        <v>12</v>
      </c>
      <c r="C130" t="s">
        <v>20</v>
      </c>
      <c r="D130" s="1">
        <v>0</v>
      </c>
      <c r="E130" s="1">
        <v>-12629.15</v>
      </c>
      <c r="F130" s="1">
        <v>-12629.15</v>
      </c>
      <c r="G130" s="2" t="str">
        <f t="shared" ref="G130:G193" si="2">IF(D130=0,"-",IF(D130&lt;0,F130/D130*-1,F130/D130))</f>
        <v>-</v>
      </c>
      <c r="H130" s="1"/>
      <c r="I130" s="1"/>
      <c r="J130" s="1"/>
      <c r="K130" s="1"/>
      <c r="L130" s="1"/>
    </row>
    <row r="131" spans="1:12" x14ac:dyDescent="0.35">
      <c r="A131" t="s">
        <v>108</v>
      </c>
      <c r="B131" t="s">
        <v>12</v>
      </c>
      <c r="C131" t="s">
        <v>20</v>
      </c>
      <c r="D131" s="1">
        <v>0</v>
      </c>
      <c r="E131" s="1">
        <v>-21467.15</v>
      </c>
      <c r="F131" s="1">
        <v>-21467.15</v>
      </c>
      <c r="G131" s="2" t="str">
        <f t="shared" si="2"/>
        <v>-</v>
      </c>
      <c r="H131" s="1"/>
      <c r="I131" s="1"/>
      <c r="J131" s="1"/>
      <c r="K131" s="1"/>
      <c r="L131" s="1"/>
    </row>
    <row r="132" spans="1:12" x14ac:dyDescent="0.35">
      <c r="A132" t="s">
        <v>107</v>
      </c>
      <c r="B132" t="s">
        <v>12</v>
      </c>
      <c r="C132" t="s">
        <v>20</v>
      </c>
      <c r="D132" s="1">
        <v>0</v>
      </c>
      <c r="E132" s="1">
        <v>-32439.71</v>
      </c>
      <c r="F132" s="1">
        <v>-32439.71</v>
      </c>
      <c r="G132" s="2" t="str">
        <f t="shared" si="2"/>
        <v>-</v>
      </c>
      <c r="H132" s="1"/>
      <c r="I132" s="1"/>
      <c r="J132" s="1"/>
      <c r="K132" s="1"/>
      <c r="L132" s="1"/>
    </row>
    <row r="133" spans="1:12" x14ac:dyDescent="0.35">
      <c r="A133" t="s">
        <v>106</v>
      </c>
      <c r="B133" t="s">
        <v>12</v>
      </c>
      <c r="C133" t="s">
        <v>20</v>
      </c>
      <c r="D133" s="1">
        <v>0</v>
      </c>
      <c r="E133" s="1">
        <v>-24455.59</v>
      </c>
      <c r="F133" s="1">
        <v>-24455.59</v>
      </c>
      <c r="G133" s="2" t="str">
        <f t="shared" si="2"/>
        <v>-</v>
      </c>
      <c r="H133" s="1"/>
      <c r="I133" s="1"/>
      <c r="J133" s="1"/>
      <c r="K133" s="1"/>
      <c r="L133" s="1"/>
    </row>
    <row r="134" spans="1:12" x14ac:dyDescent="0.35">
      <c r="A134" t="s">
        <v>105</v>
      </c>
      <c r="B134" t="s">
        <v>12</v>
      </c>
      <c r="C134" t="s">
        <v>20</v>
      </c>
      <c r="D134" s="1">
        <v>0</v>
      </c>
      <c r="E134" s="1">
        <v>-27075.25</v>
      </c>
      <c r="F134" s="1">
        <v>-27075.25</v>
      </c>
      <c r="G134" s="2" t="str">
        <f t="shared" si="2"/>
        <v>-</v>
      </c>
      <c r="H134" s="1"/>
      <c r="I134" s="1"/>
      <c r="J134" s="1"/>
      <c r="K134" s="1"/>
      <c r="L134" s="1"/>
    </row>
    <row r="135" spans="1:12" x14ac:dyDescent="0.35">
      <c r="A135" t="s">
        <v>109</v>
      </c>
      <c r="B135" t="s">
        <v>13</v>
      </c>
      <c r="C135" t="s">
        <v>20</v>
      </c>
      <c r="D135" s="1">
        <v>0</v>
      </c>
      <c r="E135" s="1">
        <v>-9471.8700000000008</v>
      </c>
      <c r="F135" s="1">
        <v>-9471.8700000000008</v>
      </c>
      <c r="G135" s="2" t="str">
        <f t="shared" si="2"/>
        <v>-</v>
      </c>
      <c r="H135" s="1"/>
      <c r="I135" s="1"/>
      <c r="J135" s="1"/>
      <c r="K135" s="1"/>
      <c r="L135" s="1"/>
    </row>
    <row r="136" spans="1:12" x14ac:dyDescent="0.35">
      <c r="A136" t="s">
        <v>108</v>
      </c>
      <c r="B136" t="s">
        <v>13</v>
      </c>
      <c r="C136" t="s">
        <v>20</v>
      </c>
      <c r="D136" s="1">
        <v>0</v>
      </c>
      <c r="E136" s="1">
        <v>-36526.94</v>
      </c>
      <c r="F136" s="1">
        <v>-36526.94</v>
      </c>
      <c r="G136" s="2" t="str">
        <f t="shared" si="2"/>
        <v>-</v>
      </c>
      <c r="H136" s="1"/>
      <c r="I136" s="1"/>
      <c r="J136" s="1"/>
      <c r="K136" s="1"/>
      <c r="L136" s="1"/>
    </row>
    <row r="137" spans="1:12" x14ac:dyDescent="0.35">
      <c r="A137" t="s">
        <v>107</v>
      </c>
      <c r="B137" t="s">
        <v>13</v>
      </c>
      <c r="C137" t="s">
        <v>20</v>
      </c>
      <c r="D137" s="1">
        <v>0</v>
      </c>
      <c r="E137" s="1">
        <v>-24329.78</v>
      </c>
      <c r="F137" s="1">
        <v>-24329.78</v>
      </c>
      <c r="G137" s="2" t="str">
        <f t="shared" si="2"/>
        <v>-</v>
      </c>
      <c r="H137" s="1"/>
      <c r="I137" s="1"/>
      <c r="J137" s="1"/>
      <c r="K137" s="1"/>
      <c r="L137" s="1"/>
    </row>
    <row r="138" spans="1:12" x14ac:dyDescent="0.35">
      <c r="A138" t="s">
        <v>106</v>
      </c>
      <c r="B138" t="s">
        <v>13</v>
      </c>
      <c r="C138" t="s">
        <v>20</v>
      </c>
      <c r="D138" s="1">
        <v>0</v>
      </c>
      <c r="E138" s="1">
        <v>-18341.7</v>
      </c>
      <c r="F138" s="1">
        <v>-18341.7</v>
      </c>
      <c r="G138" s="2" t="str">
        <f t="shared" si="2"/>
        <v>-</v>
      </c>
      <c r="H138" s="1"/>
      <c r="I138" s="1"/>
      <c r="J138" s="1"/>
      <c r="K138" s="1"/>
      <c r="L138" s="1"/>
    </row>
    <row r="139" spans="1:12" x14ac:dyDescent="0.35">
      <c r="A139" t="s">
        <v>105</v>
      </c>
      <c r="B139" t="s">
        <v>13</v>
      </c>
      <c r="C139" t="s">
        <v>20</v>
      </c>
      <c r="D139" s="1">
        <v>0</v>
      </c>
      <c r="E139" s="1">
        <v>-20306.439999999999</v>
      </c>
      <c r="F139" s="1">
        <v>-20306.439999999999</v>
      </c>
      <c r="G139" s="2" t="str">
        <f t="shared" si="2"/>
        <v>-</v>
      </c>
      <c r="H139" s="1"/>
      <c r="I139" s="1"/>
      <c r="J139" s="1"/>
      <c r="K139" s="1"/>
      <c r="L139" s="1"/>
    </row>
    <row r="140" spans="1:12" x14ac:dyDescent="0.35">
      <c r="A140" t="s">
        <v>109</v>
      </c>
      <c r="B140" t="s">
        <v>21</v>
      </c>
      <c r="C140" t="s">
        <v>20</v>
      </c>
      <c r="D140" s="1">
        <v>-255113.28</v>
      </c>
      <c r="E140" s="1">
        <v>-236800.45</v>
      </c>
      <c r="F140" s="1">
        <v>18312.830000000002</v>
      </c>
      <c r="G140" s="2">
        <f t="shared" si="2"/>
        <v>7.1783131007527326E-2</v>
      </c>
      <c r="H140" s="1"/>
      <c r="I140" s="1"/>
      <c r="J140" s="1"/>
      <c r="K140" s="1"/>
      <c r="L140" s="1"/>
    </row>
    <row r="141" spans="1:12" x14ac:dyDescent="0.35">
      <c r="A141" t="s">
        <v>108</v>
      </c>
      <c r="B141" t="s">
        <v>21</v>
      </c>
      <c r="C141" t="s">
        <v>20</v>
      </c>
      <c r="D141" s="1">
        <v>-288073.51</v>
      </c>
      <c r="E141" s="1">
        <v>-225706.11</v>
      </c>
      <c r="F141" s="1">
        <v>62367.4</v>
      </c>
      <c r="G141" s="2">
        <f t="shared" si="2"/>
        <v>0.21649821255692686</v>
      </c>
      <c r="H141" s="1"/>
      <c r="I141" s="1"/>
      <c r="J141" s="1"/>
      <c r="K141" s="1"/>
      <c r="L141" s="1"/>
    </row>
    <row r="142" spans="1:12" x14ac:dyDescent="0.35">
      <c r="A142" t="s">
        <v>107</v>
      </c>
      <c r="B142" t="s">
        <v>21</v>
      </c>
      <c r="C142" t="s">
        <v>20</v>
      </c>
      <c r="D142" s="1">
        <v>-432110.27</v>
      </c>
      <c r="E142" s="1">
        <v>-393524.19</v>
      </c>
      <c r="F142" s="1">
        <v>38586.080000000002</v>
      </c>
      <c r="G142" s="2">
        <f t="shared" si="2"/>
        <v>8.9296836198778609E-2</v>
      </c>
      <c r="H142" s="1"/>
      <c r="I142" s="1"/>
      <c r="J142" s="1"/>
      <c r="K142" s="1"/>
      <c r="L142" s="1"/>
    </row>
    <row r="143" spans="1:12" x14ac:dyDescent="0.35">
      <c r="A143" t="s">
        <v>106</v>
      </c>
      <c r="B143" t="s">
        <v>21</v>
      </c>
      <c r="C143" t="s">
        <v>20</v>
      </c>
      <c r="D143" s="1">
        <v>-315813.92</v>
      </c>
      <c r="E143" s="1">
        <v>-268295.7</v>
      </c>
      <c r="F143" s="1">
        <v>47518.22</v>
      </c>
      <c r="G143" s="2">
        <f t="shared" si="2"/>
        <v>0.1504627155129831</v>
      </c>
      <c r="H143" s="1"/>
      <c r="I143" s="1"/>
      <c r="J143" s="1"/>
      <c r="K143" s="1"/>
      <c r="L143" s="1"/>
    </row>
    <row r="144" spans="1:12" x14ac:dyDescent="0.35">
      <c r="A144" t="s">
        <v>105</v>
      </c>
      <c r="B144" t="s">
        <v>21</v>
      </c>
      <c r="C144" t="s">
        <v>20</v>
      </c>
      <c r="D144" s="1">
        <v>-369502.29</v>
      </c>
      <c r="E144" s="1">
        <v>-307112.01</v>
      </c>
      <c r="F144" s="1">
        <v>62390.28</v>
      </c>
      <c r="G144" s="2">
        <f t="shared" si="2"/>
        <v>0.16884950834810794</v>
      </c>
      <c r="H144" s="1"/>
      <c r="I144" s="1"/>
      <c r="J144" s="1"/>
      <c r="K144" s="1"/>
      <c r="L144" s="1"/>
    </row>
    <row r="145" spans="1:12" x14ac:dyDescent="0.35">
      <c r="A145" t="s">
        <v>109</v>
      </c>
      <c r="B145" t="s">
        <v>15</v>
      </c>
      <c r="C145" t="s">
        <v>22</v>
      </c>
      <c r="D145" s="1">
        <v>0</v>
      </c>
      <c r="E145" s="1">
        <v>-49841.58</v>
      </c>
      <c r="F145" s="1">
        <v>-49841.58</v>
      </c>
      <c r="G145" s="2" t="str">
        <f t="shared" si="2"/>
        <v>-</v>
      </c>
      <c r="H145" s="1"/>
      <c r="I145" s="1"/>
      <c r="J145" s="1"/>
      <c r="K145" s="1"/>
      <c r="L145" s="1"/>
    </row>
    <row r="146" spans="1:12" x14ac:dyDescent="0.35">
      <c r="A146" t="s">
        <v>108</v>
      </c>
      <c r="B146" t="s">
        <v>15</v>
      </c>
      <c r="C146" t="s">
        <v>22</v>
      </c>
      <c r="D146" s="1">
        <v>0</v>
      </c>
      <c r="E146" s="1">
        <v>-54979.03</v>
      </c>
      <c r="F146" s="1">
        <v>-54979.03</v>
      </c>
      <c r="G146" s="2" t="str">
        <f t="shared" si="2"/>
        <v>-</v>
      </c>
      <c r="H146" s="1"/>
      <c r="I146" s="1"/>
      <c r="J146" s="1"/>
      <c r="K146" s="1"/>
      <c r="L146" s="1"/>
    </row>
    <row r="147" spans="1:12" x14ac:dyDescent="0.35">
      <c r="A147" t="s">
        <v>107</v>
      </c>
      <c r="B147" t="s">
        <v>15</v>
      </c>
      <c r="C147" t="s">
        <v>22</v>
      </c>
      <c r="D147" s="1">
        <v>0</v>
      </c>
      <c r="E147" s="1">
        <v>-82408.17</v>
      </c>
      <c r="F147" s="1">
        <v>-82408.17</v>
      </c>
      <c r="G147" s="2" t="str">
        <f t="shared" si="2"/>
        <v>-</v>
      </c>
      <c r="H147" s="1"/>
      <c r="I147" s="1"/>
      <c r="J147" s="1"/>
      <c r="K147" s="1"/>
      <c r="L147" s="1"/>
    </row>
    <row r="148" spans="1:12" x14ac:dyDescent="0.35">
      <c r="A148" t="s">
        <v>106</v>
      </c>
      <c r="B148" t="s">
        <v>15</v>
      </c>
      <c r="C148" t="s">
        <v>22</v>
      </c>
      <c r="D148" s="1">
        <v>0</v>
      </c>
      <c r="E148" s="1">
        <v>-60332.24</v>
      </c>
      <c r="F148" s="1">
        <v>-60332.24</v>
      </c>
      <c r="G148" s="2" t="str">
        <f t="shared" si="2"/>
        <v>-</v>
      </c>
      <c r="H148" s="1"/>
      <c r="I148" s="1"/>
      <c r="J148" s="1"/>
      <c r="K148" s="1"/>
      <c r="L148" s="1"/>
    </row>
    <row r="149" spans="1:12" x14ac:dyDescent="0.35">
      <c r="A149" t="s">
        <v>105</v>
      </c>
      <c r="B149" t="s">
        <v>15</v>
      </c>
      <c r="C149" t="s">
        <v>22</v>
      </c>
      <c r="D149" s="1">
        <v>0</v>
      </c>
      <c r="E149" s="1">
        <v>-69453.460000000006</v>
      </c>
      <c r="F149" s="1">
        <v>-69453.460000000006</v>
      </c>
      <c r="G149" s="2" t="str">
        <f t="shared" si="2"/>
        <v>-</v>
      </c>
      <c r="H149" s="1"/>
      <c r="I149" s="1"/>
      <c r="J149" s="1"/>
      <c r="K149" s="1"/>
      <c r="L149" s="1"/>
    </row>
    <row r="150" spans="1:12" x14ac:dyDescent="0.35">
      <c r="A150" t="s">
        <v>109</v>
      </c>
      <c r="B150" t="s">
        <v>11</v>
      </c>
      <c r="C150" t="s">
        <v>22</v>
      </c>
      <c r="D150" s="1">
        <v>0</v>
      </c>
      <c r="E150" s="1">
        <v>-22151.81</v>
      </c>
      <c r="F150" s="1">
        <v>-22151.81</v>
      </c>
      <c r="G150" s="2" t="str">
        <f t="shared" si="2"/>
        <v>-</v>
      </c>
      <c r="H150" s="1"/>
      <c r="I150" s="1"/>
      <c r="J150" s="1"/>
      <c r="K150" s="1"/>
      <c r="L150" s="1"/>
    </row>
    <row r="151" spans="1:12" x14ac:dyDescent="0.35">
      <c r="A151" t="s">
        <v>108</v>
      </c>
      <c r="B151" t="s">
        <v>11</v>
      </c>
      <c r="C151" t="s">
        <v>22</v>
      </c>
      <c r="D151" s="1">
        <v>0</v>
      </c>
      <c r="E151" s="1">
        <v>-24435.13</v>
      </c>
      <c r="F151" s="1">
        <v>-24435.13</v>
      </c>
      <c r="G151" s="2" t="str">
        <f t="shared" si="2"/>
        <v>-</v>
      </c>
      <c r="H151" s="1"/>
      <c r="I151" s="1"/>
      <c r="J151" s="1"/>
      <c r="K151" s="1"/>
      <c r="L151" s="1"/>
    </row>
    <row r="152" spans="1:12" x14ac:dyDescent="0.35">
      <c r="A152" t="s">
        <v>107</v>
      </c>
      <c r="B152" t="s">
        <v>11</v>
      </c>
      <c r="C152" t="s">
        <v>22</v>
      </c>
      <c r="D152" s="1">
        <v>0</v>
      </c>
      <c r="E152" s="1">
        <v>-36625.85</v>
      </c>
      <c r="F152" s="1">
        <v>-36625.85</v>
      </c>
      <c r="G152" s="2" t="str">
        <f t="shared" si="2"/>
        <v>-</v>
      </c>
      <c r="H152" s="1"/>
      <c r="I152" s="1"/>
      <c r="J152" s="1"/>
      <c r="K152" s="1"/>
      <c r="L152" s="1"/>
    </row>
    <row r="153" spans="1:12" x14ac:dyDescent="0.35">
      <c r="A153" t="s">
        <v>106</v>
      </c>
      <c r="B153" t="s">
        <v>11</v>
      </c>
      <c r="C153" t="s">
        <v>22</v>
      </c>
      <c r="D153" s="1">
        <v>0</v>
      </c>
      <c r="E153" s="1">
        <v>-26814.32</v>
      </c>
      <c r="F153" s="1">
        <v>-26814.32</v>
      </c>
      <c r="G153" s="2" t="str">
        <f t="shared" si="2"/>
        <v>-</v>
      </c>
      <c r="H153" s="1"/>
      <c r="I153" s="1"/>
      <c r="J153" s="1"/>
      <c r="K153" s="1"/>
      <c r="L153" s="1"/>
    </row>
    <row r="154" spans="1:12" x14ac:dyDescent="0.35">
      <c r="A154" t="s">
        <v>105</v>
      </c>
      <c r="B154" t="s">
        <v>11</v>
      </c>
      <c r="C154" t="s">
        <v>22</v>
      </c>
      <c r="D154" s="1">
        <v>0</v>
      </c>
      <c r="E154" s="1">
        <v>-30868.2</v>
      </c>
      <c r="F154" s="1">
        <v>-30868.2</v>
      </c>
      <c r="G154" s="2" t="str">
        <f t="shared" si="2"/>
        <v>-</v>
      </c>
      <c r="H154" s="1"/>
      <c r="I154" s="1"/>
      <c r="J154" s="1"/>
      <c r="K154" s="1"/>
      <c r="L154" s="1"/>
    </row>
    <row r="155" spans="1:12" x14ac:dyDescent="0.35">
      <c r="A155" t="s">
        <v>109</v>
      </c>
      <c r="B155" t="s">
        <v>12</v>
      </c>
      <c r="C155" t="s">
        <v>22</v>
      </c>
      <c r="D155" s="1">
        <v>0</v>
      </c>
      <c r="E155" s="1">
        <v>-22151.81</v>
      </c>
      <c r="F155" s="1">
        <v>-22151.81</v>
      </c>
      <c r="G155" s="2" t="str">
        <f t="shared" si="2"/>
        <v>-</v>
      </c>
      <c r="H155" s="1"/>
      <c r="I155" s="1"/>
      <c r="J155" s="1"/>
      <c r="K155" s="1"/>
      <c r="L155" s="1"/>
    </row>
    <row r="156" spans="1:12" x14ac:dyDescent="0.35">
      <c r="A156" t="s">
        <v>108</v>
      </c>
      <c r="B156" t="s">
        <v>12</v>
      </c>
      <c r="C156" t="s">
        <v>22</v>
      </c>
      <c r="D156" s="1">
        <v>0</v>
      </c>
      <c r="E156" s="1">
        <v>-24435.13</v>
      </c>
      <c r="F156" s="1">
        <v>-24435.13</v>
      </c>
      <c r="G156" s="2" t="str">
        <f t="shared" si="2"/>
        <v>-</v>
      </c>
      <c r="H156" s="1"/>
      <c r="I156" s="1"/>
      <c r="J156" s="1"/>
      <c r="K156" s="1"/>
      <c r="L156" s="1"/>
    </row>
    <row r="157" spans="1:12" x14ac:dyDescent="0.35">
      <c r="A157" t="s">
        <v>107</v>
      </c>
      <c r="B157" t="s">
        <v>12</v>
      </c>
      <c r="C157" t="s">
        <v>22</v>
      </c>
      <c r="D157" s="1">
        <v>0</v>
      </c>
      <c r="E157" s="1">
        <v>-36625.85</v>
      </c>
      <c r="F157" s="1">
        <v>-36625.85</v>
      </c>
      <c r="G157" s="2" t="str">
        <f t="shared" si="2"/>
        <v>-</v>
      </c>
      <c r="H157" s="1"/>
      <c r="I157" s="1"/>
      <c r="J157" s="1"/>
      <c r="K157" s="1"/>
      <c r="L157" s="1"/>
    </row>
    <row r="158" spans="1:12" x14ac:dyDescent="0.35">
      <c r="A158" t="s">
        <v>106</v>
      </c>
      <c r="B158" t="s">
        <v>12</v>
      </c>
      <c r="C158" t="s">
        <v>22</v>
      </c>
      <c r="D158" s="1">
        <v>0</v>
      </c>
      <c r="E158" s="1">
        <v>-26814.32</v>
      </c>
      <c r="F158" s="1">
        <v>-26814.32</v>
      </c>
      <c r="G158" s="2" t="str">
        <f t="shared" si="2"/>
        <v>-</v>
      </c>
      <c r="H158" s="1"/>
      <c r="I158" s="1"/>
      <c r="J158" s="1"/>
      <c r="K158" s="1"/>
      <c r="L158" s="1"/>
    </row>
    <row r="159" spans="1:12" x14ac:dyDescent="0.35">
      <c r="A159" t="s">
        <v>105</v>
      </c>
      <c r="B159" t="s">
        <v>12</v>
      </c>
      <c r="C159" t="s">
        <v>22</v>
      </c>
      <c r="D159" s="1">
        <v>0</v>
      </c>
      <c r="E159" s="1">
        <v>-30868.2</v>
      </c>
      <c r="F159" s="1">
        <v>-30868.2</v>
      </c>
      <c r="G159" s="2" t="str">
        <f t="shared" si="2"/>
        <v>-</v>
      </c>
      <c r="H159" s="1"/>
      <c r="I159" s="1"/>
      <c r="J159" s="1"/>
      <c r="K159" s="1"/>
      <c r="L159" s="1"/>
    </row>
    <row r="160" spans="1:12" x14ac:dyDescent="0.35">
      <c r="A160" t="s">
        <v>109</v>
      </c>
      <c r="B160" t="s">
        <v>13</v>
      </c>
      <c r="C160" t="s">
        <v>22</v>
      </c>
      <c r="D160" s="1">
        <v>0</v>
      </c>
      <c r="E160" s="1">
        <v>-62595.91</v>
      </c>
      <c r="F160" s="1">
        <v>-62595.91</v>
      </c>
      <c r="G160" s="2" t="str">
        <f t="shared" si="2"/>
        <v>-</v>
      </c>
      <c r="H160" s="1"/>
      <c r="I160" s="1"/>
      <c r="J160" s="1"/>
      <c r="K160" s="1"/>
      <c r="L160" s="1"/>
    </row>
    <row r="161" spans="1:12" x14ac:dyDescent="0.35">
      <c r="A161" t="s">
        <v>108</v>
      </c>
      <c r="B161" t="s">
        <v>13</v>
      </c>
      <c r="C161" t="s">
        <v>22</v>
      </c>
      <c r="D161" s="1">
        <v>0</v>
      </c>
      <c r="E161" s="1">
        <v>-18326.34</v>
      </c>
      <c r="F161" s="1">
        <v>-18326.34</v>
      </c>
      <c r="G161" s="2" t="str">
        <f t="shared" si="2"/>
        <v>-</v>
      </c>
      <c r="H161" s="1"/>
      <c r="I161" s="1"/>
      <c r="J161" s="1"/>
      <c r="K161" s="1"/>
      <c r="L161" s="1"/>
    </row>
    <row r="162" spans="1:12" x14ac:dyDescent="0.35">
      <c r="A162" t="s">
        <v>107</v>
      </c>
      <c r="B162" t="s">
        <v>13</v>
      </c>
      <c r="C162" t="s">
        <v>22</v>
      </c>
      <c r="D162" s="1">
        <v>0</v>
      </c>
      <c r="E162" s="1">
        <v>-27469.39</v>
      </c>
      <c r="F162" s="1">
        <v>-27469.39</v>
      </c>
      <c r="G162" s="2" t="str">
        <f t="shared" si="2"/>
        <v>-</v>
      </c>
      <c r="H162" s="1"/>
      <c r="I162" s="1"/>
      <c r="J162" s="1"/>
      <c r="K162" s="1"/>
      <c r="L162" s="1"/>
    </row>
    <row r="163" spans="1:12" x14ac:dyDescent="0.35">
      <c r="A163" t="s">
        <v>106</v>
      </c>
      <c r="B163" t="s">
        <v>13</v>
      </c>
      <c r="C163" t="s">
        <v>22</v>
      </c>
      <c r="D163" s="1">
        <v>0</v>
      </c>
      <c r="E163" s="1">
        <v>-20110.740000000002</v>
      </c>
      <c r="F163" s="1">
        <v>-20110.740000000002</v>
      </c>
      <c r="G163" s="2" t="str">
        <f t="shared" si="2"/>
        <v>-</v>
      </c>
      <c r="H163" s="1"/>
      <c r="I163" s="1"/>
      <c r="J163" s="1"/>
      <c r="K163" s="1"/>
      <c r="L163" s="1"/>
    </row>
    <row r="164" spans="1:12" x14ac:dyDescent="0.35">
      <c r="A164" t="s">
        <v>105</v>
      </c>
      <c r="B164" t="s">
        <v>13</v>
      </c>
      <c r="C164" t="s">
        <v>22</v>
      </c>
      <c r="D164" s="1">
        <v>0</v>
      </c>
      <c r="E164" s="1">
        <v>-23151.15</v>
      </c>
      <c r="F164" s="1">
        <v>-23151.15</v>
      </c>
      <c r="G164" s="2" t="str">
        <f t="shared" si="2"/>
        <v>-</v>
      </c>
      <c r="H164" s="1"/>
      <c r="I164" s="1"/>
      <c r="J164" s="1"/>
      <c r="K164" s="1"/>
      <c r="L164" s="1"/>
    </row>
    <row r="165" spans="1:12" x14ac:dyDescent="0.35">
      <c r="A165" t="s">
        <v>109</v>
      </c>
      <c r="B165" t="s">
        <v>8</v>
      </c>
      <c r="C165" t="s">
        <v>23</v>
      </c>
      <c r="D165" s="1">
        <v>-186754.59</v>
      </c>
      <c r="E165" s="1">
        <v>-113300.47</v>
      </c>
      <c r="F165" s="1">
        <v>73454.12</v>
      </c>
      <c r="G165" s="2">
        <f t="shared" si="2"/>
        <v>0.3933189540348111</v>
      </c>
      <c r="H165" s="1"/>
      <c r="I165" s="1"/>
      <c r="J165" s="1"/>
      <c r="K165" s="1"/>
      <c r="L165" s="1"/>
    </row>
    <row r="166" spans="1:12" x14ac:dyDescent="0.35">
      <c r="A166" t="s">
        <v>108</v>
      </c>
      <c r="B166" t="s">
        <v>8</v>
      </c>
      <c r="C166" t="s">
        <v>23</v>
      </c>
      <c r="D166" s="1">
        <v>-211165.03</v>
      </c>
      <c r="E166" s="1">
        <v>-123644.8</v>
      </c>
      <c r="F166" s="1">
        <v>87520.23</v>
      </c>
      <c r="G166" s="2">
        <f t="shared" si="2"/>
        <v>0.41446365432761284</v>
      </c>
      <c r="H166" s="1"/>
      <c r="I166" s="1"/>
      <c r="J166" s="1"/>
      <c r="K166" s="1"/>
      <c r="L166" s="1"/>
    </row>
    <row r="167" spans="1:12" x14ac:dyDescent="0.35">
      <c r="A167" t="s">
        <v>107</v>
      </c>
      <c r="B167" t="s">
        <v>8</v>
      </c>
      <c r="C167" t="s">
        <v>23</v>
      </c>
      <c r="D167" s="1">
        <v>-316747.55</v>
      </c>
      <c r="E167" s="1">
        <v>-185804.54</v>
      </c>
      <c r="F167" s="1">
        <v>130943.01</v>
      </c>
      <c r="G167" s="2">
        <f t="shared" si="2"/>
        <v>0.4133986513865695</v>
      </c>
      <c r="H167" s="1"/>
      <c r="I167" s="1"/>
      <c r="J167" s="1"/>
      <c r="K167" s="1"/>
      <c r="L167" s="1"/>
    </row>
    <row r="168" spans="1:12" x14ac:dyDescent="0.35">
      <c r="A168" t="s">
        <v>106</v>
      </c>
      <c r="B168" t="s">
        <v>8</v>
      </c>
      <c r="C168" t="s">
        <v>23</v>
      </c>
      <c r="D168" s="1">
        <v>-231499.44</v>
      </c>
      <c r="E168" s="1">
        <v>-142256.16</v>
      </c>
      <c r="F168" s="1">
        <v>89243.28</v>
      </c>
      <c r="G168" s="2">
        <f t="shared" si="2"/>
        <v>0.38550106211919993</v>
      </c>
      <c r="H168" s="1"/>
      <c r="I168" s="1"/>
      <c r="J168" s="1"/>
      <c r="K168" s="1"/>
      <c r="L168" s="1"/>
    </row>
    <row r="169" spans="1:12" x14ac:dyDescent="0.35">
      <c r="A169" t="s">
        <v>105</v>
      </c>
      <c r="B169" t="s">
        <v>8</v>
      </c>
      <c r="C169" t="s">
        <v>23</v>
      </c>
      <c r="D169" s="1">
        <v>-270854.34999999998</v>
      </c>
      <c r="E169" s="1">
        <v>-156390.48000000001</v>
      </c>
      <c r="F169" s="1">
        <v>114463.87</v>
      </c>
      <c r="G169" s="2">
        <f t="shared" si="2"/>
        <v>0.42260303369689284</v>
      </c>
      <c r="H169" s="1"/>
      <c r="I169" s="1"/>
      <c r="J169" s="1"/>
      <c r="K169" s="1"/>
      <c r="L169" s="1"/>
    </row>
    <row r="170" spans="1:12" x14ac:dyDescent="0.35">
      <c r="A170" t="s">
        <v>109</v>
      </c>
      <c r="B170" t="s">
        <v>7</v>
      </c>
      <c r="C170" t="s">
        <v>24</v>
      </c>
      <c r="D170" s="1">
        <v>-157411.25</v>
      </c>
      <c r="E170" s="1">
        <v>-166667.43</v>
      </c>
      <c r="F170" s="1">
        <v>-9256.18</v>
      </c>
      <c r="G170" s="2">
        <f t="shared" si="2"/>
        <v>-5.8802531585258361E-2</v>
      </c>
      <c r="H170" s="1"/>
      <c r="I170" s="1"/>
      <c r="J170" s="1"/>
      <c r="K170" s="1"/>
      <c r="L170" s="1"/>
    </row>
    <row r="171" spans="1:12" x14ac:dyDescent="0.35">
      <c r="A171" t="s">
        <v>108</v>
      </c>
      <c r="B171" t="s">
        <v>7</v>
      </c>
      <c r="C171" t="s">
        <v>24</v>
      </c>
      <c r="D171" s="1">
        <v>-166834.19</v>
      </c>
      <c r="E171" s="1">
        <v>-183667.06</v>
      </c>
      <c r="F171" s="1">
        <v>-16832.87</v>
      </c>
      <c r="G171" s="2">
        <f t="shared" si="2"/>
        <v>-0.10089580558996929</v>
      </c>
      <c r="H171" s="1"/>
      <c r="I171" s="1"/>
      <c r="J171" s="1"/>
      <c r="K171" s="1"/>
      <c r="L171" s="1"/>
    </row>
    <row r="172" spans="1:12" x14ac:dyDescent="0.35">
      <c r="A172" t="s">
        <v>107</v>
      </c>
      <c r="B172" t="s">
        <v>7</v>
      </c>
      <c r="C172" t="s">
        <v>24</v>
      </c>
      <c r="D172" s="1">
        <v>-262558.73</v>
      </c>
      <c r="E172" s="1">
        <v>-275366.42</v>
      </c>
      <c r="F172" s="1">
        <v>-12807.69</v>
      </c>
      <c r="G172" s="2">
        <f t="shared" si="2"/>
        <v>-4.8780286223962167E-2</v>
      </c>
      <c r="H172" s="1"/>
      <c r="I172" s="1"/>
      <c r="J172" s="1"/>
      <c r="K172" s="1"/>
      <c r="L172" s="1"/>
    </row>
    <row r="173" spans="1:12" x14ac:dyDescent="0.35">
      <c r="A173" t="s">
        <v>106</v>
      </c>
      <c r="B173" t="s">
        <v>7</v>
      </c>
      <c r="C173" t="s">
        <v>24</v>
      </c>
      <c r="D173" s="1">
        <v>-187346.6</v>
      </c>
      <c r="E173" s="1">
        <v>-208230.75</v>
      </c>
      <c r="F173" s="1">
        <v>-20884.150000000001</v>
      </c>
      <c r="G173" s="2">
        <f t="shared" si="2"/>
        <v>-0.11147333338315188</v>
      </c>
      <c r="H173" s="1"/>
      <c r="I173" s="1"/>
      <c r="J173" s="1"/>
      <c r="K173" s="1"/>
      <c r="L173" s="1"/>
    </row>
    <row r="174" spans="1:12" x14ac:dyDescent="0.35">
      <c r="A174" t="s">
        <v>105</v>
      </c>
      <c r="B174" t="s">
        <v>7</v>
      </c>
      <c r="C174" t="s">
        <v>24</v>
      </c>
      <c r="D174" s="1">
        <v>-219195.51999999999</v>
      </c>
      <c r="E174" s="1">
        <v>-231865.77</v>
      </c>
      <c r="F174" s="1">
        <v>-12670.25</v>
      </c>
      <c r="G174" s="2">
        <f t="shared" si="2"/>
        <v>-5.7803416785160579E-2</v>
      </c>
      <c r="H174" s="1"/>
      <c r="I174" s="1"/>
      <c r="J174" s="1"/>
      <c r="K174" s="1"/>
      <c r="L174" s="1"/>
    </row>
    <row r="175" spans="1:12" x14ac:dyDescent="0.35">
      <c r="A175" t="s">
        <v>109</v>
      </c>
      <c r="B175" t="s">
        <v>10</v>
      </c>
      <c r="C175" t="s">
        <v>25</v>
      </c>
      <c r="D175" s="1">
        <v>0</v>
      </c>
      <c r="E175" s="1">
        <v>-108055.48</v>
      </c>
      <c r="F175" s="1">
        <v>-108055.48</v>
      </c>
      <c r="G175" s="2" t="str">
        <f t="shared" si="2"/>
        <v>-</v>
      </c>
      <c r="H175" s="1"/>
      <c r="I175" s="1"/>
      <c r="J175" s="1"/>
      <c r="K175" s="1"/>
      <c r="L175" s="1"/>
    </row>
    <row r="176" spans="1:12" x14ac:dyDescent="0.35">
      <c r="A176" t="s">
        <v>108</v>
      </c>
      <c r="B176" t="s">
        <v>10</v>
      </c>
      <c r="C176" t="s">
        <v>25</v>
      </c>
      <c r="D176" s="1">
        <v>0</v>
      </c>
      <c r="E176" s="1">
        <v>-119648.32000000001</v>
      </c>
      <c r="F176" s="1">
        <v>-119648.32000000001</v>
      </c>
      <c r="G176" s="2" t="str">
        <f t="shared" si="2"/>
        <v>-</v>
      </c>
      <c r="H176" s="1"/>
      <c r="I176" s="1"/>
      <c r="J176" s="1"/>
      <c r="K176" s="1"/>
      <c r="L176" s="1"/>
    </row>
    <row r="177" spans="1:12" x14ac:dyDescent="0.35">
      <c r="A177" t="s">
        <v>107</v>
      </c>
      <c r="B177" t="s">
        <v>10</v>
      </c>
      <c r="C177" t="s">
        <v>25</v>
      </c>
      <c r="D177" s="1">
        <v>0</v>
      </c>
      <c r="E177" s="1">
        <v>-178391.88</v>
      </c>
      <c r="F177" s="1">
        <v>-178391.88</v>
      </c>
      <c r="G177" s="2" t="str">
        <f t="shared" si="2"/>
        <v>-</v>
      </c>
      <c r="H177" s="1"/>
      <c r="I177" s="1"/>
      <c r="J177" s="1"/>
      <c r="K177" s="1"/>
      <c r="L177" s="1"/>
    </row>
    <row r="178" spans="1:12" x14ac:dyDescent="0.35">
      <c r="A178" t="s">
        <v>106</v>
      </c>
      <c r="B178" t="s">
        <v>10</v>
      </c>
      <c r="C178" t="s">
        <v>25</v>
      </c>
      <c r="D178" s="1">
        <v>0</v>
      </c>
      <c r="E178" s="1">
        <v>-131357.28</v>
      </c>
      <c r="F178" s="1">
        <v>-131357.28</v>
      </c>
      <c r="G178" s="2" t="str">
        <f t="shared" si="2"/>
        <v>-</v>
      </c>
      <c r="H178" s="1"/>
      <c r="I178" s="1"/>
      <c r="J178" s="1"/>
      <c r="K178" s="1"/>
      <c r="L178" s="1"/>
    </row>
    <row r="179" spans="1:12" x14ac:dyDescent="0.35">
      <c r="A179" t="s">
        <v>105</v>
      </c>
      <c r="B179" t="s">
        <v>10</v>
      </c>
      <c r="C179" t="s">
        <v>25</v>
      </c>
      <c r="D179" s="1">
        <v>0</v>
      </c>
      <c r="E179" s="1">
        <v>-162384.75</v>
      </c>
      <c r="F179" s="1">
        <v>-162384.75</v>
      </c>
      <c r="G179" s="2" t="str">
        <f t="shared" si="2"/>
        <v>-</v>
      </c>
      <c r="H179" s="1"/>
      <c r="I179" s="1"/>
      <c r="J179" s="1"/>
      <c r="K179" s="1"/>
      <c r="L179" s="1"/>
    </row>
    <row r="180" spans="1:12" x14ac:dyDescent="0.35">
      <c r="A180" t="s">
        <v>109</v>
      </c>
      <c r="B180" t="s">
        <v>27</v>
      </c>
      <c r="C180" t="s">
        <v>26</v>
      </c>
      <c r="D180" s="1">
        <v>0</v>
      </c>
      <c r="E180" s="1">
        <v>-45737.1</v>
      </c>
      <c r="F180" s="1">
        <v>-45737.1</v>
      </c>
      <c r="G180" s="2" t="str">
        <f t="shared" si="2"/>
        <v>-</v>
      </c>
      <c r="H180" s="1"/>
      <c r="I180" s="1"/>
      <c r="J180" s="1"/>
      <c r="K180" s="1"/>
      <c r="L180" s="1"/>
    </row>
    <row r="181" spans="1:12" x14ac:dyDescent="0.35">
      <c r="A181" t="s">
        <v>108</v>
      </c>
      <c r="B181" t="s">
        <v>27</v>
      </c>
      <c r="C181" t="s">
        <v>26</v>
      </c>
      <c r="D181" s="1">
        <v>0</v>
      </c>
      <c r="E181" s="1">
        <v>-50375.66</v>
      </c>
      <c r="F181" s="1">
        <v>-50375.66</v>
      </c>
      <c r="G181" s="2" t="str">
        <f t="shared" si="2"/>
        <v>-</v>
      </c>
      <c r="H181" s="1"/>
      <c r="I181" s="1"/>
      <c r="J181" s="1"/>
      <c r="K181" s="1"/>
      <c r="L181" s="1"/>
    </row>
    <row r="182" spans="1:12" x14ac:dyDescent="0.35">
      <c r="A182" t="s">
        <v>107</v>
      </c>
      <c r="B182" t="s">
        <v>27</v>
      </c>
      <c r="C182" t="s">
        <v>26</v>
      </c>
      <c r="D182" s="1">
        <v>0</v>
      </c>
      <c r="E182" s="1">
        <v>-83626.97</v>
      </c>
      <c r="F182" s="1">
        <v>-83626.97</v>
      </c>
      <c r="G182" s="2" t="str">
        <f t="shared" si="2"/>
        <v>-</v>
      </c>
      <c r="H182" s="1"/>
      <c r="I182" s="1"/>
      <c r="J182" s="1"/>
      <c r="K182" s="1"/>
      <c r="L182" s="1"/>
    </row>
    <row r="183" spans="1:12" x14ac:dyDescent="0.35">
      <c r="A183" t="s">
        <v>106</v>
      </c>
      <c r="B183" t="s">
        <v>27</v>
      </c>
      <c r="C183" t="s">
        <v>26</v>
      </c>
      <c r="D183" s="1">
        <v>0</v>
      </c>
      <c r="E183" s="1">
        <v>-55252.83</v>
      </c>
      <c r="F183" s="1">
        <v>-55252.83</v>
      </c>
      <c r="G183" s="2" t="str">
        <f t="shared" si="2"/>
        <v>-</v>
      </c>
      <c r="H183" s="1"/>
      <c r="I183" s="1"/>
      <c r="J183" s="1"/>
      <c r="K183" s="1"/>
      <c r="L183" s="1"/>
    </row>
    <row r="184" spans="1:12" x14ac:dyDescent="0.35">
      <c r="A184" t="s">
        <v>105</v>
      </c>
      <c r="B184" t="s">
        <v>27</v>
      </c>
      <c r="C184" t="s">
        <v>26</v>
      </c>
      <c r="D184" s="1">
        <v>0</v>
      </c>
      <c r="E184" s="1">
        <v>-63572.49</v>
      </c>
      <c r="F184" s="1">
        <v>-63572.49</v>
      </c>
      <c r="G184" s="2" t="str">
        <f t="shared" si="2"/>
        <v>-</v>
      </c>
      <c r="H184" s="1"/>
      <c r="I184" s="1"/>
      <c r="J184" s="1"/>
      <c r="K184" s="1"/>
      <c r="L184" s="1"/>
    </row>
    <row r="185" spans="1:12" x14ac:dyDescent="0.35">
      <c r="A185" t="s">
        <v>109</v>
      </c>
      <c r="B185" t="s">
        <v>15</v>
      </c>
      <c r="C185" t="s">
        <v>26</v>
      </c>
      <c r="D185" s="1">
        <v>-184896.25</v>
      </c>
      <c r="E185" s="1">
        <v>-161681.97</v>
      </c>
      <c r="F185" s="1">
        <v>23214.28</v>
      </c>
      <c r="G185" s="2">
        <f t="shared" si="2"/>
        <v>0.12555300607773279</v>
      </c>
      <c r="H185" s="1"/>
      <c r="I185" s="1"/>
      <c r="J185" s="1"/>
      <c r="K185" s="1"/>
      <c r="L185" s="1"/>
    </row>
    <row r="186" spans="1:12" x14ac:dyDescent="0.35">
      <c r="A186" t="s">
        <v>108</v>
      </c>
      <c r="B186" t="s">
        <v>15</v>
      </c>
      <c r="C186" t="s">
        <v>26</v>
      </c>
      <c r="D186" s="1">
        <v>-208530.58</v>
      </c>
      <c r="E186" s="1">
        <v>-179412.12</v>
      </c>
      <c r="F186" s="1">
        <v>29118.46</v>
      </c>
      <c r="G186" s="2">
        <f t="shared" si="2"/>
        <v>0.13963640248830653</v>
      </c>
      <c r="H186" s="1"/>
      <c r="I186" s="1"/>
      <c r="J186" s="1"/>
      <c r="K186" s="1"/>
      <c r="L186" s="1"/>
    </row>
    <row r="187" spans="1:12" x14ac:dyDescent="0.35">
      <c r="A187" t="s">
        <v>107</v>
      </c>
      <c r="B187" t="s">
        <v>15</v>
      </c>
      <c r="C187" t="s">
        <v>26</v>
      </c>
      <c r="D187" s="1">
        <v>-312795.87</v>
      </c>
      <c r="E187" s="1">
        <v>-265505.96999999997</v>
      </c>
      <c r="F187" s="1">
        <v>47289.9</v>
      </c>
      <c r="G187" s="2">
        <f t="shared" si="2"/>
        <v>0.15118454089563269</v>
      </c>
      <c r="H187" s="1"/>
      <c r="I187" s="1"/>
      <c r="J187" s="1"/>
      <c r="K187" s="1"/>
      <c r="L187" s="1"/>
    </row>
    <row r="188" spans="1:12" x14ac:dyDescent="0.35">
      <c r="A188" t="s">
        <v>106</v>
      </c>
      <c r="B188" t="s">
        <v>15</v>
      </c>
      <c r="C188" t="s">
        <v>26</v>
      </c>
      <c r="D188" s="1">
        <v>-228611.3</v>
      </c>
      <c r="E188" s="1">
        <v>-174772.98</v>
      </c>
      <c r="F188" s="1">
        <v>53838.32</v>
      </c>
      <c r="G188" s="2">
        <f t="shared" si="2"/>
        <v>0.23550156969493635</v>
      </c>
      <c r="H188" s="1"/>
      <c r="I188" s="1"/>
      <c r="J188" s="1"/>
      <c r="K188" s="1"/>
      <c r="L188" s="1"/>
    </row>
    <row r="189" spans="1:12" x14ac:dyDescent="0.35">
      <c r="A189" t="s">
        <v>105</v>
      </c>
      <c r="B189" t="s">
        <v>15</v>
      </c>
      <c r="C189" t="s">
        <v>26</v>
      </c>
      <c r="D189" s="1">
        <v>-267475.21999999997</v>
      </c>
      <c r="E189" s="1">
        <v>-161108.99</v>
      </c>
      <c r="F189" s="1">
        <v>106366.23</v>
      </c>
      <c r="G189" s="2">
        <f t="shared" si="2"/>
        <v>0.39766760449809146</v>
      </c>
      <c r="H189" s="1"/>
      <c r="I189" s="1"/>
      <c r="J189" s="1"/>
      <c r="K189" s="1"/>
      <c r="L189" s="1"/>
    </row>
    <row r="190" spans="1:12" x14ac:dyDescent="0.35">
      <c r="A190" t="s">
        <v>109</v>
      </c>
      <c r="B190" t="s">
        <v>11</v>
      </c>
      <c r="C190" t="s">
        <v>26</v>
      </c>
      <c r="D190" s="1">
        <v>0</v>
      </c>
      <c r="E190" s="1">
        <v>-98348.08</v>
      </c>
      <c r="F190" s="1">
        <v>-98348.08</v>
      </c>
      <c r="G190" s="2" t="str">
        <f t="shared" si="2"/>
        <v>-</v>
      </c>
      <c r="H190" s="1"/>
      <c r="I190" s="1"/>
      <c r="J190" s="1"/>
      <c r="K190" s="1"/>
      <c r="L190" s="1"/>
    </row>
    <row r="191" spans="1:12" x14ac:dyDescent="0.35">
      <c r="A191" t="s">
        <v>108</v>
      </c>
      <c r="B191" t="s">
        <v>11</v>
      </c>
      <c r="C191" t="s">
        <v>26</v>
      </c>
      <c r="D191" s="1">
        <v>0</v>
      </c>
      <c r="E191" s="1">
        <v>-119166.59</v>
      </c>
      <c r="F191" s="1">
        <v>-119166.59</v>
      </c>
      <c r="G191" s="2" t="str">
        <f t="shared" si="2"/>
        <v>-</v>
      </c>
      <c r="H191" s="1"/>
      <c r="I191" s="1"/>
      <c r="J191" s="1"/>
      <c r="K191" s="1"/>
      <c r="L191" s="1"/>
    </row>
    <row r="192" spans="1:12" x14ac:dyDescent="0.35">
      <c r="A192" t="s">
        <v>107</v>
      </c>
      <c r="B192" t="s">
        <v>11</v>
      </c>
      <c r="C192" t="s">
        <v>26</v>
      </c>
      <c r="D192" s="1">
        <v>0</v>
      </c>
      <c r="E192" s="1">
        <v>-171318.94</v>
      </c>
      <c r="F192" s="1">
        <v>-171318.94</v>
      </c>
      <c r="G192" s="2" t="str">
        <f t="shared" si="2"/>
        <v>-</v>
      </c>
      <c r="H192" s="1"/>
      <c r="I192" s="1"/>
      <c r="J192" s="1"/>
      <c r="K192" s="1"/>
      <c r="L192" s="1"/>
    </row>
    <row r="193" spans="1:12" x14ac:dyDescent="0.35">
      <c r="A193" t="s">
        <v>106</v>
      </c>
      <c r="B193" t="s">
        <v>11</v>
      </c>
      <c r="C193" t="s">
        <v>26</v>
      </c>
      <c r="D193" s="1">
        <v>0</v>
      </c>
      <c r="E193" s="1">
        <v>-136864.93</v>
      </c>
      <c r="F193" s="1">
        <v>-136864.93</v>
      </c>
      <c r="G193" s="2" t="str">
        <f t="shared" si="2"/>
        <v>-</v>
      </c>
      <c r="H193" s="1"/>
      <c r="I193" s="1"/>
      <c r="J193" s="1"/>
      <c r="K193" s="1"/>
      <c r="L193" s="1"/>
    </row>
    <row r="194" spans="1:12" x14ac:dyDescent="0.35">
      <c r="A194" t="s">
        <v>105</v>
      </c>
      <c r="B194" t="s">
        <v>11</v>
      </c>
      <c r="C194" t="s">
        <v>26</v>
      </c>
      <c r="D194" s="1">
        <v>0</v>
      </c>
      <c r="E194" s="1">
        <v>-158620.20000000001</v>
      </c>
      <c r="F194" s="1">
        <v>-158620.20000000001</v>
      </c>
      <c r="G194" s="2" t="str">
        <f t="shared" ref="G194:G257" si="3">IF(D194=0,"-",IF(D194&lt;0,F194/D194*-1,F194/D194))</f>
        <v>-</v>
      </c>
      <c r="H194" s="1"/>
      <c r="I194" s="1"/>
      <c r="J194" s="1"/>
      <c r="K194" s="1"/>
      <c r="L194" s="1"/>
    </row>
    <row r="195" spans="1:12" x14ac:dyDescent="0.35">
      <c r="A195" t="s">
        <v>109</v>
      </c>
      <c r="B195" t="s">
        <v>12</v>
      </c>
      <c r="C195" t="s">
        <v>26</v>
      </c>
      <c r="D195" s="1">
        <v>0</v>
      </c>
      <c r="E195" s="1">
        <v>-75488.289999999994</v>
      </c>
      <c r="F195" s="1">
        <v>-75488.289999999994</v>
      </c>
      <c r="G195" s="2" t="str">
        <f t="shared" si="3"/>
        <v>-</v>
      </c>
      <c r="H195" s="1"/>
      <c r="I195" s="1"/>
      <c r="J195" s="1"/>
      <c r="K195" s="1"/>
      <c r="L195" s="1"/>
    </row>
    <row r="196" spans="1:12" x14ac:dyDescent="0.35">
      <c r="A196" t="s">
        <v>108</v>
      </c>
      <c r="B196" t="s">
        <v>12</v>
      </c>
      <c r="C196" t="s">
        <v>26</v>
      </c>
      <c r="D196" s="1">
        <v>0</v>
      </c>
      <c r="E196" s="1">
        <v>-51876.33</v>
      </c>
      <c r="F196" s="1">
        <v>-51876.33</v>
      </c>
      <c r="G196" s="2" t="str">
        <f t="shared" si="3"/>
        <v>-</v>
      </c>
      <c r="H196" s="1"/>
      <c r="I196" s="1"/>
      <c r="J196" s="1"/>
      <c r="K196" s="1"/>
      <c r="L196" s="1"/>
    </row>
    <row r="197" spans="1:12" x14ac:dyDescent="0.35">
      <c r="A197" t="s">
        <v>107</v>
      </c>
      <c r="B197" t="s">
        <v>12</v>
      </c>
      <c r="C197" t="s">
        <v>26</v>
      </c>
      <c r="D197" s="1">
        <v>0</v>
      </c>
      <c r="E197" s="1">
        <v>-84507.07</v>
      </c>
      <c r="F197" s="1">
        <v>-84507.07</v>
      </c>
      <c r="G197" s="2" t="str">
        <f t="shared" si="3"/>
        <v>-</v>
      </c>
      <c r="H197" s="1"/>
      <c r="I197" s="1"/>
      <c r="J197" s="1"/>
      <c r="K197" s="1"/>
      <c r="L197" s="1"/>
    </row>
    <row r="198" spans="1:12" x14ac:dyDescent="0.35">
      <c r="A198" t="s">
        <v>106</v>
      </c>
      <c r="B198" t="s">
        <v>12</v>
      </c>
      <c r="C198" t="s">
        <v>26</v>
      </c>
      <c r="D198" s="1">
        <v>0</v>
      </c>
      <c r="E198" s="1">
        <v>-76999.210000000006</v>
      </c>
      <c r="F198" s="1">
        <v>-76999.210000000006</v>
      </c>
      <c r="G198" s="2" t="str">
        <f t="shared" si="3"/>
        <v>-</v>
      </c>
      <c r="H198" s="1"/>
      <c r="I198" s="1"/>
      <c r="J198" s="1"/>
      <c r="K198" s="1"/>
      <c r="L198" s="1"/>
    </row>
    <row r="199" spans="1:12" x14ac:dyDescent="0.35">
      <c r="A199" t="s">
        <v>105</v>
      </c>
      <c r="B199" t="s">
        <v>12</v>
      </c>
      <c r="C199" t="s">
        <v>26</v>
      </c>
      <c r="D199" s="1">
        <v>0</v>
      </c>
      <c r="E199" s="1">
        <v>-144035.12</v>
      </c>
      <c r="F199" s="1">
        <v>-144035.12</v>
      </c>
      <c r="G199" s="2" t="str">
        <f t="shared" si="3"/>
        <v>-</v>
      </c>
      <c r="H199" s="1"/>
      <c r="I199" s="1"/>
      <c r="J199" s="1"/>
      <c r="K199" s="1"/>
      <c r="L199" s="1"/>
    </row>
    <row r="200" spans="1:12" x14ac:dyDescent="0.35">
      <c r="A200" t="s">
        <v>109</v>
      </c>
      <c r="B200" t="s">
        <v>13</v>
      </c>
      <c r="C200" t="s">
        <v>26</v>
      </c>
      <c r="D200" s="1">
        <v>0</v>
      </c>
      <c r="E200" s="1">
        <v>-17376.86</v>
      </c>
      <c r="F200" s="1">
        <v>-17376.86</v>
      </c>
      <c r="G200" s="2" t="str">
        <f t="shared" si="3"/>
        <v>-</v>
      </c>
      <c r="H200" s="1"/>
      <c r="I200" s="1"/>
      <c r="J200" s="1"/>
      <c r="K200" s="1"/>
      <c r="L200" s="1"/>
    </row>
    <row r="201" spans="1:12" x14ac:dyDescent="0.35">
      <c r="A201" t="s">
        <v>108</v>
      </c>
      <c r="B201" t="s">
        <v>13</v>
      </c>
      <c r="C201" t="s">
        <v>26</v>
      </c>
      <c r="D201" s="1">
        <v>0</v>
      </c>
      <c r="E201" s="1">
        <v>-70923.87</v>
      </c>
      <c r="F201" s="1">
        <v>-70923.87</v>
      </c>
      <c r="G201" s="2" t="str">
        <f t="shared" si="3"/>
        <v>-</v>
      </c>
      <c r="H201" s="1"/>
      <c r="I201" s="1"/>
      <c r="J201" s="1"/>
      <c r="K201" s="1"/>
      <c r="L201" s="1"/>
    </row>
    <row r="202" spans="1:12" x14ac:dyDescent="0.35">
      <c r="A202" t="s">
        <v>107</v>
      </c>
      <c r="B202" t="s">
        <v>13</v>
      </c>
      <c r="C202" t="s">
        <v>26</v>
      </c>
      <c r="D202" s="1">
        <v>0</v>
      </c>
      <c r="E202" s="1">
        <v>-104949.23</v>
      </c>
      <c r="F202" s="1">
        <v>-104949.23</v>
      </c>
      <c r="G202" s="2" t="str">
        <f t="shared" si="3"/>
        <v>-</v>
      </c>
      <c r="H202" s="1"/>
      <c r="I202" s="1"/>
      <c r="J202" s="1"/>
      <c r="K202" s="1"/>
      <c r="L202" s="1"/>
    </row>
    <row r="203" spans="1:12" x14ac:dyDescent="0.35">
      <c r="A203" t="s">
        <v>106</v>
      </c>
      <c r="B203" t="s">
        <v>13</v>
      </c>
      <c r="C203" t="s">
        <v>26</v>
      </c>
      <c r="D203" s="1">
        <v>0</v>
      </c>
      <c r="E203" s="1">
        <v>-79573.119999999995</v>
      </c>
      <c r="F203" s="1">
        <v>-79573.119999999995</v>
      </c>
      <c r="G203" s="2" t="str">
        <f t="shared" si="3"/>
        <v>-</v>
      </c>
      <c r="H203" s="1"/>
      <c r="I203" s="1"/>
      <c r="J203" s="1"/>
      <c r="K203" s="1"/>
      <c r="L203" s="1"/>
    </row>
    <row r="204" spans="1:12" x14ac:dyDescent="0.35">
      <c r="A204" t="s">
        <v>105</v>
      </c>
      <c r="B204" t="s">
        <v>13</v>
      </c>
      <c r="C204" t="s">
        <v>26</v>
      </c>
      <c r="D204" s="1">
        <v>0</v>
      </c>
      <c r="E204" s="1">
        <v>-89545.02</v>
      </c>
      <c r="F204" s="1">
        <v>-89545.02</v>
      </c>
      <c r="G204" s="2" t="str">
        <f t="shared" si="3"/>
        <v>-</v>
      </c>
      <c r="H204" s="1"/>
      <c r="I204" s="1"/>
      <c r="J204" s="1"/>
      <c r="K204" s="1"/>
      <c r="L204" s="1"/>
    </row>
    <row r="205" spans="1:12" x14ac:dyDescent="0.35">
      <c r="A205" t="s">
        <v>109</v>
      </c>
      <c r="B205" t="s">
        <v>18</v>
      </c>
      <c r="C205" t="s">
        <v>26</v>
      </c>
      <c r="D205" s="1">
        <v>0</v>
      </c>
      <c r="E205" s="1">
        <v>-36329.75</v>
      </c>
      <c r="F205" s="1">
        <v>-36329.75</v>
      </c>
      <c r="G205" s="2" t="str">
        <f t="shared" si="3"/>
        <v>-</v>
      </c>
      <c r="H205" s="1"/>
      <c r="I205" s="1"/>
      <c r="J205" s="1"/>
      <c r="K205" s="1"/>
      <c r="L205" s="1"/>
    </row>
    <row r="206" spans="1:12" x14ac:dyDescent="0.35">
      <c r="A206" t="s">
        <v>109</v>
      </c>
      <c r="B206" t="s">
        <v>28</v>
      </c>
      <c r="C206" t="s">
        <v>26</v>
      </c>
      <c r="D206" s="1">
        <v>-322150.99</v>
      </c>
      <c r="E206" s="1">
        <v>-303318.63</v>
      </c>
      <c r="F206" s="1">
        <v>18832.36</v>
      </c>
      <c r="G206" s="2">
        <f t="shared" si="3"/>
        <v>5.8458178259827791E-2</v>
      </c>
      <c r="H206" s="1"/>
      <c r="I206" s="1"/>
      <c r="J206" s="1"/>
      <c r="K206" s="1"/>
      <c r="L206" s="1"/>
    </row>
    <row r="207" spans="1:12" x14ac:dyDescent="0.35">
      <c r="A207" t="s">
        <v>108</v>
      </c>
      <c r="B207" t="s">
        <v>28</v>
      </c>
      <c r="C207" t="s">
        <v>26</v>
      </c>
      <c r="D207" s="1">
        <v>-361808.81</v>
      </c>
      <c r="E207" s="1">
        <v>-334265.3</v>
      </c>
      <c r="F207" s="1">
        <v>27543.51</v>
      </c>
      <c r="G207" s="2">
        <f t="shared" si="3"/>
        <v>7.6127250743286204E-2</v>
      </c>
      <c r="H207" s="1"/>
      <c r="I207" s="1"/>
      <c r="J207" s="1"/>
      <c r="K207" s="1"/>
      <c r="L207" s="1"/>
    </row>
    <row r="208" spans="1:12" x14ac:dyDescent="0.35">
      <c r="A208" t="s">
        <v>107</v>
      </c>
      <c r="B208" t="s">
        <v>28</v>
      </c>
      <c r="C208" t="s">
        <v>26</v>
      </c>
      <c r="D208" s="1">
        <v>-542713.21</v>
      </c>
      <c r="E208" s="1">
        <v>-533517.73</v>
      </c>
      <c r="F208" s="1">
        <v>9195.48</v>
      </c>
      <c r="G208" s="2">
        <f t="shared" si="3"/>
        <v>1.6943534505084186E-2</v>
      </c>
      <c r="H208" s="1"/>
      <c r="I208" s="1"/>
      <c r="J208" s="1"/>
      <c r="K208" s="1"/>
      <c r="L208" s="1"/>
    </row>
    <row r="209" spans="1:12" x14ac:dyDescent="0.35">
      <c r="A209" t="s">
        <v>106</v>
      </c>
      <c r="B209" t="s">
        <v>28</v>
      </c>
      <c r="C209" t="s">
        <v>26</v>
      </c>
      <c r="D209" s="1">
        <v>-396649.66</v>
      </c>
      <c r="E209" s="1">
        <v>-367666.71</v>
      </c>
      <c r="F209" s="1">
        <v>28982.95</v>
      </c>
      <c r="G209" s="2">
        <f t="shared" si="3"/>
        <v>7.3069393277684899E-2</v>
      </c>
      <c r="H209" s="1"/>
      <c r="I209" s="1"/>
      <c r="J209" s="1"/>
      <c r="K209" s="1"/>
      <c r="L209" s="1"/>
    </row>
    <row r="210" spans="1:12" x14ac:dyDescent="0.35">
      <c r="A210" t="s">
        <v>105</v>
      </c>
      <c r="B210" t="s">
        <v>28</v>
      </c>
      <c r="C210" t="s">
        <v>26</v>
      </c>
      <c r="D210" s="1">
        <v>-464080.1</v>
      </c>
      <c r="E210" s="1">
        <v>-421978.48</v>
      </c>
      <c r="F210" s="1">
        <v>42101.62</v>
      </c>
      <c r="G210" s="2">
        <f t="shared" si="3"/>
        <v>9.0720588967292515E-2</v>
      </c>
      <c r="H210" s="1"/>
      <c r="I210" s="1"/>
      <c r="J210" s="1"/>
      <c r="K210" s="1"/>
      <c r="L210" s="1"/>
    </row>
    <row r="211" spans="1:12" x14ac:dyDescent="0.35">
      <c r="A211" t="s">
        <v>109</v>
      </c>
      <c r="B211" t="s">
        <v>10</v>
      </c>
      <c r="C211" t="s">
        <v>29</v>
      </c>
      <c r="D211" s="1">
        <v>-400000</v>
      </c>
      <c r="E211" s="1">
        <v>-474852.89</v>
      </c>
      <c r="F211" s="1">
        <v>-74852.89</v>
      </c>
      <c r="G211" s="2">
        <f t="shared" si="3"/>
        <v>-0.18713222499999999</v>
      </c>
      <c r="H211" s="1"/>
      <c r="I211" s="1"/>
      <c r="J211" s="1"/>
      <c r="K211" s="1"/>
      <c r="L211" s="1"/>
    </row>
    <row r="212" spans="1:12" x14ac:dyDescent="0.35">
      <c r="A212" t="s">
        <v>108</v>
      </c>
      <c r="B212" t="s">
        <v>10</v>
      </c>
      <c r="C212" t="s">
        <v>29</v>
      </c>
      <c r="D212" s="1">
        <v>-400000</v>
      </c>
      <c r="E212" s="1">
        <v>-535275.04</v>
      </c>
      <c r="F212" s="1">
        <v>-135275.04</v>
      </c>
      <c r="G212" s="2">
        <f t="shared" si="3"/>
        <v>-0.33818760000000003</v>
      </c>
      <c r="H212" s="1"/>
      <c r="I212" s="1"/>
      <c r="J212" s="1"/>
      <c r="K212" s="1"/>
      <c r="L212" s="1"/>
    </row>
    <row r="213" spans="1:12" x14ac:dyDescent="0.35">
      <c r="A213" t="s">
        <v>107</v>
      </c>
      <c r="B213" t="s">
        <v>10</v>
      </c>
      <c r="C213" t="s">
        <v>29</v>
      </c>
      <c r="D213" s="1">
        <v>-400000</v>
      </c>
      <c r="E213" s="1">
        <v>-639888.43000000005</v>
      </c>
      <c r="F213" s="1">
        <v>-239888.43</v>
      </c>
      <c r="G213" s="2">
        <f t="shared" si="3"/>
        <v>-0.59972107499999994</v>
      </c>
      <c r="H213" s="1"/>
      <c r="I213" s="1"/>
      <c r="J213" s="1"/>
      <c r="K213" s="1"/>
      <c r="L213" s="1"/>
    </row>
    <row r="214" spans="1:12" x14ac:dyDescent="0.35">
      <c r="A214" t="s">
        <v>106</v>
      </c>
      <c r="B214" t="s">
        <v>10</v>
      </c>
      <c r="C214" t="s">
        <v>29</v>
      </c>
      <c r="D214" s="1">
        <v>-450000</v>
      </c>
      <c r="E214" s="1">
        <v>-1796046.06</v>
      </c>
      <c r="F214" s="1">
        <v>-1346046.06</v>
      </c>
      <c r="G214" s="2">
        <f t="shared" si="3"/>
        <v>-2.9912134666666668</v>
      </c>
      <c r="H214" s="1"/>
      <c r="I214" s="1"/>
      <c r="J214" s="1"/>
      <c r="K214" s="1"/>
      <c r="L214" s="1"/>
    </row>
    <row r="215" spans="1:12" x14ac:dyDescent="0.35">
      <c r="A215" t="s">
        <v>105</v>
      </c>
      <c r="B215" t="s">
        <v>10</v>
      </c>
      <c r="C215" t="s">
        <v>29</v>
      </c>
      <c r="D215" s="1">
        <v>-450000</v>
      </c>
      <c r="E215" s="1">
        <v>-716360.41</v>
      </c>
      <c r="F215" s="1">
        <v>-266360.40999999997</v>
      </c>
      <c r="G215" s="2">
        <f t="shared" si="3"/>
        <v>-0.59191202222222217</v>
      </c>
      <c r="H215" s="1"/>
      <c r="I215" s="1"/>
      <c r="J215" s="1"/>
      <c r="K215" s="1"/>
      <c r="L215" s="1"/>
    </row>
    <row r="216" spans="1:12" x14ac:dyDescent="0.35">
      <c r="A216" t="s">
        <v>109</v>
      </c>
      <c r="B216" t="s">
        <v>13</v>
      </c>
      <c r="C216" t="s">
        <v>29</v>
      </c>
      <c r="D216" s="1">
        <v>-109096</v>
      </c>
      <c r="E216" s="1">
        <v>-109095.45</v>
      </c>
      <c r="F216" s="1">
        <v>0.55000000000000004</v>
      </c>
      <c r="G216" s="2">
        <f t="shared" si="3"/>
        <v>5.041431399868007E-6</v>
      </c>
      <c r="H216" s="1"/>
      <c r="I216" s="1"/>
      <c r="J216" s="1"/>
      <c r="K216" s="1"/>
      <c r="L216" s="1"/>
    </row>
    <row r="217" spans="1:12" x14ac:dyDescent="0.35">
      <c r="A217" t="s">
        <v>108</v>
      </c>
      <c r="B217" t="s">
        <v>13</v>
      </c>
      <c r="C217" t="s">
        <v>29</v>
      </c>
      <c r="D217" s="1">
        <v>-99910</v>
      </c>
      <c r="E217" s="1">
        <v>-99910.6</v>
      </c>
      <c r="F217" s="1">
        <v>-0.6</v>
      </c>
      <c r="G217" s="2">
        <f t="shared" si="3"/>
        <v>-6.0054048643779402E-6</v>
      </c>
      <c r="H217" s="1"/>
      <c r="I217" s="1"/>
      <c r="J217" s="1"/>
      <c r="K217" s="1"/>
      <c r="L217" s="1"/>
    </row>
    <row r="218" spans="1:12" x14ac:dyDescent="0.35">
      <c r="A218" t="s">
        <v>107</v>
      </c>
      <c r="B218" t="s">
        <v>13</v>
      </c>
      <c r="C218" t="s">
        <v>29</v>
      </c>
      <c r="D218" s="1">
        <v>-90381</v>
      </c>
      <c r="E218" s="1">
        <v>-90381.53</v>
      </c>
      <c r="F218" s="1">
        <v>-0.53</v>
      </c>
      <c r="G218" s="2">
        <f t="shared" si="3"/>
        <v>-5.8640643498080352E-6</v>
      </c>
      <c r="H218" s="1"/>
      <c r="I218" s="1"/>
      <c r="J218" s="1"/>
      <c r="K218" s="1"/>
      <c r="L218" s="1"/>
    </row>
    <row r="219" spans="1:12" x14ac:dyDescent="0.35">
      <c r="A219" t="s">
        <v>106</v>
      </c>
      <c r="B219" t="s">
        <v>13</v>
      </c>
      <c r="C219" t="s">
        <v>29</v>
      </c>
      <c r="D219" s="1">
        <v>-80494</v>
      </c>
      <c r="E219" s="1">
        <v>-80494.63</v>
      </c>
      <c r="F219" s="1">
        <v>-0.63</v>
      </c>
      <c r="G219" s="2">
        <f t="shared" si="3"/>
        <v>-7.8266703108306209E-6</v>
      </c>
      <c r="H219" s="1"/>
      <c r="I219" s="1"/>
      <c r="J219" s="1"/>
      <c r="K219" s="1"/>
      <c r="L219" s="1"/>
    </row>
    <row r="220" spans="1:12" x14ac:dyDescent="0.35">
      <c r="A220" t="s">
        <v>105</v>
      </c>
      <c r="B220" t="s">
        <v>13</v>
      </c>
      <c r="C220" t="s">
        <v>29</v>
      </c>
      <c r="D220" s="1">
        <v>-70235</v>
      </c>
      <c r="E220" s="1">
        <v>-70235.73</v>
      </c>
      <c r="F220" s="1">
        <v>-0.73</v>
      </c>
      <c r="G220" s="2">
        <f t="shared" si="3"/>
        <v>-1.0393678365487292E-5</v>
      </c>
      <c r="H220" s="1"/>
      <c r="I220" s="1"/>
      <c r="J220" s="1"/>
      <c r="K220" s="1"/>
      <c r="L220" s="1"/>
    </row>
    <row r="221" spans="1:12" x14ac:dyDescent="0.35">
      <c r="A221" t="s">
        <v>105</v>
      </c>
      <c r="B221" t="s">
        <v>30</v>
      </c>
      <c r="C221" t="s">
        <v>29</v>
      </c>
      <c r="D221" s="1">
        <v>0</v>
      </c>
      <c r="E221" s="1">
        <v>-798958.33</v>
      </c>
      <c r="F221" s="1">
        <v>-798958.33</v>
      </c>
      <c r="G221" s="2" t="str">
        <f t="shared" si="3"/>
        <v>-</v>
      </c>
      <c r="H221" s="1"/>
      <c r="I221" s="1"/>
      <c r="J221" s="1"/>
      <c r="K221" s="1"/>
      <c r="L221" s="1"/>
    </row>
    <row r="222" spans="1:12" x14ac:dyDescent="0.35">
      <c r="A222" t="s">
        <v>109</v>
      </c>
      <c r="B222" t="s">
        <v>10</v>
      </c>
      <c r="C222" t="s">
        <v>31</v>
      </c>
      <c r="D222" s="1">
        <v>0</v>
      </c>
      <c r="E222" s="1">
        <v>-68.849999999999994</v>
      </c>
      <c r="F222" s="1">
        <v>-68.849999999999994</v>
      </c>
      <c r="G222" s="2" t="str">
        <f t="shared" si="3"/>
        <v>-</v>
      </c>
      <c r="H222" s="1"/>
      <c r="I222" s="1"/>
      <c r="J222" s="1"/>
      <c r="K222" s="1"/>
      <c r="L222" s="1"/>
    </row>
    <row r="223" spans="1:12" x14ac:dyDescent="0.35">
      <c r="A223" t="s">
        <v>108</v>
      </c>
      <c r="B223" t="s">
        <v>10</v>
      </c>
      <c r="C223" t="s">
        <v>31</v>
      </c>
      <c r="D223" s="1">
        <v>0</v>
      </c>
      <c r="E223" s="1">
        <v>-68.849999999999994</v>
      </c>
      <c r="F223" s="1">
        <v>-68.849999999999994</v>
      </c>
      <c r="G223" s="2" t="str">
        <f t="shared" si="3"/>
        <v>-</v>
      </c>
      <c r="H223" s="1"/>
      <c r="I223" s="1"/>
      <c r="J223" s="1"/>
      <c r="K223" s="1"/>
      <c r="L223" s="1"/>
    </row>
    <row r="224" spans="1:12" x14ac:dyDescent="0.35">
      <c r="A224" t="s">
        <v>107</v>
      </c>
      <c r="B224" t="s">
        <v>10</v>
      </c>
      <c r="C224" t="s">
        <v>31</v>
      </c>
      <c r="D224" s="1">
        <v>0</v>
      </c>
      <c r="E224" s="1">
        <v>-68.849999999999994</v>
      </c>
      <c r="F224" s="1">
        <v>-68.849999999999994</v>
      </c>
      <c r="G224" s="2" t="str">
        <f t="shared" si="3"/>
        <v>-</v>
      </c>
      <c r="H224" s="1"/>
      <c r="I224" s="1"/>
      <c r="J224" s="1"/>
      <c r="K224" s="1"/>
      <c r="L224" s="1"/>
    </row>
    <row r="225" spans="1:12" x14ac:dyDescent="0.35">
      <c r="A225" t="s">
        <v>106</v>
      </c>
      <c r="B225" t="s">
        <v>10</v>
      </c>
      <c r="C225" t="s">
        <v>31</v>
      </c>
      <c r="D225" s="1">
        <v>0</v>
      </c>
      <c r="E225" s="1">
        <v>-68.849999999999994</v>
      </c>
      <c r="F225" s="1">
        <v>-68.849999999999994</v>
      </c>
      <c r="G225" s="2" t="str">
        <f t="shared" si="3"/>
        <v>-</v>
      </c>
      <c r="H225" s="1"/>
      <c r="I225" s="1"/>
      <c r="J225" s="1"/>
      <c r="K225" s="1"/>
      <c r="L225" s="1"/>
    </row>
    <row r="226" spans="1:12" x14ac:dyDescent="0.35">
      <c r="A226" t="s">
        <v>109</v>
      </c>
      <c r="B226" t="s">
        <v>15</v>
      </c>
      <c r="C226" t="s">
        <v>31</v>
      </c>
      <c r="D226" s="1">
        <v>-265811.36</v>
      </c>
      <c r="E226" s="1">
        <v>-347469.3</v>
      </c>
      <c r="F226" s="1">
        <v>-81657.94</v>
      </c>
      <c r="G226" s="2">
        <f t="shared" si="3"/>
        <v>-0.30720259660836169</v>
      </c>
      <c r="H226" s="1"/>
      <c r="I226" s="1"/>
      <c r="J226" s="1"/>
      <c r="K226" s="1"/>
      <c r="L226" s="1"/>
    </row>
    <row r="227" spans="1:12" x14ac:dyDescent="0.35">
      <c r="A227" t="s">
        <v>108</v>
      </c>
      <c r="B227" t="s">
        <v>15</v>
      </c>
      <c r="C227" t="s">
        <v>31</v>
      </c>
      <c r="D227" s="1">
        <v>-287953.44</v>
      </c>
      <c r="E227" s="1">
        <v>-548307.21</v>
      </c>
      <c r="F227" s="1">
        <v>-260353.77</v>
      </c>
      <c r="G227" s="2">
        <f t="shared" si="3"/>
        <v>-0.90415231712460176</v>
      </c>
      <c r="H227" s="1"/>
      <c r="I227" s="1"/>
      <c r="J227" s="1"/>
      <c r="K227" s="1"/>
      <c r="L227" s="1"/>
    </row>
    <row r="228" spans="1:12" x14ac:dyDescent="0.35">
      <c r="A228" t="s">
        <v>107</v>
      </c>
      <c r="B228" t="s">
        <v>15</v>
      </c>
      <c r="C228" t="s">
        <v>31</v>
      </c>
      <c r="D228" s="1">
        <v>-311939.96999999997</v>
      </c>
      <c r="E228" s="1">
        <v>-628156.25</v>
      </c>
      <c r="F228" s="1">
        <v>-316216.28000000003</v>
      </c>
      <c r="G228" s="2">
        <f t="shared" si="3"/>
        <v>-1.0137087594129091</v>
      </c>
      <c r="H228" s="1"/>
      <c r="I228" s="1"/>
      <c r="J228" s="1"/>
      <c r="K228" s="1"/>
      <c r="L228" s="1"/>
    </row>
    <row r="229" spans="1:12" x14ac:dyDescent="0.35">
      <c r="A229" t="s">
        <v>106</v>
      </c>
      <c r="B229" t="s">
        <v>15</v>
      </c>
      <c r="C229" t="s">
        <v>31</v>
      </c>
      <c r="D229" s="1">
        <v>-337924.56</v>
      </c>
      <c r="E229" s="1">
        <v>-539313.77</v>
      </c>
      <c r="F229" s="1">
        <v>-201389.21</v>
      </c>
      <c r="G229" s="2">
        <f t="shared" si="3"/>
        <v>-0.59595908033437994</v>
      </c>
      <c r="H229" s="1"/>
      <c r="I229" s="1"/>
      <c r="J229" s="1"/>
      <c r="K229" s="1"/>
      <c r="L229" s="1"/>
    </row>
    <row r="230" spans="1:12" x14ac:dyDescent="0.35">
      <c r="A230" t="s">
        <v>105</v>
      </c>
      <c r="B230" t="s">
        <v>15</v>
      </c>
      <c r="C230" t="s">
        <v>31</v>
      </c>
      <c r="D230" s="1">
        <v>-366073.68</v>
      </c>
      <c r="E230" s="1">
        <v>-926330.82</v>
      </c>
      <c r="F230" s="1">
        <v>-560257.14</v>
      </c>
      <c r="G230" s="2">
        <f t="shared" si="3"/>
        <v>-1.5304491161451432</v>
      </c>
      <c r="H230" s="1"/>
      <c r="I230" s="1"/>
      <c r="J230" s="1"/>
      <c r="K230" s="1"/>
      <c r="L230" s="1"/>
    </row>
    <row r="231" spans="1:12" x14ac:dyDescent="0.35">
      <c r="A231" t="s">
        <v>109</v>
      </c>
      <c r="B231" t="s">
        <v>11</v>
      </c>
      <c r="C231" t="s">
        <v>31</v>
      </c>
      <c r="D231" s="1">
        <v>-146895.79999999999</v>
      </c>
      <c r="E231" s="1">
        <v>-120665.49</v>
      </c>
      <c r="F231" s="1">
        <v>26230.31</v>
      </c>
      <c r="G231" s="2">
        <f t="shared" si="3"/>
        <v>0.17856405697099578</v>
      </c>
      <c r="H231" s="1"/>
      <c r="I231" s="1"/>
      <c r="J231" s="1"/>
      <c r="K231" s="1"/>
      <c r="L231" s="1"/>
    </row>
    <row r="232" spans="1:12" x14ac:dyDescent="0.35">
      <c r="A232" t="s">
        <v>108</v>
      </c>
      <c r="B232" t="s">
        <v>11</v>
      </c>
      <c r="C232" t="s">
        <v>31</v>
      </c>
      <c r="D232" s="1">
        <v>-159132.23000000001</v>
      </c>
      <c r="E232" s="1">
        <v>-144142.97</v>
      </c>
      <c r="F232" s="1">
        <v>14989.26</v>
      </c>
      <c r="G232" s="2">
        <f t="shared" si="3"/>
        <v>9.4193740639466936E-2</v>
      </c>
      <c r="H232" s="1"/>
      <c r="I232" s="1"/>
      <c r="J232" s="1"/>
      <c r="K232" s="1"/>
      <c r="L232" s="1"/>
    </row>
    <row r="233" spans="1:12" x14ac:dyDescent="0.35">
      <c r="A233" t="s">
        <v>107</v>
      </c>
      <c r="B233" t="s">
        <v>11</v>
      </c>
      <c r="C233" t="s">
        <v>31</v>
      </c>
      <c r="D233" s="1">
        <v>-172387.94</v>
      </c>
      <c r="E233" s="1">
        <v>-185158.14</v>
      </c>
      <c r="F233" s="1">
        <v>-12770.2</v>
      </c>
      <c r="G233" s="2">
        <f t="shared" si="3"/>
        <v>-7.4078267888113294E-2</v>
      </c>
      <c r="H233" s="1"/>
      <c r="I233" s="1"/>
      <c r="J233" s="1"/>
      <c r="K233" s="1"/>
      <c r="L233" s="1"/>
    </row>
    <row r="234" spans="1:12" x14ac:dyDescent="0.35">
      <c r="A234" t="s">
        <v>106</v>
      </c>
      <c r="B234" t="s">
        <v>11</v>
      </c>
      <c r="C234" t="s">
        <v>31</v>
      </c>
      <c r="D234" s="1">
        <v>-186747.86</v>
      </c>
      <c r="E234" s="1">
        <v>-233346.92</v>
      </c>
      <c r="F234" s="1">
        <v>-46599.06</v>
      </c>
      <c r="G234" s="2">
        <f t="shared" si="3"/>
        <v>-0.24952928510131256</v>
      </c>
      <c r="H234" s="1"/>
      <c r="I234" s="1"/>
      <c r="J234" s="1"/>
      <c r="K234" s="1"/>
      <c r="L234" s="1"/>
    </row>
    <row r="235" spans="1:12" x14ac:dyDescent="0.35">
      <c r="A235" t="s">
        <v>105</v>
      </c>
      <c r="B235" t="s">
        <v>11</v>
      </c>
      <c r="C235" t="s">
        <v>31</v>
      </c>
      <c r="D235" s="1">
        <v>-202303.95</v>
      </c>
      <c r="E235" s="1">
        <v>-303720.77</v>
      </c>
      <c r="F235" s="1">
        <v>-101416.82</v>
      </c>
      <c r="G235" s="2">
        <f t="shared" si="3"/>
        <v>-0.5013091439885381</v>
      </c>
      <c r="H235" s="1"/>
      <c r="I235" s="1"/>
      <c r="J235" s="1"/>
      <c r="K235" s="1"/>
      <c r="L235" s="1"/>
    </row>
    <row r="236" spans="1:12" x14ac:dyDescent="0.35">
      <c r="A236" t="s">
        <v>109</v>
      </c>
      <c r="B236" t="s">
        <v>12</v>
      </c>
      <c r="C236" t="s">
        <v>31</v>
      </c>
      <c r="D236" s="1">
        <v>-136509.25</v>
      </c>
      <c r="E236" s="1">
        <v>-209363.92</v>
      </c>
      <c r="F236" s="1">
        <v>-72854.67</v>
      </c>
      <c r="G236" s="2">
        <f t="shared" si="3"/>
        <v>-0.53369767982755745</v>
      </c>
      <c r="H236" s="1"/>
      <c r="I236" s="1"/>
      <c r="J236" s="1"/>
      <c r="K236" s="1"/>
      <c r="L236" s="1"/>
    </row>
    <row r="237" spans="1:12" x14ac:dyDescent="0.35">
      <c r="A237" t="s">
        <v>108</v>
      </c>
      <c r="B237" t="s">
        <v>12</v>
      </c>
      <c r="C237" t="s">
        <v>31</v>
      </c>
      <c r="D237" s="1">
        <v>-149359.28</v>
      </c>
      <c r="E237" s="1">
        <v>-219484.31</v>
      </c>
      <c r="F237" s="1">
        <v>-70125.03</v>
      </c>
      <c r="G237" s="2">
        <f t="shared" si="3"/>
        <v>-0.46950567785275882</v>
      </c>
      <c r="H237" s="1"/>
      <c r="I237" s="1"/>
      <c r="J237" s="1"/>
      <c r="K237" s="1"/>
      <c r="L237" s="1"/>
    </row>
    <row r="238" spans="1:12" x14ac:dyDescent="0.35">
      <c r="A238" t="s">
        <v>107</v>
      </c>
      <c r="B238" t="s">
        <v>12</v>
      </c>
      <c r="C238" t="s">
        <v>31</v>
      </c>
      <c r="D238" s="1">
        <v>-163418.92000000001</v>
      </c>
      <c r="E238" s="1">
        <v>-221352.51</v>
      </c>
      <c r="F238" s="1">
        <v>-57933.59</v>
      </c>
      <c r="G238" s="2">
        <f t="shared" si="3"/>
        <v>-0.35450968590417797</v>
      </c>
      <c r="H238" s="1"/>
      <c r="I238" s="1"/>
      <c r="J238" s="1"/>
      <c r="K238" s="1"/>
      <c r="L238" s="1"/>
    </row>
    <row r="239" spans="1:12" x14ac:dyDescent="0.35">
      <c r="A239" t="s">
        <v>106</v>
      </c>
      <c r="B239" t="s">
        <v>12</v>
      </c>
      <c r="C239" t="s">
        <v>31</v>
      </c>
      <c r="D239" s="1">
        <v>-178802.03</v>
      </c>
      <c r="E239" s="1">
        <v>-282753.53000000003</v>
      </c>
      <c r="F239" s="1">
        <v>-103951.5</v>
      </c>
      <c r="G239" s="2">
        <f t="shared" si="3"/>
        <v>-0.58137762753588429</v>
      </c>
      <c r="H239" s="1"/>
      <c r="I239" s="1"/>
      <c r="J239" s="1"/>
      <c r="K239" s="1"/>
      <c r="L239" s="1"/>
    </row>
    <row r="240" spans="1:12" x14ac:dyDescent="0.35">
      <c r="A240" t="s">
        <v>105</v>
      </c>
      <c r="B240" t="s">
        <v>12</v>
      </c>
      <c r="C240" t="s">
        <v>31</v>
      </c>
      <c r="D240" s="1">
        <v>-195633.2</v>
      </c>
      <c r="E240" s="1">
        <v>-287526.53000000003</v>
      </c>
      <c r="F240" s="1">
        <v>-91893.33</v>
      </c>
      <c r="G240" s="2">
        <f t="shared" si="3"/>
        <v>-0.46972257265126777</v>
      </c>
      <c r="H240" s="1"/>
      <c r="I240" s="1"/>
      <c r="J240" s="1"/>
      <c r="K240" s="1"/>
      <c r="L240" s="1"/>
    </row>
    <row r="241" spans="1:12" x14ac:dyDescent="0.35">
      <c r="A241" t="s">
        <v>109</v>
      </c>
      <c r="B241" t="s">
        <v>13</v>
      </c>
      <c r="C241" t="s">
        <v>31</v>
      </c>
      <c r="D241" s="1">
        <v>-63491.78</v>
      </c>
      <c r="E241" s="1">
        <v>-91415.59</v>
      </c>
      <c r="F241" s="1">
        <v>-27923.81</v>
      </c>
      <c r="G241" s="2">
        <f t="shared" si="3"/>
        <v>-0.4398019712158015</v>
      </c>
      <c r="H241" s="1"/>
      <c r="I241" s="1"/>
      <c r="J241" s="1"/>
      <c r="K241" s="1"/>
      <c r="L241" s="1"/>
    </row>
    <row r="242" spans="1:12" x14ac:dyDescent="0.35">
      <c r="A242" t="s">
        <v>108</v>
      </c>
      <c r="B242" t="s">
        <v>13</v>
      </c>
      <c r="C242" t="s">
        <v>31</v>
      </c>
      <c r="D242" s="1">
        <v>-71985.820000000007</v>
      </c>
      <c r="E242" s="1">
        <v>-182223.58</v>
      </c>
      <c r="F242" s="1">
        <v>-110237.75999999999</v>
      </c>
      <c r="G242" s="2">
        <f t="shared" si="3"/>
        <v>-1.5313815970978726</v>
      </c>
      <c r="H242" s="1"/>
      <c r="I242" s="1"/>
      <c r="J242" s="1"/>
      <c r="K242" s="1"/>
      <c r="L242" s="1"/>
    </row>
    <row r="243" spans="1:12" x14ac:dyDescent="0.35">
      <c r="A243" t="s">
        <v>107</v>
      </c>
      <c r="B243" t="s">
        <v>13</v>
      </c>
      <c r="C243" t="s">
        <v>31</v>
      </c>
      <c r="D243" s="1">
        <v>-81616.210000000006</v>
      </c>
      <c r="E243" s="1">
        <v>-202020.58</v>
      </c>
      <c r="F243" s="1">
        <v>-120404.37</v>
      </c>
      <c r="G243" s="2">
        <f t="shared" si="3"/>
        <v>-1.4752506885580694</v>
      </c>
      <c r="H243" s="1"/>
      <c r="I243" s="1"/>
      <c r="J243" s="1"/>
      <c r="K243" s="1"/>
      <c r="L243" s="1"/>
    </row>
    <row r="244" spans="1:12" x14ac:dyDescent="0.35">
      <c r="A244" t="s">
        <v>106</v>
      </c>
      <c r="B244" t="s">
        <v>13</v>
      </c>
      <c r="C244" t="s">
        <v>31</v>
      </c>
      <c r="D244" s="1">
        <v>-92534.98</v>
      </c>
      <c r="E244" s="1">
        <v>-142926.81</v>
      </c>
      <c r="F244" s="1">
        <v>-50391.83</v>
      </c>
      <c r="G244" s="2">
        <f t="shared" si="3"/>
        <v>-0.54457060454327655</v>
      </c>
      <c r="H244" s="1"/>
      <c r="I244" s="1"/>
      <c r="J244" s="1"/>
      <c r="K244" s="1"/>
      <c r="L244" s="1"/>
    </row>
    <row r="245" spans="1:12" x14ac:dyDescent="0.35">
      <c r="A245" t="s">
        <v>105</v>
      </c>
      <c r="B245" t="s">
        <v>13</v>
      </c>
      <c r="C245" t="s">
        <v>31</v>
      </c>
      <c r="D245" s="1">
        <v>-104914.47</v>
      </c>
      <c r="E245" s="1">
        <v>-314181.58</v>
      </c>
      <c r="F245" s="1">
        <v>-209267.11</v>
      </c>
      <c r="G245" s="2">
        <f t="shared" si="3"/>
        <v>-1.9946448759642019</v>
      </c>
      <c r="H245" s="1"/>
      <c r="I245" s="1"/>
      <c r="J245" s="1"/>
      <c r="K245" s="1"/>
      <c r="L245" s="1"/>
    </row>
    <row r="246" spans="1:12" x14ac:dyDescent="0.35">
      <c r="A246" t="s">
        <v>109</v>
      </c>
      <c r="B246" t="s">
        <v>7</v>
      </c>
      <c r="C246" t="s">
        <v>31</v>
      </c>
      <c r="D246" s="1">
        <v>0</v>
      </c>
      <c r="E246" s="1">
        <v>-47756.72</v>
      </c>
      <c r="F246" s="1">
        <v>-47756.72</v>
      </c>
      <c r="G246" s="2" t="str">
        <f t="shared" si="3"/>
        <v>-</v>
      </c>
      <c r="H246" s="1"/>
      <c r="I246" s="1"/>
      <c r="J246" s="1"/>
      <c r="K246" s="1"/>
      <c r="L246" s="1"/>
    </row>
    <row r="247" spans="1:12" x14ac:dyDescent="0.35">
      <c r="A247" t="s">
        <v>108</v>
      </c>
      <c r="B247" t="s">
        <v>7</v>
      </c>
      <c r="C247" t="s">
        <v>31</v>
      </c>
      <c r="D247" s="1">
        <v>0</v>
      </c>
      <c r="E247" s="1">
        <v>-63812.7</v>
      </c>
      <c r="F247" s="1">
        <v>-63812.7</v>
      </c>
      <c r="G247" s="2" t="str">
        <f t="shared" si="3"/>
        <v>-</v>
      </c>
      <c r="H247" s="1"/>
      <c r="I247" s="1"/>
      <c r="J247" s="1"/>
      <c r="K247" s="1"/>
      <c r="L247" s="1"/>
    </row>
    <row r="248" spans="1:12" x14ac:dyDescent="0.35">
      <c r="A248" t="s">
        <v>107</v>
      </c>
      <c r="B248" t="s">
        <v>7</v>
      </c>
      <c r="C248" t="s">
        <v>31</v>
      </c>
      <c r="D248" s="1">
        <v>0</v>
      </c>
      <c r="E248" s="1">
        <v>-60876.71</v>
      </c>
      <c r="F248" s="1">
        <v>-60876.71</v>
      </c>
      <c r="G248" s="2" t="str">
        <f t="shared" si="3"/>
        <v>-</v>
      </c>
      <c r="H248" s="1"/>
      <c r="I248" s="1"/>
      <c r="J248" s="1"/>
      <c r="K248" s="1"/>
      <c r="L248" s="1"/>
    </row>
    <row r="249" spans="1:12" x14ac:dyDescent="0.35">
      <c r="A249" t="s">
        <v>106</v>
      </c>
      <c r="B249" t="s">
        <v>7</v>
      </c>
      <c r="C249" t="s">
        <v>31</v>
      </c>
      <c r="D249" s="1">
        <v>0</v>
      </c>
      <c r="E249" s="1">
        <v>-63942.77</v>
      </c>
      <c r="F249" s="1">
        <v>-63942.77</v>
      </c>
      <c r="G249" s="2" t="str">
        <f t="shared" si="3"/>
        <v>-</v>
      </c>
      <c r="H249" s="1"/>
      <c r="I249" s="1"/>
      <c r="J249" s="1"/>
      <c r="K249" s="1"/>
      <c r="L249" s="1"/>
    </row>
    <row r="250" spans="1:12" x14ac:dyDescent="0.35">
      <c r="A250" t="s">
        <v>105</v>
      </c>
      <c r="B250" t="s">
        <v>7</v>
      </c>
      <c r="C250" t="s">
        <v>31</v>
      </c>
      <c r="D250" s="1">
        <v>0</v>
      </c>
      <c r="E250" s="1">
        <v>-70483.37</v>
      </c>
      <c r="F250" s="1">
        <v>-70483.37</v>
      </c>
      <c r="G250" s="2" t="str">
        <f t="shared" si="3"/>
        <v>-</v>
      </c>
      <c r="H250" s="1"/>
      <c r="I250" s="1"/>
      <c r="J250" s="1"/>
      <c r="K250" s="1"/>
      <c r="L250" s="1"/>
    </row>
    <row r="251" spans="1:12" x14ac:dyDescent="0.35">
      <c r="A251" t="s">
        <v>109</v>
      </c>
      <c r="B251" t="s">
        <v>21</v>
      </c>
      <c r="C251" t="s">
        <v>31</v>
      </c>
      <c r="D251" s="1">
        <v>-9000</v>
      </c>
      <c r="E251" s="1">
        <v>-29341.59</v>
      </c>
      <c r="F251" s="1">
        <v>-20341.59</v>
      </c>
      <c r="G251" s="2">
        <f t="shared" si="3"/>
        <v>-2.2601766666666667</v>
      </c>
      <c r="H251" s="1"/>
      <c r="I251" s="1"/>
      <c r="J251" s="1"/>
      <c r="K251" s="1"/>
      <c r="L251" s="1"/>
    </row>
    <row r="252" spans="1:12" x14ac:dyDescent="0.35">
      <c r="A252" t="s">
        <v>108</v>
      </c>
      <c r="B252" t="s">
        <v>21</v>
      </c>
      <c r="C252" t="s">
        <v>31</v>
      </c>
      <c r="D252" s="1">
        <v>-9000</v>
      </c>
      <c r="E252" s="1">
        <v>-31308.45</v>
      </c>
      <c r="F252" s="1">
        <v>-22308.45</v>
      </c>
      <c r="G252" s="2">
        <f t="shared" si="3"/>
        <v>-2.4787166666666667</v>
      </c>
      <c r="H252" s="1"/>
      <c r="I252" s="1"/>
      <c r="J252" s="1"/>
      <c r="K252" s="1"/>
      <c r="L252" s="1"/>
    </row>
    <row r="253" spans="1:12" x14ac:dyDescent="0.35">
      <c r="A253" t="s">
        <v>107</v>
      </c>
      <c r="B253" t="s">
        <v>21</v>
      </c>
      <c r="C253" t="s">
        <v>31</v>
      </c>
      <c r="D253" s="1">
        <v>-9000</v>
      </c>
      <c r="E253" s="1">
        <v>-34207.67</v>
      </c>
      <c r="F253" s="1">
        <v>-25207.67</v>
      </c>
      <c r="G253" s="2">
        <f t="shared" si="3"/>
        <v>-2.8008522222222219</v>
      </c>
      <c r="H253" s="1"/>
      <c r="I253" s="1"/>
      <c r="J253" s="1"/>
      <c r="K253" s="1"/>
      <c r="L253" s="1"/>
    </row>
    <row r="254" spans="1:12" x14ac:dyDescent="0.35">
      <c r="A254" t="s">
        <v>106</v>
      </c>
      <c r="B254" t="s">
        <v>21</v>
      </c>
      <c r="C254" t="s">
        <v>31</v>
      </c>
      <c r="D254" s="1">
        <v>-10350</v>
      </c>
      <c r="E254" s="1">
        <v>-29089.94</v>
      </c>
      <c r="F254" s="1">
        <v>-18739.939999999999</v>
      </c>
      <c r="G254" s="2">
        <f t="shared" si="3"/>
        <v>-1.8106222222222221</v>
      </c>
      <c r="H254" s="1"/>
      <c r="I254" s="1"/>
      <c r="J254" s="1"/>
      <c r="K254" s="1"/>
      <c r="L254" s="1"/>
    </row>
    <row r="255" spans="1:12" x14ac:dyDescent="0.35">
      <c r="A255" t="s">
        <v>105</v>
      </c>
      <c r="B255" t="s">
        <v>21</v>
      </c>
      <c r="C255" t="s">
        <v>31</v>
      </c>
      <c r="D255" s="1">
        <v>-10350</v>
      </c>
      <c r="E255" s="1">
        <v>-29235.83</v>
      </c>
      <c r="F255" s="1">
        <v>-18885.830000000002</v>
      </c>
      <c r="G255" s="2">
        <f t="shared" si="3"/>
        <v>-1.8247178743961354</v>
      </c>
      <c r="H255" s="1"/>
      <c r="I255" s="1"/>
      <c r="J255" s="1"/>
      <c r="K255" s="1"/>
      <c r="L255" s="1"/>
    </row>
    <row r="256" spans="1:12" x14ac:dyDescent="0.35">
      <c r="A256" t="s">
        <v>109</v>
      </c>
      <c r="B256" t="s">
        <v>8</v>
      </c>
      <c r="C256" t="s">
        <v>31</v>
      </c>
      <c r="D256" s="1">
        <v>-35727.360000000001</v>
      </c>
      <c r="E256" s="1">
        <v>-52955.360000000001</v>
      </c>
      <c r="F256" s="1">
        <v>-17228</v>
      </c>
      <c r="G256" s="2">
        <f t="shared" si="3"/>
        <v>-0.48220747348810544</v>
      </c>
      <c r="H256" s="1"/>
      <c r="I256" s="1"/>
      <c r="J256" s="1"/>
      <c r="K256" s="1"/>
      <c r="L256" s="1"/>
    </row>
    <row r="257" spans="1:12" x14ac:dyDescent="0.35">
      <c r="A257" t="s">
        <v>108</v>
      </c>
      <c r="B257" t="s">
        <v>8</v>
      </c>
      <c r="C257" t="s">
        <v>31</v>
      </c>
      <c r="D257" s="1">
        <v>-36740.68</v>
      </c>
      <c r="E257" s="1">
        <v>-55989.95</v>
      </c>
      <c r="F257" s="1">
        <v>-19249.27</v>
      </c>
      <c r="G257" s="2">
        <f t="shared" si="3"/>
        <v>-0.52392252946869788</v>
      </c>
      <c r="H257" s="1"/>
      <c r="I257" s="1"/>
      <c r="J257" s="1"/>
      <c r="K257" s="1"/>
      <c r="L257" s="1"/>
    </row>
    <row r="258" spans="1:12" x14ac:dyDescent="0.35">
      <c r="A258" t="s">
        <v>107</v>
      </c>
      <c r="B258" t="s">
        <v>8</v>
      </c>
      <c r="C258" t="s">
        <v>31</v>
      </c>
      <c r="D258" s="1">
        <v>-11800</v>
      </c>
      <c r="E258" s="1">
        <v>-56750.21</v>
      </c>
      <c r="F258" s="1">
        <v>-44950.21</v>
      </c>
      <c r="G258" s="2">
        <f t="shared" ref="G258:G321" si="4">IF(D258=0,"-",IF(D258&lt;0,F258/D258*-1,F258/D258))</f>
        <v>-3.8093398305084745</v>
      </c>
      <c r="H258" s="1"/>
      <c r="I258" s="1"/>
      <c r="J258" s="1"/>
      <c r="K258" s="1"/>
      <c r="L258" s="1"/>
    </row>
    <row r="259" spans="1:12" x14ac:dyDescent="0.35">
      <c r="A259" t="s">
        <v>106</v>
      </c>
      <c r="B259" t="s">
        <v>8</v>
      </c>
      <c r="C259" t="s">
        <v>31</v>
      </c>
      <c r="D259" s="1">
        <v>-23766.67</v>
      </c>
      <c r="E259" s="1">
        <v>-72546.92</v>
      </c>
      <c r="F259" s="1">
        <v>-48780.25</v>
      </c>
      <c r="G259" s="2">
        <f t="shared" si="4"/>
        <v>-2.0524646490231908</v>
      </c>
      <c r="H259" s="1"/>
      <c r="I259" s="1"/>
      <c r="J259" s="1"/>
      <c r="K259" s="1"/>
      <c r="L259" s="1"/>
    </row>
    <row r="260" spans="1:12" x14ac:dyDescent="0.35">
      <c r="A260" t="s">
        <v>105</v>
      </c>
      <c r="B260" t="s">
        <v>8</v>
      </c>
      <c r="C260" t="s">
        <v>31</v>
      </c>
      <c r="D260" s="1">
        <v>-38133.33</v>
      </c>
      <c r="E260" s="1">
        <v>-78897.59</v>
      </c>
      <c r="F260" s="1">
        <v>-40764.26</v>
      </c>
      <c r="G260" s="2">
        <f t="shared" si="4"/>
        <v>-1.0689929256112698</v>
      </c>
      <c r="H260" s="1"/>
      <c r="I260" s="1"/>
      <c r="J260" s="1"/>
      <c r="K260" s="1"/>
      <c r="L260" s="1"/>
    </row>
    <row r="261" spans="1:12" x14ac:dyDescent="0.35">
      <c r="A261" t="s">
        <v>108</v>
      </c>
      <c r="B261" t="s">
        <v>40</v>
      </c>
      <c r="C261" t="s">
        <v>31</v>
      </c>
      <c r="D261" s="1">
        <v>0</v>
      </c>
      <c r="E261" s="1">
        <v>-31439.23</v>
      </c>
      <c r="F261" s="1">
        <v>-31439.23</v>
      </c>
      <c r="G261" s="2" t="str">
        <f t="shared" si="4"/>
        <v>-</v>
      </c>
      <c r="H261" s="1"/>
      <c r="I261" s="1"/>
      <c r="J261" s="1"/>
      <c r="K261" s="1"/>
      <c r="L261" s="1"/>
    </row>
    <row r="262" spans="1:12" x14ac:dyDescent="0.35">
      <c r="A262" t="s">
        <v>109</v>
      </c>
      <c r="B262" t="s">
        <v>18</v>
      </c>
      <c r="C262" t="s">
        <v>31</v>
      </c>
      <c r="D262" s="1">
        <v>0</v>
      </c>
      <c r="E262" s="1">
        <v>-3077.42</v>
      </c>
      <c r="F262" s="1">
        <v>-3077.42</v>
      </c>
      <c r="G262" s="2" t="str">
        <f t="shared" si="4"/>
        <v>-</v>
      </c>
      <c r="H262" s="1"/>
      <c r="I262" s="1"/>
      <c r="J262" s="1"/>
      <c r="K262" s="1"/>
      <c r="L262" s="1"/>
    </row>
    <row r="263" spans="1:12" x14ac:dyDescent="0.35">
      <c r="A263" t="s">
        <v>108</v>
      </c>
      <c r="B263" t="s">
        <v>18</v>
      </c>
      <c r="C263" t="s">
        <v>31</v>
      </c>
      <c r="D263" s="1">
        <v>0</v>
      </c>
      <c r="E263" s="1">
        <v>-1277.19</v>
      </c>
      <c r="F263" s="1">
        <v>-1277.19</v>
      </c>
      <c r="G263" s="2" t="str">
        <f t="shared" si="4"/>
        <v>-</v>
      </c>
      <c r="H263" s="1"/>
      <c r="I263" s="1"/>
      <c r="J263" s="1"/>
      <c r="K263" s="1"/>
      <c r="L263" s="1"/>
    </row>
    <row r="264" spans="1:12" x14ac:dyDescent="0.35">
      <c r="A264" t="s">
        <v>107</v>
      </c>
      <c r="B264" t="s">
        <v>18</v>
      </c>
      <c r="C264" t="s">
        <v>31</v>
      </c>
      <c r="D264" s="1">
        <v>0</v>
      </c>
      <c r="E264" s="1">
        <v>-1681.7</v>
      </c>
      <c r="F264" s="1">
        <v>-1681.7</v>
      </c>
      <c r="G264" s="2" t="str">
        <f t="shared" si="4"/>
        <v>-</v>
      </c>
      <c r="H264" s="1"/>
      <c r="I264" s="1"/>
      <c r="J264" s="1"/>
      <c r="K264" s="1"/>
      <c r="L264" s="1"/>
    </row>
    <row r="265" spans="1:12" x14ac:dyDescent="0.35">
      <c r="A265" t="s">
        <v>106</v>
      </c>
      <c r="B265" t="s">
        <v>18</v>
      </c>
      <c r="C265" t="s">
        <v>31</v>
      </c>
      <c r="D265" s="1">
        <v>0</v>
      </c>
      <c r="E265" s="1">
        <v>-1667.41</v>
      </c>
      <c r="F265" s="1">
        <v>-1667.41</v>
      </c>
      <c r="G265" s="2" t="str">
        <f t="shared" si="4"/>
        <v>-</v>
      </c>
      <c r="H265" s="1"/>
      <c r="I265" s="1"/>
      <c r="J265" s="1"/>
      <c r="K265" s="1"/>
      <c r="L265" s="1"/>
    </row>
    <row r="266" spans="1:12" x14ac:dyDescent="0.35">
      <c r="A266" t="s">
        <v>105</v>
      </c>
      <c r="B266" t="s">
        <v>18</v>
      </c>
      <c r="C266" t="s">
        <v>31</v>
      </c>
      <c r="D266" s="1">
        <v>0</v>
      </c>
      <c r="E266" s="1">
        <v>-2711.11</v>
      </c>
      <c r="F266" s="1">
        <v>-2711.11</v>
      </c>
      <c r="G266" s="2" t="str">
        <f t="shared" si="4"/>
        <v>-</v>
      </c>
      <c r="H266" s="1"/>
      <c r="I266" s="1"/>
      <c r="J266" s="1"/>
      <c r="K266" s="1"/>
      <c r="L266" s="1"/>
    </row>
    <row r="267" spans="1:12" x14ac:dyDescent="0.35">
      <c r="A267" t="s">
        <v>109</v>
      </c>
      <c r="B267" t="s">
        <v>15</v>
      </c>
      <c r="C267" t="s">
        <v>32</v>
      </c>
      <c r="D267" s="1">
        <v>-860000</v>
      </c>
      <c r="E267" s="1">
        <v>-410287.35999999999</v>
      </c>
      <c r="F267" s="1">
        <v>449712.64000000001</v>
      </c>
      <c r="G267" s="2">
        <f t="shared" si="4"/>
        <v>0.52292167441860471</v>
      </c>
      <c r="H267" s="1"/>
      <c r="I267" s="1"/>
      <c r="J267" s="1"/>
      <c r="K267" s="1"/>
      <c r="L267" s="1"/>
    </row>
    <row r="268" spans="1:12" x14ac:dyDescent="0.35">
      <c r="A268" t="s">
        <v>108</v>
      </c>
      <c r="B268" t="s">
        <v>15</v>
      </c>
      <c r="C268" t="s">
        <v>32</v>
      </c>
      <c r="D268" s="1">
        <v>-1330000</v>
      </c>
      <c r="E268" s="1">
        <v>-414000.57</v>
      </c>
      <c r="F268" s="1">
        <v>915999.43</v>
      </c>
      <c r="G268" s="2">
        <f t="shared" si="4"/>
        <v>0.68872137593984961</v>
      </c>
      <c r="H268" s="1"/>
      <c r="I268" s="1"/>
      <c r="J268" s="1"/>
      <c r="K268" s="1"/>
      <c r="L268" s="1"/>
    </row>
    <row r="269" spans="1:12" x14ac:dyDescent="0.35">
      <c r="A269" t="s">
        <v>107</v>
      </c>
      <c r="B269" t="s">
        <v>15</v>
      </c>
      <c r="C269" t="s">
        <v>32</v>
      </c>
      <c r="D269" s="1">
        <v>-1572000</v>
      </c>
      <c r="E269" s="1">
        <v>-946990.85</v>
      </c>
      <c r="F269" s="1">
        <v>625009.15</v>
      </c>
      <c r="G269" s="2">
        <f t="shared" si="4"/>
        <v>0.39758851781170484</v>
      </c>
      <c r="H269" s="1"/>
      <c r="I269" s="1"/>
      <c r="J269" s="1"/>
      <c r="K269" s="1"/>
      <c r="L269" s="1"/>
    </row>
    <row r="270" spans="1:12" x14ac:dyDescent="0.35">
      <c r="A270" t="s">
        <v>106</v>
      </c>
      <c r="B270" t="s">
        <v>15</v>
      </c>
      <c r="C270" t="s">
        <v>32</v>
      </c>
      <c r="D270" s="1">
        <v>-792000</v>
      </c>
      <c r="E270" s="1">
        <v>-694162.58</v>
      </c>
      <c r="F270" s="1">
        <v>97837.42</v>
      </c>
      <c r="G270" s="2">
        <f t="shared" si="4"/>
        <v>0.12353209595959595</v>
      </c>
      <c r="H270" s="1"/>
      <c r="I270" s="1"/>
      <c r="J270" s="1"/>
      <c r="K270" s="1"/>
      <c r="L270" s="1"/>
    </row>
    <row r="271" spans="1:12" x14ac:dyDescent="0.35">
      <c r="A271" t="s">
        <v>105</v>
      </c>
      <c r="B271" t="s">
        <v>15</v>
      </c>
      <c r="C271" t="s">
        <v>32</v>
      </c>
      <c r="D271" s="1">
        <v>-1116000</v>
      </c>
      <c r="E271" s="1">
        <v>-634299.67000000004</v>
      </c>
      <c r="F271" s="1">
        <v>481700.33</v>
      </c>
      <c r="G271" s="2">
        <f t="shared" si="4"/>
        <v>0.43163112007168458</v>
      </c>
      <c r="H271" s="1"/>
      <c r="I271" s="1"/>
      <c r="J271" s="1"/>
      <c r="K271" s="1"/>
      <c r="L271" s="1"/>
    </row>
    <row r="272" spans="1:12" x14ac:dyDescent="0.35">
      <c r="A272" t="s">
        <v>109</v>
      </c>
      <c r="B272" t="s">
        <v>11</v>
      </c>
      <c r="C272" t="s">
        <v>32</v>
      </c>
      <c r="D272" s="1">
        <v>-645000</v>
      </c>
      <c r="E272" s="1">
        <v>-307715.52</v>
      </c>
      <c r="F272" s="1">
        <v>337284.48</v>
      </c>
      <c r="G272" s="2">
        <f t="shared" si="4"/>
        <v>0.5229216744186046</v>
      </c>
      <c r="H272" s="1"/>
      <c r="I272" s="1"/>
      <c r="J272" s="1"/>
      <c r="K272" s="1"/>
      <c r="L272" s="1"/>
    </row>
    <row r="273" spans="1:12" x14ac:dyDescent="0.35">
      <c r="A273" t="s">
        <v>108</v>
      </c>
      <c r="B273" t="s">
        <v>11</v>
      </c>
      <c r="C273" t="s">
        <v>32</v>
      </c>
      <c r="D273" s="1">
        <v>-985000</v>
      </c>
      <c r="E273" s="1">
        <v>-310500.43</v>
      </c>
      <c r="F273" s="1">
        <v>674499.57</v>
      </c>
      <c r="G273" s="2">
        <f t="shared" si="4"/>
        <v>0.68477113705583748</v>
      </c>
      <c r="H273" s="1"/>
      <c r="I273" s="1"/>
      <c r="J273" s="1"/>
      <c r="K273" s="1"/>
      <c r="L273" s="1"/>
    </row>
    <row r="274" spans="1:12" x14ac:dyDescent="0.35">
      <c r="A274" t="s">
        <v>107</v>
      </c>
      <c r="B274" t="s">
        <v>11</v>
      </c>
      <c r="C274" t="s">
        <v>32</v>
      </c>
      <c r="D274" s="1">
        <v>-1179000</v>
      </c>
      <c r="E274" s="1">
        <v>-726400.81</v>
      </c>
      <c r="F274" s="1">
        <v>452599.19</v>
      </c>
      <c r="G274" s="2">
        <f t="shared" si="4"/>
        <v>0.38388396098388466</v>
      </c>
      <c r="H274" s="1"/>
      <c r="I274" s="1"/>
      <c r="J274" s="1"/>
      <c r="K274" s="1"/>
      <c r="L274" s="1"/>
    </row>
    <row r="275" spans="1:12" x14ac:dyDescent="0.35">
      <c r="A275" t="s">
        <v>106</v>
      </c>
      <c r="B275" t="s">
        <v>11</v>
      </c>
      <c r="C275" t="s">
        <v>32</v>
      </c>
      <c r="D275" s="1">
        <v>-792000</v>
      </c>
      <c r="E275" s="1">
        <v>-979089.23</v>
      </c>
      <c r="F275" s="1">
        <v>-187089.23</v>
      </c>
      <c r="G275" s="2">
        <f t="shared" si="4"/>
        <v>-0.23622377525252528</v>
      </c>
      <c r="H275" s="1"/>
      <c r="I275" s="1"/>
      <c r="J275" s="1"/>
      <c r="K275" s="1"/>
      <c r="L275" s="1"/>
    </row>
    <row r="276" spans="1:12" x14ac:dyDescent="0.35">
      <c r="A276" t="s">
        <v>105</v>
      </c>
      <c r="B276" t="s">
        <v>11</v>
      </c>
      <c r="C276" t="s">
        <v>32</v>
      </c>
      <c r="D276" s="1">
        <v>-837000</v>
      </c>
      <c r="E276" s="1">
        <v>-540600.77</v>
      </c>
      <c r="F276" s="1">
        <v>296399.23</v>
      </c>
      <c r="G276" s="2">
        <f t="shared" si="4"/>
        <v>0.35412094384707288</v>
      </c>
      <c r="H276" s="1"/>
      <c r="I276" s="1"/>
      <c r="J276" s="1"/>
      <c r="K276" s="1"/>
      <c r="L276" s="1"/>
    </row>
    <row r="277" spans="1:12" x14ac:dyDescent="0.35">
      <c r="A277" t="s">
        <v>109</v>
      </c>
      <c r="B277" t="s">
        <v>12</v>
      </c>
      <c r="C277" t="s">
        <v>32</v>
      </c>
      <c r="D277" s="1">
        <v>-430000</v>
      </c>
      <c r="E277" s="1">
        <v>-205143.67999999999</v>
      </c>
      <c r="F277" s="1">
        <v>224856.32000000001</v>
      </c>
      <c r="G277" s="2">
        <f t="shared" si="4"/>
        <v>0.52292167441860471</v>
      </c>
      <c r="H277" s="1"/>
      <c r="I277" s="1"/>
      <c r="J277" s="1"/>
      <c r="K277" s="1"/>
      <c r="L277" s="1"/>
    </row>
    <row r="278" spans="1:12" x14ac:dyDescent="0.35">
      <c r="A278" t="s">
        <v>108</v>
      </c>
      <c r="B278" t="s">
        <v>12</v>
      </c>
      <c r="C278" t="s">
        <v>32</v>
      </c>
      <c r="D278" s="1">
        <v>-657000</v>
      </c>
      <c r="E278" s="1">
        <v>-207000.29</v>
      </c>
      <c r="F278" s="1">
        <v>449999.71</v>
      </c>
      <c r="G278" s="2">
        <f t="shared" si="4"/>
        <v>0.68493106544901072</v>
      </c>
      <c r="H278" s="1"/>
      <c r="I278" s="1"/>
      <c r="J278" s="1"/>
      <c r="K278" s="1"/>
      <c r="L278" s="1"/>
    </row>
    <row r="279" spans="1:12" x14ac:dyDescent="0.35">
      <c r="A279" t="s">
        <v>107</v>
      </c>
      <c r="B279" t="s">
        <v>12</v>
      </c>
      <c r="C279" t="s">
        <v>32</v>
      </c>
      <c r="D279" s="1">
        <v>-786000</v>
      </c>
      <c r="E279" s="1">
        <v>-624166.91</v>
      </c>
      <c r="F279" s="1">
        <v>161833.09</v>
      </c>
      <c r="G279" s="2">
        <f t="shared" si="4"/>
        <v>0.20589451653944019</v>
      </c>
      <c r="H279" s="1"/>
      <c r="I279" s="1"/>
      <c r="J279" s="1"/>
      <c r="K279" s="1"/>
      <c r="L279" s="1"/>
    </row>
    <row r="280" spans="1:12" x14ac:dyDescent="0.35">
      <c r="A280" t="s">
        <v>106</v>
      </c>
      <c r="B280" t="s">
        <v>12</v>
      </c>
      <c r="C280" t="s">
        <v>32</v>
      </c>
      <c r="D280" s="1">
        <v>-528000</v>
      </c>
      <c r="E280" s="1">
        <v>-410250.56</v>
      </c>
      <c r="F280" s="1">
        <v>117749.44</v>
      </c>
      <c r="G280" s="2">
        <f t="shared" si="4"/>
        <v>0.22301030303030303</v>
      </c>
      <c r="H280" s="1"/>
      <c r="I280" s="1"/>
      <c r="J280" s="1"/>
      <c r="K280" s="1"/>
      <c r="L280" s="1"/>
    </row>
    <row r="281" spans="1:12" x14ac:dyDescent="0.35">
      <c r="A281" t="s">
        <v>105</v>
      </c>
      <c r="B281" t="s">
        <v>12</v>
      </c>
      <c r="C281" t="s">
        <v>32</v>
      </c>
      <c r="D281" s="1">
        <v>-558000</v>
      </c>
      <c r="E281" s="1">
        <v>-446901.86</v>
      </c>
      <c r="F281" s="1">
        <v>111098.14</v>
      </c>
      <c r="G281" s="2">
        <f t="shared" si="4"/>
        <v>0.19910060931899642</v>
      </c>
      <c r="H281" s="1"/>
      <c r="I281" s="1"/>
      <c r="J281" s="1"/>
      <c r="K281" s="1"/>
      <c r="L281" s="1"/>
    </row>
    <row r="282" spans="1:12" x14ac:dyDescent="0.35">
      <c r="A282" t="s">
        <v>109</v>
      </c>
      <c r="B282" t="s">
        <v>13</v>
      </c>
      <c r="C282" t="s">
        <v>32</v>
      </c>
      <c r="D282" s="1">
        <v>-215000</v>
      </c>
      <c r="E282" s="1">
        <v>-102571.84</v>
      </c>
      <c r="F282" s="1">
        <v>112428.16</v>
      </c>
      <c r="G282" s="2">
        <f t="shared" si="4"/>
        <v>0.52292167441860471</v>
      </c>
      <c r="H282" s="1"/>
      <c r="I282" s="1"/>
      <c r="J282" s="1"/>
      <c r="K282" s="1"/>
      <c r="L282" s="1"/>
    </row>
    <row r="283" spans="1:12" x14ac:dyDescent="0.35">
      <c r="A283" t="s">
        <v>108</v>
      </c>
      <c r="B283" t="s">
        <v>13</v>
      </c>
      <c r="C283" t="s">
        <v>32</v>
      </c>
      <c r="D283" s="1">
        <v>-328000</v>
      </c>
      <c r="E283" s="1">
        <v>-103500.14</v>
      </c>
      <c r="F283" s="1">
        <v>224499.86</v>
      </c>
      <c r="G283" s="2">
        <f t="shared" si="4"/>
        <v>0.68445079268292675</v>
      </c>
      <c r="H283" s="1"/>
      <c r="I283" s="1"/>
      <c r="J283" s="1"/>
      <c r="K283" s="1"/>
      <c r="L283" s="1"/>
    </row>
    <row r="284" spans="1:12" x14ac:dyDescent="0.35">
      <c r="A284" t="s">
        <v>107</v>
      </c>
      <c r="B284" t="s">
        <v>13</v>
      </c>
      <c r="C284" t="s">
        <v>32</v>
      </c>
      <c r="D284" s="1">
        <v>-393000</v>
      </c>
      <c r="E284" s="1">
        <v>-403576.87</v>
      </c>
      <c r="F284" s="1">
        <v>-10576.87</v>
      </c>
      <c r="G284" s="2">
        <f t="shared" si="4"/>
        <v>-2.6913155216284991E-2</v>
      </c>
      <c r="H284" s="1"/>
      <c r="I284" s="1"/>
      <c r="J284" s="1"/>
      <c r="K284" s="1"/>
      <c r="L284" s="1"/>
    </row>
    <row r="285" spans="1:12" x14ac:dyDescent="0.35">
      <c r="A285" t="s">
        <v>106</v>
      </c>
      <c r="B285" t="s">
        <v>13</v>
      </c>
      <c r="C285" t="s">
        <v>32</v>
      </c>
      <c r="D285" s="1">
        <v>-264000</v>
      </c>
      <c r="E285" s="1">
        <v>-320627.26</v>
      </c>
      <c r="F285" s="1">
        <v>-56627.26</v>
      </c>
      <c r="G285" s="2">
        <f t="shared" si="4"/>
        <v>-0.21449719696969699</v>
      </c>
      <c r="H285" s="1"/>
      <c r="I285" s="1"/>
      <c r="J285" s="1"/>
      <c r="K285" s="1"/>
      <c r="L285" s="1"/>
    </row>
    <row r="286" spans="1:12" x14ac:dyDescent="0.35">
      <c r="A286" t="s">
        <v>105</v>
      </c>
      <c r="B286" t="s">
        <v>13</v>
      </c>
      <c r="C286" t="s">
        <v>32</v>
      </c>
      <c r="D286" s="1">
        <v>-279000</v>
      </c>
      <c r="E286" s="1">
        <v>-353202.94</v>
      </c>
      <c r="F286" s="1">
        <v>-74202.94</v>
      </c>
      <c r="G286" s="2">
        <f t="shared" si="4"/>
        <v>-0.26596035842293908</v>
      </c>
      <c r="H286" s="1"/>
      <c r="I286" s="1"/>
      <c r="J286" s="1"/>
      <c r="K286" s="1"/>
      <c r="L286" s="1"/>
    </row>
    <row r="287" spans="1:12" x14ac:dyDescent="0.35">
      <c r="A287" t="s">
        <v>109</v>
      </c>
      <c r="B287" t="s">
        <v>21</v>
      </c>
      <c r="C287" t="s">
        <v>32</v>
      </c>
      <c r="D287" s="1">
        <v>-170000</v>
      </c>
      <c r="E287" s="1">
        <v>-132597.70000000001</v>
      </c>
      <c r="F287" s="1">
        <v>37402.300000000003</v>
      </c>
      <c r="G287" s="2">
        <f t="shared" si="4"/>
        <v>0.22001352941176472</v>
      </c>
      <c r="H287" s="1"/>
      <c r="I287" s="1"/>
      <c r="J287" s="1"/>
      <c r="K287" s="1"/>
      <c r="L287" s="1"/>
    </row>
    <row r="288" spans="1:12" x14ac:dyDescent="0.35">
      <c r="A288" t="s">
        <v>108</v>
      </c>
      <c r="B288" t="s">
        <v>21</v>
      </c>
      <c r="C288" t="s">
        <v>32</v>
      </c>
      <c r="D288" s="1">
        <v>-170000</v>
      </c>
      <c r="E288" s="1">
        <v>-180468.2</v>
      </c>
      <c r="F288" s="1">
        <v>-10468.200000000001</v>
      </c>
      <c r="G288" s="2">
        <f t="shared" si="4"/>
        <v>-6.1577647058823536E-2</v>
      </c>
      <c r="H288" s="1"/>
      <c r="I288" s="1"/>
      <c r="J288" s="1"/>
      <c r="K288" s="1"/>
      <c r="L288" s="1"/>
    </row>
    <row r="289" spans="1:12" x14ac:dyDescent="0.35">
      <c r="A289" t="s">
        <v>107</v>
      </c>
      <c r="B289" t="s">
        <v>21</v>
      </c>
      <c r="C289" t="s">
        <v>32</v>
      </c>
      <c r="D289" s="1">
        <v>-320000</v>
      </c>
      <c r="E289" s="1">
        <v>-263339.56</v>
      </c>
      <c r="F289" s="1">
        <v>56660.44</v>
      </c>
      <c r="G289" s="2">
        <f t="shared" si="4"/>
        <v>0.17706387500000001</v>
      </c>
      <c r="H289" s="1"/>
      <c r="I289" s="1"/>
      <c r="J289" s="1"/>
      <c r="K289" s="1"/>
      <c r="L289" s="1"/>
    </row>
    <row r="290" spans="1:12" x14ac:dyDescent="0.35">
      <c r="A290" t="s">
        <v>106</v>
      </c>
      <c r="B290" t="s">
        <v>21</v>
      </c>
      <c r="C290" t="s">
        <v>32</v>
      </c>
      <c r="D290" s="1">
        <v>-670000</v>
      </c>
      <c r="E290" s="1">
        <v>-121580.8</v>
      </c>
      <c r="F290" s="1">
        <v>548419.19999999995</v>
      </c>
      <c r="G290" s="2">
        <f t="shared" si="4"/>
        <v>0.81853611940298499</v>
      </c>
      <c r="H290" s="1"/>
      <c r="I290" s="1"/>
      <c r="J290" s="1"/>
      <c r="K290" s="1"/>
      <c r="L290" s="1"/>
    </row>
    <row r="291" spans="1:12" x14ac:dyDescent="0.35">
      <c r="A291" t="s">
        <v>105</v>
      </c>
      <c r="B291" t="s">
        <v>21</v>
      </c>
      <c r="C291" t="s">
        <v>32</v>
      </c>
      <c r="D291" s="1">
        <v>-170000</v>
      </c>
      <c r="E291" s="1">
        <v>-130680</v>
      </c>
      <c r="F291" s="1">
        <v>39320</v>
      </c>
      <c r="G291" s="2">
        <f t="shared" si="4"/>
        <v>0.23129411764705882</v>
      </c>
      <c r="H291" s="1"/>
      <c r="I291" s="1"/>
      <c r="J291" s="1"/>
      <c r="K291" s="1"/>
      <c r="L291" s="1"/>
    </row>
    <row r="292" spans="1:12" x14ac:dyDescent="0.35">
      <c r="A292" t="s">
        <v>109</v>
      </c>
      <c r="B292" t="s">
        <v>10</v>
      </c>
      <c r="C292" t="s">
        <v>33</v>
      </c>
      <c r="D292" s="1">
        <v>-4500</v>
      </c>
      <c r="E292" s="1">
        <v>-10559.8</v>
      </c>
      <c r="F292" s="1">
        <v>-6059.8</v>
      </c>
      <c r="G292" s="2">
        <f t="shared" si="4"/>
        <v>-1.3466222222222222</v>
      </c>
      <c r="H292" s="1"/>
      <c r="I292" s="1"/>
      <c r="J292" s="1"/>
      <c r="K292" s="1"/>
      <c r="L292" s="1"/>
    </row>
    <row r="293" spans="1:12" x14ac:dyDescent="0.35">
      <c r="A293" t="s">
        <v>108</v>
      </c>
      <c r="B293" t="s">
        <v>10</v>
      </c>
      <c r="C293" t="s">
        <v>33</v>
      </c>
      <c r="D293" s="1">
        <v>-6000</v>
      </c>
      <c r="E293" s="1">
        <v>-7190.44</v>
      </c>
      <c r="F293" s="1">
        <v>-1190.44</v>
      </c>
      <c r="G293" s="2">
        <f t="shared" si="4"/>
        <v>-0.19840666666666668</v>
      </c>
      <c r="H293" s="1"/>
      <c r="I293" s="1"/>
      <c r="J293" s="1"/>
      <c r="K293" s="1"/>
      <c r="L293" s="1"/>
    </row>
    <row r="294" spans="1:12" x14ac:dyDescent="0.35">
      <c r="A294" t="s">
        <v>107</v>
      </c>
      <c r="B294" t="s">
        <v>10</v>
      </c>
      <c r="C294" t="s">
        <v>33</v>
      </c>
      <c r="D294" s="1">
        <v>-7000</v>
      </c>
      <c r="E294" s="1">
        <v>-9716.98</v>
      </c>
      <c r="F294" s="1">
        <v>-2716.98</v>
      </c>
      <c r="G294" s="2">
        <f t="shared" si="4"/>
        <v>-0.38813999999999999</v>
      </c>
      <c r="H294" s="1"/>
      <c r="I294" s="1"/>
      <c r="J294" s="1"/>
      <c r="K294" s="1"/>
      <c r="L294" s="1"/>
    </row>
    <row r="295" spans="1:12" x14ac:dyDescent="0.35">
      <c r="A295" t="s">
        <v>106</v>
      </c>
      <c r="B295" t="s">
        <v>10</v>
      </c>
      <c r="C295" t="s">
        <v>33</v>
      </c>
      <c r="D295" s="1">
        <v>-8000</v>
      </c>
      <c r="E295" s="1">
        <v>-17028.740000000002</v>
      </c>
      <c r="F295" s="1">
        <v>-9028.74</v>
      </c>
      <c r="G295" s="2">
        <f t="shared" si="4"/>
        <v>-1.1285924999999999</v>
      </c>
      <c r="H295" s="1"/>
      <c r="I295" s="1"/>
      <c r="J295" s="1"/>
      <c r="K295" s="1"/>
      <c r="L295" s="1"/>
    </row>
    <row r="296" spans="1:12" x14ac:dyDescent="0.35">
      <c r="A296" t="s">
        <v>105</v>
      </c>
      <c r="B296" t="s">
        <v>10</v>
      </c>
      <c r="C296" t="s">
        <v>33</v>
      </c>
      <c r="D296" s="1">
        <v>-8000</v>
      </c>
      <c r="E296" s="1">
        <v>0</v>
      </c>
      <c r="F296" s="1">
        <v>8000</v>
      </c>
      <c r="G296" s="2">
        <f t="shared" si="4"/>
        <v>1</v>
      </c>
      <c r="H296" s="1"/>
      <c r="I296" s="1"/>
      <c r="J296" s="1"/>
      <c r="K296" s="1"/>
      <c r="L296" s="1"/>
    </row>
    <row r="297" spans="1:12" x14ac:dyDescent="0.35">
      <c r="A297" t="s">
        <v>109</v>
      </c>
      <c r="B297" t="s">
        <v>15</v>
      </c>
      <c r="C297" t="s">
        <v>33</v>
      </c>
      <c r="D297" s="1">
        <v>-75600</v>
      </c>
      <c r="E297" s="1">
        <v>-42404.73</v>
      </c>
      <c r="F297" s="1">
        <v>33195.269999999997</v>
      </c>
      <c r="G297" s="2">
        <f t="shared" si="4"/>
        <v>0.43909087301587296</v>
      </c>
      <c r="H297" s="1"/>
      <c r="I297" s="1"/>
      <c r="J297" s="1"/>
      <c r="K297" s="1"/>
      <c r="L297" s="1"/>
    </row>
    <row r="298" spans="1:12" x14ac:dyDescent="0.35">
      <c r="A298" t="s">
        <v>108</v>
      </c>
      <c r="B298" t="s">
        <v>15</v>
      </c>
      <c r="C298" t="s">
        <v>33</v>
      </c>
      <c r="D298" s="1">
        <v>-80208</v>
      </c>
      <c r="E298" s="1">
        <v>-38230.46</v>
      </c>
      <c r="F298" s="1">
        <v>41977.54</v>
      </c>
      <c r="G298" s="2">
        <f t="shared" si="4"/>
        <v>0.52335851785358067</v>
      </c>
      <c r="H298" s="1"/>
      <c r="I298" s="1"/>
      <c r="J298" s="1"/>
      <c r="K298" s="1"/>
      <c r="L298" s="1"/>
    </row>
    <row r="299" spans="1:12" x14ac:dyDescent="0.35">
      <c r="A299" t="s">
        <v>107</v>
      </c>
      <c r="B299" t="s">
        <v>15</v>
      </c>
      <c r="C299" t="s">
        <v>33</v>
      </c>
      <c r="D299" s="1">
        <v>-85184.639999999999</v>
      </c>
      <c r="E299" s="1">
        <v>-49576.82</v>
      </c>
      <c r="F299" s="1">
        <v>35607.82</v>
      </c>
      <c r="G299" s="2">
        <f t="shared" si="4"/>
        <v>0.4180075187263807</v>
      </c>
      <c r="H299" s="1"/>
      <c r="I299" s="1"/>
      <c r="J299" s="1"/>
      <c r="K299" s="1"/>
      <c r="L299" s="1"/>
    </row>
    <row r="300" spans="1:12" x14ac:dyDescent="0.35">
      <c r="A300" t="s">
        <v>106</v>
      </c>
      <c r="B300" t="s">
        <v>15</v>
      </c>
      <c r="C300" t="s">
        <v>33</v>
      </c>
      <c r="D300" s="1">
        <v>-95959.41</v>
      </c>
      <c r="E300" s="1">
        <v>-69744.600000000006</v>
      </c>
      <c r="F300" s="1">
        <v>26214.81</v>
      </c>
      <c r="G300" s="2">
        <f t="shared" si="4"/>
        <v>0.27318644414341436</v>
      </c>
      <c r="H300" s="1"/>
      <c r="I300" s="1"/>
      <c r="J300" s="1"/>
      <c r="K300" s="1"/>
      <c r="L300" s="1"/>
    </row>
    <row r="301" spans="1:12" x14ac:dyDescent="0.35">
      <c r="A301" t="s">
        <v>105</v>
      </c>
      <c r="B301" t="s">
        <v>15</v>
      </c>
      <c r="C301" t="s">
        <v>33</v>
      </c>
      <c r="D301" s="1">
        <v>-101764.16</v>
      </c>
      <c r="E301" s="1">
        <v>-82671.67</v>
      </c>
      <c r="F301" s="1">
        <v>19092.490000000002</v>
      </c>
      <c r="G301" s="2">
        <f t="shared" si="4"/>
        <v>0.18761506998141586</v>
      </c>
      <c r="H301" s="1"/>
      <c r="I301" s="1"/>
      <c r="J301" s="1"/>
      <c r="K301" s="1"/>
      <c r="L301" s="1"/>
    </row>
    <row r="302" spans="1:12" x14ac:dyDescent="0.35">
      <c r="A302" t="s">
        <v>109</v>
      </c>
      <c r="B302" t="s">
        <v>11</v>
      </c>
      <c r="C302" t="s">
        <v>33</v>
      </c>
      <c r="D302" s="1">
        <v>-33600</v>
      </c>
      <c r="E302" s="1">
        <v>-10454.31</v>
      </c>
      <c r="F302" s="1">
        <v>23145.69</v>
      </c>
      <c r="G302" s="2">
        <f t="shared" si="4"/>
        <v>0.68885982142857138</v>
      </c>
      <c r="H302" s="1"/>
      <c r="I302" s="1"/>
      <c r="J302" s="1"/>
      <c r="K302" s="1"/>
      <c r="L302" s="1"/>
    </row>
    <row r="303" spans="1:12" x14ac:dyDescent="0.35">
      <c r="A303" t="s">
        <v>108</v>
      </c>
      <c r="B303" t="s">
        <v>11</v>
      </c>
      <c r="C303" t="s">
        <v>33</v>
      </c>
      <c r="D303" s="1">
        <v>-35648</v>
      </c>
      <c r="E303" s="1">
        <v>-10948.18</v>
      </c>
      <c r="F303" s="1">
        <v>24699.82</v>
      </c>
      <c r="G303" s="2">
        <f t="shared" si="4"/>
        <v>0.69288094703770198</v>
      </c>
      <c r="H303" s="1"/>
      <c r="I303" s="1"/>
      <c r="J303" s="1"/>
      <c r="K303" s="1"/>
      <c r="L303" s="1"/>
    </row>
    <row r="304" spans="1:12" x14ac:dyDescent="0.35">
      <c r="A304" t="s">
        <v>107</v>
      </c>
      <c r="B304" t="s">
        <v>11</v>
      </c>
      <c r="C304" t="s">
        <v>33</v>
      </c>
      <c r="D304" s="1">
        <v>-37859.839999999997</v>
      </c>
      <c r="E304" s="1">
        <v>-14038.88</v>
      </c>
      <c r="F304" s="1">
        <v>23820.959999999999</v>
      </c>
      <c r="G304" s="2">
        <f t="shared" si="4"/>
        <v>0.62918807897761853</v>
      </c>
      <c r="H304" s="1"/>
      <c r="I304" s="1"/>
      <c r="J304" s="1"/>
      <c r="K304" s="1"/>
      <c r="L304" s="1"/>
    </row>
    <row r="305" spans="1:12" x14ac:dyDescent="0.35">
      <c r="A305" t="s">
        <v>106</v>
      </c>
      <c r="B305" t="s">
        <v>11</v>
      </c>
      <c r="C305" t="s">
        <v>33</v>
      </c>
      <c r="D305" s="1">
        <v>-42648.63</v>
      </c>
      <c r="E305" s="1">
        <v>-26762.53</v>
      </c>
      <c r="F305" s="1">
        <v>15886.1</v>
      </c>
      <c r="G305" s="2">
        <f t="shared" si="4"/>
        <v>0.37248793220321502</v>
      </c>
      <c r="H305" s="1"/>
      <c r="I305" s="1"/>
      <c r="J305" s="1"/>
      <c r="K305" s="1"/>
      <c r="L305" s="1"/>
    </row>
    <row r="306" spans="1:12" x14ac:dyDescent="0.35">
      <c r="A306" t="s">
        <v>105</v>
      </c>
      <c r="B306" t="s">
        <v>11</v>
      </c>
      <c r="C306" t="s">
        <v>33</v>
      </c>
      <c r="D306" s="1">
        <v>-45228.52</v>
      </c>
      <c r="E306" s="1">
        <v>-33214.83</v>
      </c>
      <c r="F306" s="1">
        <v>12013.69</v>
      </c>
      <c r="G306" s="2">
        <f t="shared" si="4"/>
        <v>0.26562200133897818</v>
      </c>
      <c r="H306" s="1"/>
      <c r="I306" s="1"/>
      <c r="J306" s="1"/>
      <c r="K306" s="1"/>
      <c r="L306" s="1"/>
    </row>
    <row r="307" spans="1:12" x14ac:dyDescent="0.35">
      <c r="A307" t="s">
        <v>109</v>
      </c>
      <c r="B307" t="s">
        <v>12</v>
      </c>
      <c r="C307" t="s">
        <v>33</v>
      </c>
      <c r="D307" s="1">
        <v>-33600</v>
      </c>
      <c r="E307" s="1">
        <v>0</v>
      </c>
      <c r="F307" s="1">
        <v>33600</v>
      </c>
      <c r="G307" s="2">
        <f t="shared" si="4"/>
        <v>1</v>
      </c>
      <c r="H307" s="1"/>
      <c r="I307" s="1"/>
      <c r="J307" s="1"/>
      <c r="K307" s="1"/>
      <c r="L307" s="1"/>
    </row>
    <row r="308" spans="1:12" x14ac:dyDescent="0.35">
      <c r="A308" t="s">
        <v>108</v>
      </c>
      <c r="B308" t="s">
        <v>12</v>
      </c>
      <c r="C308" t="s">
        <v>33</v>
      </c>
      <c r="D308" s="1">
        <v>-35648</v>
      </c>
      <c r="E308" s="1">
        <v>0</v>
      </c>
      <c r="F308" s="1">
        <v>35648</v>
      </c>
      <c r="G308" s="2">
        <f t="shared" si="4"/>
        <v>1</v>
      </c>
      <c r="H308" s="1"/>
      <c r="I308" s="1"/>
      <c r="J308" s="1"/>
      <c r="K308" s="1"/>
      <c r="L308" s="1"/>
    </row>
    <row r="309" spans="1:12" x14ac:dyDescent="0.35">
      <c r="A309" t="s">
        <v>107</v>
      </c>
      <c r="B309" t="s">
        <v>12</v>
      </c>
      <c r="C309" t="s">
        <v>33</v>
      </c>
      <c r="D309" s="1">
        <v>-37859.839999999997</v>
      </c>
      <c r="E309" s="1">
        <v>0</v>
      </c>
      <c r="F309" s="1">
        <v>37859.839999999997</v>
      </c>
      <c r="G309" s="2">
        <f t="shared" si="4"/>
        <v>1</v>
      </c>
      <c r="H309" s="1"/>
      <c r="I309" s="1"/>
      <c r="J309" s="1"/>
      <c r="K309" s="1"/>
      <c r="L309" s="1"/>
    </row>
    <row r="310" spans="1:12" x14ac:dyDescent="0.35">
      <c r="A310" t="s">
        <v>106</v>
      </c>
      <c r="B310" t="s">
        <v>12</v>
      </c>
      <c r="C310" t="s">
        <v>33</v>
      </c>
      <c r="D310" s="1">
        <v>-42648.63</v>
      </c>
      <c r="E310" s="1">
        <v>0</v>
      </c>
      <c r="F310" s="1">
        <v>42648.63</v>
      </c>
      <c r="G310" s="2">
        <f t="shared" si="4"/>
        <v>1</v>
      </c>
      <c r="H310" s="1"/>
      <c r="I310" s="1"/>
      <c r="J310" s="1"/>
      <c r="K310" s="1"/>
      <c r="L310" s="1"/>
    </row>
    <row r="311" spans="1:12" x14ac:dyDescent="0.35">
      <c r="A311" t="s">
        <v>105</v>
      </c>
      <c r="B311" t="s">
        <v>12</v>
      </c>
      <c r="C311" t="s">
        <v>33</v>
      </c>
      <c r="D311" s="1">
        <v>-45228.52</v>
      </c>
      <c r="E311" s="1">
        <v>0</v>
      </c>
      <c r="F311" s="1">
        <v>45228.52</v>
      </c>
      <c r="G311" s="2">
        <f t="shared" si="4"/>
        <v>1</v>
      </c>
      <c r="H311" s="1"/>
      <c r="I311" s="1"/>
      <c r="J311" s="1"/>
      <c r="K311" s="1"/>
      <c r="L311" s="1"/>
    </row>
    <row r="312" spans="1:12" x14ac:dyDescent="0.35">
      <c r="A312" t="s">
        <v>109</v>
      </c>
      <c r="B312" t="s">
        <v>13</v>
      </c>
      <c r="C312" t="s">
        <v>33</v>
      </c>
      <c r="D312" s="1">
        <v>-25200</v>
      </c>
      <c r="E312" s="1">
        <v>0</v>
      </c>
      <c r="F312" s="1">
        <v>25200</v>
      </c>
      <c r="G312" s="2">
        <f t="shared" si="4"/>
        <v>1</v>
      </c>
      <c r="H312" s="1"/>
      <c r="I312" s="1"/>
      <c r="J312" s="1"/>
      <c r="K312" s="1"/>
      <c r="L312" s="1"/>
    </row>
    <row r="313" spans="1:12" x14ac:dyDescent="0.35">
      <c r="A313" t="s">
        <v>108</v>
      </c>
      <c r="B313" t="s">
        <v>13</v>
      </c>
      <c r="C313" t="s">
        <v>33</v>
      </c>
      <c r="D313" s="1">
        <v>-26736</v>
      </c>
      <c r="E313" s="1">
        <v>-28472.36</v>
      </c>
      <c r="F313" s="1">
        <v>-1736.36</v>
      </c>
      <c r="G313" s="2">
        <f t="shared" si="4"/>
        <v>-6.4944643925792939E-2</v>
      </c>
      <c r="H313" s="1"/>
      <c r="I313" s="1"/>
      <c r="J313" s="1"/>
      <c r="K313" s="1"/>
      <c r="L313" s="1"/>
    </row>
    <row r="314" spans="1:12" x14ac:dyDescent="0.35">
      <c r="A314" t="s">
        <v>107</v>
      </c>
      <c r="B314" t="s">
        <v>13</v>
      </c>
      <c r="C314" t="s">
        <v>33</v>
      </c>
      <c r="D314" s="1">
        <v>-28394.880000000001</v>
      </c>
      <c r="E314" s="1">
        <v>-24825.200000000001</v>
      </c>
      <c r="F314" s="1">
        <v>3569.68</v>
      </c>
      <c r="G314" s="2">
        <f t="shared" si="4"/>
        <v>0.12571562197128494</v>
      </c>
      <c r="H314" s="1"/>
      <c r="I314" s="1"/>
      <c r="J314" s="1"/>
      <c r="K314" s="1"/>
      <c r="L314" s="1"/>
    </row>
    <row r="315" spans="1:12" x14ac:dyDescent="0.35">
      <c r="A315" t="s">
        <v>106</v>
      </c>
      <c r="B315" t="s">
        <v>13</v>
      </c>
      <c r="C315" t="s">
        <v>33</v>
      </c>
      <c r="D315" s="1">
        <v>-31986.47</v>
      </c>
      <c r="E315" s="1">
        <v>-30483.11</v>
      </c>
      <c r="F315" s="1">
        <v>1503.36</v>
      </c>
      <c r="G315" s="2">
        <f t="shared" si="4"/>
        <v>4.6999872133436413E-2</v>
      </c>
      <c r="H315" s="1"/>
      <c r="I315" s="1"/>
      <c r="J315" s="1"/>
      <c r="K315" s="1"/>
      <c r="L315" s="1"/>
    </row>
    <row r="316" spans="1:12" x14ac:dyDescent="0.35">
      <c r="A316" t="s">
        <v>105</v>
      </c>
      <c r="B316" t="s">
        <v>13</v>
      </c>
      <c r="C316" t="s">
        <v>33</v>
      </c>
      <c r="D316" s="1">
        <v>-33921.39</v>
      </c>
      <c r="E316" s="1">
        <v>-37486.18</v>
      </c>
      <c r="F316" s="1">
        <v>-3564.79</v>
      </c>
      <c r="G316" s="2">
        <f t="shared" si="4"/>
        <v>-0.1050897383627263</v>
      </c>
      <c r="H316" s="1"/>
      <c r="I316" s="1"/>
      <c r="J316" s="1"/>
      <c r="K316" s="1"/>
      <c r="L316" s="1"/>
    </row>
    <row r="317" spans="1:12" x14ac:dyDescent="0.35">
      <c r="A317" t="s">
        <v>109</v>
      </c>
      <c r="B317" t="s">
        <v>7</v>
      </c>
      <c r="C317" t="s">
        <v>33</v>
      </c>
      <c r="D317" s="1">
        <v>0</v>
      </c>
      <c r="E317" s="1">
        <v>11946.54</v>
      </c>
      <c r="F317" s="1">
        <v>11946.54</v>
      </c>
      <c r="G317" s="2" t="str">
        <f t="shared" si="4"/>
        <v>-</v>
      </c>
      <c r="H317" s="1"/>
      <c r="I317" s="1"/>
      <c r="J317" s="1"/>
      <c r="K317" s="1"/>
      <c r="L317" s="1"/>
    </row>
    <row r="318" spans="1:12" x14ac:dyDescent="0.35">
      <c r="A318" t="s">
        <v>108</v>
      </c>
      <c r="B318" t="s">
        <v>7</v>
      </c>
      <c r="C318" t="s">
        <v>33</v>
      </c>
      <c r="D318" s="1">
        <v>0</v>
      </c>
      <c r="E318" s="1">
        <v>15412.13</v>
      </c>
      <c r="F318" s="1">
        <v>15412.13</v>
      </c>
      <c r="G318" s="2" t="str">
        <f t="shared" si="4"/>
        <v>-</v>
      </c>
      <c r="H318" s="1"/>
      <c r="I318" s="1"/>
      <c r="J318" s="1"/>
      <c r="K318" s="1"/>
      <c r="L318" s="1"/>
    </row>
    <row r="319" spans="1:12" x14ac:dyDescent="0.35">
      <c r="A319" t="s">
        <v>107</v>
      </c>
      <c r="B319" t="s">
        <v>7</v>
      </c>
      <c r="C319" t="s">
        <v>33</v>
      </c>
      <c r="D319" s="1">
        <v>0</v>
      </c>
      <c r="E319" s="1">
        <v>4052.83</v>
      </c>
      <c r="F319" s="1">
        <v>4052.83</v>
      </c>
      <c r="G319" s="2" t="str">
        <f t="shared" si="4"/>
        <v>-</v>
      </c>
      <c r="H319" s="1"/>
      <c r="I319" s="1"/>
      <c r="J319" s="1"/>
      <c r="K319" s="1"/>
      <c r="L319" s="1"/>
    </row>
    <row r="320" spans="1:12" x14ac:dyDescent="0.35">
      <c r="A320" t="s">
        <v>106</v>
      </c>
      <c r="B320" t="s">
        <v>7</v>
      </c>
      <c r="C320" t="s">
        <v>33</v>
      </c>
      <c r="D320" s="1">
        <v>0</v>
      </c>
      <c r="E320" s="1">
        <v>9559.74</v>
      </c>
      <c r="F320" s="1">
        <v>9559.74</v>
      </c>
      <c r="G320" s="2" t="str">
        <f t="shared" si="4"/>
        <v>-</v>
      </c>
      <c r="H320" s="1"/>
      <c r="I320" s="1"/>
      <c r="J320" s="1"/>
      <c r="K320" s="1"/>
      <c r="L320" s="1"/>
    </row>
    <row r="321" spans="1:12" x14ac:dyDescent="0.35">
      <c r="A321" t="s">
        <v>105</v>
      </c>
      <c r="B321" t="s">
        <v>7</v>
      </c>
      <c r="C321" t="s">
        <v>33</v>
      </c>
      <c r="D321" s="1">
        <v>0</v>
      </c>
      <c r="E321" s="1">
        <v>-5118.6899999999996</v>
      </c>
      <c r="F321" s="1">
        <v>-5118.6899999999996</v>
      </c>
      <c r="G321" s="2" t="str">
        <f t="shared" si="4"/>
        <v>-</v>
      </c>
      <c r="H321" s="1"/>
      <c r="I321" s="1"/>
      <c r="J321" s="1"/>
      <c r="K321" s="1"/>
      <c r="L321" s="1"/>
    </row>
    <row r="322" spans="1:12" x14ac:dyDescent="0.35">
      <c r="A322" t="s">
        <v>109</v>
      </c>
      <c r="B322" t="s">
        <v>18</v>
      </c>
      <c r="C322" t="s">
        <v>33</v>
      </c>
      <c r="D322" s="1">
        <v>-3000</v>
      </c>
      <c r="E322" s="1">
        <v>0</v>
      </c>
      <c r="F322" s="1">
        <v>3000</v>
      </c>
      <c r="G322" s="2">
        <f t="shared" ref="G322:G385" si="5">IF(D322=0,"-",IF(D322&lt;0,F322/D322*-1,F322/D322))</f>
        <v>1</v>
      </c>
      <c r="H322" s="1"/>
      <c r="I322" s="1"/>
      <c r="J322" s="1"/>
      <c r="K322" s="1"/>
      <c r="L322" s="1"/>
    </row>
    <row r="323" spans="1:12" x14ac:dyDescent="0.35">
      <c r="A323" t="s">
        <v>108</v>
      </c>
      <c r="B323" t="s">
        <v>18</v>
      </c>
      <c r="C323" t="s">
        <v>33</v>
      </c>
      <c r="D323" s="1">
        <v>-4000</v>
      </c>
      <c r="E323" s="1">
        <v>0</v>
      </c>
      <c r="F323" s="1">
        <v>4000</v>
      </c>
      <c r="G323" s="2">
        <f t="shared" si="5"/>
        <v>1</v>
      </c>
      <c r="H323" s="1"/>
      <c r="I323" s="1"/>
      <c r="J323" s="1"/>
      <c r="K323" s="1"/>
      <c r="L323" s="1"/>
    </row>
    <row r="324" spans="1:12" x14ac:dyDescent="0.35">
      <c r="A324" t="s">
        <v>107</v>
      </c>
      <c r="B324" t="s">
        <v>18</v>
      </c>
      <c r="C324" t="s">
        <v>33</v>
      </c>
      <c r="D324" s="1">
        <v>-4000</v>
      </c>
      <c r="E324" s="1">
        <v>-4864.9399999999996</v>
      </c>
      <c r="F324" s="1">
        <v>-864.94</v>
      </c>
      <c r="G324" s="2">
        <f t="shared" si="5"/>
        <v>-0.21623500000000001</v>
      </c>
      <c r="H324" s="1"/>
      <c r="I324" s="1"/>
      <c r="J324" s="1"/>
      <c r="K324" s="1"/>
      <c r="L324" s="1"/>
    </row>
    <row r="325" spans="1:12" x14ac:dyDescent="0.35">
      <c r="A325" t="s">
        <v>106</v>
      </c>
      <c r="B325" t="s">
        <v>18</v>
      </c>
      <c r="C325" t="s">
        <v>33</v>
      </c>
      <c r="D325" s="1">
        <v>-4000</v>
      </c>
      <c r="E325" s="1">
        <v>0</v>
      </c>
      <c r="F325" s="1">
        <v>4000</v>
      </c>
      <c r="G325" s="2">
        <f t="shared" si="5"/>
        <v>1</v>
      </c>
      <c r="H325" s="1"/>
      <c r="I325" s="1"/>
      <c r="J325" s="1"/>
      <c r="K325" s="1"/>
      <c r="L325" s="1"/>
    </row>
    <row r="326" spans="1:12" x14ac:dyDescent="0.35">
      <c r="A326" t="s">
        <v>105</v>
      </c>
      <c r="B326" t="s">
        <v>18</v>
      </c>
      <c r="C326" t="s">
        <v>33</v>
      </c>
      <c r="D326" s="1">
        <v>-4000</v>
      </c>
      <c r="E326" s="1">
        <v>-4381.6899999999996</v>
      </c>
      <c r="F326" s="1">
        <v>-381.69</v>
      </c>
      <c r="G326" s="2">
        <f t="shared" si="5"/>
        <v>-9.5422499999999993E-2</v>
      </c>
      <c r="H326" s="1"/>
      <c r="I326" s="1"/>
      <c r="J326" s="1"/>
      <c r="K326" s="1"/>
      <c r="L326" s="1"/>
    </row>
    <row r="327" spans="1:12" x14ac:dyDescent="0.35">
      <c r="A327" t="s">
        <v>106</v>
      </c>
      <c r="B327" t="s">
        <v>10</v>
      </c>
      <c r="C327" t="s">
        <v>34</v>
      </c>
      <c r="D327" s="1">
        <v>0</v>
      </c>
      <c r="E327" s="1">
        <v>-20000</v>
      </c>
      <c r="F327" s="1">
        <v>-20000</v>
      </c>
      <c r="G327" s="2" t="str">
        <f t="shared" si="5"/>
        <v>-</v>
      </c>
      <c r="H327" s="1"/>
      <c r="I327" s="1"/>
      <c r="J327" s="1"/>
      <c r="K327" s="1"/>
      <c r="L327" s="1"/>
    </row>
    <row r="328" spans="1:12" x14ac:dyDescent="0.35">
      <c r="A328" t="s">
        <v>109</v>
      </c>
      <c r="B328" t="s">
        <v>15</v>
      </c>
      <c r="C328" t="s">
        <v>34</v>
      </c>
      <c r="D328" s="1">
        <v>-15000</v>
      </c>
      <c r="E328" s="1">
        <v>0</v>
      </c>
      <c r="F328" s="1">
        <v>15000</v>
      </c>
      <c r="G328" s="2">
        <f t="shared" si="5"/>
        <v>1</v>
      </c>
      <c r="H328" s="1"/>
      <c r="I328" s="1"/>
      <c r="J328" s="1"/>
      <c r="K328" s="1"/>
      <c r="L328" s="1"/>
    </row>
    <row r="329" spans="1:12" x14ac:dyDescent="0.35">
      <c r="A329" t="s">
        <v>108</v>
      </c>
      <c r="B329" t="s">
        <v>15</v>
      </c>
      <c r="C329" t="s">
        <v>34</v>
      </c>
      <c r="D329" s="1">
        <v>-16200</v>
      </c>
      <c r="E329" s="1">
        <v>0</v>
      </c>
      <c r="F329" s="1">
        <v>16200</v>
      </c>
      <c r="G329" s="2">
        <f t="shared" si="5"/>
        <v>1</v>
      </c>
      <c r="H329" s="1"/>
      <c r="I329" s="1"/>
      <c r="J329" s="1"/>
      <c r="K329" s="1"/>
      <c r="L329" s="1"/>
    </row>
    <row r="330" spans="1:12" x14ac:dyDescent="0.35">
      <c r="A330" t="s">
        <v>107</v>
      </c>
      <c r="B330" t="s">
        <v>15</v>
      </c>
      <c r="C330" t="s">
        <v>34</v>
      </c>
      <c r="D330" s="1">
        <v>-17496</v>
      </c>
      <c r="E330" s="1">
        <v>0</v>
      </c>
      <c r="F330" s="1">
        <v>17496</v>
      </c>
      <c r="G330" s="2">
        <f t="shared" si="5"/>
        <v>1</v>
      </c>
      <c r="H330" s="1"/>
      <c r="I330" s="1"/>
      <c r="J330" s="1"/>
      <c r="K330" s="1"/>
      <c r="L330" s="1"/>
    </row>
    <row r="331" spans="1:12" x14ac:dyDescent="0.35">
      <c r="A331" t="s">
        <v>106</v>
      </c>
      <c r="B331" t="s">
        <v>15</v>
      </c>
      <c r="C331" t="s">
        <v>34</v>
      </c>
      <c r="D331" s="1">
        <v>-18895.68</v>
      </c>
      <c r="E331" s="1">
        <v>0</v>
      </c>
      <c r="F331" s="1">
        <v>18895.68</v>
      </c>
      <c r="G331" s="2">
        <f t="shared" si="5"/>
        <v>1</v>
      </c>
      <c r="H331" s="1"/>
      <c r="I331" s="1"/>
      <c r="J331" s="1"/>
      <c r="K331" s="1"/>
      <c r="L331" s="1"/>
    </row>
    <row r="332" spans="1:12" x14ac:dyDescent="0.35">
      <c r="A332" t="s">
        <v>105</v>
      </c>
      <c r="B332" t="s">
        <v>15</v>
      </c>
      <c r="C332" t="s">
        <v>34</v>
      </c>
      <c r="D332" s="1">
        <v>-20407.330000000002</v>
      </c>
      <c r="E332" s="1">
        <v>0</v>
      </c>
      <c r="F332" s="1">
        <v>20407.330000000002</v>
      </c>
      <c r="G332" s="2">
        <f t="shared" si="5"/>
        <v>1</v>
      </c>
      <c r="H332" s="1"/>
      <c r="I332" s="1"/>
      <c r="J332" s="1"/>
      <c r="K332" s="1"/>
      <c r="L332" s="1"/>
    </row>
    <row r="333" spans="1:12" x14ac:dyDescent="0.35">
      <c r="A333" t="s">
        <v>109</v>
      </c>
      <c r="B333" t="s">
        <v>11</v>
      </c>
      <c r="C333" t="s">
        <v>34</v>
      </c>
      <c r="D333" s="1">
        <v>-5000</v>
      </c>
      <c r="E333" s="1">
        <v>0</v>
      </c>
      <c r="F333" s="1">
        <v>5000</v>
      </c>
      <c r="G333" s="2">
        <f t="shared" si="5"/>
        <v>1</v>
      </c>
      <c r="H333" s="1"/>
      <c r="I333" s="1"/>
      <c r="J333" s="1"/>
      <c r="K333" s="1"/>
      <c r="L333" s="1"/>
    </row>
    <row r="334" spans="1:12" x14ac:dyDescent="0.35">
      <c r="A334" t="s">
        <v>108</v>
      </c>
      <c r="B334" t="s">
        <v>11</v>
      </c>
      <c r="C334" t="s">
        <v>34</v>
      </c>
      <c r="D334" s="1">
        <v>-5400</v>
      </c>
      <c r="E334" s="1">
        <v>0</v>
      </c>
      <c r="F334" s="1">
        <v>5400</v>
      </c>
      <c r="G334" s="2">
        <f t="shared" si="5"/>
        <v>1</v>
      </c>
      <c r="H334" s="1"/>
      <c r="I334" s="1"/>
      <c r="J334" s="1"/>
      <c r="K334" s="1"/>
      <c r="L334" s="1"/>
    </row>
    <row r="335" spans="1:12" x14ac:dyDescent="0.35">
      <c r="A335" t="s">
        <v>107</v>
      </c>
      <c r="B335" t="s">
        <v>11</v>
      </c>
      <c r="C335" t="s">
        <v>34</v>
      </c>
      <c r="D335" s="1">
        <v>-5832</v>
      </c>
      <c r="E335" s="1">
        <v>0</v>
      </c>
      <c r="F335" s="1">
        <v>5832</v>
      </c>
      <c r="G335" s="2">
        <f t="shared" si="5"/>
        <v>1</v>
      </c>
      <c r="H335" s="1"/>
      <c r="I335" s="1"/>
      <c r="J335" s="1"/>
      <c r="K335" s="1"/>
      <c r="L335" s="1"/>
    </row>
    <row r="336" spans="1:12" x14ac:dyDescent="0.35">
      <c r="A336" t="s">
        <v>106</v>
      </c>
      <c r="B336" t="s">
        <v>11</v>
      </c>
      <c r="C336" t="s">
        <v>34</v>
      </c>
      <c r="D336" s="1">
        <v>-6298.56</v>
      </c>
      <c r="E336" s="1">
        <v>0</v>
      </c>
      <c r="F336" s="1">
        <v>6298.56</v>
      </c>
      <c r="G336" s="2">
        <f t="shared" si="5"/>
        <v>1</v>
      </c>
      <c r="H336" s="1"/>
      <c r="I336" s="1"/>
      <c r="J336" s="1"/>
      <c r="K336" s="1"/>
      <c r="L336" s="1"/>
    </row>
    <row r="337" spans="1:12" x14ac:dyDescent="0.35">
      <c r="A337" t="s">
        <v>105</v>
      </c>
      <c r="B337" t="s">
        <v>11</v>
      </c>
      <c r="C337" t="s">
        <v>34</v>
      </c>
      <c r="D337" s="1">
        <v>-6802.44</v>
      </c>
      <c r="E337" s="1">
        <v>0</v>
      </c>
      <c r="F337" s="1">
        <v>6802.44</v>
      </c>
      <c r="G337" s="2">
        <f t="shared" si="5"/>
        <v>1</v>
      </c>
      <c r="H337" s="1"/>
      <c r="I337" s="1"/>
      <c r="J337" s="1"/>
      <c r="K337" s="1"/>
      <c r="L337" s="1"/>
    </row>
    <row r="338" spans="1:12" x14ac:dyDescent="0.35">
      <c r="A338" t="s">
        <v>109</v>
      </c>
      <c r="B338" t="s">
        <v>12</v>
      </c>
      <c r="C338" t="s">
        <v>34</v>
      </c>
      <c r="D338" s="1">
        <v>-5000</v>
      </c>
      <c r="E338" s="1">
        <v>0</v>
      </c>
      <c r="F338" s="1">
        <v>5000</v>
      </c>
      <c r="G338" s="2">
        <f t="shared" si="5"/>
        <v>1</v>
      </c>
      <c r="H338" s="1"/>
      <c r="I338" s="1"/>
      <c r="J338" s="1"/>
      <c r="K338" s="1"/>
      <c r="L338" s="1"/>
    </row>
    <row r="339" spans="1:12" x14ac:dyDescent="0.35">
      <c r="A339" t="s">
        <v>108</v>
      </c>
      <c r="B339" t="s">
        <v>12</v>
      </c>
      <c r="C339" t="s">
        <v>34</v>
      </c>
      <c r="D339" s="1">
        <v>-5400</v>
      </c>
      <c r="E339" s="1">
        <v>0</v>
      </c>
      <c r="F339" s="1">
        <v>5400</v>
      </c>
      <c r="G339" s="2">
        <f t="shared" si="5"/>
        <v>1</v>
      </c>
      <c r="H339" s="1"/>
      <c r="I339" s="1"/>
      <c r="J339" s="1"/>
      <c r="K339" s="1"/>
      <c r="L339" s="1"/>
    </row>
    <row r="340" spans="1:12" x14ac:dyDescent="0.35">
      <c r="A340" t="s">
        <v>107</v>
      </c>
      <c r="B340" t="s">
        <v>12</v>
      </c>
      <c r="C340" t="s">
        <v>34</v>
      </c>
      <c r="D340" s="1">
        <v>-5832</v>
      </c>
      <c r="E340" s="1">
        <v>0</v>
      </c>
      <c r="F340" s="1">
        <v>5832</v>
      </c>
      <c r="G340" s="2">
        <f t="shared" si="5"/>
        <v>1</v>
      </c>
      <c r="H340" s="1"/>
      <c r="I340" s="1"/>
      <c r="J340" s="1"/>
      <c r="K340" s="1"/>
      <c r="L340" s="1"/>
    </row>
    <row r="341" spans="1:12" x14ac:dyDescent="0.35">
      <c r="A341" t="s">
        <v>106</v>
      </c>
      <c r="B341" t="s">
        <v>12</v>
      </c>
      <c r="C341" t="s">
        <v>34</v>
      </c>
      <c r="D341" s="1">
        <v>-6298.56</v>
      </c>
      <c r="E341" s="1">
        <v>0</v>
      </c>
      <c r="F341" s="1">
        <v>6298.56</v>
      </c>
      <c r="G341" s="2">
        <f t="shared" si="5"/>
        <v>1</v>
      </c>
      <c r="H341" s="1"/>
      <c r="I341" s="1"/>
      <c r="J341" s="1"/>
      <c r="K341" s="1"/>
      <c r="L341" s="1"/>
    </row>
    <row r="342" spans="1:12" x14ac:dyDescent="0.35">
      <c r="A342" t="s">
        <v>105</v>
      </c>
      <c r="B342" t="s">
        <v>12</v>
      </c>
      <c r="C342" t="s">
        <v>34</v>
      </c>
      <c r="D342" s="1">
        <v>-6802.44</v>
      </c>
      <c r="E342" s="1">
        <v>0</v>
      </c>
      <c r="F342" s="1">
        <v>6802.44</v>
      </c>
      <c r="G342" s="2">
        <f t="shared" si="5"/>
        <v>1</v>
      </c>
      <c r="H342" s="1"/>
      <c r="I342" s="1"/>
      <c r="J342" s="1"/>
      <c r="K342" s="1"/>
      <c r="L342" s="1"/>
    </row>
    <row r="343" spans="1:12" x14ac:dyDescent="0.35">
      <c r="A343" t="s">
        <v>109</v>
      </c>
      <c r="B343" t="s">
        <v>13</v>
      </c>
      <c r="C343" t="s">
        <v>34</v>
      </c>
      <c r="D343" s="1">
        <v>-5000</v>
      </c>
      <c r="E343" s="1">
        <v>0</v>
      </c>
      <c r="F343" s="1">
        <v>5000</v>
      </c>
      <c r="G343" s="2">
        <f t="shared" si="5"/>
        <v>1</v>
      </c>
      <c r="H343" s="1"/>
      <c r="I343" s="1"/>
      <c r="J343" s="1"/>
      <c r="K343" s="1"/>
      <c r="L343" s="1"/>
    </row>
    <row r="344" spans="1:12" x14ac:dyDescent="0.35">
      <c r="A344" t="s">
        <v>108</v>
      </c>
      <c r="B344" t="s">
        <v>13</v>
      </c>
      <c r="C344" t="s">
        <v>34</v>
      </c>
      <c r="D344" s="1">
        <v>-5400</v>
      </c>
      <c r="E344" s="1">
        <v>0</v>
      </c>
      <c r="F344" s="1">
        <v>5400</v>
      </c>
      <c r="G344" s="2">
        <f t="shared" si="5"/>
        <v>1</v>
      </c>
      <c r="H344" s="1"/>
      <c r="I344" s="1"/>
      <c r="J344" s="1"/>
      <c r="K344" s="1"/>
      <c r="L344" s="1"/>
    </row>
    <row r="345" spans="1:12" x14ac:dyDescent="0.35">
      <c r="A345" t="s">
        <v>107</v>
      </c>
      <c r="B345" t="s">
        <v>13</v>
      </c>
      <c r="C345" t="s">
        <v>34</v>
      </c>
      <c r="D345" s="1">
        <v>-5832</v>
      </c>
      <c r="E345" s="1">
        <v>0</v>
      </c>
      <c r="F345" s="1">
        <v>5832</v>
      </c>
      <c r="G345" s="2">
        <f t="shared" si="5"/>
        <v>1</v>
      </c>
      <c r="H345" s="1"/>
      <c r="I345" s="1"/>
      <c r="J345" s="1"/>
      <c r="K345" s="1"/>
      <c r="L345" s="1"/>
    </row>
    <row r="346" spans="1:12" x14ac:dyDescent="0.35">
      <c r="A346" t="s">
        <v>106</v>
      </c>
      <c r="B346" t="s">
        <v>13</v>
      </c>
      <c r="C346" t="s">
        <v>34</v>
      </c>
      <c r="D346" s="1">
        <v>-6298.56</v>
      </c>
      <c r="E346" s="1">
        <v>0</v>
      </c>
      <c r="F346" s="1">
        <v>6298.56</v>
      </c>
      <c r="G346" s="2">
        <f t="shared" si="5"/>
        <v>1</v>
      </c>
      <c r="H346" s="1"/>
      <c r="I346" s="1"/>
      <c r="J346" s="1"/>
      <c r="K346" s="1"/>
      <c r="L346" s="1"/>
    </row>
    <row r="347" spans="1:12" x14ac:dyDescent="0.35">
      <c r="A347" t="s">
        <v>105</v>
      </c>
      <c r="B347" t="s">
        <v>13</v>
      </c>
      <c r="C347" t="s">
        <v>34</v>
      </c>
      <c r="D347" s="1">
        <v>-6802.44</v>
      </c>
      <c r="E347" s="1">
        <v>0</v>
      </c>
      <c r="F347" s="1">
        <v>6802.44</v>
      </c>
      <c r="G347" s="2">
        <f t="shared" si="5"/>
        <v>1</v>
      </c>
      <c r="H347" s="1"/>
      <c r="I347" s="1"/>
      <c r="J347" s="1"/>
      <c r="K347" s="1"/>
      <c r="L347" s="1"/>
    </row>
    <row r="348" spans="1:12" x14ac:dyDescent="0.35">
      <c r="A348" t="s">
        <v>109</v>
      </c>
      <c r="B348" t="s">
        <v>28</v>
      </c>
      <c r="C348" t="s">
        <v>34</v>
      </c>
      <c r="D348" s="1">
        <v>-10000</v>
      </c>
      <c r="E348" s="1">
        <v>0</v>
      </c>
      <c r="F348" s="1">
        <v>10000</v>
      </c>
      <c r="G348" s="2">
        <f t="shared" si="5"/>
        <v>1</v>
      </c>
      <c r="H348" s="1"/>
      <c r="I348" s="1"/>
      <c r="J348" s="1"/>
      <c r="K348" s="1"/>
      <c r="L348" s="1"/>
    </row>
    <row r="349" spans="1:12" x14ac:dyDescent="0.35">
      <c r="A349" t="s">
        <v>108</v>
      </c>
      <c r="B349" t="s">
        <v>28</v>
      </c>
      <c r="C349" t="s">
        <v>34</v>
      </c>
      <c r="D349" s="1">
        <v>-20000</v>
      </c>
      <c r="E349" s="1">
        <v>0</v>
      </c>
      <c r="F349" s="1">
        <v>20000</v>
      </c>
      <c r="G349" s="2">
        <f t="shared" si="5"/>
        <v>1</v>
      </c>
      <c r="H349" s="1"/>
      <c r="I349" s="1"/>
      <c r="J349" s="1"/>
      <c r="K349" s="1"/>
      <c r="L349" s="1"/>
    </row>
    <row r="350" spans="1:12" x14ac:dyDescent="0.35">
      <c r="A350" t="s">
        <v>107</v>
      </c>
      <c r="B350" t="s">
        <v>28</v>
      </c>
      <c r="C350" t="s">
        <v>34</v>
      </c>
      <c r="D350" s="1">
        <v>-10800</v>
      </c>
      <c r="E350" s="1">
        <v>0</v>
      </c>
      <c r="F350" s="1">
        <v>10800</v>
      </c>
      <c r="G350" s="2">
        <f t="shared" si="5"/>
        <v>1</v>
      </c>
      <c r="H350" s="1"/>
      <c r="I350" s="1"/>
      <c r="J350" s="1"/>
      <c r="K350" s="1"/>
      <c r="L350" s="1"/>
    </row>
    <row r="351" spans="1:12" x14ac:dyDescent="0.35">
      <c r="A351" t="s">
        <v>105</v>
      </c>
      <c r="B351" t="s">
        <v>28</v>
      </c>
      <c r="C351" t="s">
        <v>34</v>
      </c>
      <c r="D351" s="1">
        <v>-11664</v>
      </c>
      <c r="E351" s="1">
        <v>0</v>
      </c>
      <c r="F351" s="1">
        <v>11664</v>
      </c>
      <c r="G351" s="2">
        <f t="shared" si="5"/>
        <v>1</v>
      </c>
      <c r="H351" s="1"/>
      <c r="I351" s="1"/>
      <c r="J351" s="1"/>
      <c r="K351" s="1"/>
      <c r="L351" s="1"/>
    </row>
    <row r="352" spans="1:12" x14ac:dyDescent="0.35">
      <c r="A352" t="s">
        <v>108</v>
      </c>
      <c r="B352" t="s">
        <v>27</v>
      </c>
      <c r="C352" t="s">
        <v>35</v>
      </c>
      <c r="D352" s="1">
        <v>0</v>
      </c>
      <c r="E352" s="1">
        <v>-24295</v>
      </c>
      <c r="F352" s="1">
        <v>-24295</v>
      </c>
      <c r="G352" s="2" t="str">
        <f t="shared" si="5"/>
        <v>-</v>
      </c>
      <c r="H352" s="1"/>
      <c r="I352" s="1"/>
      <c r="J352" s="1"/>
      <c r="K352" s="1"/>
      <c r="L352" s="1"/>
    </row>
    <row r="353" spans="1:12" x14ac:dyDescent="0.35">
      <c r="A353" t="s">
        <v>107</v>
      </c>
      <c r="B353" t="s">
        <v>27</v>
      </c>
      <c r="C353" t="s">
        <v>35</v>
      </c>
      <c r="D353" s="1">
        <v>0</v>
      </c>
      <c r="E353" s="1">
        <v>-68000</v>
      </c>
      <c r="F353" s="1">
        <v>-68000</v>
      </c>
      <c r="G353" s="2" t="str">
        <f t="shared" si="5"/>
        <v>-</v>
      </c>
      <c r="H353" s="1"/>
      <c r="I353" s="1"/>
      <c r="J353" s="1"/>
      <c r="K353" s="1"/>
      <c r="L353" s="1"/>
    </row>
    <row r="354" spans="1:12" x14ac:dyDescent="0.35">
      <c r="A354" t="s">
        <v>106</v>
      </c>
      <c r="B354" t="s">
        <v>27</v>
      </c>
      <c r="C354" t="s">
        <v>35</v>
      </c>
      <c r="D354" s="1">
        <v>0</v>
      </c>
      <c r="E354" s="1">
        <v>-40000</v>
      </c>
      <c r="F354" s="1">
        <v>-40000</v>
      </c>
      <c r="G354" s="2" t="str">
        <f t="shared" si="5"/>
        <v>-</v>
      </c>
      <c r="H354" s="1"/>
      <c r="I354" s="1"/>
      <c r="J354" s="1"/>
      <c r="K354" s="1"/>
      <c r="L354" s="1"/>
    </row>
    <row r="355" spans="1:12" x14ac:dyDescent="0.35">
      <c r="A355" t="s">
        <v>105</v>
      </c>
      <c r="B355" t="s">
        <v>27</v>
      </c>
      <c r="C355" t="s">
        <v>35</v>
      </c>
      <c r="D355" s="1">
        <v>0</v>
      </c>
      <c r="E355" s="1">
        <v>-61000</v>
      </c>
      <c r="F355" s="1">
        <v>-61000</v>
      </c>
      <c r="G355" s="2" t="str">
        <f t="shared" si="5"/>
        <v>-</v>
      </c>
      <c r="H355" s="1"/>
      <c r="I355" s="1"/>
      <c r="J355" s="1"/>
      <c r="K355" s="1"/>
      <c r="L355" s="1"/>
    </row>
    <row r="356" spans="1:12" x14ac:dyDescent="0.35">
      <c r="A356" t="s">
        <v>109</v>
      </c>
      <c r="B356" t="s">
        <v>15</v>
      </c>
      <c r="C356" t="s">
        <v>35</v>
      </c>
      <c r="D356" s="1">
        <v>-1819743.34</v>
      </c>
      <c r="E356" s="1">
        <v>-1076589</v>
      </c>
      <c r="F356" s="1">
        <v>743154.34</v>
      </c>
      <c r="G356" s="2">
        <f t="shared" si="5"/>
        <v>0.40838415158040908</v>
      </c>
      <c r="H356" s="1"/>
      <c r="I356" s="1"/>
      <c r="J356" s="1"/>
      <c r="K356" s="1"/>
      <c r="L356" s="1"/>
    </row>
    <row r="357" spans="1:12" x14ac:dyDescent="0.35">
      <c r="A357" t="s">
        <v>108</v>
      </c>
      <c r="B357" t="s">
        <v>15</v>
      </c>
      <c r="C357" t="s">
        <v>35</v>
      </c>
      <c r="D357" s="1">
        <v>-1985239.39</v>
      </c>
      <c r="E357" s="1">
        <v>-1291369</v>
      </c>
      <c r="F357" s="1">
        <v>693870.39</v>
      </c>
      <c r="G357" s="2">
        <f t="shared" si="5"/>
        <v>0.34951472023734126</v>
      </c>
      <c r="H357" s="1"/>
      <c r="I357" s="1"/>
      <c r="J357" s="1"/>
      <c r="K357" s="1"/>
      <c r="L357" s="1"/>
    </row>
    <row r="358" spans="1:12" x14ac:dyDescent="0.35">
      <c r="A358" t="s">
        <v>107</v>
      </c>
      <c r="B358" t="s">
        <v>15</v>
      </c>
      <c r="C358" t="s">
        <v>35</v>
      </c>
      <c r="D358" s="1">
        <v>-2166208.2200000002</v>
      </c>
      <c r="E358" s="1">
        <v>-1516890</v>
      </c>
      <c r="F358" s="1">
        <v>649318.22</v>
      </c>
      <c r="G358" s="2">
        <f t="shared" si="5"/>
        <v>0.29974875637763015</v>
      </c>
      <c r="H358" s="1"/>
      <c r="I358" s="1"/>
      <c r="J358" s="1"/>
      <c r="K358" s="1"/>
      <c r="L358" s="1"/>
    </row>
    <row r="359" spans="1:12" x14ac:dyDescent="0.35">
      <c r="A359" t="s">
        <v>106</v>
      </c>
      <c r="B359" t="s">
        <v>15</v>
      </c>
      <c r="C359" t="s">
        <v>35</v>
      </c>
      <c r="D359" s="1">
        <v>-2364148</v>
      </c>
      <c r="E359" s="1">
        <v>-1270485</v>
      </c>
      <c r="F359" s="1">
        <v>1093663</v>
      </c>
      <c r="G359" s="2">
        <f t="shared" si="5"/>
        <v>0.4626034410705252</v>
      </c>
      <c r="H359" s="1"/>
      <c r="I359" s="1"/>
      <c r="J359" s="1"/>
      <c r="K359" s="1"/>
      <c r="L359" s="1"/>
    </row>
    <row r="360" spans="1:12" x14ac:dyDescent="0.35">
      <c r="A360" t="s">
        <v>105</v>
      </c>
      <c r="B360" t="s">
        <v>15</v>
      </c>
      <c r="C360" t="s">
        <v>35</v>
      </c>
      <c r="D360" s="1">
        <v>-2580708.16</v>
      </c>
      <c r="E360" s="1">
        <v>-3366372.5</v>
      </c>
      <c r="F360" s="1">
        <v>-785664.34</v>
      </c>
      <c r="G360" s="2">
        <f t="shared" si="5"/>
        <v>-0.30443749982175433</v>
      </c>
      <c r="H360" s="1"/>
      <c r="I360" s="1"/>
      <c r="J360" s="1"/>
      <c r="K360" s="1"/>
      <c r="L360" s="1"/>
    </row>
    <row r="361" spans="1:12" x14ac:dyDescent="0.35">
      <c r="A361" t="s">
        <v>109</v>
      </c>
      <c r="B361" t="s">
        <v>11</v>
      </c>
      <c r="C361" t="s">
        <v>35</v>
      </c>
      <c r="D361" s="1">
        <v>-808774.82</v>
      </c>
      <c r="E361" s="1">
        <v>-1172383</v>
      </c>
      <c r="F361" s="1">
        <v>-363608.18</v>
      </c>
      <c r="G361" s="2">
        <f t="shared" si="5"/>
        <v>-0.44957900642851373</v>
      </c>
      <c r="H361" s="1"/>
      <c r="I361" s="1"/>
      <c r="J361" s="1"/>
      <c r="K361" s="1"/>
      <c r="L361" s="1"/>
    </row>
    <row r="362" spans="1:12" x14ac:dyDescent="0.35">
      <c r="A362" t="s">
        <v>108</v>
      </c>
      <c r="B362" t="s">
        <v>11</v>
      </c>
      <c r="C362" t="s">
        <v>35</v>
      </c>
      <c r="D362" s="1">
        <v>-882328.62</v>
      </c>
      <c r="E362" s="1">
        <v>-1451178</v>
      </c>
      <c r="F362" s="1">
        <v>-568849.38</v>
      </c>
      <c r="G362" s="2">
        <f t="shared" si="5"/>
        <v>-0.64471373488938855</v>
      </c>
      <c r="H362" s="1"/>
      <c r="I362" s="1"/>
      <c r="J362" s="1"/>
      <c r="K362" s="1"/>
      <c r="L362" s="1"/>
    </row>
    <row r="363" spans="1:12" x14ac:dyDescent="0.35">
      <c r="A363" t="s">
        <v>107</v>
      </c>
      <c r="B363" t="s">
        <v>11</v>
      </c>
      <c r="C363" t="s">
        <v>35</v>
      </c>
      <c r="D363" s="1">
        <v>-962759.21</v>
      </c>
      <c r="E363" s="1">
        <v>-1881780</v>
      </c>
      <c r="F363" s="1">
        <v>-919020.79</v>
      </c>
      <c r="G363" s="2">
        <f t="shared" si="5"/>
        <v>-0.95456972050155731</v>
      </c>
      <c r="H363" s="1"/>
      <c r="I363" s="1"/>
      <c r="J363" s="1"/>
      <c r="K363" s="1"/>
      <c r="L363" s="1"/>
    </row>
    <row r="364" spans="1:12" x14ac:dyDescent="0.35">
      <c r="A364" t="s">
        <v>106</v>
      </c>
      <c r="B364" t="s">
        <v>11</v>
      </c>
      <c r="C364" t="s">
        <v>35</v>
      </c>
      <c r="D364" s="1">
        <v>-1050732.44</v>
      </c>
      <c r="E364" s="1">
        <v>-1697460</v>
      </c>
      <c r="F364" s="1">
        <v>-646727.56000000006</v>
      </c>
      <c r="G364" s="2">
        <f t="shared" si="5"/>
        <v>-0.61550165901416354</v>
      </c>
      <c r="H364" s="1"/>
      <c r="I364" s="1"/>
      <c r="J364" s="1"/>
      <c r="K364" s="1"/>
      <c r="L364" s="1"/>
    </row>
    <row r="365" spans="1:12" x14ac:dyDescent="0.35">
      <c r="A365" t="s">
        <v>105</v>
      </c>
      <c r="B365" t="s">
        <v>11</v>
      </c>
      <c r="C365" t="s">
        <v>35</v>
      </c>
      <c r="D365" s="1">
        <v>-1146981.3999999999</v>
      </c>
      <c r="E365" s="1">
        <v>-2736800</v>
      </c>
      <c r="F365" s="1">
        <v>-1589818.6</v>
      </c>
      <c r="G365" s="2">
        <f t="shared" si="5"/>
        <v>-1.38608926003508</v>
      </c>
      <c r="H365" s="1"/>
      <c r="I365" s="1"/>
      <c r="J365" s="1"/>
      <c r="K365" s="1"/>
      <c r="L365" s="1"/>
    </row>
    <row r="366" spans="1:12" x14ac:dyDescent="0.35">
      <c r="A366" t="s">
        <v>109</v>
      </c>
      <c r="B366" t="s">
        <v>12</v>
      </c>
      <c r="C366" t="s">
        <v>35</v>
      </c>
      <c r="D366" s="1">
        <v>-808774.82</v>
      </c>
      <c r="E366" s="1">
        <v>-1002787</v>
      </c>
      <c r="F366" s="1">
        <v>-194012.18</v>
      </c>
      <c r="G366" s="2">
        <f t="shared" si="5"/>
        <v>-0.23988405079178901</v>
      </c>
      <c r="H366" s="1"/>
      <c r="I366" s="1"/>
      <c r="J366" s="1"/>
      <c r="K366" s="1"/>
      <c r="L366" s="1"/>
    </row>
    <row r="367" spans="1:12" x14ac:dyDescent="0.35">
      <c r="A367" t="s">
        <v>108</v>
      </c>
      <c r="B367" t="s">
        <v>12</v>
      </c>
      <c r="C367" t="s">
        <v>35</v>
      </c>
      <c r="D367" s="1">
        <v>-882328.62</v>
      </c>
      <c r="E367" s="1">
        <v>-1119455</v>
      </c>
      <c r="F367" s="1">
        <v>-237126.38</v>
      </c>
      <c r="G367" s="2">
        <f t="shared" si="5"/>
        <v>-0.26875063850926656</v>
      </c>
      <c r="H367" s="1"/>
      <c r="I367" s="1"/>
      <c r="J367" s="1"/>
      <c r="K367" s="1"/>
      <c r="L367" s="1"/>
    </row>
    <row r="368" spans="1:12" x14ac:dyDescent="0.35">
      <c r="A368" t="s">
        <v>107</v>
      </c>
      <c r="B368" t="s">
        <v>12</v>
      </c>
      <c r="C368" t="s">
        <v>35</v>
      </c>
      <c r="D368" s="1">
        <v>-962759.21</v>
      </c>
      <c r="E368" s="1">
        <v>-1562870</v>
      </c>
      <c r="F368" s="1">
        <v>-600110.79</v>
      </c>
      <c r="G368" s="2">
        <f t="shared" si="5"/>
        <v>-0.62332386308721999</v>
      </c>
      <c r="H368" s="1"/>
      <c r="I368" s="1"/>
      <c r="J368" s="1"/>
      <c r="K368" s="1"/>
      <c r="L368" s="1"/>
    </row>
    <row r="369" spans="1:12" x14ac:dyDescent="0.35">
      <c r="A369" t="s">
        <v>106</v>
      </c>
      <c r="B369" t="s">
        <v>12</v>
      </c>
      <c r="C369" t="s">
        <v>35</v>
      </c>
      <c r="D369" s="1">
        <v>-1050732.44</v>
      </c>
      <c r="E369" s="1">
        <v>-1688120</v>
      </c>
      <c r="F369" s="1">
        <v>-637387.56000000006</v>
      </c>
      <c r="G369" s="2">
        <f t="shared" si="5"/>
        <v>-0.60661262157281459</v>
      </c>
      <c r="H369" s="1"/>
      <c r="I369" s="1"/>
      <c r="J369" s="1"/>
      <c r="K369" s="1"/>
      <c r="L369" s="1"/>
    </row>
    <row r="370" spans="1:12" x14ac:dyDescent="0.35">
      <c r="A370" t="s">
        <v>105</v>
      </c>
      <c r="B370" t="s">
        <v>12</v>
      </c>
      <c r="C370" t="s">
        <v>35</v>
      </c>
      <c r="D370" s="1">
        <v>-1146981.3999999999</v>
      </c>
      <c r="E370" s="1">
        <v>-2380458.5</v>
      </c>
      <c r="F370" s="1">
        <v>-1233477.1000000001</v>
      </c>
      <c r="G370" s="2">
        <f t="shared" si="5"/>
        <v>-1.0754115977817951</v>
      </c>
      <c r="H370" s="1"/>
      <c r="I370" s="1"/>
      <c r="J370" s="1"/>
      <c r="K370" s="1"/>
      <c r="L370" s="1"/>
    </row>
    <row r="371" spans="1:12" x14ac:dyDescent="0.35">
      <c r="A371" t="s">
        <v>109</v>
      </c>
      <c r="B371" t="s">
        <v>13</v>
      </c>
      <c r="C371" t="s">
        <v>35</v>
      </c>
      <c r="D371" s="1">
        <v>-606581.11</v>
      </c>
      <c r="E371" s="1">
        <v>-914681</v>
      </c>
      <c r="F371" s="1">
        <v>-308099.89</v>
      </c>
      <c r="G371" s="2">
        <f t="shared" si="5"/>
        <v>-0.50792859342421659</v>
      </c>
      <c r="H371" s="1"/>
      <c r="I371" s="1"/>
      <c r="J371" s="1"/>
      <c r="K371" s="1"/>
      <c r="L371" s="1"/>
    </row>
    <row r="372" spans="1:12" x14ac:dyDescent="0.35">
      <c r="A372" t="s">
        <v>108</v>
      </c>
      <c r="B372" t="s">
        <v>13</v>
      </c>
      <c r="C372" t="s">
        <v>35</v>
      </c>
      <c r="D372" s="1">
        <v>-661746.46</v>
      </c>
      <c r="E372" s="1">
        <v>-916048</v>
      </c>
      <c r="F372" s="1">
        <v>-254301.54</v>
      </c>
      <c r="G372" s="2">
        <f t="shared" si="5"/>
        <v>-0.38428847809778993</v>
      </c>
      <c r="H372" s="1"/>
      <c r="I372" s="1"/>
      <c r="J372" s="1"/>
      <c r="K372" s="1"/>
      <c r="L372" s="1"/>
    </row>
    <row r="373" spans="1:12" x14ac:dyDescent="0.35">
      <c r="A373" t="s">
        <v>107</v>
      </c>
      <c r="B373" t="s">
        <v>13</v>
      </c>
      <c r="C373" t="s">
        <v>35</v>
      </c>
      <c r="D373" s="1">
        <v>-722069.41</v>
      </c>
      <c r="E373" s="1">
        <v>-1244060</v>
      </c>
      <c r="F373" s="1">
        <v>-521990.59</v>
      </c>
      <c r="G373" s="2">
        <f t="shared" si="5"/>
        <v>-0.72290915910701714</v>
      </c>
      <c r="H373" s="1"/>
      <c r="I373" s="1"/>
      <c r="J373" s="1"/>
      <c r="K373" s="1"/>
      <c r="L373" s="1"/>
    </row>
    <row r="374" spans="1:12" x14ac:dyDescent="0.35">
      <c r="A374" t="s">
        <v>106</v>
      </c>
      <c r="B374" t="s">
        <v>13</v>
      </c>
      <c r="C374" t="s">
        <v>35</v>
      </c>
      <c r="D374" s="1">
        <v>-788049.33</v>
      </c>
      <c r="E374" s="1">
        <v>-660885</v>
      </c>
      <c r="F374" s="1">
        <v>127164.33</v>
      </c>
      <c r="G374" s="2">
        <f t="shared" si="5"/>
        <v>0.16136595154519071</v>
      </c>
      <c r="H374" s="1"/>
      <c r="I374" s="1"/>
      <c r="J374" s="1"/>
      <c r="K374" s="1"/>
      <c r="L374" s="1"/>
    </row>
    <row r="375" spans="1:12" x14ac:dyDescent="0.35">
      <c r="A375" t="s">
        <v>105</v>
      </c>
      <c r="B375" t="s">
        <v>13</v>
      </c>
      <c r="C375" t="s">
        <v>35</v>
      </c>
      <c r="D375" s="1">
        <v>-860236.05</v>
      </c>
      <c r="E375" s="1">
        <v>-2333369</v>
      </c>
      <c r="F375" s="1">
        <v>-1473132.95</v>
      </c>
      <c r="G375" s="2">
        <f t="shared" si="5"/>
        <v>-1.7124752560648904</v>
      </c>
      <c r="H375" s="1"/>
      <c r="I375" s="1"/>
      <c r="J375" s="1"/>
      <c r="K375" s="1"/>
      <c r="L375" s="1"/>
    </row>
    <row r="376" spans="1:12" x14ac:dyDescent="0.35">
      <c r="A376" t="s">
        <v>107</v>
      </c>
      <c r="B376" t="s">
        <v>30</v>
      </c>
      <c r="C376" t="s">
        <v>35</v>
      </c>
      <c r="D376" s="1">
        <v>0</v>
      </c>
      <c r="E376" s="1">
        <v>-54450</v>
      </c>
      <c r="F376" s="1">
        <v>-54450</v>
      </c>
      <c r="G376" s="2" t="str">
        <f t="shared" si="5"/>
        <v>-</v>
      </c>
      <c r="H376" s="1"/>
      <c r="I376" s="1"/>
      <c r="J376" s="1"/>
      <c r="K376" s="1"/>
      <c r="L376" s="1"/>
    </row>
    <row r="377" spans="1:12" x14ac:dyDescent="0.35">
      <c r="A377" t="s">
        <v>105</v>
      </c>
      <c r="B377" t="s">
        <v>30</v>
      </c>
      <c r="C377" t="s">
        <v>35</v>
      </c>
      <c r="D377" s="1">
        <v>0</v>
      </c>
      <c r="E377" s="1">
        <v>-114950</v>
      </c>
      <c r="F377" s="1">
        <v>-114950</v>
      </c>
      <c r="G377" s="2" t="str">
        <f t="shared" si="5"/>
        <v>-</v>
      </c>
      <c r="H377" s="1"/>
      <c r="I377" s="1"/>
      <c r="J377" s="1"/>
      <c r="K377" s="1"/>
      <c r="L377" s="1"/>
    </row>
    <row r="378" spans="1:12" x14ac:dyDescent="0.35">
      <c r="A378" t="s">
        <v>107</v>
      </c>
      <c r="B378" t="s">
        <v>40</v>
      </c>
      <c r="C378" t="s">
        <v>35</v>
      </c>
      <c r="D378" s="1">
        <v>0</v>
      </c>
      <c r="E378" s="1">
        <v>-90750</v>
      </c>
      <c r="F378" s="1">
        <v>-90750</v>
      </c>
      <c r="G378" s="2" t="str">
        <f t="shared" si="5"/>
        <v>-</v>
      </c>
      <c r="H378" s="1"/>
      <c r="I378" s="1"/>
      <c r="J378" s="1"/>
      <c r="K378" s="1"/>
      <c r="L378" s="1"/>
    </row>
    <row r="379" spans="1:12" x14ac:dyDescent="0.35">
      <c r="A379" t="s">
        <v>106</v>
      </c>
      <c r="B379" t="s">
        <v>40</v>
      </c>
      <c r="C379" t="s">
        <v>35</v>
      </c>
      <c r="D379" s="1">
        <v>0</v>
      </c>
      <c r="E379" s="1">
        <v>-64200</v>
      </c>
      <c r="F379" s="1">
        <v>-64200</v>
      </c>
      <c r="G379" s="2" t="str">
        <f t="shared" si="5"/>
        <v>-</v>
      </c>
      <c r="H379" s="1"/>
      <c r="I379" s="1"/>
      <c r="J379" s="1"/>
      <c r="K379" s="1"/>
      <c r="L379" s="1"/>
    </row>
    <row r="380" spans="1:12" x14ac:dyDescent="0.35">
      <c r="A380" t="s">
        <v>105</v>
      </c>
      <c r="B380" t="s">
        <v>40</v>
      </c>
      <c r="C380" t="s">
        <v>35</v>
      </c>
      <c r="D380" s="1">
        <v>0</v>
      </c>
      <c r="E380" s="1">
        <v>-45000</v>
      </c>
      <c r="F380" s="1">
        <v>-45000</v>
      </c>
      <c r="G380" s="2" t="str">
        <f t="shared" si="5"/>
        <v>-</v>
      </c>
      <c r="H380" s="1"/>
      <c r="I380" s="1"/>
      <c r="J380" s="1"/>
      <c r="K380" s="1"/>
      <c r="L380" s="1"/>
    </row>
    <row r="381" spans="1:12" x14ac:dyDescent="0.35">
      <c r="A381" t="s">
        <v>109</v>
      </c>
      <c r="B381" t="s">
        <v>10</v>
      </c>
      <c r="C381" t="s">
        <v>36</v>
      </c>
      <c r="D381" s="1">
        <v>-300000</v>
      </c>
      <c r="E381" s="1">
        <v>-240749.79</v>
      </c>
      <c r="F381" s="1">
        <v>59250.21</v>
      </c>
      <c r="G381" s="2">
        <f t="shared" si="5"/>
        <v>0.1975007</v>
      </c>
      <c r="H381" s="1"/>
      <c r="I381" s="1"/>
      <c r="J381" s="1"/>
      <c r="K381" s="1"/>
      <c r="L381" s="1"/>
    </row>
    <row r="382" spans="1:12" x14ac:dyDescent="0.35">
      <c r="A382" t="s">
        <v>108</v>
      </c>
      <c r="B382" t="s">
        <v>10</v>
      </c>
      <c r="C382" t="s">
        <v>36</v>
      </c>
      <c r="D382" s="1">
        <v>-300000</v>
      </c>
      <c r="E382" s="1">
        <v>-323442</v>
      </c>
      <c r="F382" s="1">
        <v>-23442</v>
      </c>
      <c r="G382" s="2">
        <f t="shared" si="5"/>
        <v>-7.8140000000000001E-2</v>
      </c>
      <c r="H382" s="1"/>
      <c r="I382" s="1"/>
      <c r="J382" s="1"/>
      <c r="K382" s="1"/>
      <c r="L382" s="1"/>
    </row>
    <row r="383" spans="1:12" x14ac:dyDescent="0.35">
      <c r="A383" t="s">
        <v>107</v>
      </c>
      <c r="B383" t="s">
        <v>10</v>
      </c>
      <c r="C383" t="s">
        <v>36</v>
      </c>
      <c r="D383" s="1">
        <v>-300000</v>
      </c>
      <c r="E383" s="1">
        <v>-418645.62</v>
      </c>
      <c r="F383" s="1">
        <v>-118645.62</v>
      </c>
      <c r="G383" s="2">
        <f t="shared" si="5"/>
        <v>-0.39548539999999999</v>
      </c>
      <c r="H383" s="1"/>
      <c r="I383" s="1"/>
      <c r="J383" s="1"/>
      <c r="K383" s="1"/>
      <c r="L383" s="1"/>
    </row>
    <row r="384" spans="1:12" x14ac:dyDescent="0.35">
      <c r="A384" t="s">
        <v>106</v>
      </c>
      <c r="B384" t="s">
        <v>10</v>
      </c>
      <c r="C384" t="s">
        <v>36</v>
      </c>
      <c r="D384" s="1">
        <v>-375000</v>
      </c>
      <c r="E384" s="1">
        <v>-586273.46</v>
      </c>
      <c r="F384" s="1">
        <v>-211273.46</v>
      </c>
      <c r="G384" s="2">
        <f t="shared" si="5"/>
        <v>-0.56339589333333329</v>
      </c>
      <c r="H384" s="1"/>
      <c r="I384" s="1"/>
      <c r="J384" s="1"/>
      <c r="K384" s="1"/>
      <c r="L384" s="1"/>
    </row>
    <row r="385" spans="1:12" x14ac:dyDescent="0.35">
      <c r="A385" t="s">
        <v>105</v>
      </c>
      <c r="B385" t="s">
        <v>10</v>
      </c>
      <c r="C385" t="s">
        <v>36</v>
      </c>
      <c r="D385" s="1">
        <v>-375000</v>
      </c>
      <c r="E385" s="1">
        <v>-631404.80000000005</v>
      </c>
      <c r="F385" s="1">
        <v>-256404.8</v>
      </c>
      <c r="G385" s="2">
        <f t="shared" si="5"/>
        <v>-0.68374613333333334</v>
      </c>
      <c r="H385" s="1"/>
      <c r="I385" s="1"/>
      <c r="J385" s="1"/>
      <c r="K385" s="1"/>
      <c r="L385" s="1"/>
    </row>
    <row r="386" spans="1:12" x14ac:dyDescent="0.35">
      <c r="A386" t="s">
        <v>109</v>
      </c>
      <c r="B386" t="s">
        <v>37</v>
      </c>
      <c r="C386" t="s">
        <v>36</v>
      </c>
      <c r="D386" s="1">
        <v>0</v>
      </c>
      <c r="E386" s="1">
        <v>-23694.5</v>
      </c>
      <c r="F386" s="1">
        <v>-23694.5</v>
      </c>
      <c r="G386" s="2" t="str">
        <f t="shared" ref="G386:G449" si="6">IF(D386=0,"-",IF(D386&lt;0,F386/D386*-1,F386/D386))</f>
        <v>-</v>
      </c>
      <c r="H386" s="1"/>
      <c r="I386" s="1"/>
      <c r="J386" s="1"/>
      <c r="K386" s="1"/>
      <c r="L386" s="1"/>
    </row>
    <row r="387" spans="1:12" x14ac:dyDescent="0.35">
      <c r="A387" t="s">
        <v>108</v>
      </c>
      <c r="B387" t="s">
        <v>37</v>
      </c>
      <c r="C387" t="s">
        <v>36</v>
      </c>
      <c r="D387" s="1">
        <v>0</v>
      </c>
      <c r="E387" s="1">
        <v>-7365.08</v>
      </c>
      <c r="F387" s="1">
        <v>-7365.08</v>
      </c>
      <c r="G387" s="2" t="str">
        <f t="shared" si="6"/>
        <v>-</v>
      </c>
      <c r="H387" s="1"/>
      <c r="I387" s="1"/>
      <c r="J387" s="1"/>
      <c r="K387" s="1"/>
      <c r="L387" s="1"/>
    </row>
    <row r="388" spans="1:12" x14ac:dyDescent="0.35">
      <c r="A388" t="s">
        <v>107</v>
      </c>
      <c r="B388" t="s">
        <v>37</v>
      </c>
      <c r="C388" t="s">
        <v>36</v>
      </c>
      <c r="D388" s="1">
        <v>0</v>
      </c>
      <c r="E388" s="1">
        <v>-11244.55</v>
      </c>
      <c r="F388" s="1">
        <v>-11244.55</v>
      </c>
      <c r="G388" s="2" t="str">
        <f t="shared" si="6"/>
        <v>-</v>
      </c>
      <c r="H388" s="1"/>
      <c r="I388" s="1"/>
      <c r="J388" s="1"/>
      <c r="K388" s="1"/>
      <c r="L388" s="1"/>
    </row>
    <row r="389" spans="1:12" x14ac:dyDescent="0.35">
      <c r="A389" t="s">
        <v>106</v>
      </c>
      <c r="B389" t="s">
        <v>37</v>
      </c>
      <c r="C389" t="s">
        <v>36</v>
      </c>
      <c r="D389" s="1">
        <v>0</v>
      </c>
      <c r="E389" s="1">
        <v>-11768.27</v>
      </c>
      <c r="F389" s="1">
        <v>-11768.27</v>
      </c>
      <c r="G389" s="2" t="str">
        <f t="shared" si="6"/>
        <v>-</v>
      </c>
      <c r="H389" s="1"/>
      <c r="I389" s="1"/>
      <c r="J389" s="1"/>
      <c r="K389" s="1"/>
      <c r="L389" s="1"/>
    </row>
    <row r="390" spans="1:12" x14ac:dyDescent="0.35">
      <c r="A390" t="s">
        <v>105</v>
      </c>
      <c r="B390" t="s">
        <v>37</v>
      </c>
      <c r="C390" t="s">
        <v>36</v>
      </c>
      <c r="D390" s="1">
        <v>0</v>
      </c>
      <c r="E390" s="1">
        <v>-10256.41</v>
      </c>
      <c r="F390" s="1">
        <v>-10256.41</v>
      </c>
      <c r="G390" s="2" t="str">
        <f t="shared" si="6"/>
        <v>-</v>
      </c>
      <c r="H390" s="1"/>
      <c r="I390" s="1"/>
      <c r="J390" s="1"/>
      <c r="K390" s="1"/>
      <c r="L390" s="1"/>
    </row>
    <row r="391" spans="1:12" x14ac:dyDescent="0.35">
      <c r="A391" t="s">
        <v>106</v>
      </c>
      <c r="B391" t="s">
        <v>30</v>
      </c>
      <c r="C391" t="s">
        <v>36</v>
      </c>
      <c r="D391" s="1">
        <v>0</v>
      </c>
      <c r="E391" s="1">
        <v>-200000</v>
      </c>
      <c r="F391" s="1">
        <v>-200000</v>
      </c>
      <c r="G391" s="2" t="str">
        <f t="shared" si="6"/>
        <v>-</v>
      </c>
      <c r="H391" s="1"/>
      <c r="I391" s="1"/>
      <c r="J391" s="1"/>
      <c r="K391" s="1"/>
      <c r="L391" s="1"/>
    </row>
    <row r="392" spans="1:12" x14ac:dyDescent="0.35">
      <c r="A392" t="s">
        <v>108</v>
      </c>
      <c r="B392" t="s">
        <v>40</v>
      </c>
      <c r="C392" t="s">
        <v>36</v>
      </c>
      <c r="D392" s="1">
        <v>0</v>
      </c>
      <c r="E392" s="1">
        <v>-651.48</v>
      </c>
      <c r="F392" s="1">
        <v>-651.48</v>
      </c>
      <c r="G392" s="2" t="str">
        <f t="shared" si="6"/>
        <v>-</v>
      </c>
      <c r="H392" s="1"/>
      <c r="I392" s="1"/>
      <c r="J392" s="1"/>
      <c r="K392" s="1"/>
      <c r="L392" s="1"/>
    </row>
    <row r="393" spans="1:12" x14ac:dyDescent="0.35">
      <c r="A393" t="s">
        <v>109</v>
      </c>
      <c r="B393" t="s">
        <v>18</v>
      </c>
      <c r="C393" t="s">
        <v>36</v>
      </c>
      <c r="D393" s="1">
        <v>-3000</v>
      </c>
      <c r="E393" s="1">
        <v>-3362.08</v>
      </c>
      <c r="F393" s="1">
        <v>-362.08</v>
      </c>
      <c r="G393" s="2">
        <f t="shared" si="6"/>
        <v>-0.12069333333333333</v>
      </c>
      <c r="H393" s="1"/>
      <c r="I393" s="1"/>
      <c r="J393" s="1"/>
      <c r="K393" s="1"/>
      <c r="L393" s="1"/>
    </row>
    <row r="394" spans="1:12" x14ac:dyDescent="0.35">
      <c r="A394" t="s">
        <v>108</v>
      </c>
      <c r="B394" t="s">
        <v>18</v>
      </c>
      <c r="C394" t="s">
        <v>36</v>
      </c>
      <c r="D394" s="1">
        <v>-3000</v>
      </c>
      <c r="E394" s="1">
        <v>-4988.01</v>
      </c>
      <c r="F394" s="1">
        <v>-1988.01</v>
      </c>
      <c r="G394" s="2">
        <f t="shared" si="6"/>
        <v>-0.66266999999999998</v>
      </c>
      <c r="H394" s="1"/>
      <c r="I394" s="1"/>
      <c r="J394" s="1"/>
      <c r="K394" s="1"/>
      <c r="L394" s="1"/>
    </row>
    <row r="395" spans="1:12" x14ac:dyDescent="0.35">
      <c r="A395" t="s">
        <v>107</v>
      </c>
      <c r="B395" t="s">
        <v>18</v>
      </c>
      <c r="C395" t="s">
        <v>36</v>
      </c>
      <c r="D395" s="1">
        <v>-3000</v>
      </c>
      <c r="E395" s="1">
        <v>-5295.48</v>
      </c>
      <c r="F395" s="1">
        <v>-2295.48</v>
      </c>
      <c r="G395" s="2">
        <f t="shared" si="6"/>
        <v>-0.76515999999999995</v>
      </c>
      <c r="H395" s="1"/>
      <c r="I395" s="1"/>
      <c r="J395" s="1"/>
      <c r="K395" s="1"/>
      <c r="L395" s="1"/>
    </row>
    <row r="396" spans="1:12" x14ac:dyDescent="0.35">
      <c r="A396" t="s">
        <v>106</v>
      </c>
      <c r="B396" t="s">
        <v>18</v>
      </c>
      <c r="C396" t="s">
        <v>36</v>
      </c>
      <c r="D396" s="1">
        <v>-4000</v>
      </c>
      <c r="E396" s="1">
        <v>-3248.63</v>
      </c>
      <c r="F396" s="1">
        <v>751.37</v>
      </c>
      <c r="G396" s="2">
        <f t="shared" si="6"/>
        <v>0.1878425</v>
      </c>
      <c r="H396" s="1"/>
      <c r="I396" s="1"/>
      <c r="J396" s="1"/>
      <c r="K396" s="1"/>
      <c r="L396" s="1"/>
    </row>
    <row r="397" spans="1:12" x14ac:dyDescent="0.35">
      <c r="A397" t="s">
        <v>105</v>
      </c>
      <c r="B397" t="s">
        <v>18</v>
      </c>
      <c r="C397" t="s">
        <v>36</v>
      </c>
      <c r="D397" s="1">
        <v>-4000</v>
      </c>
      <c r="E397" s="1">
        <v>-2349.16</v>
      </c>
      <c r="F397" s="1">
        <v>1650.84</v>
      </c>
      <c r="G397" s="2">
        <f t="shared" si="6"/>
        <v>0.41270999999999997</v>
      </c>
      <c r="H397" s="1"/>
      <c r="I397" s="1"/>
      <c r="J397" s="1"/>
      <c r="K397" s="1"/>
      <c r="L397" s="1"/>
    </row>
    <row r="398" spans="1:12" x14ac:dyDescent="0.35">
      <c r="A398" t="s">
        <v>109</v>
      </c>
      <c r="B398" t="s">
        <v>10</v>
      </c>
      <c r="C398" t="s">
        <v>38</v>
      </c>
      <c r="D398" s="1">
        <v>0</v>
      </c>
      <c r="E398" s="1">
        <v>-16496.87</v>
      </c>
      <c r="F398" s="1">
        <v>-16496.87</v>
      </c>
      <c r="G398" s="2" t="str">
        <f t="shared" si="6"/>
        <v>-</v>
      </c>
      <c r="H398" s="1"/>
      <c r="I398" s="1"/>
      <c r="J398" s="1"/>
      <c r="K398" s="1"/>
      <c r="L398" s="1"/>
    </row>
    <row r="399" spans="1:12" x14ac:dyDescent="0.35">
      <c r="A399" t="s">
        <v>108</v>
      </c>
      <c r="B399" t="s">
        <v>10</v>
      </c>
      <c r="C399" t="s">
        <v>38</v>
      </c>
      <c r="D399" s="1">
        <v>0</v>
      </c>
      <c r="E399" s="1">
        <v>-53246.67</v>
      </c>
      <c r="F399" s="1">
        <v>-53246.67</v>
      </c>
      <c r="G399" s="2" t="str">
        <f t="shared" si="6"/>
        <v>-</v>
      </c>
      <c r="H399" s="1"/>
      <c r="I399" s="1"/>
      <c r="J399" s="1"/>
      <c r="K399" s="1"/>
      <c r="L399" s="1"/>
    </row>
    <row r="400" spans="1:12" x14ac:dyDescent="0.35">
      <c r="A400" t="s">
        <v>107</v>
      </c>
      <c r="B400" t="s">
        <v>10</v>
      </c>
      <c r="C400" t="s">
        <v>38</v>
      </c>
      <c r="D400" s="1">
        <v>0</v>
      </c>
      <c r="E400" s="1">
        <v>-53650.19</v>
      </c>
      <c r="F400" s="1">
        <v>-53650.19</v>
      </c>
      <c r="G400" s="2" t="str">
        <f t="shared" si="6"/>
        <v>-</v>
      </c>
      <c r="H400" s="1"/>
      <c r="I400" s="1"/>
      <c r="J400" s="1"/>
      <c r="K400" s="1"/>
      <c r="L400" s="1"/>
    </row>
    <row r="401" spans="1:12" x14ac:dyDescent="0.35">
      <c r="A401" t="s">
        <v>106</v>
      </c>
      <c r="B401" t="s">
        <v>10</v>
      </c>
      <c r="C401" t="s">
        <v>38</v>
      </c>
      <c r="D401" s="1">
        <v>0</v>
      </c>
      <c r="E401" s="1">
        <v>-83924.4</v>
      </c>
      <c r="F401" s="1">
        <v>-83924.4</v>
      </c>
      <c r="G401" s="2" t="str">
        <f t="shared" si="6"/>
        <v>-</v>
      </c>
      <c r="H401" s="1"/>
      <c r="I401" s="1"/>
      <c r="J401" s="1"/>
      <c r="K401" s="1"/>
      <c r="L401" s="1"/>
    </row>
    <row r="402" spans="1:12" x14ac:dyDescent="0.35">
      <c r="A402" t="s">
        <v>105</v>
      </c>
      <c r="B402" t="s">
        <v>10</v>
      </c>
      <c r="C402" t="s">
        <v>38</v>
      </c>
      <c r="D402" s="1">
        <v>0</v>
      </c>
      <c r="E402" s="1">
        <v>-278409.56</v>
      </c>
      <c r="F402" s="1">
        <v>-278409.56</v>
      </c>
      <c r="G402" s="2" t="str">
        <f t="shared" si="6"/>
        <v>-</v>
      </c>
      <c r="H402" s="1"/>
      <c r="I402" s="1"/>
      <c r="J402" s="1"/>
      <c r="K402" s="1"/>
      <c r="L402" s="1"/>
    </row>
    <row r="403" spans="1:12" x14ac:dyDescent="0.35">
      <c r="A403" t="s">
        <v>109</v>
      </c>
      <c r="B403" t="s">
        <v>27</v>
      </c>
      <c r="C403" t="s">
        <v>38</v>
      </c>
      <c r="D403" s="1">
        <v>0</v>
      </c>
      <c r="E403" s="1">
        <v>-5635.82</v>
      </c>
      <c r="F403" s="1">
        <v>-5635.82</v>
      </c>
      <c r="G403" s="2" t="str">
        <f t="shared" si="6"/>
        <v>-</v>
      </c>
      <c r="H403" s="1"/>
      <c r="I403" s="1"/>
      <c r="J403" s="1"/>
      <c r="K403" s="1"/>
      <c r="L403" s="1"/>
    </row>
    <row r="404" spans="1:12" x14ac:dyDescent="0.35">
      <c r="A404" t="s">
        <v>108</v>
      </c>
      <c r="B404" t="s">
        <v>27</v>
      </c>
      <c r="C404" t="s">
        <v>38</v>
      </c>
      <c r="D404" s="1">
        <v>0</v>
      </c>
      <c r="E404" s="1">
        <v>-1950</v>
      </c>
      <c r="F404" s="1">
        <v>-1950</v>
      </c>
      <c r="G404" s="2" t="str">
        <f t="shared" si="6"/>
        <v>-</v>
      </c>
      <c r="H404" s="1"/>
      <c r="I404" s="1"/>
      <c r="J404" s="1"/>
      <c r="K404" s="1"/>
      <c r="L404" s="1"/>
    </row>
    <row r="405" spans="1:12" x14ac:dyDescent="0.35">
      <c r="A405" t="s">
        <v>107</v>
      </c>
      <c r="B405" t="s">
        <v>27</v>
      </c>
      <c r="C405" t="s">
        <v>38</v>
      </c>
      <c r="D405" s="1">
        <v>0</v>
      </c>
      <c r="E405" s="1">
        <v>-9209</v>
      </c>
      <c r="F405" s="1">
        <v>-9209</v>
      </c>
      <c r="G405" s="2" t="str">
        <f t="shared" si="6"/>
        <v>-</v>
      </c>
      <c r="H405" s="1"/>
      <c r="I405" s="1"/>
      <c r="J405" s="1"/>
      <c r="K405" s="1"/>
      <c r="L405" s="1"/>
    </row>
    <row r="406" spans="1:12" x14ac:dyDescent="0.35">
      <c r="A406" t="s">
        <v>106</v>
      </c>
      <c r="B406" t="s">
        <v>27</v>
      </c>
      <c r="C406" t="s">
        <v>38</v>
      </c>
      <c r="D406" s="1">
        <v>0</v>
      </c>
      <c r="E406" s="1">
        <v>-5177.1400000000003</v>
      </c>
      <c r="F406" s="1">
        <v>-5177.1400000000003</v>
      </c>
      <c r="G406" s="2" t="str">
        <f t="shared" si="6"/>
        <v>-</v>
      </c>
      <c r="H406" s="1"/>
      <c r="I406" s="1"/>
      <c r="J406" s="1"/>
      <c r="K406" s="1"/>
      <c r="L406" s="1"/>
    </row>
    <row r="407" spans="1:12" x14ac:dyDescent="0.35">
      <c r="A407" t="s">
        <v>109</v>
      </c>
      <c r="B407" t="s">
        <v>15</v>
      </c>
      <c r="C407" t="s">
        <v>38</v>
      </c>
      <c r="D407" s="1">
        <v>-18900</v>
      </c>
      <c r="E407" s="1">
        <v>-17480.490000000002</v>
      </c>
      <c r="F407" s="1">
        <v>1419.51</v>
      </c>
      <c r="G407" s="2">
        <f t="shared" si="6"/>
        <v>7.5106349206349204E-2</v>
      </c>
      <c r="H407" s="1"/>
      <c r="I407" s="1"/>
      <c r="J407" s="1"/>
      <c r="K407" s="1"/>
      <c r="L407" s="1"/>
    </row>
    <row r="408" spans="1:12" x14ac:dyDescent="0.35">
      <c r="A408" t="s">
        <v>108</v>
      </c>
      <c r="B408" t="s">
        <v>15</v>
      </c>
      <c r="C408" t="s">
        <v>38</v>
      </c>
      <c r="D408" s="1">
        <v>-20412</v>
      </c>
      <c r="E408" s="1">
        <v>-12610.5</v>
      </c>
      <c r="F408" s="1">
        <v>7801.5</v>
      </c>
      <c r="G408" s="2">
        <f t="shared" si="6"/>
        <v>0.38220164609053497</v>
      </c>
      <c r="H408" s="1"/>
      <c r="I408" s="1"/>
      <c r="J408" s="1"/>
      <c r="K408" s="1"/>
      <c r="L408" s="1"/>
    </row>
    <row r="409" spans="1:12" x14ac:dyDescent="0.35">
      <c r="A409" t="s">
        <v>107</v>
      </c>
      <c r="B409" t="s">
        <v>15</v>
      </c>
      <c r="C409" t="s">
        <v>38</v>
      </c>
      <c r="D409" s="1">
        <v>-22044.959999999999</v>
      </c>
      <c r="E409" s="1">
        <v>-15813.34</v>
      </c>
      <c r="F409" s="1">
        <v>6231.62</v>
      </c>
      <c r="G409" s="2">
        <f t="shared" si="6"/>
        <v>0.28267776398777772</v>
      </c>
      <c r="H409" s="1"/>
      <c r="I409" s="1"/>
      <c r="J409" s="1"/>
      <c r="K409" s="1"/>
      <c r="L409" s="1"/>
    </row>
    <row r="410" spans="1:12" x14ac:dyDescent="0.35">
      <c r="A410" t="s">
        <v>106</v>
      </c>
      <c r="B410" t="s">
        <v>15</v>
      </c>
      <c r="C410" t="s">
        <v>38</v>
      </c>
      <c r="D410" s="1">
        <v>-23808.560000000001</v>
      </c>
      <c r="E410" s="1">
        <v>-18388.150000000001</v>
      </c>
      <c r="F410" s="1">
        <v>5420.41</v>
      </c>
      <c r="G410" s="2">
        <f t="shared" si="6"/>
        <v>0.22766643593732672</v>
      </c>
      <c r="H410" s="1"/>
      <c r="I410" s="1"/>
      <c r="J410" s="1"/>
      <c r="K410" s="1"/>
      <c r="L410" s="1"/>
    </row>
    <row r="411" spans="1:12" x14ac:dyDescent="0.35">
      <c r="A411" t="s">
        <v>105</v>
      </c>
      <c r="B411" t="s">
        <v>15</v>
      </c>
      <c r="C411" t="s">
        <v>38</v>
      </c>
      <c r="D411" s="1">
        <v>-25713.24</v>
      </c>
      <c r="E411" s="1">
        <v>-16503.740000000002</v>
      </c>
      <c r="F411" s="1">
        <v>9209.5</v>
      </c>
      <c r="G411" s="2">
        <f t="shared" si="6"/>
        <v>0.3581617874682459</v>
      </c>
      <c r="H411" s="1"/>
      <c r="I411" s="1"/>
      <c r="J411" s="1"/>
      <c r="K411" s="1"/>
      <c r="L411" s="1"/>
    </row>
    <row r="412" spans="1:12" x14ac:dyDescent="0.35">
      <c r="A412" t="s">
        <v>109</v>
      </c>
      <c r="B412" t="s">
        <v>11</v>
      </c>
      <c r="C412" t="s">
        <v>38</v>
      </c>
      <c r="D412" s="1">
        <v>-8400</v>
      </c>
      <c r="E412" s="1">
        <v>-13240.82</v>
      </c>
      <c r="F412" s="1">
        <v>-4840.82</v>
      </c>
      <c r="G412" s="2">
        <f t="shared" si="6"/>
        <v>-0.57628809523809521</v>
      </c>
      <c r="H412" s="1"/>
      <c r="I412" s="1"/>
      <c r="J412" s="1"/>
      <c r="K412" s="1"/>
      <c r="L412" s="1"/>
    </row>
    <row r="413" spans="1:12" x14ac:dyDescent="0.35">
      <c r="A413" t="s">
        <v>108</v>
      </c>
      <c r="B413" t="s">
        <v>11</v>
      </c>
      <c r="C413" t="s">
        <v>38</v>
      </c>
      <c r="D413" s="1">
        <v>-9072</v>
      </c>
      <c r="E413" s="1">
        <v>-48061.87</v>
      </c>
      <c r="F413" s="1">
        <v>-38989.870000000003</v>
      </c>
      <c r="G413" s="2">
        <f t="shared" si="6"/>
        <v>-4.2978251763668434</v>
      </c>
      <c r="H413" s="1"/>
      <c r="I413" s="1"/>
      <c r="J413" s="1"/>
      <c r="K413" s="1"/>
      <c r="L413" s="1"/>
    </row>
    <row r="414" spans="1:12" x14ac:dyDescent="0.35">
      <c r="A414" t="s">
        <v>107</v>
      </c>
      <c r="B414" t="s">
        <v>11</v>
      </c>
      <c r="C414" t="s">
        <v>38</v>
      </c>
      <c r="D414" s="1">
        <v>-9797.76</v>
      </c>
      <c r="E414" s="1">
        <v>-15469.61</v>
      </c>
      <c r="F414" s="1">
        <v>-5671.85</v>
      </c>
      <c r="G414" s="2">
        <f t="shared" si="6"/>
        <v>-0.57889252237246069</v>
      </c>
      <c r="H414" s="1"/>
      <c r="I414" s="1"/>
      <c r="J414" s="1"/>
      <c r="K414" s="1"/>
      <c r="L414" s="1"/>
    </row>
    <row r="415" spans="1:12" x14ac:dyDescent="0.35">
      <c r="A415" t="s">
        <v>106</v>
      </c>
      <c r="B415" t="s">
        <v>11</v>
      </c>
      <c r="C415" t="s">
        <v>38</v>
      </c>
      <c r="D415" s="1">
        <v>-10581.58</v>
      </c>
      <c r="E415" s="1">
        <v>-58505.42</v>
      </c>
      <c r="F415" s="1">
        <v>-47923.839999999997</v>
      </c>
      <c r="G415" s="2">
        <f t="shared" si="6"/>
        <v>-4.5289871644877229</v>
      </c>
      <c r="H415" s="1"/>
      <c r="I415" s="1"/>
      <c r="J415" s="1"/>
      <c r="K415" s="1"/>
      <c r="L415" s="1"/>
    </row>
    <row r="416" spans="1:12" x14ac:dyDescent="0.35">
      <c r="A416" t="s">
        <v>105</v>
      </c>
      <c r="B416" t="s">
        <v>11</v>
      </c>
      <c r="C416" t="s">
        <v>38</v>
      </c>
      <c r="D416" s="1">
        <v>-11428.11</v>
      </c>
      <c r="E416" s="1">
        <v>-44684.95</v>
      </c>
      <c r="F416" s="1">
        <v>-33256.839999999997</v>
      </c>
      <c r="G416" s="2">
        <f t="shared" si="6"/>
        <v>-2.9100909949239195</v>
      </c>
      <c r="H416" s="1"/>
      <c r="I416" s="1"/>
      <c r="J416" s="1"/>
      <c r="K416" s="1"/>
      <c r="L416" s="1"/>
    </row>
    <row r="417" spans="1:12" x14ac:dyDescent="0.35">
      <c r="A417" t="s">
        <v>109</v>
      </c>
      <c r="B417" t="s">
        <v>12</v>
      </c>
      <c r="C417" t="s">
        <v>38</v>
      </c>
      <c r="D417" s="1">
        <v>-8400</v>
      </c>
      <c r="E417" s="1">
        <v>-27945.3</v>
      </c>
      <c r="F417" s="1">
        <v>-19545.3</v>
      </c>
      <c r="G417" s="2">
        <f t="shared" si="6"/>
        <v>-2.3268214285714284</v>
      </c>
      <c r="H417" s="1"/>
      <c r="I417" s="1"/>
      <c r="J417" s="1"/>
      <c r="K417" s="1"/>
      <c r="L417" s="1"/>
    </row>
    <row r="418" spans="1:12" x14ac:dyDescent="0.35">
      <c r="A418" t="s">
        <v>108</v>
      </c>
      <c r="B418" t="s">
        <v>12</v>
      </c>
      <c r="C418" t="s">
        <v>38</v>
      </c>
      <c r="D418" s="1">
        <v>-9072</v>
      </c>
      <c r="E418" s="1">
        <v>-27945.3</v>
      </c>
      <c r="F418" s="1">
        <v>-18873.3</v>
      </c>
      <c r="G418" s="2">
        <f t="shared" si="6"/>
        <v>-2.0803902116402115</v>
      </c>
      <c r="H418" s="1"/>
      <c r="I418" s="1"/>
      <c r="J418" s="1"/>
      <c r="K418" s="1"/>
      <c r="L418" s="1"/>
    </row>
    <row r="419" spans="1:12" x14ac:dyDescent="0.35">
      <c r="A419" t="s">
        <v>107</v>
      </c>
      <c r="B419" t="s">
        <v>12</v>
      </c>
      <c r="C419" t="s">
        <v>38</v>
      </c>
      <c r="D419" s="1">
        <v>-9797.76</v>
      </c>
      <c r="E419" s="1">
        <v>-33003.96</v>
      </c>
      <c r="F419" s="1">
        <v>-23206.2</v>
      </c>
      <c r="G419" s="2">
        <f t="shared" si="6"/>
        <v>-2.368520968058005</v>
      </c>
      <c r="H419" s="1"/>
      <c r="I419" s="1"/>
      <c r="J419" s="1"/>
      <c r="K419" s="1"/>
      <c r="L419" s="1"/>
    </row>
    <row r="420" spans="1:12" x14ac:dyDescent="0.35">
      <c r="A420" t="s">
        <v>106</v>
      </c>
      <c r="B420" t="s">
        <v>12</v>
      </c>
      <c r="C420" t="s">
        <v>38</v>
      </c>
      <c r="D420" s="1">
        <v>-10581.58</v>
      </c>
      <c r="E420" s="1">
        <v>-34035.760000000002</v>
      </c>
      <c r="F420" s="1">
        <v>-23454.18</v>
      </c>
      <c r="G420" s="2">
        <f t="shared" si="6"/>
        <v>-2.2165101998000298</v>
      </c>
      <c r="H420" s="1"/>
      <c r="I420" s="1"/>
      <c r="J420" s="1"/>
      <c r="K420" s="1"/>
      <c r="L420" s="1"/>
    </row>
    <row r="421" spans="1:12" x14ac:dyDescent="0.35">
      <c r="A421" t="s">
        <v>105</v>
      </c>
      <c r="B421" t="s">
        <v>12</v>
      </c>
      <c r="C421" t="s">
        <v>38</v>
      </c>
      <c r="D421" s="1">
        <v>-11428.11</v>
      </c>
      <c r="E421" s="1">
        <v>-38786.54</v>
      </c>
      <c r="F421" s="1">
        <v>-27358.43</v>
      </c>
      <c r="G421" s="2">
        <f t="shared" si="6"/>
        <v>-2.3939592811059747</v>
      </c>
      <c r="H421" s="1"/>
      <c r="I421" s="1"/>
      <c r="J421" s="1"/>
      <c r="K421" s="1"/>
      <c r="L421" s="1"/>
    </row>
    <row r="422" spans="1:12" x14ac:dyDescent="0.35">
      <c r="A422" t="s">
        <v>109</v>
      </c>
      <c r="B422" t="s">
        <v>13</v>
      </c>
      <c r="C422" t="s">
        <v>38</v>
      </c>
      <c r="D422" s="1">
        <v>-6300</v>
      </c>
      <c r="E422" s="1">
        <v>-1400.53</v>
      </c>
      <c r="F422" s="1">
        <v>4899.47</v>
      </c>
      <c r="G422" s="2">
        <f t="shared" si="6"/>
        <v>0.77769365079365083</v>
      </c>
      <c r="H422" s="1"/>
      <c r="I422" s="1"/>
      <c r="J422" s="1"/>
      <c r="K422" s="1"/>
      <c r="L422" s="1"/>
    </row>
    <row r="423" spans="1:12" x14ac:dyDescent="0.35">
      <c r="A423" t="s">
        <v>108</v>
      </c>
      <c r="B423" t="s">
        <v>13</v>
      </c>
      <c r="C423" t="s">
        <v>38</v>
      </c>
      <c r="D423" s="1">
        <v>-6804</v>
      </c>
      <c r="E423" s="1">
        <v>-2000.75</v>
      </c>
      <c r="F423" s="1">
        <v>4803.25</v>
      </c>
      <c r="G423" s="2">
        <f t="shared" si="6"/>
        <v>0.70594503233392125</v>
      </c>
      <c r="H423" s="1"/>
      <c r="I423" s="1"/>
      <c r="J423" s="1"/>
      <c r="K423" s="1"/>
      <c r="L423" s="1"/>
    </row>
    <row r="424" spans="1:12" x14ac:dyDescent="0.35">
      <c r="A424" t="s">
        <v>107</v>
      </c>
      <c r="B424" t="s">
        <v>13</v>
      </c>
      <c r="C424" t="s">
        <v>38</v>
      </c>
      <c r="D424" s="1">
        <v>-7348.32</v>
      </c>
      <c r="E424" s="1">
        <v>-1404.81</v>
      </c>
      <c r="F424" s="1">
        <v>5943.51</v>
      </c>
      <c r="G424" s="2">
        <f t="shared" si="6"/>
        <v>0.80882569077013533</v>
      </c>
      <c r="H424" s="1"/>
      <c r="I424" s="1"/>
      <c r="J424" s="1"/>
      <c r="K424" s="1"/>
      <c r="L424" s="1"/>
    </row>
    <row r="425" spans="1:12" x14ac:dyDescent="0.35">
      <c r="A425" t="s">
        <v>106</v>
      </c>
      <c r="B425" t="s">
        <v>13</v>
      </c>
      <c r="C425" t="s">
        <v>38</v>
      </c>
      <c r="D425" s="1">
        <v>-7936.19</v>
      </c>
      <c r="E425" s="1">
        <v>-887.83</v>
      </c>
      <c r="F425" s="1">
        <v>7048.36</v>
      </c>
      <c r="G425" s="2">
        <f t="shared" si="6"/>
        <v>0.88812893844527407</v>
      </c>
      <c r="H425" s="1"/>
      <c r="I425" s="1"/>
      <c r="J425" s="1"/>
      <c r="K425" s="1"/>
      <c r="L425" s="1"/>
    </row>
    <row r="426" spans="1:12" x14ac:dyDescent="0.35">
      <c r="A426" t="s">
        <v>105</v>
      </c>
      <c r="B426" t="s">
        <v>13</v>
      </c>
      <c r="C426" t="s">
        <v>38</v>
      </c>
      <c r="D426" s="1">
        <v>-8571.08</v>
      </c>
      <c r="E426" s="1">
        <v>-1869.4</v>
      </c>
      <c r="F426" s="1">
        <v>6701.68</v>
      </c>
      <c r="G426" s="2">
        <f t="shared" si="6"/>
        <v>0.78189446370819082</v>
      </c>
      <c r="H426" s="1"/>
      <c r="I426" s="1"/>
      <c r="J426" s="1"/>
      <c r="K426" s="1"/>
      <c r="L426" s="1"/>
    </row>
    <row r="427" spans="1:12" x14ac:dyDescent="0.35">
      <c r="A427" t="s">
        <v>109</v>
      </c>
      <c r="B427" t="s">
        <v>7</v>
      </c>
      <c r="C427" t="s">
        <v>38</v>
      </c>
      <c r="D427" s="1">
        <v>0</v>
      </c>
      <c r="E427" s="1">
        <v>-4870.25</v>
      </c>
      <c r="F427" s="1">
        <v>-4870.25</v>
      </c>
      <c r="G427" s="2" t="str">
        <f t="shared" si="6"/>
        <v>-</v>
      </c>
      <c r="H427" s="1"/>
      <c r="I427" s="1"/>
      <c r="J427" s="1"/>
      <c r="K427" s="1"/>
      <c r="L427" s="1"/>
    </row>
    <row r="428" spans="1:12" x14ac:dyDescent="0.35">
      <c r="A428" t="s">
        <v>108</v>
      </c>
      <c r="B428" t="s">
        <v>7</v>
      </c>
      <c r="C428" t="s">
        <v>38</v>
      </c>
      <c r="D428" s="1">
        <v>0</v>
      </c>
      <c r="E428" s="1">
        <v>-8690.75</v>
      </c>
      <c r="F428" s="1">
        <v>-8690.75</v>
      </c>
      <c r="G428" s="2" t="str">
        <f t="shared" si="6"/>
        <v>-</v>
      </c>
      <c r="H428" s="1"/>
      <c r="I428" s="1"/>
      <c r="J428" s="1"/>
      <c r="K428" s="1"/>
      <c r="L428" s="1"/>
    </row>
    <row r="429" spans="1:12" x14ac:dyDescent="0.35">
      <c r="A429" t="s">
        <v>107</v>
      </c>
      <c r="B429" t="s">
        <v>7</v>
      </c>
      <c r="C429" t="s">
        <v>38</v>
      </c>
      <c r="D429" s="1">
        <v>0</v>
      </c>
      <c r="E429" s="1">
        <v>-8069.48</v>
      </c>
      <c r="F429" s="1">
        <v>-8069.48</v>
      </c>
      <c r="G429" s="2" t="str">
        <f t="shared" si="6"/>
        <v>-</v>
      </c>
      <c r="H429" s="1"/>
      <c r="I429" s="1"/>
      <c r="J429" s="1"/>
      <c r="K429" s="1"/>
      <c r="L429" s="1"/>
    </row>
    <row r="430" spans="1:12" x14ac:dyDescent="0.35">
      <c r="A430" t="s">
        <v>106</v>
      </c>
      <c r="B430" t="s">
        <v>7</v>
      </c>
      <c r="C430" t="s">
        <v>38</v>
      </c>
      <c r="D430" s="1">
        <v>0</v>
      </c>
      <c r="E430" s="1">
        <v>-16677.47</v>
      </c>
      <c r="F430" s="1">
        <v>-16677.47</v>
      </c>
      <c r="G430" s="2" t="str">
        <f t="shared" si="6"/>
        <v>-</v>
      </c>
      <c r="H430" s="1"/>
      <c r="I430" s="1"/>
      <c r="J430" s="1"/>
      <c r="K430" s="1"/>
      <c r="L430" s="1"/>
    </row>
    <row r="431" spans="1:12" x14ac:dyDescent="0.35">
      <c r="A431" t="s">
        <v>105</v>
      </c>
      <c r="B431" t="s">
        <v>7</v>
      </c>
      <c r="C431" t="s">
        <v>38</v>
      </c>
      <c r="D431" s="1">
        <v>0</v>
      </c>
      <c r="E431" s="1">
        <v>-17968.439999999999</v>
      </c>
      <c r="F431" s="1">
        <v>-17968.439999999999</v>
      </c>
      <c r="G431" s="2" t="str">
        <f t="shared" si="6"/>
        <v>-</v>
      </c>
      <c r="H431" s="1"/>
      <c r="I431" s="1"/>
      <c r="J431" s="1"/>
      <c r="K431" s="1"/>
      <c r="L431" s="1"/>
    </row>
    <row r="432" spans="1:12" x14ac:dyDescent="0.35">
      <c r="A432" t="s">
        <v>109</v>
      </c>
      <c r="B432" t="s">
        <v>21</v>
      </c>
      <c r="C432" t="s">
        <v>38</v>
      </c>
      <c r="D432" s="1">
        <v>0</v>
      </c>
      <c r="E432" s="1">
        <v>-5947.48</v>
      </c>
      <c r="F432" s="1">
        <v>-5947.48</v>
      </c>
      <c r="G432" s="2" t="str">
        <f t="shared" si="6"/>
        <v>-</v>
      </c>
      <c r="H432" s="1"/>
      <c r="I432" s="1"/>
      <c r="J432" s="1"/>
      <c r="K432" s="1"/>
      <c r="L432" s="1"/>
    </row>
    <row r="433" spans="1:12" x14ac:dyDescent="0.35">
      <c r="A433" t="s">
        <v>108</v>
      </c>
      <c r="B433" t="s">
        <v>21</v>
      </c>
      <c r="C433" t="s">
        <v>38</v>
      </c>
      <c r="D433" s="1">
        <v>0</v>
      </c>
      <c r="E433" s="1">
        <v>-5747.48</v>
      </c>
      <c r="F433" s="1">
        <v>-5747.48</v>
      </c>
      <c r="G433" s="2" t="str">
        <f t="shared" si="6"/>
        <v>-</v>
      </c>
      <c r="H433" s="1"/>
      <c r="I433" s="1"/>
      <c r="J433" s="1"/>
      <c r="K433" s="1"/>
      <c r="L433" s="1"/>
    </row>
    <row r="434" spans="1:12" x14ac:dyDescent="0.35">
      <c r="A434" t="s">
        <v>107</v>
      </c>
      <c r="B434" t="s">
        <v>21</v>
      </c>
      <c r="C434" t="s">
        <v>38</v>
      </c>
      <c r="D434" s="1">
        <v>0</v>
      </c>
      <c r="E434" s="1">
        <v>-7200.28</v>
      </c>
      <c r="F434" s="1">
        <v>-7200.28</v>
      </c>
      <c r="G434" s="2" t="str">
        <f t="shared" si="6"/>
        <v>-</v>
      </c>
      <c r="H434" s="1"/>
      <c r="I434" s="1"/>
      <c r="J434" s="1"/>
      <c r="K434" s="1"/>
      <c r="L434" s="1"/>
    </row>
    <row r="435" spans="1:12" x14ac:dyDescent="0.35">
      <c r="A435" t="s">
        <v>106</v>
      </c>
      <c r="B435" t="s">
        <v>21</v>
      </c>
      <c r="C435" t="s">
        <v>38</v>
      </c>
      <c r="D435" s="1">
        <v>0</v>
      </c>
      <c r="E435" s="1">
        <v>-12579.44</v>
      </c>
      <c r="F435" s="1">
        <v>-12579.44</v>
      </c>
      <c r="G435" s="2" t="str">
        <f t="shared" si="6"/>
        <v>-</v>
      </c>
      <c r="H435" s="1"/>
      <c r="I435" s="1"/>
      <c r="J435" s="1"/>
      <c r="K435" s="1"/>
      <c r="L435" s="1"/>
    </row>
    <row r="436" spans="1:12" x14ac:dyDescent="0.35">
      <c r="A436" t="s">
        <v>105</v>
      </c>
      <c r="B436" t="s">
        <v>21</v>
      </c>
      <c r="C436" t="s">
        <v>38</v>
      </c>
      <c r="D436" s="1">
        <v>0</v>
      </c>
      <c r="E436" s="1">
        <v>-7314.44</v>
      </c>
      <c r="F436" s="1">
        <v>-7314.44</v>
      </c>
      <c r="G436" s="2" t="str">
        <f t="shared" si="6"/>
        <v>-</v>
      </c>
      <c r="H436" s="1"/>
      <c r="I436" s="1"/>
      <c r="J436" s="1"/>
      <c r="K436" s="1"/>
      <c r="L436" s="1"/>
    </row>
    <row r="437" spans="1:12" x14ac:dyDescent="0.35">
      <c r="A437" t="s">
        <v>109</v>
      </c>
      <c r="B437" t="s">
        <v>8</v>
      </c>
      <c r="C437" t="s">
        <v>38</v>
      </c>
      <c r="D437" s="1">
        <v>0</v>
      </c>
      <c r="E437" s="1">
        <v>-9698.49</v>
      </c>
      <c r="F437" s="1">
        <v>-9698.49</v>
      </c>
      <c r="G437" s="2" t="str">
        <f t="shared" si="6"/>
        <v>-</v>
      </c>
      <c r="H437" s="1"/>
      <c r="I437" s="1"/>
      <c r="J437" s="1"/>
      <c r="K437" s="1"/>
      <c r="L437" s="1"/>
    </row>
    <row r="438" spans="1:12" x14ac:dyDescent="0.35">
      <c r="A438" t="s">
        <v>108</v>
      </c>
      <c r="B438" t="s">
        <v>8</v>
      </c>
      <c r="C438" t="s">
        <v>38</v>
      </c>
      <c r="D438" s="1">
        <v>0</v>
      </c>
      <c r="E438" s="1">
        <v>-9498.49</v>
      </c>
      <c r="F438" s="1">
        <v>-9498.49</v>
      </c>
      <c r="G438" s="2" t="str">
        <f t="shared" si="6"/>
        <v>-</v>
      </c>
      <c r="H438" s="1"/>
      <c r="I438" s="1"/>
      <c r="J438" s="1"/>
      <c r="K438" s="1"/>
      <c r="L438" s="1"/>
    </row>
    <row r="439" spans="1:12" x14ac:dyDescent="0.35">
      <c r="A439" t="s">
        <v>107</v>
      </c>
      <c r="B439" t="s">
        <v>8</v>
      </c>
      <c r="C439" t="s">
        <v>38</v>
      </c>
      <c r="D439" s="1">
        <v>0</v>
      </c>
      <c r="E439" s="1">
        <v>-12334.15</v>
      </c>
      <c r="F439" s="1">
        <v>-12334.15</v>
      </c>
      <c r="G439" s="2" t="str">
        <f t="shared" si="6"/>
        <v>-</v>
      </c>
      <c r="H439" s="1"/>
      <c r="I439" s="1"/>
      <c r="J439" s="1"/>
      <c r="K439" s="1"/>
      <c r="L439" s="1"/>
    </row>
    <row r="440" spans="1:12" x14ac:dyDescent="0.35">
      <c r="A440" t="s">
        <v>106</v>
      </c>
      <c r="B440" t="s">
        <v>8</v>
      </c>
      <c r="C440" t="s">
        <v>38</v>
      </c>
      <c r="D440" s="1">
        <v>0</v>
      </c>
      <c r="E440" s="1">
        <v>-38031.919999999998</v>
      </c>
      <c r="F440" s="1">
        <v>-38031.919999999998</v>
      </c>
      <c r="G440" s="2" t="str">
        <f t="shared" si="6"/>
        <v>-</v>
      </c>
      <c r="H440" s="1"/>
      <c r="I440" s="1"/>
      <c r="J440" s="1"/>
      <c r="K440" s="1"/>
      <c r="L440" s="1"/>
    </row>
    <row r="441" spans="1:12" x14ac:dyDescent="0.35">
      <c r="A441" t="s">
        <v>105</v>
      </c>
      <c r="B441" t="s">
        <v>8</v>
      </c>
      <c r="C441" t="s">
        <v>38</v>
      </c>
      <c r="D441" s="1">
        <v>0</v>
      </c>
      <c r="E441" s="1">
        <v>-149060.04</v>
      </c>
      <c r="F441" s="1">
        <v>-149060.04</v>
      </c>
      <c r="G441" s="2" t="str">
        <f t="shared" si="6"/>
        <v>-</v>
      </c>
      <c r="H441" s="1"/>
      <c r="I441" s="1"/>
      <c r="J441" s="1"/>
      <c r="K441" s="1"/>
      <c r="L441" s="1"/>
    </row>
    <row r="442" spans="1:12" x14ac:dyDescent="0.35">
      <c r="A442" t="s">
        <v>109</v>
      </c>
      <c r="B442" t="s">
        <v>18</v>
      </c>
      <c r="C442" t="s">
        <v>38</v>
      </c>
      <c r="D442" s="1">
        <v>0</v>
      </c>
      <c r="E442" s="1">
        <v>-11097.64</v>
      </c>
      <c r="F442" s="1">
        <v>-11097.64</v>
      </c>
      <c r="G442" s="2" t="str">
        <f t="shared" si="6"/>
        <v>-</v>
      </c>
      <c r="H442" s="1"/>
      <c r="I442" s="1"/>
      <c r="J442" s="1"/>
      <c r="K442" s="1"/>
      <c r="L442" s="1"/>
    </row>
    <row r="443" spans="1:12" x14ac:dyDescent="0.35">
      <c r="A443" t="s">
        <v>108</v>
      </c>
      <c r="B443" t="s">
        <v>18</v>
      </c>
      <c r="C443" t="s">
        <v>38</v>
      </c>
      <c r="D443" s="1">
        <v>0</v>
      </c>
      <c r="E443" s="1">
        <v>-11616.44</v>
      </c>
      <c r="F443" s="1">
        <v>-11616.44</v>
      </c>
      <c r="G443" s="2" t="str">
        <f t="shared" si="6"/>
        <v>-</v>
      </c>
      <c r="H443" s="1"/>
      <c r="I443" s="1"/>
      <c r="J443" s="1"/>
      <c r="K443" s="1"/>
      <c r="L443" s="1"/>
    </row>
    <row r="444" spans="1:12" x14ac:dyDescent="0.35">
      <c r="A444" t="s">
        <v>107</v>
      </c>
      <c r="B444" t="s">
        <v>18</v>
      </c>
      <c r="C444" t="s">
        <v>38</v>
      </c>
      <c r="D444" s="1">
        <v>0</v>
      </c>
      <c r="E444" s="1">
        <v>-17117.8</v>
      </c>
      <c r="F444" s="1">
        <v>-17117.8</v>
      </c>
      <c r="G444" s="2" t="str">
        <f t="shared" si="6"/>
        <v>-</v>
      </c>
      <c r="H444" s="1"/>
      <c r="I444" s="1"/>
      <c r="J444" s="1"/>
      <c r="K444" s="1"/>
      <c r="L444" s="1"/>
    </row>
    <row r="445" spans="1:12" x14ac:dyDescent="0.35">
      <c r="A445" t="s">
        <v>106</v>
      </c>
      <c r="B445" t="s">
        <v>18</v>
      </c>
      <c r="C445" t="s">
        <v>38</v>
      </c>
      <c r="D445" s="1">
        <v>0</v>
      </c>
      <c r="E445" s="1">
        <v>-13709.3</v>
      </c>
      <c r="F445" s="1">
        <v>-13709.3</v>
      </c>
      <c r="G445" s="2" t="str">
        <f t="shared" si="6"/>
        <v>-</v>
      </c>
      <c r="H445" s="1"/>
      <c r="I445" s="1"/>
      <c r="J445" s="1"/>
      <c r="K445" s="1"/>
      <c r="L445" s="1"/>
    </row>
    <row r="446" spans="1:12" x14ac:dyDescent="0.35">
      <c r="A446" t="s">
        <v>105</v>
      </c>
      <c r="B446" t="s">
        <v>18</v>
      </c>
      <c r="C446" t="s">
        <v>38</v>
      </c>
      <c r="D446" s="1">
        <v>0</v>
      </c>
      <c r="E446" s="1">
        <v>-14711.65</v>
      </c>
      <c r="F446" s="1">
        <v>-14711.65</v>
      </c>
      <c r="G446" s="2" t="str">
        <f t="shared" si="6"/>
        <v>-</v>
      </c>
      <c r="H446" s="1"/>
      <c r="I446" s="1"/>
      <c r="J446" s="1"/>
      <c r="K446" s="1"/>
      <c r="L446" s="1"/>
    </row>
    <row r="447" spans="1:12" x14ac:dyDescent="0.35">
      <c r="A447" t="s">
        <v>109</v>
      </c>
      <c r="B447" t="s">
        <v>28</v>
      </c>
      <c r="C447" t="s">
        <v>38</v>
      </c>
      <c r="D447" s="1">
        <v>0</v>
      </c>
      <c r="E447" s="1">
        <v>-70833.42</v>
      </c>
      <c r="F447" s="1">
        <v>-70833.42</v>
      </c>
      <c r="G447" s="2" t="str">
        <f t="shared" si="6"/>
        <v>-</v>
      </c>
      <c r="H447" s="1"/>
      <c r="I447" s="1"/>
      <c r="J447" s="1"/>
      <c r="K447" s="1"/>
      <c r="L447" s="1"/>
    </row>
    <row r="448" spans="1:12" x14ac:dyDescent="0.35">
      <c r="A448" t="s">
        <v>108</v>
      </c>
      <c r="B448" t="s">
        <v>28</v>
      </c>
      <c r="C448" t="s">
        <v>38</v>
      </c>
      <c r="D448" s="1">
        <v>0</v>
      </c>
      <c r="E448" s="1">
        <v>-49708.74</v>
      </c>
      <c r="F448" s="1">
        <v>-49708.74</v>
      </c>
      <c r="G448" s="2" t="str">
        <f t="shared" si="6"/>
        <v>-</v>
      </c>
      <c r="H448" s="1"/>
      <c r="I448" s="1"/>
      <c r="J448" s="1"/>
      <c r="K448" s="1"/>
      <c r="L448" s="1"/>
    </row>
    <row r="449" spans="1:12" x14ac:dyDescent="0.35">
      <c r="A449" t="s">
        <v>107</v>
      </c>
      <c r="B449" t="s">
        <v>28</v>
      </c>
      <c r="C449" t="s">
        <v>38</v>
      </c>
      <c r="D449" s="1">
        <v>0</v>
      </c>
      <c r="E449" s="1">
        <v>-110372.2</v>
      </c>
      <c r="F449" s="1">
        <v>-110372.2</v>
      </c>
      <c r="G449" s="2" t="str">
        <f t="shared" si="6"/>
        <v>-</v>
      </c>
      <c r="H449" s="1"/>
      <c r="I449" s="1"/>
      <c r="J449" s="1"/>
      <c r="K449" s="1"/>
      <c r="L449" s="1"/>
    </row>
    <row r="450" spans="1:12" x14ac:dyDescent="0.35">
      <c r="A450" t="s">
        <v>106</v>
      </c>
      <c r="B450" t="s">
        <v>28</v>
      </c>
      <c r="C450" t="s">
        <v>38</v>
      </c>
      <c r="D450" s="1">
        <v>0</v>
      </c>
      <c r="E450" s="1">
        <v>-57131.43</v>
      </c>
      <c r="F450" s="1">
        <v>-57131.43</v>
      </c>
      <c r="G450" s="2" t="str">
        <f t="shared" ref="G450:G513" si="7">IF(D450=0,"-",IF(D450&lt;0,F450/D450*-1,F450/D450))</f>
        <v>-</v>
      </c>
      <c r="H450" s="1"/>
      <c r="I450" s="1"/>
      <c r="J450" s="1"/>
      <c r="K450" s="1"/>
      <c r="L450" s="1"/>
    </row>
    <row r="451" spans="1:12" x14ac:dyDescent="0.35">
      <c r="A451" t="s">
        <v>105</v>
      </c>
      <c r="B451" t="s">
        <v>28</v>
      </c>
      <c r="C451" t="s">
        <v>38</v>
      </c>
      <c r="D451" s="1">
        <v>0</v>
      </c>
      <c r="E451" s="1">
        <v>-65427.5</v>
      </c>
      <c r="F451" s="1">
        <v>-65427.5</v>
      </c>
      <c r="G451" s="2" t="str">
        <f t="shared" si="7"/>
        <v>-</v>
      </c>
      <c r="H451" s="1"/>
      <c r="I451" s="1"/>
      <c r="J451" s="1"/>
      <c r="K451" s="1"/>
      <c r="L451" s="1"/>
    </row>
    <row r="452" spans="1:12" x14ac:dyDescent="0.35">
      <c r="A452" t="s">
        <v>109</v>
      </c>
      <c r="B452" t="s">
        <v>10</v>
      </c>
      <c r="C452" t="s">
        <v>39</v>
      </c>
      <c r="D452" s="1">
        <v>-60000</v>
      </c>
      <c r="E452" s="1">
        <v>-21770.959999999999</v>
      </c>
      <c r="F452" s="1">
        <v>38229.040000000001</v>
      </c>
      <c r="G452" s="2">
        <f t="shared" si="7"/>
        <v>0.63715066666666664</v>
      </c>
      <c r="H452" s="1"/>
      <c r="I452" s="1"/>
      <c r="J452" s="1"/>
      <c r="K452" s="1"/>
      <c r="L452" s="1"/>
    </row>
    <row r="453" spans="1:12" x14ac:dyDescent="0.35">
      <c r="A453" t="s">
        <v>108</v>
      </c>
      <c r="B453" t="s">
        <v>10</v>
      </c>
      <c r="C453" t="s">
        <v>39</v>
      </c>
      <c r="D453" s="1">
        <v>-460000</v>
      </c>
      <c r="E453" s="1">
        <v>-30195.02</v>
      </c>
      <c r="F453" s="1">
        <v>429804.98</v>
      </c>
      <c r="G453" s="2">
        <f t="shared" si="7"/>
        <v>0.93435865217391301</v>
      </c>
      <c r="H453" s="1"/>
      <c r="I453" s="1"/>
      <c r="J453" s="1"/>
      <c r="K453" s="1"/>
      <c r="L453" s="1"/>
    </row>
    <row r="454" spans="1:12" x14ac:dyDescent="0.35">
      <c r="A454" t="s">
        <v>107</v>
      </c>
      <c r="B454" t="s">
        <v>10</v>
      </c>
      <c r="C454" t="s">
        <v>39</v>
      </c>
      <c r="D454" s="1">
        <v>-65000</v>
      </c>
      <c r="E454" s="1">
        <v>-101467.95</v>
      </c>
      <c r="F454" s="1">
        <v>-36467.949999999997</v>
      </c>
      <c r="G454" s="2">
        <f t="shared" si="7"/>
        <v>-0.56104538461538456</v>
      </c>
      <c r="H454" s="1"/>
      <c r="I454" s="1"/>
      <c r="J454" s="1"/>
      <c r="K454" s="1"/>
      <c r="L454" s="1"/>
    </row>
    <row r="455" spans="1:12" x14ac:dyDescent="0.35">
      <c r="A455" t="s">
        <v>106</v>
      </c>
      <c r="B455" t="s">
        <v>10</v>
      </c>
      <c r="C455" t="s">
        <v>39</v>
      </c>
      <c r="D455" s="1">
        <v>-85000</v>
      </c>
      <c r="E455" s="1">
        <v>-598623.77</v>
      </c>
      <c r="F455" s="1">
        <v>-513623.77</v>
      </c>
      <c r="G455" s="2">
        <f t="shared" si="7"/>
        <v>-6.0426325882352945</v>
      </c>
      <c r="H455" s="1"/>
      <c r="I455" s="1"/>
      <c r="J455" s="1"/>
      <c r="K455" s="1"/>
      <c r="L455" s="1"/>
    </row>
    <row r="456" spans="1:12" x14ac:dyDescent="0.35">
      <c r="A456" t="s">
        <v>105</v>
      </c>
      <c r="B456" t="s">
        <v>10</v>
      </c>
      <c r="C456" t="s">
        <v>39</v>
      </c>
      <c r="D456" s="1">
        <v>-65000</v>
      </c>
      <c r="E456" s="1">
        <v>-133644.29999999999</v>
      </c>
      <c r="F456" s="1">
        <v>-68644.3</v>
      </c>
      <c r="G456" s="2">
        <f t="shared" si="7"/>
        <v>-1.056066153846154</v>
      </c>
      <c r="H456" s="1"/>
      <c r="I456" s="1"/>
      <c r="J456" s="1"/>
      <c r="K456" s="1"/>
      <c r="L456" s="1"/>
    </row>
    <row r="457" spans="1:12" x14ac:dyDescent="0.35">
      <c r="A457" t="s">
        <v>109</v>
      </c>
      <c r="B457" t="s">
        <v>27</v>
      </c>
      <c r="C457" t="s">
        <v>39</v>
      </c>
      <c r="D457" s="1">
        <v>-150000</v>
      </c>
      <c r="E457" s="1">
        <v>-68863.5</v>
      </c>
      <c r="F457" s="1">
        <v>81136.5</v>
      </c>
      <c r="G457" s="2">
        <f t="shared" si="7"/>
        <v>0.54091</v>
      </c>
      <c r="H457" s="1"/>
      <c r="I457" s="1"/>
      <c r="J457" s="1"/>
      <c r="K457" s="1"/>
      <c r="L457" s="1"/>
    </row>
    <row r="458" spans="1:12" x14ac:dyDescent="0.35">
      <c r="A458" t="s">
        <v>108</v>
      </c>
      <c r="B458" t="s">
        <v>27</v>
      </c>
      <c r="C458" t="s">
        <v>39</v>
      </c>
      <c r="D458" s="1">
        <v>-160000</v>
      </c>
      <c r="E458" s="1">
        <v>-167340.13</v>
      </c>
      <c r="F458" s="1">
        <v>-7340.13</v>
      </c>
      <c r="G458" s="2">
        <f t="shared" si="7"/>
        <v>-4.5875812500000002E-2</v>
      </c>
      <c r="H458" s="1"/>
      <c r="I458" s="1"/>
      <c r="J458" s="1"/>
      <c r="K458" s="1"/>
      <c r="L458" s="1"/>
    </row>
    <row r="459" spans="1:12" x14ac:dyDescent="0.35">
      <c r="A459" t="s">
        <v>107</v>
      </c>
      <c r="B459" t="s">
        <v>27</v>
      </c>
      <c r="C459" t="s">
        <v>39</v>
      </c>
      <c r="D459" s="1">
        <v>-170000</v>
      </c>
      <c r="E459" s="1">
        <v>-7866.25</v>
      </c>
      <c r="F459" s="1">
        <v>162133.75</v>
      </c>
      <c r="G459" s="2">
        <f t="shared" si="7"/>
        <v>0.95372794117647064</v>
      </c>
      <c r="H459" s="1"/>
      <c r="I459" s="1"/>
      <c r="J459" s="1"/>
      <c r="K459" s="1"/>
      <c r="L459" s="1"/>
    </row>
    <row r="460" spans="1:12" x14ac:dyDescent="0.35">
      <c r="A460" t="s">
        <v>106</v>
      </c>
      <c r="B460" t="s">
        <v>27</v>
      </c>
      <c r="C460" t="s">
        <v>39</v>
      </c>
      <c r="D460" s="1">
        <v>-180000</v>
      </c>
      <c r="E460" s="1">
        <v>-7900</v>
      </c>
      <c r="F460" s="1">
        <v>172100</v>
      </c>
      <c r="G460" s="2">
        <f t="shared" si="7"/>
        <v>0.95611111111111113</v>
      </c>
      <c r="H460" s="1"/>
      <c r="I460" s="1"/>
      <c r="J460" s="1"/>
      <c r="K460" s="1"/>
      <c r="L460" s="1"/>
    </row>
    <row r="461" spans="1:12" x14ac:dyDescent="0.35">
      <c r="A461" t="s">
        <v>105</v>
      </c>
      <c r="B461" t="s">
        <v>27</v>
      </c>
      <c r="C461" t="s">
        <v>39</v>
      </c>
      <c r="D461" s="1">
        <v>-190000</v>
      </c>
      <c r="E461" s="1">
        <v>-34130</v>
      </c>
      <c r="F461" s="1">
        <v>155870</v>
      </c>
      <c r="G461" s="2">
        <f t="shared" si="7"/>
        <v>0.82036842105263152</v>
      </c>
      <c r="H461" s="1"/>
      <c r="I461" s="1"/>
      <c r="J461" s="1"/>
      <c r="K461" s="1"/>
      <c r="L461" s="1"/>
    </row>
    <row r="462" spans="1:12" x14ac:dyDescent="0.35">
      <c r="A462" t="s">
        <v>109</v>
      </c>
      <c r="B462" t="s">
        <v>15</v>
      </c>
      <c r="C462" t="s">
        <v>39</v>
      </c>
      <c r="D462" s="1">
        <v>-153900</v>
      </c>
      <c r="E462" s="1">
        <v>-211527.67</v>
      </c>
      <c r="F462" s="1">
        <v>-57627.67</v>
      </c>
      <c r="G462" s="2">
        <f t="shared" si="7"/>
        <v>-0.37444879792072772</v>
      </c>
      <c r="H462" s="1"/>
      <c r="I462" s="1"/>
      <c r="J462" s="1"/>
      <c r="K462" s="1"/>
      <c r="L462" s="1"/>
    </row>
    <row r="463" spans="1:12" x14ac:dyDescent="0.35">
      <c r="A463" t="s">
        <v>108</v>
      </c>
      <c r="B463" t="s">
        <v>15</v>
      </c>
      <c r="C463" t="s">
        <v>39</v>
      </c>
      <c r="D463" s="1">
        <v>-165852</v>
      </c>
      <c r="E463" s="1">
        <v>-189381.33</v>
      </c>
      <c r="F463" s="1">
        <v>-23529.33</v>
      </c>
      <c r="G463" s="2">
        <f t="shared" si="7"/>
        <v>-0.14186943781202518</v>
      </c>
      <c r="H463" s="1"/>
      <c r="I463" s="1"/>
      <c r="J463" s="1"/>
      <c r="K463" s="1"/>
      <c r="L463" s="1"/>
    </row>
    <row r="464" spans="1:12" x14ac:dyDescent="0.35">
      <c r="A464" t="s">
        <v>107</v>
      </c>
      <c r="B464" t="s">
        <v>15</v>
      </c>
      <c r="C464" t="s">
        <v>39</v>
      </c>
      <c r="D464" s="1">
        <v>-175455.35999999999</v>
      </c>
      <c r="E464" s="1">
        <v>-190127.65</v>
      </c>
      <c r="F464" s="1">
        <v>-14672.29</v>
      </c>
      <c r="G464" s="2">
        <f t="shared" si="7"/>
        <v>-8.3624062553574893E-2</v>
      </c>
      <c r="H464" s="1"/>
      <c r="I464" s="1"/>
      <c r="J464" s="1"/>
      <c r="K464" s="1"/>
      <c r="L464" s="1"/>
    </row>
    <row r="465" spans="1:12" x14ac:dyDescent="0.35">
      <c r="A465" t="s">
        <v>106</v>
      </c>
      <c r="B465" t="s">
        <v>15</v>
      </c>
      <c r="C465" t="s">
        <v>39</v>
      </c>
      <c r="D465" s="1">
        <v>-187044.8</v>
      </c>
      <c r="E465" s="1">
        <v>-222074.4</v>
      </c>
      <c r="F465" s="1">
        <v>-35029.599999999999</v>
      </c>
      <c r="G465" s="2">
        <f t="shared" si="7"/>
        <v>-0.18727919728321771</v>
      </c>
      <c r="H465" s="1"/>
      <c r="I465" s="1"/>
      <c r="J465" s="1"/>
      <c r="K465" s="1"/>
      <c r="L465" s="1"/>
    </row>
    <row r="466" spans="1:12" x14ac:dyDescent="0.35">
      <c r="A466" t="s">
        <v>105</v>
      </c>
      <c r="B466" t="s">
        <v>15</v>
      </c>
      <c r="C466" t="s">
        <v>39</v>
      </c>
      <c r="D466" s="1">
        <v>-197965.91</v>
      </c>
      <c r="E466" s="1">
        <v>-260223.86</v>
      </c>
      <c r="F466" s="1">
        <v>-62257.95</v>
      </c>
      <c r="G466" s="2">
        <f t="shared" si="7"/>
        <v>-0.31448823688886635</v>
      </c>
      <c r="H466" s="1"/>
      <c r="I466" s="1"/>
      <c r="J466" s="1"/>
      <c r="K466" s="1"/>
      <c r="L466" s="1"/>
    </row>
    <row r="467" spans="1:12" x14ac:dyDescent="0.35">
      <c r="A467" t="s">
        <v>109</v>
      </c>
      <c r="B467" t="s">
        <v>11</v>
      </c>
      <c r="C467" t="s">
        <v>39</v>
      </c>
      <c r="D467" s="1">
        <v>-68400</v>
      </c>
      <c r="E467" s="1">
        <v>-16038.07</v>
      </c>
      <c r="F467" s="1">
        <v>52361.93</v>
      </c>
      <c r="G467" s="2">
        <f t="shared" si="7"/>
        <v>0.76552529239766087</v>
      </c>
      <c r="H467" s="1"/>
      <c r="I467" s="1"/>
      <c r="J467" s="1"/>
      <c r="K467" s="1"/>
      <c r="L467" s="1"/>
    </row>
    <row r="468" spans="1:12" x14ac:dyDescent="0.35">
      <c r="A468" t="s">
        <v>108</v>
      </c>
      <c r="B468" t="s">
        <v>11</v>
      </c>
      <c r="C468" t="s">
        <v>39</v>
      </c>
      <c r="D468" s="1">
        <v>-73712</v>
      </c>
      <c r="E468" s="1">
        <v>-441814.9</v>
      </c>
      <c r="F468" s="1">
        <v>-368102.9</v>
      </c>
      <c r="G468" s="2">
        <f t="shared" si="7"/>
        <v>-4.9937988387236816</v>
      </c>
      <c r="H468" s="1"/>
      <c r="I468" s="1"/>
      <c r="J468" s="1"/>
      <c r="K468" s="1"/>
      <c r="L468" s="1"/>
    </row>
    <row r="469" spans="1:12" x14ac:dyDescent="0.35">
      <c r="A469" t="s">
        <v>107</v>
      </c>
      <c r="B469" t="s">
        <v>11</v>
      </c>
      <c r="C469" t="s">
        <v>39</v>
      </c>
      <c r="D469" s="1">
        <v>-77980.160000000003</v>
      </c>
      <c r="E469" s="1">
        <v>-28703</v>
      </c>
      <c r="F469" s="1">
        <v>49277.16</v>
      </c>
      <c r="G469" s="2">
        <f t="shared" si="7"/>
        <v>0.63191919585699752</v>
      </c>
      <c r="H469" s="1"/>
      <c r="I469" s="1"/>
      <c r="J469" s="1"/>
      <c r="K469" s="1"/>
      <c r="L469" s="1"/>
    </row>
    <row r="470" spans="1:12" x14ac:dyDescent="0.35">
      <c r="A470" t="s">
        <v>106</v>
      </c>
      <c r="B470" t="s">
        <v>11</v>
      </c>
      <c r="C470" t="s">
        <v>39</v>
      </c>
      <c r="D470" s="1">
        <v>-83131.02</v>
      </c>
      <c r="E470" s="1">
        <v>-55587.56</v>
      </c>
      <c r="F470" s="1">
        <v>27543.46</v>
      </c>
      <c r="G470" s="2">
        <f t="shared" si="7"/>
        <v>0.33132589976641691</v>
      </c>
      <c r="H470" s="1"/>
      <c r="I470" s="1"/>
      <c r="J470" s="1"/>
      <c r="K470" s="1"/>
      <c r="L470" s="1"/>
    </row>
    <row r="471" spans="1:12" x14ac:dyDescent="0.35">
      <c r="A471" t="s">
        <v>105</v>
      </c>
      <c r="B471" t="s">
        <v>11</v>
      </c>
      <c r="C471" t="s">
        <v>39</v>
      </c>
      <c r="D471" s="1">
        <v>-87984.85</v>
      </c>
      <c r="E471" s="1">
        <v>-100181</v>
      </c>
      <c r="F471" s="1">
        <v>-12196.15</v>
      </c>
      <c r="G471" s="2">
        <f t="shared" si="7"/>
        <v>-0.13861647772315347</v>
      </c>
      <c r="H471" s="1"/>
      <c r="I471" s="1"/>
      <c r="J471" s="1"/>
      <c r="K471" s="1"/>
      <c r="L471" s="1"/>
    </row>
    <row r="472" spans="1:12" x14ac:dyDescent="0.35">
      <c r="A472" t="s">
        <v>109</v>
      </c>
      <c r="B472" t="s">
        <v>12</v>
      </c>
      <c r="C472" t="s">
        <v>39</v>
      </c>
      <c r="D472" s="1">
        <v>-68400</v>
      </c>
      <c r="E472" s="1">
        <v>-9574.48</v>
      </c>
      <c r="F472" s="1">
        <v>58825.52</v>
      </c>
      <c r="G472" s="2">
        <f t="shared" si="7"/>
        <v>0.86002222222222213</v>
      </c>
      <c r="H472" s="1"/>
      <c r="I472" s="1"/>
      <c r="J472" s="1"/>
      <c r="K472" s="1"/>
      <c r="L472" s="1"/>
    </row>
    <row r="473" spans="1:12" x14ac:dyDescent="0.35">
      <c r="A473" t="s">
        <v>108</v>
      </c>
      <c r="B473" t="s">
        <v>12</v>
      </c>
      <c r="C473" t="s">
        <v>39</v>
      </c>
      <c r="D473" s="1">
        <v>-73712</v>
      </c>
      <c r="E473" s="1">
        <v>-9700</v>
      </c>
      <c r="F473" s="1">
        <v>64012</v>
      </c>
      <c r="G473" s="2">
        <f t="shared" si="7"/>
        <v>0.8684067723030171</v>
      </c>
      <c r="H473" s="1"/>
      <c r="I473" s="1"/>
      <c r="J473" s="1"/>
      <c r="K473" s="1"/>
      <c r="L473" s="1"/>
    </row>
    <row r="474" spans="1:12" x14ac:dyDescent="0.35">
      <c r="A474" t="s">
        <v>107</v>
      </c>
      <c r="B474" t="s">
        <v>12</v>
      </c>
      <c r="C474" t="s">
        <v>39</v>
      </c>
      <c r="D474" s="1">
        <v>-77980.160000000003</v>
      </c>
      <c r="E474" s="1">
        <v>-41440</v>
      </c>
      <c r="F474" s="1">
        <v>36540.160000000003</v>
      </c>
      <c r="G474" s="2">
        <f t="shared" si="7"/>
        <v>0.46858277797839865</v>
      </c>
      <c r="H474" s="1"/>
      <c r="I474" s="1"/>
      <c r="J474" s="1"/>
      <c r="K474" s="1"/>
      <c r="L474" s="1"/>
    </row>
    <row r="475" spans="1:12" x14ac:dyDescent="0.35">
      <c r="A475" t="s">
        <v>106</v>
      </c>
      <c r="B475" t="s">
        <v>12</v>
      </c>
      <c r="C475" t="s">
        <v>39</v>
      </c>
      <c r="D475" s="1">
        <v>-83131.02</v>
      </c>
      <c r="E475" s="1">
        <v>-39664.17</v>
      </c>
      <c r="F475" s="1">
        <v>43466.85</v>
      </c>
      <c r="G475" s="2">
        <f t="shared" si="7"/>
        <v>0.52287160677205691</v>
      </c>
      <c r="H475" s="1"/>
      <c r="I475" s="1"/>
      <c r="J475" s="1"/>
      <c r="K475" s="1"/>
      <c r="L475" s="1"/>
    </row>
    <row r="476" spans="1:12" x14ac:dyDescent="0.35">
      <c r="A476" t="s">
        <v>105</v>
      </c>
      <c r="B476" t="s">
        <v>12</v>
      </c>
      <c r="C476" t="s">
        <v>39</v>
      </c>
      <c r="D476" s="1">
        <v>-87984.85</v>
      </c>
      <c r="E476" s="1">
        <v>-78105.62</v>
      </c>
      <c r="F476" s="1">
        <v>9879.23</v>
      </c>
      <c r="G476" s="2">
        <f t="shared" si="7"/>
        <v>0.11228330786493355</v>
      </c>
      <c r="H476" s="1"/>
      <c r="I476" s="1"/>
      <c r="J476" s="1"/>
      <c r="K476" s="1"/>
      <c r="L476" s="1"/>
    </row>
    <row r="477" spans="1:12" x14ac:dyDescent="0.35">
      <c r="A477" t="s">
        <v>109</v>
      </c>
      <c r="B477" t="s">
        <v>13</v>
      </c>
      <c r="C477" t="s">
        <v>39</v>
      </c>
      <c r="D477" s="1">
        <v>-51300</v>
      </c>
      <c r="E477" s="1">
        <v>-70589.820000000007</v>
      </c>
      <c r="F477" s="1">
        <v>-19289.82</v>
      </c>
      <c r="G477" s="2">
        <f t="shared" si="7"/>
        <v>-0.37601988304093564</v>
      </c>
      <c r="H477" s="1"/>
      <c r="I477" s="1"/>
      <c r="J477" s="1"/>
      <c r="K477" s="1"/>
      <c r="L477" s="1"/>
    </row>
    <row r="478" spans="1:12" x14ac:dyDescent="0.35">
      <c r="A478" t="s">
        <v>108</v>
      </c>
      <c r="B478" t="s">
        <v>13</v>
      </c>
      <c r="C478" t="s">
        <v>39</v>
      </c>
      <c r="D478" s="1">
        <v>-55284</v>
      </c>
      <c r="E478" s="1">
        <v>-7920</v>
      </c>
      <c r="F478" s="1">
        <v>47364</v>
      </c>
      <c r="G478" s="2">
        <f t="shared" si="7"/>
        <v>0.85673974386802687</v>
      </c>
      <c r="H478" s="1"/>
      <c r="I478" s="1"/>
      <c r="J478" s="1"/>
      <c r="K478" s="1"/>
      <c r="L478" s="1"/>
    </row>
    <row r="479" spans="1:12" x14ac:dyDescent="0.35">
      <c r="A479" t="s">
        <v>107</v>
      </c>
      <c r="B479" t="s">
        <v>13</v>
      </c>
      <c r="C479" t="s">
        <v>39</v>
      </c>
      <c r="D479" s="1">
        <v>-58485.120000000003</v>
      </c>
      <c r="E479" s="1">
        <v>-68943.62</v>
      </c>
      <c r="F479" s="1">
        <v>-10458.5</v>
      </c>
      <c r="G479" s="2">
        <f t="shared" si="7"/>
        <v>-0.17882326307956622</v>
      </c>
      <c r="H479" s="1"/>
      <c r="I479" s="1"/>
      <c r="J479" s="1"/>
      <c r="K479" s="1"/>
      <c r="L479" s="1"/>
    </row>
    <row r="480" spans="1:12" x14ac:dyDescent="0.35">
      <c r="A480" t="s">
        <v>106</v>
      </c>
      <c r="B480" t="s">
        <v>13</v>
      </c>
      <c r="C480" t="s">
        <v>39</v>
      </c>
      <c r="D480" s="1">
        <v>-62348.27</v>
      </c>
      <c r="E480" s="1">
        <v>-27399</v>
      </c>
      <c r="F480" s="1">
        <v>34949.269999999997</v>
      </c>
      <c r="G480" s="2">
        <f t="shared" si="7"/>
        <v>0.56054915397011018</v>
      </c>
      <c r="H480" s="1"/>
      <c r="I480" s="1"/>
      <c r="J480" s="1"/>
      <c r="K480" s="1"/>
      <c r="L480" s="1"/>
    </row>
    <row r="481" spans="1:12" x14ac:dyDescent="0.35">
      <c r="A481" t="s">
        <v>105</v>
      </c>
      <c r="B481" t="s">
        <v>13</v>
      </c>
      <c r="C481" t="s">
        <v>39</v>
      </c>
      <c r="D481" s="1">
        <v>-65988.639999999999</v>
      </c>
      <c r="E481" s="1">
        <v>-151785</v>
      </c>
      <c r="F481" s="1">
        <v>-85796.36</v>
      </c>
      <c r="G481" s="2">
        <f t="shared" si="7"/>
        <v>-1.3001686350862816</v>
      </c>
      <c r="H481" s="1"/>
      <c r="I481" s="1"/>
      <c r="J481" s="1"/>
      <c r="K481" s="1"/>
      <c r="L481" s="1"/>
    </row>
    <row r="482" spans="1:12" x14ac:dyDescent="0.35">
      <c r="A482" t="s">
        <v>109</v>
      </c>
      <c r="B482" t="s">
        <v>7</v>
      </c>
      <c r="C482" t="s">
        <v>39</v>
      </c>
      <c r="D482" s="1">
        <v>-100000</v>
      </c>
      <c r="E482" s="1">
        <v>-15200</v>
      </c>
      <c r="F482" s="1">
        <v>84800</v>
      </c>
      <c r="G482" s="2">
        <f t="shared" si="7"/>
        <v>0.84799999999999998</v>
      </c>
      <c r="H482" s="1"/>
      <c r="I482" s="1"/>
      <c r="J482" s="1"/>
      <c r="K482" s="1"/>
      <c r="L482" s="1"/>
    </row>
    <row r="483" spans="1:12" x14ac:dyDescent="0.35">
      <c r="A483" t="s">
        <v>108</v>
      </c>
      <c r="B483" t="s">
        <v>7</v>
      </c>
      <c r="C483" t="s">
        <v>39</v>
      </c>
      <c r="D483" s="1">
        <v>-100000</v>
      </c>
      <c r="E483" s="1">
        <v>0</v>
      </c>
      <c r="F483" s="1">
        <v>100000</v>
      </c>
      <c r="G483" s="2">
        <f t="shared" si="7"/>
        <v>1</v>
      </c>
      <c r="H483" s="1"/>
      <c r="I483" s="1"/>
      <c r="J483" s="1"/>
      <c r="K483" s="1"/>
      <c r="L483" s="1"/>
    </row>
    <row r="484" spans="1:12" x14ac:dyDescent="0.35">
      <c r="A484" t="s">
        <v>107</v>
      </c>
      <c r="B484" t="s">
        <v>7</v>
      </c>
      <c r="C484" t="s">
        <v>39</v>
      </c>
      <c r="D484" s="1">
        <v>-100000</v>
      </c>
      <c r="E484" s="1">
        <v>0</v>
      </c>
      <c r="F484" s="1">
        <v>100000</v>
      </c>
      <c r="G484" s="2">
        <f t="shared" si="7"/>
        <v>1</v>
      </c>
      <c r="H484" s="1"/>
      <c r="I484" s="1"/>
      <c r="J484" s="1"/>
      <c r="K484" s="1"/>
      <c r="L484" s="1"/>
    </row>
    <row r="485" spans="1:12" x14ac:dyDescent="0.35">
      <c r="A485" t="s">
        <v>106</v>
      </c>
      <c r="B485" t="s">
        <v>7</v>
      </c>
      <c r="C485" t="s">
        <v>39</v>
      </c>
      <c r="D485" s="1">
        <v>-100000</v>
      </c>
      <c r="E485" s="1">
        <v>-30260</v>
      </c>
      <c r="F485" s="1">
        <v>69740</v>
      </c>
      <c r="G485" s="2">
        <f t="shared" si="7"/>
        <v>0.69740000000000002</v>
      </c>
      <c r="H485" s="1"/>
      <c r="I485" s="1"/>
      <c r="J485" s="1"/>
      <c r="K485" s="1"/>
      <c r="L485" s="1"/>
    </row>
    <row r="486" spans="1:12" x14ac:dyDescent="0.35">
      <c r="A486" t="s">
        <v>105</v>
      </c>
      <c r="B486" t="s">
        <v>7</v>
      </c>
      <c r="C486" t="s">
        <v>39</v>
      </c>
      <c r="D486" s="1">
        <v>-100000</v>
      </c>
      <c r="E486" s="1">
        <v>0</v>
      </c>
      <c r="F486" s="1">
        <v>100000</v>
      </c>
      <c r="G486" s="2">
        <f t="shared" si="7"/>
        <v>1</v>
      </c>
      <c r="H486" s="1"/>
      <c r="I486" s="1"/>
      <c r="J486" s="1"/>
      <c r="K486" s="1"/>
      <c r="L486" s="1"/>
    </row>
    <row r="487" spans="1:12" x14ac:dyDescent="0.35">
      <c r="A487" t="s">
        <v>107</v>
      </c>
      <c r="B487" t="s">
        <v>21</v>
      </c>
      <c r="C487" t="s">
        <v>39</v>
      </c>
      <c r="D487" s="1">
        <v>0</v>
      </c>
      <c r="E487" s="1">
        <v>-2767</v>
      </c>
      <c r="F487" s="1">
        <v>-2767</v>
      </c>
      <c r="G487" s="2" t="str">
        <f t="shared" si="7"/>
        <v>-</v>
      </c>
      <c r="H487" s="1"/>
      <c r="I487" s="1"/>
      <c r="J487" s="1"/>
      <c r="K487" s="1"/>
      <c r="L487" s="1"/>
    </row>
    <row r="488" spans="1:12" x14ac:dyDescent="0.35">
      <c r="A488" t="s">
        <v>106</v>
      </c>
      <c r="B488" t="s">
        <v>21</v>
      </c>
      <c r="C488" t="s">
        <v>39</v>
      </c>
      <c r="D488" s="1">
        <v>0</v>
      </c>
      <c r="E488" s="1">
        <v>-102390</v>
      </c>
      <c r="F488" s="1">
        <v>-102390</v>
      </c>
      <c r="G488" s="2" t="str">
        <f t="shared" si="7"/>
        <v>-</v>
      </c>
      <c r="H488" s="1"/>
      <c r="I488" s="1"/>
      <c r="J488" s="1"/>
      <c r="K488" s="1"/>
      <c r="L488" s="1"/>
    </row>
    <row r="489" spans="1:12" x14ac:dyDescent="0.35">
      <c r="A489" t="s">
        <v>105</v>
      </c>
      <c r="B489" t="s">
        <v>21</v>
      </c>
      <c r="C489" t="s">
        <v>39</v>
      </c>
      <c r="D489" s="1">
        <v>0</v>
      </c>
      <c r="E489" s="1">
        <v>-109046.85</v>
      </c>
      <c r="F489" s="1">
        <v>-109046.85</v>
      </c>
      <c r="G489" s="2" t="str">
        <f t="shared" si="7"/>
        <v>-</v>
      </c>
      <c r="H489" s="1"/>
      <c r="I489" s="1"/>
      <c r="J489" s="1"/>
      <c r="K489" s="1"/>
      <c r="L489" s="1"/>
    </row>
    <row r="490" spans="1:12" x14ac:dyDescent="0.35">
      <c r="A490" t="s">
        <v>109</v>
      </c>
      <c r="B490" t="s">
        <v>37</v>
      </c>
      <c r="C490" t="s">
        <v>39</v>
      </c>
      <c r="D490" s="1">
        <v>-43555.56</v>
      </c>
      <c r="E490" s="1">
        <v>-49868.3</v>
      </c>
      <c r="F490" s="1">
        <v>-6312.74</v>
      </c>
      <c r="G490" s="2">
        <f t="shared" si="7"/>
        <v>-0.1449353423535365</v>
      </c>
      <c r="H490" s="1"/>
      <c r="I490" s="1"/>
      <c r="J490" s="1"/>
      <c r="K490" s="1"/>
      <c r="L490" s="1"/>
    </row>
    <row r="491" spans="1:12" x14ac:dyDescent="0.35">
      <c r="A491" t="s">
        <v>108</v>
      </c>
      <c r="B491" t="s">
        <v>37</v>
      </c>
      <c r="C491" t="s">
        <v>39</v>
      </c>
      <c r="D491" s="1">
        <v>-43555.56</v>
      </c>
      <c r="E491" s="1">
        <v>-46059.8</v>
      </c>
      <c r="F491" s="1">
        <v>-2504.2399999999998</v>
      </c>
      <c r="G491" s="2">
        <f t="shared" si="7"/>
        <v>-5.7495300255581604E-2</v>
      </c>
      <c r="H491" s="1"/>
      <c r="I491" s="1"/>
      <c r="J491" s="1"/>
      <c r="K491" s="1"/>
      <c r="L491" s="1"/>
    </row>
    <row r="492" spans="1:12" x14ac:dyDescent="0.35">
      <c r="A492" t="s">
        <v>107</v>
      </c>
      <c r="B492" t="s">
        <v>37</v>
      </c>
      <c r="C492" t="s">
        <v>39</v>
      </c>
      <c r="D492" s="1">
        <v>-43555.56</v>
      </c>
      <c r="E492" s="1">
        <v>0</v>
      </c>
      <c r="F492" s="1">
        <v>43555.56</v>
      </c>
      <c r="G492" s="2">
        <f t="shared" si="7"/>
        <v>1</v>
      </c>
      <c r="H492" s="1"/>
      <c r="I492" s="1"/>
      <c r="J492" s="1"/>
      <c r="K492" s="1"/>
      <c r="L492" s="1"/>
    </row>
    <row r="493" spans="1:12" x14ac:dyDescent="0.35">
      <c r="A493" t="s">
        <v>106</v>
      </c>
      <c r="B493" t="s">
        <v>37</v>
      </c>
      <c r="C493" t="s">
        <v>39</v>
      </c>
      <c r="D493" s="1">
        <v>-43555.56</v>
      </c>
      <c r="E493" s="1">
        <v>-44890</v>
      </c>
      <c r="F493" s="1">
        <v>-1334.44</v>
      </c>
      <c r="G493" s="2">
        <f t="shared" si="7"/>
        <v>-3.0637649934933682E-2</v>
      </c>
      <c r="H493" s="1"/>
      <c r="I493" s="1"/>
      <c r="J493" s="1"/>
      <c r="K493" s="1"/>
      <c r="L493" s="1"/>
    </row>
    <row r="494" spans="1:12" x14ac:dyDescent="0.35">
      <c r="A494" t="s">
        <v>105</v>
      </c>
      <c r="B494" t="s">
        <v>37</v>
      </c>
      <c r="C494" t="s">
        <v>39</v>
      </c>
      <c r="D494" s="1">
        <v>-43555.56</v>
      </c>
      <c r="E494" s="1">
        <v>0</v>
      </c>
      <c r="F494" s="1">
        <v>43555.56</v>
      </c>
      <c r="G494" s="2">
        <f t="shared" si="7"/>
        <v>1</v>
      </c>
      <c r="H494" s="1"/>
      <c r="I494" s="1"/>
      <c r="J494" s="1"/>
      <c r="K494" s="1"/>
      <c r="L494" s="1"/>
    </row>
    <row r="495" spans="1:12" x14ac:dyDescent="0.35">
      <c r="A495" t="s">
        <v>108</v>
      </c>
      <c r="B495" t="s">
        <v>8</v>
      </c>
      <c r="C495" t="s">
        <v>39</v>
      </c>
      <c r="D495" s="1">
        <v>-10000</v>
      </c>
      <c r="E495" s="1">
        <v>0</v>
      </c>
      <c r="F495" s="1">
        <v>10000</v>
      </c>
      <c r="G495" s="2">
        <f t="shared" si="7"/>
        <v>1</v>
      </c>
      <c r="H495" s="1"/>
      <c r="I495" s="1"/>
      <c r="J495" s="1"/>
      <c r="K495" s="1"/>
      <c r="L495" s="1"/>
    </row>
    <row r="496" spans="1:12" x14ac:dyDescent="0.35">
      <c r="A496" t="s">
        <v>108</v>
      </c>
      <c r="B496" t="s">
        <v>30</v>
      </c>
      <c r="C496" t="s">
        <v>39</v>
      </c>
      <c r="D496" s="1">
        <v>-699353.52</v>
      </c>
      <c r="E496" s="1">
        <v>0</v>
      </c>
      <c r="F496" s="1">
        <v>699353.52</v>
      </c>
      <c r="G496" s="2">
        <f t="shared" si="7"/>
        <v>1</v>
      </c>
      <c r="H496" s="1"/>
      <c r="I496" s="1"/>
      <c r="J496" s="1"/>
      <c r="K496" s="1"/>
      <c r="L496" s="1"/>
    </row>
    <row r="497" spans="1:12" x14ac:dyDescent="0.35">
      <c r="A497" t="s">
        <v>107</v>
      </c>
      <c r="B497" t="s">
        <v>30</v>
      </c>
      <c r="C497" t="s">
        <v>39</v>
      </c>
      <c r="D497" s="1">
        <v>-699353.52</v>
      </c>
      <c r="E497" s="1">
        <v>0</v>
      </c>
      <c r="F497" s="1">
        <v>699353.52</v>
      </c>
      <c r="G497" s="2">
        <f t="shared" si="7"/>
        <v>1</v>
      </c>
      <c r="H497" s="1"/>
      <c r="I497" s="1"/>
      <c r="J497" s="1"/>
      <c r="K497" s="1"/>
      <c r="L497" s="1"/>
    </row>
    <row r="498" spans="1:12" x14ac:dyDescent="0.35">
      <c r="A498" t="s">
        <v>106</v>
      </c>
      <c r="B498" t="s">
        <v>30</v>
      </c>
      <c r="C498" t="s">
        <v>39</v>
      </c>
      <c r="D498" s="1">
        <v>-699353.52</v>
      </c>
      <c r="E498" s="1">
        <v>0</v>
      </c>
      <c r="F498" s="1">
        <v>699353.52</v>
      </c>
      <c r="G498" s="2">
        <f t="shared" si="7"/>
        <v>1</v>
      </c>
      <c r="H498" s="1"/>
      <c r="I498" s="1"/>
      <c r="J498" s="1"/>
      <c r="K498" s="1"/>
      <c r="L498" s="1"/>
    </row>
    <row r="499" spans="1:12" x14ac:dyDescent="0.35">
      <c r="A499" t="s">
        <v>105</v>
      </c>
      <c r="B499" t="s">
        <v>30</v>
      </c>
      <c r="C499" t="s">
        <v>39</v>
      </c>
      <c r="D499" s="1">
        <v>-699353.52</v>
      </c>
      <c r="E499" s="1">
        <v>0</v>
      </c>
      <c r="F499" s="1">
        <v>699353.52</v>
      </c>
      <c r="G499" s="2">
        <f t="shared" si="7"/>
        <v>1</v>
      </c>
      <c r="H499" s="1"/>
      <c r="I499" s="1"/>
      <c r="J499" s="1"/>
      <c r="K499" s="1"/>
      <c r="L499" s="1"/>
    </row>
    <row r="500" spans="1:12" x14ac:dyDescent="0.35">
      <c r="A500" t="s">
        <v>109</v>
      </c>
      <c r="B500" t="s">
        <v>40</v>
      </c>
      <c r="C500" t="s">
        <v>39</v>
      </c>
      <c r="D500" s="1">
        <v>0</v>
      </c>
      <c r="E500" s="1">
        <v>-19155</v>
      </c>
      <c r="F500" s="1">
        <v>-19155</v>
      </c>
      <c r="G500" s="2" t="str">
        <f t="shared" si="7"/>
        <v>-</v>
      </c>
      <c r="H500" s="1"/>
      <c r="I500" s="1"/>
      <c r="J500" s="1"/>
      <c r="K500" s="1"/>
      <c r="L500" s="1"/>
    </row>
    <row r="501" spans="1:12" x14ac:dyDescent="0.35">
      <c r="A501" t="s">
        <v>107</v>
      </c>
      <c r="B501" t="s">
        <v>40</v>
      </c>
      <c r="C501" t="s">
        <v>39</v>
      </c>
      <c r="D501" s="1">
        <v>0</v>
      </c>
      <c r="E501" s="1">
        <v>-11896.5</v>
      </c>
      <c r="F501" s="1">
        <v>-11896.5</v>
      </c>
      <c r="G501" s="2" t="str">
        <f t="shared" si="7"/>
        <v>-</v>
      </c>
      <c r="H501" s="1"/>
      <c r="I501" s="1"/>
      <c r="J501" s="1"/>
      <c r="K501" s="1"/>
      <c r="L501" s="1"/>
    </row>
    <row r="502" spans="1:12" x14ac:dyDescent="0.35">
      <c r="A502" t="s">
        <v>106</v>
      </c>
      <c r="B502" t="s">
        <v>40</v>
      </c>
      <c r="C502" t="s">
        <v>39</v>
      </c>
      <c r="D502" s="1">
        <v>0</v>
      </c>
      <c r="E502" s="1">
        <v>-31705.119999999999</v>
      </c>
      <c r="F502" s="1">
        <v>-31705.119999999999</v>
      </c>
      <c r="G502" s="2" t="str">
        <f t="shared" si="7"/>
        <v>-</v>
      </c>
      <c r="H502" s="1"/>
      <c r="I502" s="1"/>
      <c r="J502" s="1"/>
      <c r="K502" s="1"/>
      <c r="L502" s="1"/>
    </row>
    <row r="503" spans="1:12" x14ac:dyDescent="0.35">
      <c r="A503" t="s">
        <v>109</v>
      </c>
      <c r="B503" t="s">
        <v>18</v>
      </c>
      <c r="C503" t="s">
        <v>39</v>
      </c>
      <c r="D503" s="1">
        <v>-14000</v>
      </c>
      <c r="E503" s="1">
        <v>0</v>
      </c>
      <c r="F503" s="1">
        <v>14000</v>
      </c>
      <c r="G503" s="2">
        <f t="shared" si="7"/>
        <v>1</v>
      </c>
      <c r="H503" s="1"/>
      <c r="I503" s="1"/>
      <c r="J503" s="1"/>
      <c r="K503" s="1"/>
      <c r="L503" s="1"/>
    </row>
    <row r="504" spans="1:12" x14ac:dyDescent="0.35">
      <c r="A504" t="s">
        <v>108</v>
      </c>
      <c r="B504" t="s">
        <v>18</v>
      </c>
      <c r="C504" t="s">
        <v>39</v>
      </c>
      <c r="D504" s="1">
        <v>-10000</v>
      </c>
      <c r="E504" s="1">
        <v>-14609.86</v>
      </c>
      <c r="F504" s="1">
        <v>-4609.8599999999997</v>
      </c>
      <c r="G504" s="2">
        <f t="shared" si="7"/>
        <v>-0.46098599999999995</v>
      </c>
      <c r="H504" s="1"/>
      <c r="I504" s="1"/>
      <c r="J504" s="1"/>
      <c r="K504" s="1"/>
      <c r="L504" s="1"/>
    </row>
    <row r="505" spans="1:12" x14ac:dyDescent="0.35">
      <c r="A505" t="s">
        <v>107</v>
      </c>
      <c r="B505" t="s">
        <v>18</v>
      </c>
      <c r="C505" t="s">
        <v>39</v>
      </c>
      <c r="D505" s="1">
        <v>-10000</v>
      </c>
      <c r="E505" s="1">
        <v>-62751.1</v>
      </c>
      <c r="F505" s="1">
        <v>-52751.1</v>
      </c>
      <c r="G505" s="2">
        <f t="shared" si="7"/>
        <v>-5.2751099999999997</v>
      </c>
      <c r="H505" s="1"/>
      <c r="I505" s="1"/>
      <c r="J505" s="1"/>
      <c r="K505" s="1"/>
      <c r="L505" s="1"/>
    </row>
    <row r="506" spans="1:12" x14ac:dyDescent="0.35">
      <c r="A506" t="s">
        <v>106</v>
      </c>
      <c r="B506" t="s">
        <v>18</v>
      </c>
      <c r="C506" t="s">
        <v>39</v>
      </c>
      <c r="D506" s="1">
        <v>-10000</v>
      </c>
      <c r="E506" s="1">
        <v>-36503</v>
      </c>
      <c r="F506" s="1">
        <v>-26503</v>
      </c>
      <c r="G506" s="2">
        <f t="shared" si="7"/>
        <v>-2.6503000000000001</v>
      </c>
      <c r="H506" s="1"/>
      <c r="I506" s="1"/>
      <c r="J506" s="1"/>
      <c r="K506" s="1"/>
      <c r="L506" s="1"/>
    </row>
    <row r="507" spans="1:12" x14ac:dyDescent="0.35">
      <c r="A507" t="s">
        <v>105</v>
      </c>
      <c r="B507" t="s">
        <v>18</v>
      </c>
      <c r="C507" t="s">
        <v>39</v>
      </c>
      <c r="D507" s="1">
        <v>-10000</v>
      </c>
      <c r="E507" s="1">
        <v>-8484.02</v>
      </c>
      <c r="F507" s="1">
        <v>1515.98</v>
      </c>
      <c r="G507" s="2">
        <f t="shared" si="7"/>
        <v>0.15159800000000001</v>
      </c>
      <c r="H507" s="1"/>
      <c r="I507" s="1"/>
      <c r="J507" s="1"/>
      <c r="K507" s="1"/>
      <c r="L507" s="1"/>
    </row>
    <row r="508" spans="1:12" x14ac:dyDescent="0.35">
      <c r="A508" t="s">
        <v>109</v>
      </c>
      <c r="B508" t="s">
        <v>28</v>
      </c>
      <c r="C508" t="s">
        <v>39</v>
      </c>
      <c r="D508" s="1">
        <v>-223712.45</v>
      </c>
      <c r="E508" s="1">
        <v>0</v>
      </c>
      <c r="F508" s="1">
        <v>223712.45</v>
      </c>
      <c r="G508" s="2">
        <f t="shared" si="7"/>
        <v>1</v>
      </c>
      <c r="H508" s="1"/>
      <c r="I508" s="1"/>
      <c r="J508" s="1"/>
      <c r="K508" s="1"/>
      <c r="L508" s="1"/>
    </row>
    <row r="509" spans="1:12" x14ac:dyDescent="0.35">
      <c r="A509" t="s">
        <v>108</v>
      </c>
      <c r="B509" t="s">
        <v>28</v>
      </c>
      <c r="C509" t="s">
        <v>39</v>
      </c>
      <c r="D509" s="1">
        <v>-255942.22</v>
      </c>
      <c r="E509" s="1">
        <v>0</v>
      </c>
      <c r="F509" s="1">
        <v>255942.22</v>
      </c>
      <c r="G509" s="2">
        <f t="shared" si="7"/>
        <v>1</v>
      </c>
      <c r="H509" s="1"/>
      <c r="I509" s="1"/>
      <c r="J509" s="1"/>
      <c r="K509" s="1"/>
      <c r="L509" s="1"/>
    </row>
    <row r="510" spans="1:12" x14ac:dyDescent="0.35">
      <c r="A510" t="s">
        <v>107</v>
      </c>
      <c r="B510" t="s">
        <v>28</v>
      </c>
      <c r="C510" t="s">
        <v>39</v>
      </c>
      <c r="D510" s="1">
        <v>-255942.22</v>
      </c>
      <c r="E510" s="1">
        <v>-13899</v>
      </c>
      <c r="F510" s="1">
        <v>242043.22</v>
      </c>
      <c r="G510" s="2">
        <f t="shared" si="7"/>
        <v>0.94569477439087624</v>
      </c>
      <c r="H510" s="1"/>
      <c r="I510" s="1"/>
      <c r="J510" s="1"/>
      <c r="K510" s="1"/>
      <c r="L510" s="1"/>
    </row>
    <row r="511" spans="1:12" x14ac:dyDescent="0.35">
      <c r="A511" t="s">
        <v>106</v>
      </c>
      <c r="B511" t="s">
        <v>28</v>
      </c>
      <c r="C511" t="s">
        <v>39</v>
      </c>
      <c r="D511" s="1">
        <v>-280588.5</v>
      </c>
      <c r="E511" s="1">
        <v>-3550</v>
      </c>
      <c r="F511" s="1">
        <v>277038.5</v>
      </c>
      <c r="G511" s="2">
        <f t="shared" si="7"/>
        <v>0.98734802032157409</v>
      </c>
      <c r="H511" s="1"/>
      <c r="I511" s="1"/>
      <c r="J511" s="1"/>
      <c r="K511" s="1"/>
      <c r="L511" s="1"/>
    </row>
    <row r="512" spans="1:12" x14ac:dyDescent="0.35">
      <c r="A512" t="s">
        <v>105</v>
      </c>
      <c r="B512" t="s">
        <v>28</v>
      </c>
      <c r="C512" t="s">
        <v>39</v>
      </c>
      <c r="D512" s="1">
        <v>-328288.55</v>
      </c>
      <c r="E512" s="1">
        <v>-9660</v>
      </c>
      <c r="F512" s="1">
        <v>318628.55</v>
      </c>
      <c r="G512" s="2">
        <f t="shared" si="7"/>
        <v>0.97057466670707826</v>
      </c>
      <c r="H512" s="1"/>
      <c r="I512" s="1"/>
      <c r="J512" s="1"/>
      <c r="K512" s="1"/>
      <c r="L512" s="1"/>
    </row>
    <row r="513" spans="1:12" x14ac:dyDescent="0.35">
      <c r="A513" t="s">
        <v>109</v>
      </c>
      <c r="B513" t="s">
        <v>10</v>
      </c>
      <c r="C513" t="s">
        <v>41</v>
      </c>
      <c r="D513" s="1">
        <v>0</v>
      </c>
      <c r="E513" s="1">
        <v>-295623</v>
      </c>
      <c r="F513" s="1">
        <v>-295623</v>
      </c>
      <c r="G513" s="2" t="str">
        <f t="shared" si="7"/>
        <v>-</v>
      </c>
      <c r="H513" s="1"/>
      <c r="I513" s="1"/>
      <c r="J513" s="1"/>
      <c r="K513" s="1"/>
      <c r="L513" s="1"/>
    </row>
    <row r="514" spans="1:12" x14ac:dyDescent="0.35">
      <c r="A514" t="s">
        <v>108</v>
      </c>
      <c r="B514" t="s">
        <v>10</v>
      </c>
      <c r="C514" t="s">
        <v>41</v>
      </c>
      <c r="D514" s="1">
        <v>0</v>
      </c>
      <c r="E514" s="1">
        <v>-355683</v>
      </c>
      <c r="F514" s="1">
        <v>-355683</v>
      </c>
      <c r="G514" s="2" t="str">
        <f t="shared" ref="G514:G577" si="8">IF(D514=0,"-",IF(D514&lt;0,F514/D514*-1,F514/D514))</f>
        <v>-</v>
      </c>
      <c r="H514" s="1"/>
      <c r="I514" s="1"/>
      <c r="J514" s="1"/>
      <c r="K514" s="1"/>
      <c r="L514" s="1"/>
    </row>
    <row r="515" spans="1:12" x14ac:dyDescent="0.35">
      <c r="A515" t="s">
        <v>107</v>
      </c>
      <c r="B515" t="s">
        <v>10</v>
      </c>
      <c r="C515" t="s">
        <v>41</v>
      </c>
      <c r="D515" s="1">
        <v>0</v>
      </c>
      <c r="E515" s="1">
        <v>-412407</v>
      </c>
      <c r="F515" s="1">
        <v>-412407</v>
      </c>
      <c r="G515" s="2" t="str">
        <f t="shared" si="8"/>
        <v>-</v>
      </c>
      <c r="H515" s="1"/>
      <c r="I515" s="1"/>
      <c r="J515" s="1"/>
      <c r="K515" s="1"/>
      <c r="L515" s="1"/>
    </row>
    <row r="516" spans="1:12" x14ac:dyDescent="0.35">
      <c r="A516" t="s">
        <v>106</v>
      </c>
      <c r="B516" t="s">
        <v>10</v>
      </c>
      <c r="C516" t="s">
        <v>41</v>
      </c>
      <c r="D516" s="1">
        <v>0</v>
      </c>
      <c r="E516" s="1">
        <v>-426585</v>
      </c>
      <c r="F516" s="1">
        <v>-426585</v>
      </c>
      <c r="G516" s="2" t="str">
        <f t="shared" si="8"/>
        <v>-</v>
      </c>
      <c r="H516" s="1"/>
      <c r="I516" s="1"/>
      <c r="J516" s="1"/>
      <c r="K516" s="1"/>
      <c r="L516" s="1"/>
    </row>
    <row r="517" spans="1:12" x14ac:dyDescent="0.35">
      <c r="A517" t="s">
        <v>105</v>
      </c>
      <c r="B517" t="s">
        <v>10</v>
      </c>
      <c r="C517" t="s">
        <v>41</v>
      </c>
      <c r="D517" s="1">
        <v>0</v>
      </c>
      <c r="E517" s="1">
        <v>-314299</v>
      </c>
      <c r="F517" s="1">
        <v>-314299</v>
      </c>
      <c r="G517" s="2" t="str">
        <f t="shared" si="8"/>
        <v>-</v>
      </c>
      <c r="H517" s="1"/>
      <c r="I517" s="1"/>
      <c r="J517" s="1"/>
      <c r="K517" s="1"/>
      <c r="L517" s="1"/>
    </row>
    <row r="518" spans="1:12" x14ac:dyDescent="0.35">
      <c r="A518" t="s">
        <v>109</v>
      </c>
      <c r="B518" t="s">
        <v>27</v>
      </c>
      <c r="C518" t="s">
        <v>41</v>
      </c>
      <c r="D518" s="1">
        <v>-1342613.45</v>
      </c>
      <c r="E518" s="1">
        <v>-906373</v>
      </c>
      <c r="F518" s="1">
        <v>436240.45</v>
      </c>
      <c r="G518" s="2">
        <f t="shared" si="8"/>
        <v>0.3249188737085868</v>
      </c>
      <c r="H518" s="1"/>
      <c r="I518" s="1"/>
      <c r="J518" s="1"/>
      <c r="K518" s="1"/>
      <c r="L518" s="1"/>
    </row>
    <row r="519" spans="1:12" x14ac:dyDescent="0.35">
      <c r="A519" t="s">
        <v>108</v>
      </c>
      <c r="B519" t="s">
        <v>27</v>
      </c>
      <c r="C519" t="s">
        <v>41</v>
      </c>
      <c r="D519" s="1">
        <v>-1534770.21</v>
      </c>
      <c r="E519" s="1">
        <v>-1069520</v>
      </c>
      <c r="F519" s="1">
        <v>465250.21</v>
      </c>
      <c r="G519" s="2">
        <f t="shared" si="8"/>
        <v>0.30313997950220839</v>
      </c>
      <c r="H519" s="1"/>
      <c r="I519" s="1"/>
      <c r="J519" s="1"/>
      <c r="K519" s="1"/>
      <c r="L519" s="1"/>
    </row>
    <row r="520" spans="1:12" x14ac:dyDescent="0.35">
      <c r="A520" t="s">
        <v>107</v>
      </c>
      <c r="B520" t="s">
        <v>27</v>
      </c>
      <c r="C520" t="s">
        <v>41</v>
      </c>
      <c r="D520" s="1">
        <v>-1568804.06</v>
      </c>
      <c r="E520" s="1">
        <v>-1102103</v>
      </c>
      <c r="F520" s="1">
        <v>466701.06</v>
      </c>
      <c r="G520" s="2">
        <f t="shared" si="8"/>
        <v>0.29748843204804043</v>
      </c>
      <c r="H520" s="1"/>
      <c r="I520" s="1"/>
      <c r="J520" s="1"/>
      <c r="K520" s="1"/>
      <c r="L520" s="1"/>
    </row>
    <row r="521" spans="1:12" x14ac:dyDescent="0.35">
      <c r="A521" t="s">
        <v>106</v>
      </c>
      <c r="B521" t="s">
        <v>27</v>
      </c>
      <c r="C521" t="s">
        <v>41</v>
      </c>
      <c r="D521" s="1">
        <v>-1682562.9</v>
      </c>
      <c r="E521" s="1">
        <v>-1223603</v>
      </c>
      <c r="F521" s="1">
        <v>458959.9</v>
      </c>
      <c r="G521" s="2">
        <f t="shared" si="8"/>
        <v>0.27277428974572066</v>
      </c>
      <c r="H521" s="1"/>
      <c r="I521" s="1"/>
      <c r="J521" s="1"/>
      <c r="K521" s="1"/>
      <c r="L521" s="1"/>
    </row>
    <row r="522" spans="1:12" x14ac:dyDescent="0.35">
      <c r="A522" t="s">
        <v>105</v>
      </c>
      <c r="B522" t="s">
        <v>27</v>
      </c>
      <c r="C522" t="s">
        <v>41</v>
      </c>
      <c r="D522" s="1">
        <v>-1968598.59</v>
      </c>
      <c r="E522" s="1">
        <v>-1195682.27</v>
      </c>
      <c r="F522" s="1">
        <v>772916.32</v>
      </c>
      <c r="G522" s="2">
        <f t="shared" si="8"/>
        <v>0.39262261180426827</v>
      </c>
      <c r="H522" s="1"/>
      <c r="I522" s="1"/>
      <c r="J522" s="1"/>
      <c r="K522" s="1"/>
      <c r="L522" s="1"/>
    </row>
    <row r="523" spans="1:12" x14ac:dyDescent="0.35">
      <c r="A523" t="s">
        <v>109</v>
      </c>
      <c r="B523" t="s">
        <v>15</v>
      </c>
      <c r="C523" t="s">
        <v>41</v>
      </c>
      <c r="D523" s="1">
        <v>-499040.78</v>
      </c>
      <c r="E523" s="1">
        <v>-231108.7</v>
      </c>
      <c r="F523" s="1">
        <v>267932.08</v>
      </c>
      <c r="G523" s="2">
        <f t="shared" si="8"/>
        <v>0.53689415923083483</v>
      </c>
      <c r="H523" s="1"/>
      <c r="I523" s="1"/>
      <c r="J523" s="1"/>
      <c r="K523" s="1"/>
      <c r="L523" s="1"/>
    </row>
    <row r="524" spans="1:12" x14ac:dyDescent="0.35">
      <c r="A524" t="s">
        <v>108</v>
      </c>
      <c r="B524" t="s">
        <v>15</v>
      </c>
      <c r="C524" t="s">
        <v>41</v>
      </c>
      <c r="D524" s="1">
        <v>-2181483.36</v>
      </c>
      <c r="E524" s="1">
        <v>-2539152.4500000002</v>
      </c>
      <c r="F524" s="1">
        <v>-357669.09</v>
      </c>
      <c r="G524" s="2">
        <f t="shared" si="8"/>
        <v>-0.16395682706468137</v>
      </c>
      <c r="H524" s="1"/>
      <c r="I524" s="1"/>
      <c r="J524" s="1"/>
      <c r="K524" s="1"/>
      <c r="L524" s="1"/>
    </row>
    <row r="525" spans="1:12" x14ac:dyDescent="0.35">
      <c r="A525" t="s">
        <v>107</v>
      </c>
      <c r="B525" t="s">
        <v>15</v>
      </c>
      <c r="C525" t="s">
        <v>41</v>
      </c>
      <c r="D525" s="1">
        <v>-204079.63</v>
      </c>
      <c r="E525" s="1">
        <v>-204079.95</v>
      </c>
      <c r="F525" s="1">
        <v>-0.32</v>
      </c>
      <c r="G525" s="2">
        <f t="shared" si="8"/>
        <v>-1.568015386934992E-6</v>
      </c>
      <c r="H525" s="1"/>
      <c r="I525" s="1"/>
      <c r="J525" s="1"/>
      <c r="K525" s="1"/>
      <c r="L525" s="1"/>
    </row>
    <row r="526" spans="1:12" x14ac:dyDescent="0.35">
      <c r="A526" t="s">
        <v>106</v>
      </c>
      <c r="B526" t="s">
        <v>15</v>
      </c>
      <c r="C526" t="s">
        <v>41</v>
      </c>
      <c r="D526" s="1">
        <v>-223731.74</v>
      </c>
      <c r="E526" s="1">
        <v>-208215.45</v>
      </c>
      <c r="F526" s="1">
        <v>15516.29</v>
      </c>
      <c r="G526" s="2">
        <f t="shared" si="8"/>
        <v>6.9352207246052802E-2</v>
      </c>
      <c r="H526" s="1"/>
      <c r="I526" s="1"/>
      <c r="J526" s="1"/>
      <c r="K526" s="1"/>
      <c r="L526" s="1"/>
    </row>
    <row r="527" spans="1:12" x14ac:dyDescent="0.35">
      <c r="A527" t="s">
        <v>105</v>
      </c>
      <c r="B527" t="s">
        <v>15</v>
      </c>
      <c r="C527" t="s">
        <v>41</v>
      </c>
      <c r="D527" s="1">
        <v>-261766.13</v>
      </c>
      <c r="E527" s="1">
        <v>-230794.65</v>
      </c>
      <c r="F527" s="1">
        <v>30971.48</v>
      </c>
      <c r="G527" s="2">
        <f t="shared" si="8"/>
        <v>0.11831736978347809</v>
      </c>
      <c r="H527" s="1"/>
      <c r="I527" s="1"/>
      <c r="J527" s="1"/>
      <c r="K527" s="1"/>
      <c r="L527" s="1"/>
    </row>
    <row r="528" spans="1:12" x14ac:dyDescent="0.35">
      <c r="A528" t="s">
        <v>109</v>
      </c>
      <c r="B528" t="s">
        <v>11</v>
      </c>
      <c r="C528" t="s">
        <v>41</v>
      </c>
      <c r="D528" s="1">
        <v>-221795.9</v>
      </c>
      <c r="E528" s="1">
        <v>-107611.2</v>
      </c>
      <c r="F528" s="1">
        <v>114184.7</v>
      </c>
      <c r="G528" s="2">
        <f t="shared" si="8"/>
        <v>0.51481880413479242</v>
      </c>
      <c r="H528" s="1"/>
      <c r="I528" s="1"/>
      <c r="J528" s="1"/>
      <c r="K528" s="1"/>
      <c r="L528" s="1"/>
    </row>
    <row r="529" spans="1:12" x14ac:dyDescent="0.35">
      <c r="A529" t="s">
        <v>108</v>
      </c>
      <c r="B529" t="s">
        <v>11</v>
      </c>
      <c r="C529" t="s">
        <v>41</v>
      </c>
      <c r="D529" s="1">
        <v>-969548.16</v>
      </c>
      <c r="E529" s="1">
        <v>-1128512.2</v>
      </c>
      <c r="F529" s="1">
        <v>-158964.04</v>
      </c>
      <c r="G529" s="2">
        <f t="shared" si="8"/>
        <v>-0.16395682706468134</v>
      </c>
      <c r="H529" s="1"/>
      <c r="I529" s="1"/>
      <c r="J529" s="1"/>
      <c r="K529" s="1"/>
      <c r="L529" s="1"/>
    </row>
    <row r="530" spans="1:12" x14ac:dyDescent="0.35">
      <c r="A530" t="s">
        <v>107</v>
      </c>
      <c r="B530" t="s">
        <v>11</v>
      </c>
      <c r="C530" t="s">
        <v>41</v>
      </c>
      <c r="D530" s="1">
        <v>-90702.06</v>
      </c>
      <c r="E530" s="1">
        <v>-65174.400000000001</v>
      </c>
      <c r="F530" s="1">
        <v>25527.66</v>
      </c>
      <c r="G530" s="2">
        <f t="shared" si="8"/>
        <v>0.28144520642640308</v>
      </c>
      <c r="H530" s="1"/>
      <c r="I530" s="1"/>
      <c r="J530" s="1"/>
      <c r="K530" s="1"/>
      <c r="L530" s="1"/>
    </row>
    <row r="531" spans="1:12" x14ac:dyDescent="0.35">
      <c r="A531" t="s">
        <v>106</v>
      </c>
      <c r="B531" t="s">
        <v>11</v>
      </c>
      <c r="C531" t="s">
        <v>41</v>
      </c>
      <c r="D531" s="1">
        <v>-99436.33</v>
      </c>
      <c r="E531" s="1">
        <v>-92540.2</v>
      </c>
      <c r="F531" s="1">
        <v>6896.13</v>
      </c>
      <c r="G531" s="2">
        <f t="shared" si="8"/>
        <v>6.9352217645200706E-2</v>
      </c>
      <c r="H531" s="1"/>
      <c r="I531" s="1"/>
      <c r="J531" s="1"/>
      <c r="K531" s="1"/>
      <c r="L531" s="1"/>
    </row>
    <row r="532" spans="1:12" x14ac:dyDescent="0.35">
      <c r="A532" t="s">
        <v>105</v>
      </c>
      <c r="B532" t="s">
        <v>11</v>
      </c>
      <c r="C532" t="s">
        <v>41</v>
      </c>
      <c r="D532" s="1">
        <v>-116340.5</v>
      </c>
      <c r="E532" s="1">
        <v>-102575.4</v>
      </c>
      <c r="F532" s="1">
        <v>13765.1</v>
      </c>
      <c r="G532" s="2">
        <f t="shared" si="8"/>
        <v>0.11831735294244052</v>
      </c>
      <c r="H532" s="1"/>
      <c r="I532" s="1"/>
      <c r="J532" s="1"/>
      <c r="K532" s="1"/>
      <c r="L532" s="1"/>
    </row>
    <row r="533" spans="1:12" x14ac:dyDescent="0.35">
      <c r="A533" t="s">
        <v>109</v>
      </c>
      <c r="B533" t="s">
        <v>12</v>
      </c>
      <c r="C533" t="s">
        <v>41</v>
      </c>
      <c r="D533" s="1">
        <v>-221795.9</v>
      </c>
      <c r="E533" s="1">
        <v>-103605.2</v>
      </c>
      <c r="F533" s="1">
        <v>118190.7</v>
      </c>
      <c r="G533" s="2">
        <f t="shared" si="8"/>
        <v>0.53288045450795074</v>
      </c>
      <c r="H533" s="1"/>
      <c r="I533" s="1"/>
      <c r="J533" s="1"/>
      <c r="K533" s="1"/>
      <c r="L533" s="1"/>
    </row>
    <row r="534" spans="1:12" x14ac:dyDescent="0.35">
      <c r="A534" t="s">
        <v>108</v>
      </c>
      <c r="B534" t="s">
        <v>12</v>
      </c>
      <c r="C534" t="s">
        <v>41</v>
      </c>
      <c r="D534" s="1">
        <v>-969548.16</v>
      </c>
      <c r="E534" s="1">
        <v>-1128512.2</v>
      </c>
      <c r="F534" s="1">
        <v>-158964.04</v>
      </c>
      <c r="G534" s="2">
        <f t="shared" si="8"/>
        <v>-0.16395682706468134</v>
      </c>
      <c r="H534" s="1"/>
      <c r="I534" s="1"/>
      <c r="J534" s="1"/>
      <c r="K534" s="1"/>
      <c r="L534" s="1"/>
    </row>
    <row r="535" spans="1:12" x14ac:dyDescent="0.35">
      <c r="A535" t="s">
        <v>107</v>
      </c>
      <c r="B535" t="s">
        <v>12</v>
      </c>
      <c r="C535" t="s">
        <v>41</v>
      </c>
      <c r="D535" s="1">
        <v>-90702.06</v>
      </c>
      <c r="E535" s="1">
        <v>-116230</v>
      </c>
      <c r="F535" s="1">
        <v>-25527.94</v>
      </c>
      <c r="G535" s="2">
        <f t="shared" si="8"/>
        <v>-0.28144829345662048</v>
      </c>
      <c r="H535" s="1"/>
      <c r="I535" s="1"/>
      <c r="J535" s="1"/>
      <c r="K535" s="1"/>
      <c r="L535" s="1"/>
    </row>
    <row r="536" spans="1:12" x14ac:dyDescent="0.35">
      <c r="A536" t="s">
        <v>106</v>
      </c>
      <c r="B536" t="s">
        <v>12</v>
      </c>
      <c r="C536" t="s">
        <v>41</v>
      </c>
      <c r="D536" s="1">
        <v>-99436.33</v>
      </c>
      <c r="E536" s="1">
        <v>-92540.2</v>
      </c>
      <c r="F536" s="1">
        <v>6896.13</v>
      </c>
      <c r="G536" s="2">
        <f t="shared" si="8"/>
        <v>6.9352217645200706E-2</v>
      </c>
      <c r="H536" s="1"/>
      <c r="I536" s="1"/>
      <c r="J536" s="1"/>
      <c r="K536" s="1"/>
      <c r="L536" s="1"/>
    </row>
    <row r="537" spans="1:12" x14ac:dyDescent="0.35">
      <c r="A537" t="s">
        <v>105</v>
      </c>
      <c r="B537" t="s">
        <v>12</v>
      </c>
      <c r="C537" t="s">
        <v>41</v>
      </c>
      <c r="D537" s="1">
        <v>-116340.5</v>
      </c>
      <c r="E537" s="1">
        <v>-102575.4</v>
      </c>
      <c r="F537" s="1">
        <v>13765.1</v>
      </c>
      <c r="G537" s="2">
        <f t="shared" si="8"/>
        <v>0.11831735294244052</v>
      </c>
      <c r="H537" s="1"/>
      <c r="I537" s="1"/>
      <c r="J537" s="1"/>
      <c r="K537" s="1"/>
      <c r="L537" s="1"/>
    </row>
    <row r="538" spans="1:12" x14ac:dyDescent="0.35">
      <c r="A538" t="s">
        <v>109</v>
      </c>
      <c r="B538" t="s">
        <v>13</v>
      </c>
      <c r="C538" t="s">
        <v>41</v>
      </c>
      <c r="D538" s="1">
        <v>-166346.93</v>
      </c>
      <c r="E538" s="1">
        <v>-75700.899999999994</v>
      </c>
      <c r="F538" s="1">
        <v>90646.03</v>
      </c>
      <c r="G538" s="2">
        <f t="shared" si="8"/>
        <v>0.54492156843531769</v>
      </c>
      <c r="H538" s="1"/>
      <c r="I538" s="1"/>
      <c r="J538" s="1"/>
      <c r="K538" s="1"/>
      <c r="L538" s="1"/>
    </row>
    <row r="539" spans="1:12" x14ac:dyDescent="0.35">
      <c r="A539" t="s">
        <v>108</v>
      </c>
      <c r="B539" t="s">
        <v>13</v>
      </c>
      <c r="C539" t="s">
        <v>41</v>
      </c>
      <c r="D539" s="1">
        <v>-727161.12</v>
      </c>
      <c r="E539" s="1">
        <v>-846384.15</v>
      </c>
      <c r="F539" s="1">
        <v>-119223.03</v>
      </c>
      <c r="G539" s="2">
        <f t="shared" si="8"/>
        <v>-0.16395682706468134</v>
      </c>
      <c r="H539" s="1"/>
      <c r="I539" s="1"/>
      <c r="J539" s="1"/>
      <c r="K539" s="1"/>
      <c r="L539" s="1"/>
    </row>
    <row r="540" spans="1:12" x14ac:dyDescent="0.35">
      <c r="A540" t="s">
        <v>107</v>
      </c>
      <c r="B540" t="s">
        <v>13</v>
      </c>
      <c r="C540" t="s">
        <v>41</v>
      </c>
      <c r="D540" s="1">
        <v>-68026.539999999994</v>
      </c>
      <c r="E540" s="1">
        <v>-68026.649999999994</v>
      </c>
      <c r="F540" s="1">
        <v>-0.11</v>
      </c>
      <c r="G540" s="2">
        <f t="shared" si="8"/>
        <v>-1.6170159470112696E-6</v>
      </c>
      <c r="H540" s="1"/>
      <c r="I540" s="1"/>
      <c r="J540" s="1"/>
      <c r="K540" s="1"/>
      <c r="L540" s="1"/>
    </row>
    <row r="541" spans="1:12" x14ac:dyDescent="0.35">
      <c r="A541" t="s">
        <v>106</v>
      </c>
      <c r="B541" t="s">
        <v>13</v>
      </c>
      <c r="C541" t="s">
        <v>41</v>
      </c>
      <c r="D541" s="1">
        <v>-74577.25</v>
      </c>
      <c r="E541" s="1">
        <v>-69405.149999999994</v>
      </c>
      <c r="F541" s="1">
        <v>5172.1000000000004</v>
      </c>
      <c r="G541" s="2">
        <f t="shared" si="8"/>
        <v>6.935224884264303E-2</v>
      </c>
      <c r="H541" s="1"/>
      <c r="I541" s="1"/>
      <c r="J541" s="1"/>
      <c r="K541" s="1"/>
      <c r="L541" s="1"/>
    </row>
    <row r="542" spans="1:12" x14ac:dyDescent="0.35">
      <c r="A542" t="s">
        <v>105</v>
      </c>
      <c r="B542" t="s">
        <v>13</v>
      </c>
      <c r="C542" t="s">
        <v>41</v>
      </c>
      <c r="D542" s="1">
        <v>-87255.38</v>
      </c>
      <c r="E542" s="1">
        <v>-76931.55</v>
      </c>
      <c r="F542" s="1">
        <v>10323.83</v>
      </c>
      <c r="G542" s="2">
        <f t="shared" si="8"/>
        <v>0.11831740346555135</v>
      </c>
      <c r="H542" s="1"/>
      <c r="I542" s="1"/>
      <c r="J542" s="1"/>
      <c r="K542" s="1"/>
      <c r="L542" s="1"/>
    </row>
    <row r="543" spans="1:12" x14ac:dyDescent="0.35">
      <c r="A543" t="s">
        <v>109</v>
      </c>
      <c r="B543" t="s">
        <v>7</v>
      </c>
      <c r="C543" t="s">
        <v>41</v>
      </c>
      <c r="D543" s="1">
        <v>-347248.9</v>
      </c>
      <c r="E543" s="1">
        <v>-294279</v>
      </c>
      <c r="F543" s="1">
        <v>52969.9</v>
      </c>
      <c r="G543" s="2">
        <f t="shared" si="8"/>
        <v>0.15254159192440925</v>
      </c>
      <c r="H543" s="1"/>
      <c r="I543" s="1"/>
      <c r="J543" s="1"/>
      <c r="K543" s="1"/>
      <c r="L543" s="1"/>
    </row>
    <row r="544" spans="1:12" x14ac:dyDescent="0.35">
      <c r="A544" t="s">
        <v>108</v>
      </c>
      <c r="B544" t="s">
        <v>7</v>
      </c>
      <c r="C544" t="s">
        <v>41</v>
      </c>
      <c r="D544" s="1">
        <v>-414617.08</v>
      </c>
      <c r="E544" s="1">
        <v>-347249</v>
      </c>
      <c r="F544" s="1">
        <v>67368.08</v>
      </c>
      <c r="G544" s="2">
        <f t="shared" si="8"/>
        <v>0.16248264543274482</v>
      </c>
      <c r="H544" s="1"/>
      <c r="I544" s="1"/>
      <c r="J544" s="1"/>
      <c r="K544" s="1"/>
      <c r="L544" s="1"/>
    </row>
    <row r="545" spans="1:12" x14ac:dyDescent="0.35">
      <c r="A545" t="s">
        <v>107</v>
      </c>
      <c r="B545" t="s">
        <v>7</v>
      </c>
      <c r="C545" t="s">
        <v>41</v>
      </c>
      <c r="D545" s="1">
        <v>0</v>
      </c>
      <c r="E545" s="1">
        <v>-397276</v>
      </c>
      <c r="F545" s="1">
        <v>-397276</v>
      </c>
      <c r="G545" s="2" t="str">
        <f t="shared" si="8"/>
        <v>-</v>
      </c>
      <c r="H545" s="1"/>
      <c r="I545" s="1"/>
      <c r="J545" s="1"/>
      <c r="K545" s="1"/>
      <c r="L545" s="1"/>
    </row>
    <row r="546" spans="1:12" x14ac:dyDescent="0.35">
      <c r="A546" t="s">
        <v>106</v>
      </c>
      <c r="B546" t="s">
        <v>7</v>
      </c>
      <c r="C546" t="s">
        <v>41</v>
      </c>
      <c r="D546" s="1">
        <v>0</v>
      </c>
      <c r="E546" s="1">
        <v>-397276</v>
      </c>
      <c r="F546" s="1">
        <v>-397276</v>
      </c>
      <c r="G546" s="2" t="str">
        <f t="shared" si="8"/>
        <v>-</v>
      </c>
      <c r="H546" s="1"/>
      <c r="I546" s="1"/>
      <c r="J546" s="1"/>
      <c r="K546" s="1"/>
      <c r="L546" s="1"/>
    </row>
    <row r="547" spans="1:12" x14ac:dyDescent="0.35">
      <c r="A547" t="s">
        <v>105</v>
      </c>
      <c r="B547" t="s">
        <v>7</v>
      </c>
      <c r="C547" t="s">
        <v>41</v>
      </c>
      <c r="D547" s="1">
        <v>0</v>
      </c>
      <c r="E547" s="1">
        <v>-581282</v>
      </c>
      <c r="F547" s="1">
        <v>-581282</v>
      </c>
      <c r="G547" s="2" t="str">
        <f t="shared" si="8"/>
        <v>-</v>
      </c>
      <c r="H547" s="1"/>
      <c r="I547" s="1"/>
      <c r="J547" s="1"/>
      <c r="K547" s="1"/>
      <c r="L547" s="1"/>
    </row>
    <row r="548" spans="1:12" x14ac:dyDescent="0.35">
      <c r="A548" t="s">
        <v>109</v>
      </c>
      <c r="B548" t="s">
        <v>21</v>
      </c>
      <c r="C548" t="s">
        <v>41</v>
      </c>
      <c r="D548" s="1">
        <v>-372611.49</v>
      </c>
      <c r="E548" s="1">
        <v>-315772</v>
      </c>
      <c r="F548" s="1">
        <v>56839.49</v>
      </c>
      <c r="G548" s="2">
        <f t="shared" si="8"/>
        <v>0.15254357829920917</v>
      </c>
      <c r="H548" s="1"/>
      <c r="I548" s="1"/>
      <c r="J548" s="1"/>
      <c r="K548" s="1"/>
      <c r="L548" s="1"/>
    </row>
    <row r="549" spans="1:12" x14ac:dyDescent="0.35">
      <c r="A549" t="s">
        <v>108</v>
      </c>
      <c r="B549" t="s">
        <v>21</v>
      </c>
      <c r="C549" t="s">
        <v>41</v>
      </c>
      <c r="D549" s="1">
        <v>-426292.81</v>
      </c>
      <c r="E549" s="1">
        <v>-372611</v>
      </c>
      <c r="F549" s="1">
        <v>53681.81</v>
      </c>
      <c r="G549" s="2">
        <f t="shared" si="8"/>
        <v>0.12592708284242465</v>
      </c>
      <c r="H549" s="1"/>
      <c r="I549" s="1"/>
      <c r="J549" s="1"/>
      <c r="K549" s="1"/>
      <c r="L549" s="1"/>
    </row>
    <row r="550" spans="1:12" x14ac:dyDescent="0.35">
      <c r="A550" t="s">
        <v>107</v>
      </c>
      <c r="B550" t="s">
        <v>21</v>
      </c>
      <c r="C550" t="s">
        <v>41</v>
      </c>
      <c r="D550" s="1">
        <v>-426292.81</v>
      </c>
      <c r="E550" s="1">
        <v>-426292</v>
      </c>
      <c r="F550" s="1">
        <v>0.81</v>
      </c>
      <c r="G550" s="2">
        <f t="shared" si="8"/>
        <v>1.9001024202120605E-6</v>
      </c>
      <c r="H550" s="1"/>
      <c r="I550" s="1"/>
      <c r="J550" s="1"/>
      <c r="K550" s="1"/>
      <c r="L550" s="1"/>
    </row>
    <row r="551" spans="1:12" x14ac:dyDescent="0.35">
      <c r="A551" t="s">
        <v>106</v>
      </c>
      <c r="B551" t="s">
        <v>21</v>
      </c>
      <c r="C551" t="s">
        <v>41</v>
      </c>
      <c r="D551" s="1">
        <v>-467343.23</v>
      </c>
      <c r="E551" s="1">
        <v>-426292</v>
      </c>
      <c r="F551" s="1">
        <v>41051.230000000003</v>
      </c>
      <c r="G551" s="2">
        <f t="shared" si="8"/>
        <v>8.7839573497191792E-2</v>
      </c>
      <c r="H551" s="1"/>
      <c r="I551" s="1"/>
      <c r="J551" s="1"/>
      <c r="K551" s="1"/>
      <c r="L551" s="1"/>
    </row>
    <row r="552" spans="1:12" x14ac:dyDescent="0.35">
      <c r="A552" t="s">
        <v>105</v>
      </c>
      <c r="B552" t="s">
        <v>21</v>
      </c>
      <c r="C552" t="s">
        <v>41</v>
      </c>
      <c r="D552" s="1">
        <v>-546791.56999999995</v>
      </c>
      <c r="E552" s="1">
        <v>-467343</v>
      </c>
      <c r="F552" s="1">
        <v>79448.570000000007</v>
      </c>
      <c r="G552" s="2">
        <f t="shared" si="8"/>
        <v>0.14529955171035283</v>
      </c>
      <c r="H552" s="1"/>
      <c r="I552" s="1"/>
      <c r="J552" s="1"/>
      <c r="K552" s="1"/>
      <c r="L552" s="1"/>
    </row>
    <row r="553" spans="1:12" x14ac:dyDescent="0.35">
      <c r="A553" t="s">
        <v>109</v>
      </c>
      <c r="B553" t="s">
        <v>8</v>
      </c>
      <c r="C553" t="s">
        <v>41</v>
      </c>
      <c r="D553" s="1">
        <v>-551488.79</v>
      </c>
      <c r="E553" s="1">
        <v>-444682</v>
      </c>
      <c r="F553" s="1">
        <v>106806.79</v>
      </c>
      <c r="G553" s="2">
        <f t="shared" si="8"/>
        <v>0.19366992028976687</v>
      </c>
      <c r="H553" s="1"/>
      <c r="I553" s="1"/>
      <c r="J553" s="1"/>
      <c r="K553" s="1"/>
      <c r="L553" s="1"/>
    </row>
    <row r="554" spans="1:12" x14ac:dyDescent="0.35">
      <c r="A554" t="s">
        <v>108</v>
      </c>
      <c r="B554" t="s">
        <v>8</v>
      </c>
      <c r="C554" t="s">
        <v>41</v>
      </c>
      <c r="D554" s="1">
        <v>-688352.39</v>
      </c>
      <c r="E554" s="1">
        <v>-551489</v>
      </c>
      <c r="F554" s="1">
        <v>136863.39000000001</v>
      </c>
      <c r="G554" s="2">
        <f t="shared" si="8"/>
        <v>0.19882750752125669</v>
      </c>
      <c r="H554" s="1"/>
      <c r="I554" s="1"/>
      <c r="J554" s="1"/>
      <c r="K554" s="1"/>
      <c r="L554" s="1"/>
    </row>
    <row r="555" spans="1:12" x14ac:dyDescent="0.35">
      <c r="A555" t="s">
        <v>107</v>
      </c>
      <c r="B555" t="s">
        <v>8</v>
      </c>
      <c r="C555" t="s">
        <v>41</v>
      </c>
      <c r="D555" s="1">
        <v>-688352.39</v>
      </c>
      <c r="E555" s="1">
        <v>-688354</v>
      </c>
      <c r="F555" s="1">
        <v>-1.61</v>
      </c>
      <c r="G555" s="2">
        <f t="shared" si="8"/>
        <v>-2.3389182973563874E-6</v>
      </c>
      <c r="H555" s="1"/>
      <c r="I555" s="1"/>
      <c r="J555" s="1"/>
      <c r="K555" s="1"/>
      <c r="L555" s="1"/>
    </row>
    <row r="556" spans="1:12" x14ac:dyDescent="0.35">
      <c r="A556" t="s">
        <v>106</v>
      </c>
      <c r="B556" t="s">
        <v>8</v>
      </c>
      <c r="C556" t="s">
        <v>41</v>
      </c>
      <c r="D556" s="1">
        <v>-754638.18</v>
      </c>
      <c r="E556" s="1">
        <v>-688354</v>
      </c>
      <c r="F556" s="1">
        <v>66284.179999999993</v>
      </c>
      <c r="G556" s="2">
        <f t="shared" si="8"/>
        <v>8.7835709558188521E-2</v>
      </c>
      <c r="H556" s="1"/>
      <c r="I556" s="1"/>
      <c r="J556" s="1"/>
      <c r="K556" s="1"/>
      <c r="L556" s="1"/>
    </row>
    <row r="557" spans="1:12" x14ac:dyDescent="0.35">
      <c r="A557" t="s">
        <v>105</v>
      </c>
      <c r="B557" t="s">
        <v>8</v>
      </c>
      <c r="C557" t="s">
        <v>41</v>
      </c>
      <c r="D557" s="1">
        <v>-882926.67</v>
      </c>
      <c r="E557" s="1">
        <v>-754637</v>
      </c>
      <c r="F557" s="1">
        <v>128289.67</v>
      </c>
      <c r="G557" s="2">
        <f t="shared" si="8"/>
        <v>0.14530048118265584</v>
      </c>
      <c r="H557" s="1"/>
      <c r="I557" s="1"/>
      <c r="J557" s="1"/>
      <c r="K557" s="1"/>
      <c r="L557" s="1"/>
    </row>
    <row r="558" spans="1:12" x14ac:dyDescent="0.35">
      <c r="A558" t="s">
        <v>109</v>
      </c>
      <c r="B558" t="s">
        <v>30</v>
      </c>
      <c r="C558" t="s">
        <v>41</v>
      </c>
      <c r="D558" s="1">
        <v>0</v>
      </c>
      <c r="E558" s="1">
        <v>-1108097</v>
      </c>
      <c r="F558" s="1">
        <v>-1108097</v>
      </c>
      <c r="G558" s="2" t="str">
        <f t="shared" si="8"/>
        <v>-</v>
      </c>
      <c r="H558" s="1"/>
      <c r="I558" s="1"/>
      <c r="J558" s="1"/>
      <c r="K558" s="1"/>
      <c r="L558" s="1"/>
    </row>
    <row r="559" spans="1:12" x14ac:dyDescent="0.35">
      <c r="A559" t="s">
        <v>108</v>
      </c>
      <c r="B559" t="s">
        <v>30</v>
      </c>
      <c r="C559" t="s">
        <v>41</v>
      </c>
      <c r="D559" s="1">
        <v>0</v>
      </c>
      <c r="E559" s="1">
        <v>-1307554</v>
      </c>
      <c r="F559" s="1">
        <v>-1307554</v>
      </c>
      <c r="G559" s="2" t="str">
        <f t="shared" si="8"/>
        <v>-</v>
      </c>
      <c r="H559" s="1"/>
      <c r="I559" s="1"/>
      <c r="J559" s="1"/>
      <c r="K559" s="1"/>
      <c r="L559" s="1"/>
    </row>
    <row r="560" spans="1:12" x14ac:dyDescent="0.35">
      <c r="A560" t="s">
        <v>107</v>
      </c>
      <c r="B560" t="s">
        <v>30</v>
      </c>
      <c r="C560" t="s">
        <v>41</v>
      </c>
      <c r="D560" s="1">
        <v>0</v>
      </c>
      <c r="E560" s="1">
        <v>-1495931</v>
      </c>
      <c r="F560" s="1">
        <v>-1495931</v>
      </c>
      <c r="G560" s="2" t="str">
        <f t="shared" si="8"/>
        <v>-</v>
      </c>
      <c r="H560" s="1"/>
      <c r="I560" s="1"/>
      <c r="J560" s="1"/>
      <c r="K560" s="1"/>
      <c r="L560" s="1"/>
    </row>
    <row r="561" spans="1:12" x14ac:dyDescent="0.35">
      <c r="A561" t="s">
        <v>106</v>
      </c>
      <c r="B561" t="s">
        <v>30</v>
      </c>
      <c r="C561" t="s">
        <v>41</v>
      </c>
      <c r="D561" s="1">
        <v>0</v>
      </c>
      <c r="E561" s="1">
        <v>-1495931</v>
      </c>
      <c r="F561" s="1">
        <v>-1495931</v>
      </c>
      <c r="G561" s="2" t="str">
        <f t="shared" si="8"/>
        <v>-</v>
      </c>
      <c r="H561" s="1"/>
      <c r="I561" s="1"/>
      <c r="J561" s="1"/>
      <c r="K561" s="1"/>
      <c r="L561" s="1"/>
    </row>
    <row r="562" spans="1:12" x14ac:dyDescent="0.35">
      <c r="A562" t="s">
        <v>105</v>
      </c>
      <c r="B562" t="s">
        <v>30</v>
      </c>
      <c r="C562" t="s">
        <v>41</v>
      </c>
      <c r="D562" s="1">
        <v>0</v>
      </c>
      <c r="E562" s="1">
        <v>-1839983</v>
      </c>
      <c r="F562" s="1">
        <v>-1839983</v>
      </c>
      <c r="G562" s="2" t="str">
        <f t="shared" si="8"/>
        <v>-</v>
      </c>
      <c r="H562" s="1"/>
      <c r="I562" s="1"/>
      <c r="J562" s="1"/>
      <c r="K562" s="1"/>
      <c r="L562" s="1"/>
    </row>
    <row r="563" spans="1:12" x14ac:dyDescent="0.35">
      <c r="A563" t="s">
        <v>109</v>
      </c>
      <c r="B563" t="s">
        <v>40</v>
      </c>
      <c r="C563" t="s">
        <v>41</v>
      </c>
      <c r="D563" s="1">
        <v>-172965.6</v>
      </c>
      <c r="E563" s="1">
        <v>0</v>
      </c>
      <c r="F563" s="1">
        <v>172965.6</v>
      </c>
      <c r="G563" s="2">
        <f t="shared" si="8"/>
        <v>1</v>
      </c>
      <c r="H563" s="1"/>
      <c r="I563" s="1"/>
      <c r="J563" s="1"/>
      <c r="K563" s="1"/>
      <c r="L563" s="1"/>
    </row>
    <row r="564" spans="1:12" x14ac:dyDescent="0.35">
      <c r="A564" t="s">
        <v>108</v>
      </c>
      <c r="B564" t="s">
        <v>40</v>
      </c>
      <c r="C564" t="s">
        <v>41</v>
      </c>
      <c r="D564" s="1">
        <v>-197884.37</v>
      </c>
      <c r="E564" s="1">
        <v>0</v>
      </c>
      <c r="F564" s="1">
        <v>197884.37</v>
      </c>
      <c r="G564" s="2">
        <f t="shared" si="8"/>
        <v>1</v>
      </c>
      <c r="H564" s="1"/>
      <c r="I564" s="1"/>
      <c r="J564" s="1"/>
      <c r="K564" s="1"/>
      <c r="L564" s="1"/>
    </row>
    <row r="565" spans="1:12" x14ac:dyDescent="0.35">
      <c r="A565" t="s">
        <v>107</v>
      </c>
      <c r="B565" t="s">
        <v>40</v>
      </c>
      <c r="C565" t="s">
        <v>41</v>
      </c>
      <c r="D565" s="1">
        <v>-197884.37</v>
      </c>
      <c r="E565" s="1">
        <v>0</v>
      </c>
      <c r="F565" s="1">
        <v>197884.37</v>
      </c>
      <c r="G565" s="2">
        <f t="shared" si="8"/>
        <v>1</v>
      </c>
      <c r="H565" s="1"/>
      <c r="I565" s="1"/>
      <c r="J565" s="1"/>
      <c r="K565" s="1"/>
      <c r="L565" s="1"/>
    </row>
    <row r="566" spans="1:12" x14ac:dyDescent="0.35">
      <c r="A566" t="s">
        <v>106</v>
      </c>
      <c r="B566" t="s">
        <v>40</v>
      </c>
      <c r="C566" t="s">
        <v>41</v>
      </c>
      <c r="D566" s="1">
        <v>-216939.91</v>
      </c>
      <c r="E566" s="1">
        <v>0</v>
      </c>
      <c r="F566" s="1">
        <v>216939.91</v>
      </c>
      <c r="G566" s="2">
        <f t="shared" si="8"/>
        <v>1</v>
      </c>
      <c r="H566" s="1"/>
      <c r="I566" s="1"/>
      <c r="J566" s="1"/>
      <c r="K566" s="1"/>
      <c r="L566" s="1"/>
    </row>
    <row r="567" spans="1:12" x14ac:dyDescent="0.35">
      <c r="A567" t="s">
        <v>105</v>
      </c>
      <c r="B567" t="s">
        <v>40</v>
      </c>
      <c r="C567" t="s">
        <v>41</v>
      </c>
      <c r="D567" s="1">
        <v>-253819.69</v>
      </c>
      <c r="E567" s="1">
        <v>0</v>
      </c>
      <c r="F567" s="1">
        <v>253819.69</v>
      </c>
      <c r="G567" s="2">
        <f t="shared" si="8"/>
        <v>1</v>
      </c>
      <c r="H567" s="1"/>
      <c r="I567" s="1"/>
      <c r="J567" s="1"/>
      <c r="K567" s="1"/>
      <c r="L567" s="1"/>
    </row>
    <row r="568" spans="1:12" x14ac:dyDescent="0.35">
      <c r="A568" t="s">
        <v>108</v>
      </c>
      <c r="B568" t="s">
        <v>98</v>
      </c>
      <c r="C568" t="s">
        <v>41</v>
      </c>
      <c r="D568" s="1">
        <v>-50000</v>
      </c>
      <c r="E568" s="1">
        <v>0</v>
      </c>
      <c r="F568" s="1">
        <v>50000</v>
      </c>
      <c r="G568" s="2">
        <f t="shared" si="8"/>
        <v>1</v>
      </c>
      <c r="H568" s="1"/>
      <c r="I568" s="1"/>
      <c r="J568" s="1"/>
      <c r="K568" s="1"/>
      <c r="L568" s="1"/>
    </row>
    <row r="569" spans="1:12" x14ac:dyDescent="0.35">
      <c r="A569" t="s">
        <v>107</v>
      </c>
      <c r="B569" t="s">
        <v>98</v>
      </c>
      <c r="C569" t="s">
        <v>41</v>
      </c>
      <c r="D569" s="1">
        <v>-100000</v>
      </c>
      <c r="E569" s="1">
        <v>0</v>
      </c>
      <c r="F569" s="1">
        <v>100000</v>
      </c>
      <c r="G569" s="2">
        <f t="shared" si="8"/>
        <v>1</v>
      </c>
      <c r="H569" s="1"/>
      <c r="I569" s="1"/>
      <c r="J569" s="1"/>
      <c r="K569" s="1"/>
      <c r="L569" s="1"/>
    </row>
    <row r="570" spans="1:12" x14ac:dyDescent="0.35">
      <c r="A570" t="s">
        <v>106</v>
      </c>
      <c r="B570" t="s">
        <v>98</v>
      </c>
      <c r="C570" t="s">
        <v>41</v>
      </c>
      <c r="D570" s="1">
        <v>-100000</v>
      </c>
      <c r="E570" s="1">
        <v>0</v>
      </c>
      <c r="F570" s="1">
        <v>100000</v>
      </c>
      <c r="G570" s="2">
        <f t="shared" si="8"/>
        <v>1</v>
      </c>
      <c r="H570" s="1"/>
      <c r="I570" s="1"/>
      <c r="J570" s="1"/>
      <c r="K570" s="1"/>
      <c r="L570" s="1"/>
    </row>
    <row r="571" spans="1:12" x14ac:dyDescent="0.35">
      <c r="A571" t="s">
        <v>105</v>
      </c>
      <c r="B571" t="s">
        <v>98</v>
      </c>
      <c r="C571" t="s">
        <v>41</v>
      </c>
      <c r="D571" s="1">
        <v>-100000</v>
      </c>
      <c r="E571" s="1">
        <v>0</v>
      </c>
      <c r="F571" s="1">
        <v>100000</v>
      </c>
      <c r="G571" s="2">
        <f t="shared" si="8"/>
        <v>1</v>
      </c>
      <c r="H571" s="1"/>
      <c r="I571" s="1"/>
      <c r="J571" s="1"/>
      <c r="K571" s="1"/>
      <c r="L571" s="1"/>
    </row>
    <row r="572" spans="1:12" x14ac:dyDescent="0.35">
      <c r="A572" t="s">
        <v>109</v>
      </c>
      <c r="B572" t="s">
        <v>28</v>
      </c>
      <c r="C572" t="s">
        <v>41</v>
      </c>
      <c r="D572" s="1">
        <v>0</v>
      </c>
      <c r="E572" s="1">
        <v>-336168</v>
      </c>
      <c r="F572" s="1">
        <v>-336168</v>
      </c>
      <c r="G572" s="2" t="str">
        <f t="shared" si="8"/>
        <v>-</v>
      </c>
      <c r="H572" s="1"/>
      <c r="I572" s="1"/>
      <c r="J572" s="1"/>
      <c r="K572" s="1"/>
      <c r="L572" s="1"/>
    </row>
    <row r="573" spans="1:12" x14ac:dyDescent="0.35">
      <c r="A573" t="s">
        <v>108</v>
      </c>
      <c r="B573" t="s">
        <v>28</v>
      </c>
      <c r="C573" t="s">
        <v>41</v>
      </c>
      <c r="D573" s="1">
        <v>0</v>
      </c>
      <c r="E573" s="1">
        <v>-396678</v>
      </c>
      <c r="F573" s="1">
        <v>-396678</v>
      </c>
      <c r="G573" s="2" t="str">
        <f t="shared" si="8"/>
        <v>-</v>
      </c>
      <c r="H573" s="1"/>
      <c r="I573" s="1"/>
      <c r="J573" s="1"/>
      <c r="K573" s="1"/>
      <c r="L573" s="1"/>
    </row>
    <row r="574" spans="1:12" x14ac:dyDescent="0.35">
      <c r="A574" t="s">
        <v>107</v>
      </c>
      <c r="B574" t="s">
        <v>28</v>
      </c>
      <c r="C574" t="s">
        <v>41</v>
      </c>
      <c r="D574" s="1">
        <v>0</v>
      </c>
      <c r="E574" s="1">
        <v>-453826</v>
      </c>
      <c r="F574" s="1">
        <v>-453826</v>
      </c>
      <c r="G574" s="2" t="str">
        <f t="shared" si="8"/>
        <v>-</v>
      </c>
      <c r="H574" s="1"/>
      <c r="I574" s="1"/>
      <c r="J574" s="1"/>
      <c r="K574" s="1"/>
      <c r="L574" s="1"/>
    </row>
    <row r="575" spans="1:12" x14ac:dyDescent="0.35">
      <c r="A575" t="s">
        <v>106</v>
      </c>
      <c r="B575" t="s">
        <v>28</v>
      </c>
      <c r="C575" t="s">
        <v>41</v>
      </c>
      <c r="D575" s="1">
        <v>0</v>
      </c>
      <c r="E575" s="1">
        <v>-453826</v>
      </c>
      <c r="F575" s="1">
        <v>-453826</v>
      </c>
      <c r="G575" s="2" t="str">
        <f t="shared" si="8"/>
        <v>-</v>
      </c>
      <c r="H575" s="1"/>
      <c r="I575" s="1"/>
      <c r="J575" s="1"/>
      <c r="K575" s="1"/>
      <c r="L575" s="1"/>
    </row>
    <row r="576" spans="1:12" x14ac:dyDescent="0.35">
      <c r="A576" t="s">
        <v>105</v>
      </c>
      <c r="B576" t="s">
        <v>28</v>
      </c>
      <c r="C576" t="s">
        <v>41</v>
      </c>
      <c r="D576" s="1">
        <v>0</v>
      </c>
      <c r="E576" s="1">
        <v>-497528.73</v>
      </c>
      <c r="F576" s="1">
        <v>-497528.73</v>
      </c>
      <c r="G576" s="2" t="str">
        <f t="shared" si="8"/>
        <v>-</v>
      </c>
      <c r="H576" s="1"/>
      <c r="I576" s="1"/>
      <c r="J576" s="1"/>
      <c r="K576" s="1"/>
      <c r="L576" s="1"/>
    </row>
    <row r="577" spans="1:12" x14ac:dyDescent="0.35">
      <c r="A577" t="s">
        <v>109</v>
      </c>
      <c r="B577" t="s">
        <v>15</v>
      </c>
      <c r="C577" t="s">
        <v>48</v>
      </c>
      <c r="D577" s="1">
        <v>-43394.400000000001</v>
      </c>
      <c r="E577" s="1">
        <v>0</v>
      </c>
      <c r="F577" s="1">
        <v>43394.400000000001</v>
      </c>
      <c r="G577" s="2">
        <f t="shared" si="8"/>
        <v>1</v>
      </c>
      <c r="H577" s="1"/>
      <c r="I577" s="1"/>
      <c r="J577" s="1"/>
      <c r="K577" s="1"/>
      <c r="L577" s="1"/>
    </row>
    <row r="578" spans="1:12" x14ac:dyDescent="0.35">
      <c r="A578" t="s">
        <v>108</v>
      </c>
      <c r="B578" t="s">
        <v>15</v>
      </c>
      <c r="C578" t="s">
        <v>48</v>
      </c>
      <c r="D578" s="1">
        <v>-46865.95</v>
      </c>
      <c r="E578" s="1">
        <v>0</v>
      </c>
      <c r="F578" s="1">
        <v>46865.95</v>
      </c>
      <c r="G578" s="2">
        <f t="shared" ref="G578:G641" si="9">IF(D578=0,"-",IF(D578&lt;0,F578/D578*-1,F578/D578))</f>
        <v>1</v>
      </c>
      <c r="H578" s="1"/>
      <c r="I578" s="1"/>
      <c r="J578" s="1"/>
      <c r="K578" s="1"/>
      <c r="L578" s="1"/>
    </row>
    <row r="579" spans="1:12" x14ac:dyDescent="0.35">
      <c r="A579" t="s">
        <v>107</v>
      </c>
      <c r="B579" t="s">
        <v>15</v>
      </c>
      <c r="C579" t="s">
        <v>48</v>
      </c>
      <c r="D579" s="1">
        <v>-50235.72</v>
      </c>
      <c r="E579" s="1">
        <v>0</v>
      </c>
      <c r="F579" s="1">
        <v>50235.72</v>
      </c>
      <c r="G579" s="2">
        <f t="shared" si="9"/>
        <v>1</v>
      </c>
      <c r="H579" s="1"/>
      <c r="I579" s="1"/>
      <c r="J579" s="1"/>
      <c r="K579" s="1"/>
      <c r="L579" s="1"/>
    </row>
    <row r="580" spans="1:12" x14ac:dyDescent="0.35">
      <c r="A580" t="s">
        <v>106</v>
      </c>
      <c r="B580" t="s">
        <v>15</v>
      </c>
      <c r="C580" t="s">
        <v>48</v>
      </c>
      <c r="D580" s="1">
        <v>-53859.49</v>
      </c>
      <c r="E580" s="1">
        <v>0</v>
      </c>
      <c r="F580" s="1">
        <v>53859.49</v>
      </c>
      <c r="G580" s="2">
        <f t="shared" si="9"/>
        <v>1</v>
      </c>
      <c r="H580" s="1"/>
      <c r="I580" s="1"/>
      <c r="J580" s="1"/>
      <c r="K580" s="1"/>
      <c r="L580" s="1"/>
    </row>
    <row r="581" spans="1:12" x14ac:dyDescent="0.35">
      <c r="A581" t="s">
        <v>105</v>
      </c>
      <c r="B581" t="s">
        <v>15</v>
      </c>
      <c r="C581" t="s">
        <v>48</v>
      </c>
      <c r="D581" s="1">
        <v>-57757.55</v>
      </c>
      <c r="E581" s="1">
        <v>0</v>
      </c>
      <c r="F581" s="1">
        <v>57757.55</v>
      </c>
      <c r="G581" s="2">
        <f t="shared" si="9"/>
        <v>1</v>
      </c>
      <c r="H581" s="1"/>
      <c r="I581" s="1"/>
      <c r="J581" s="1"/>
      <c r="K581" s="1"/>
      <c r="L581" s="1"/>
    </row>
    <row r="582" spans="1:12" x14ac:dyDescent="0.35">
      <c r="A582" t="s">
        <v>109</v>
      </c>
      <c r="B582" t="s">
        <v>11</v>
      </c>
      <c r="C582" t="s">
        <v>48</v>
      </c>
      <c r="D582" s="1">
        <v>-19286.400000000001</v>
      </c>
      <c r="E582" s="1">
        <v>-66469.919999999998</v>
      </c>
      <c r="F582" s="1">
        <v>-47183.519999999997</v>
      </c>
      <c r="G582" s="2">
        <f t="shared" si="9"/>
        <v>-2.4464659034345444</v>
      </c>
      <c r="H582" s="1"/>
      <c r="I582" s="1"/>
      <c r="J582" s="1"/>
      <c r="K582" s="1"/>
      <c r="L582" s="1"/>
    </row>
    <row r="583" spans="1:12" x14ac:dyDescent="0.35">
      <c r="A583" t="s">
        <v>108</v>
      </c>
      <c r="B583" t="s">
        <v>11</v>
      </c>
      <c r="C583" t="s">
        <v>48</v>
      </c>
      <c r="D583" s="1">
        <v>-20829.310000000001</v>
      </c>
      <c r="E583" s="1">
        <v>0</v>
      </c>
      <c r="F583" s="1">
        <v>20829.310000000001</v>
      </c>
      <c r="G583" s="2">
        <f t="shared" si="9"/>
        <v>1</v>
      </c>
      <c r="H583" s="1"/>
      <c r="I583" s="1"/>
      <c r="J583" s="1"/>
      <c r="K583" s="1"/>
      <c r="L583" s="1"/>
    </row>
    <row r="584" spans="1:12" x14ac:dyDescent="0.35">
      <c r="A584" t="s">
        <v>107</v>
      </c>
      <c r="B584" t="s">
        <v>11</v>
      </c>
      <c r="C584" t="s">
        <v>48</v>
      </c>
      <c r="D584" s="1">
        <v>-22326.99</v>
      </c>
      <c r="E584" s="1">
        <v>0</v>
      </c>
      <c r="F584" s="1">
        <v>22326.99</v>
      </c>
      <c r="G584" s="2">
        <f t="shared" si="9"/>
        <v>1</v>
      </c>
      <c r="H584" s="1"/>
      <c r="I584" s="1"/>
      <c r="J584" s="1"/>
      <c r="K584" s="1"/>
      <c r="L584" s="1"/>
    </row>
    <row r="585" spans="1:12" x14ac:dyDescent="0.35">
      <c r="A585" t="s">
        <v>106</v>
      </c>
      <c r="B585" t="s">
        <v>11</v>
      </c>
      <c r="C585" t="s">
        <v>48</v>
      </c>
      <c r="D585" s="1">
        <v>-23937.55</v>
      </c>
      <c r="E585" s="1">
        <v>0</v>
      </c>
      <c r="F585" s="1">
        <v>23937.55</v>
      </c>
      <c r="G585" s="2">
        <f t="shared" si="9"/>
        <v>1</v>
      </c>
      <c r="H585" s="1"/>
      <c r="I585" s="1"/>
      <c r="J585" s="1"/>
      <c r="K585" s="1"/>
      <c r="L585" s="1"/>
    </row>
    <row r="586" spans="1:12" x14ac:dyDescent="0.35">
      <c r="A586" t="s">
        <v>105</v>
      </c>
      <c r="B586" t="s">
        <v>11</v>
      </c>
      <c r="C586" t="s">
        <v>48</v>
      </c>
      <c r="D586" s="1">
        <v>-25670.02</v>
      </c>
      <c r="E586" s="1">
        <v>0</v>
      </c>
      <c r="F586" s="1">
        <v>25670.02</v>
      </c>
      <c r="G586" s="2">
        <f t="shared" si="9"/>
        <v>1</v>
      </c>
      <c r="H586" s="1"/>
      <c r="I586" s="1"/>
      <c r="J586" s="1"/>
      <c r="K586" s="1"/>
      <c r="L586" s="1"/>
    </row>
    <row r="587" spans="1:12" x14ac:dyDescent="0.35">
      <c r="A587" t="s">
        <v>109</v>
      </c>
      <c r="B587" t="s">
        <v>12</v>
      </c>
      <c r="C587" t="s">
        <v>48</v>
      </c>
      <c r="D587" s="1">
        <v>-19286.400000000001</v>
      </c>
      <c r="E587" s="1">
        <v>0</v>
      </c>
      <c r="F587" s="1">
        <v>19286.400000000001</v>
      </c>
      <c r="G587" s="2">
        <f t="shared" si="9"/>
        <v>1</v>
      </c>
      <c r="H587" s="1"/>
      <c r="I587" s="1"/>
      <c r="J587" s="1"/>
      <c r="K587" s="1"/>
      <c r="L587" s="1"/>
    </row>
    <row r="588" spans="1:12" x14ac:dyDescent="0.35">
      <c r="A588" t="s">
        <v>108</v>
      </c>
      <c r="B588" t="s">
        <v>12</v>
      </c>
      <c r="C588" t="s">
        <v>48</v>
      </c>
      <c r="D588" s="1">
        <v>-20829.310000000001</v>
      </c>
      <c r="E588" s="1">
        <v>0</v>
      </c>
      <c r="F588" s="1">
        <v>20829.310000000001</v>
      </c>
      <c r="G588" s="2">
        <f t="shared" si="9"/>
        <v>1</v>
      </c>
      <c r="H588" s="1"/>
      <c r="I588" s="1"/>
      <c r="J588" s="1"/>
      <c r="K588" s="1"/>
      <c r="L588" s="1"/>
    </row>
    <row r="589" spans="1:12" x14ac:dyDescent="0.35">
      <c r="A589" t="s">
        <v>107</v>
      </c>
      <c r="B589" t="s">
        <v>12</v>
      </c>
      <c r="C589" t="s">
        <v>48</v>
      </c>
      <c r="D589" s="1">
        <v>-22326.99</v>
      </c>
      <c r="E589" s="1">
        <v>0</v>
      </c>
      <c r="F589" s="1">
        <v>22326.99</v>
      </c>
      <c r="G589" s="2">
        <f t="shared" si="9"/>
        <v>1</v>
      </c>
      <c r="H589" s="1"/>
      <c r="I589" s="1"/>
      <c r="J589" s="1"/>
      <c r="K589" s="1"/>
      <c r="L589" s="1"/>
    </row>
    <row r="590" spans="1:12" x14ac:dyDescent="0.35">
      <c r="A590" t="s">
        <v>106</v>
      </c>
      <c r="B590" t="s">
        <v>12</v>
      </c>
      <c r="C590" t="s">
        <v>48</v>
      </c>
      <c r="D590" s="1">
        <v>-23937.55</v>
      </c>
      <c r="E590" s="1">
        <v>0</v>
      </c>
      <c r="F590" s="1">
        <v>23937.55</v>
      </c>
      <c r="G590" s="2">
        <f t="shared" si="9"/>
        <v>1</v>
      </c>
      <c r="H590" s="1"/>
      <c r="I590" s="1"/>
      <c r="J590" s="1"/>
      <c r="K590" s="1"/>
      <c r="L590" s="1"/>
    </row>
    <row r="591" spans="1:12" x14ac:dyDescent="0.35">
      <c r="A591" t="s">
        <v>105</v>
      </c>
      <c r="B591" t="s">
        <v>12</v>
      </c>
      <c r="C591" t="s">
        <v>48</v>
      </c>
      <c r="D591" s="1">
        <v>-25670.02</v>
      </c>
      <c r="E591" s="1">
        <v>0</v>
      </c>
      <c r="F591" s="1">
        <v>25670.02</v>
      </c>
      <c r="G591" s="2">
        <f t="shared" si="9"/>
        <v>1</v>
      </c>
      <c r="H591" s="1"/>
      <c r="I591" s="1"/>
      <c r="J591" s="1"/>
      <c r="K591" s="1"/>
      <c r="L591" s="1"/>
    </row>
    <row r="592" spans="1:12" x14ac:dyDescent="0.35">
      <c r="A592" t="s">
        <v>109</v>
      </c>
      <c r="B592" t="s">
        <v>13</v>
      </c>
      <c r="C592" t="s">
        <v>48</v>
      </c>
      <c r="D592" s="1">
        <v>-14464.8</v>
      </c>
      <c r="E592" s="1">
        <v>0</v>
      </c>
      <c r="F592" s="1">
        <v>14464.8</v>
      </c>
      <c r="G592" s="2">
        <f t="shared" si="9"/>
        <v>1</v>
      </c>
      <c r="H592" s="1"/>
      <c r="I592" s="1"/>
      <c r="J592" s="1"/>
      <c r="K592" s="1"/>
      <c r="L592" s="1"/>
    </row>
    <row r="593" spans="1:12" x14ac:dyDescent="0.35">
      <c r="A593" t="s">
        <v>108</v>
      </c>
      <c r="B593" t="s">
        <v>13</v>
      </c>
      <c r="C593" t="s">
        <v>48</v>
      </c>
      <c r="D593" s="1">
        <v>-15621.98</v>
      </c>
      <c r="E593" s="1">
        <v>0</v>
      </c>
      <c r="F593" s="1">
        <v>15621.98</v>
      </c>
      <c r="G593" s="2">
        <f t="shared" si="9"/>
        <v>1</v>
      </c>
      <c r="H593" s="1"/>
      <c r="I593" s="1"/>
      <c r="J593" s="1"/>
      <c r="K593" s="1"/>
      <c r="L593" s="1"/>
    </row>
    <row r="594" spans="1:12" x14ac:dyDescent="0.35">
      <c r="A594" t="s">
        <v>107</v>
      </c>
      <c r="B594" t="s">
        <v>13</v>
      </c>
      <c r="C594" t="s">
        <v>48</v>
      </c>
      <c r="D594" s="1">
        <v>-16745.240000000002</v>
      </c>
      <c r="E594" s="1">
        <v>0</v>
      </c>
      <c r="F594" s="1">
        <v>16745.240000000002</v>
      </c>
      <c r="G594" s="2">
        <f t="shared" si="9"/>
        <v>1</v>
      </c>
      <c r="H594" s="1"/>
      <c r="I594" s="1"/>
      <c r="J594" s="1"/>
      <c r="K594" s="1"/>
      <c r="L594" s="1"/>
    </row>
    <row r="595" spans="1:12" x14ac:dyDescent="0.35">
      <c r="A595" t="s">
        <v>106</v>
      </c>
      <c r="B595" t="s">
        <v>13</v>
      </c>
      <c r="C595" t="s">
        <v>48</v>
      </c>
      <c r="D595" s="1">
        <v>-17953.16</v>
      </c>
      <c r="E595" s="1">
        <v>0</v>
      </c>
      <c r="F595" s="1">
        <v>17953.16</v>
      </c>
      <c r="G595" s="2">
        <f t="shared" si="9"/>
        <v>1</v>
      </c>
      <c r="H595" s="1"/>
      <c r="I595" s="1"/>
      <c r="J595" s="1"/>
      <c r="K595" s="1"/>
      <c r="L595" s="1"/>
    </row>
    <row r="596" spans="1:12" x14ac:dyDescent="0.35">
      <c r="A596" t="s">
        <v>105</v>
      </c>
      <c r="B596" t="s">
        <v>13</v>
      </c>
      <c r="C596" t="s">
        <v>48</v>
      </c>
      <c r="D596" s="1">
        <v>-19252.52</v>
      </c>
      <c r="E596" s="1">
        <v>0</v>
      </c>
      <c r="F596" s="1">
        <v>19252.52</v>
      </c>
      <c r="G596" s="2">
        <f t="shared" si="9"/>
        <v>1</v>
      </c>
      <c r="H596" s="1"/>
      <c r="I596" s="1"/>
      <c r="J596" s="1"/>
      <c r="K596" s="1"/>
      <c r="L596" s="1"/>
    </row>
    <row r="597" spans="1:12" x14ac:dyDescent="0.35">
      <c r="A597" t="s">
        <v>109</v>
      </c>
      <c r="B597" t="s">
        <v>18</v>
      </c>
      <c r="C597" t="s">
        <v>48</v>
      </c>
      <c r="D597" s="1">
        <v>-2000</v>
      </c>
      <c r="E597" s="1">
        <v>0</v>
      </c>
      <c r="F597" s="1">
        <v>2000</v>
      </c>
      <c r="G597" s="2">
        <f t="shared" si="9"/>
        <v>1</v>
      </c>
      <c r="H597" s="1"/>
      <c r="I597" s="1"/>
      <c r="J597" s="1"/>
      <c r="K597" s="1"/>
      <c r="L597" s="1"/>
    </row>
    <row r="598" spans="1:12" x14ac:dyDescent="0.35">
      <c r="A598" t="s">
        <v>107</v>
      </c>
      <c r="B598" t="s">
        <v>18</v>
      </c>
      <c r="C598" t="s">
        <v>48</v>
      </c>
      <c r="D598" s="1">
        <v>-2000</v>
      </c>
      <c r="E598" s="1">
        <v>0</v>
      </c>
      <c r="F598" s="1">
        <v>2000</v>
      </c>
      <c r="G598" s="2">
        <f t="shared" si="9"/>
        <v>1</v>
      </c>
      <c r="H598" s="1"/>
      <c r="I598" s="1"/>
      <c r="J598" s="1"/>
      <c r="K598" s="1"/>
      <c r="L598" s="1"/>
    </row>
    <row r="599" spans="1:12" x14ac:dyDescent="0.35">
      <c r="A599" t="s">
        <v>106</v>
      </c>
      <c r="B599" t="s">
        <v>18</v>
      </c>
      <c r="C599" t="s">
        <v>48</v>
      </c>
      <c r="D599" s="1">
        <v>0</v>
      </c>
      <c r="E599" s="1">
        <v>-81685.600000000006</v>
      </c>
      <c r="F599" s="1">
        <v>-81685.600000000006</v>
      </c>
      <c r="G599" s="2" t="str">
        <f t="shared" si="9"/>
        <v>-</v>
      </c>
      <c r="H599" s="1"/>
      <c r="I599" s="1"/>
      <c r="J599" s="1"/>
      <c r="K599" s="1"/>
      <c r="L599" s="1"/>
    </row>
    <row r="600" spans="1:12" x14ac:dyDescent="0.35">
      <c r="A600" t="s">
        <v>105</v>
      </c>
      <c r="B600" t="s">
        <v>18</v>
      </c>
      <c r="C600" t="s">
        <v>48</v>
      </c>
      <c r="D600" s="1">
        <v>-2000</v>
      </c>
      <c r="E600" s="1">
        <v>0</v>
      </c>
      <c r="F600" s="1">
        <v>2000</v>
      </c>
      <c r="G600" s="2">
        <f t="shared" si="9"/>
        <v>1</v>
      </c>
      <c r="H600" s="1"/>
      <c r="I600" s="1"/>
      <c r="J600" s="1"/>
      <c r="K600" s="1"/>
      <c r="L600" s="1"/>
    </row>
    <row r="601" spans="1:12" x14ac:dyDescent="0.35">
      <c r="A601" t="s">
        <v>108</v>
      </c>
      <c r="B601" t="s">
        <v>15</v>
      </c>
      <c r="C601" t="s">
        <v>99</v>
      </c>
      <c r="D601" s="1">
        <v>0</v>
      </c>
      <c r="E601" s="1">
        <v>-183544</v>
      </c>
      <c r="F601" s="1">
        <v>-183544</v>
      </c>
      <c r="G601" s="2" t="str">
        <f t="shared" si="9"/>
        <v>-</v>
      </c>
      <c r="H601" s="1"/>
      <c r="I601" s="1"/>
      <c r="J601" s="1"/>
      <c r="K601" s="1"/>
      <c r="L601" s="1"/>
    </row>
    <row r="602" spans="1:12" x14ac:dyDescent="0.35">
      <c r="A602" t="s">
        <v>107</v>
      </c>
      <c r="B602" t="s">
        <v>15</v>
      </c>
      <c r="C602" t="s">
        <v>99</v>
      </c>
      <c r="D602" s="1">
        <v>-170700.06</v>
      </c>
      <c r="E602" s="1">
        <v>-223726.25</v>
      </c>
      <c r="F602" s="1">
        <v>-53026.19</v>
      </c>
      <c r="G602" s="2">
        <f t="shared" si="9"/>
        <v>-0.31063955103472141</v>
      </c>
      <c r="H602" s="1"/>
      <c r="I602" s="1"/>
      <c r="J602" s="1"/>
      <c r="K602" s="1"/>
      <c r="L602" s="1"/>
    </row>
    <row r="603" spans="1:12" x14ac:dyDescent="0.35">
      <c r="A603" t="s">
        <v>106</v>
      </c>
      <c r="B603" t="s">
        <v>15</v>
      </c>
      <c r="C603" t="s">
        <v>99</v>
      </c>
      <c r="D603" s="1">
        <v>0</v>
      </c>
      <c r="E603" s="1">
        <v>-9385.5</v>
      </c>
      <c r="F603" s="1">
        <v>-9385.5</v>
      </c>
      <c r="G603" s="2" t="str">
        <f t="shared" si="9"/>
        <v>-</v>
      </c>
      <c r="H603" s="1"/>
      <c r="I603" s="1"/>
      <c r="J603" s="1"/>
      <c r="K603" s="1"/>
      <c r="L603" s="1"/>
    </row>
    <row r="604" spans="1:12" x14ac:dyDescent="0.35">
      <c r="A604" t="s">
        <v>105</v>
      </c>
      <c r="B604" t="s">
        <v>15</v>
      </c>
      <c r="C604" t="s">
        <v>99</v>
      </c>
      <c r="D604" s="1">
        <v>-100000</v>
      </c>
      <c r="E604" s="1">
        <v>0</v>
      </c>
      <c r="F604" s="1">
        <v>100000</v>
      </c>
      <c r="G604" s="2">
        <f t="shared" si="9"/>
        <v>1</v>
      </c>
      <c r="H604" s="1"/>
      <c r="I604" s="1"/>
      <c r="J604" s="1"/>
      <c r="K604" s="1"/>
      <c r="L604" s="1"/>
    </row>
    <row r="605" spans="1:12" x14ac:dyDescent="0.35">
      <c r="A605" t="s">
        <v>107</v>
      </c>
      <c r="B605" t="s">
        <v>11</v>
      </c>
      <c r="C605" t="s">
        <v>99</v>
      </c>
      <c r="D605" s="1">
        <v>0</v>
      </c>
      <c r="E605" s="1">
        <v>-138686.25</v>
      </c>
      <c r="F605" s="1">
        <v>-138686.25</v>
      </c>
      <c r="G605" s="2" t="str">
        <f t="shared" si="9"/>
        <v>-</v>
      </c>
      <c r="H605" s="1"/>
      <c r="I605" s="1"/>
      <c r="J605" s="1"/>
      <c r="K605" s="1"/>
      <c r="L605" s="1"/>
    </row>
    <row r="606" spans="1:12" x14ac:dyDescent="0.35">
      <c r="A606" t="s">
        <v>106</v>
      </c>
      <c r="B606" t="s">
        <v>11</v>
      </c>
      <c r="C606" t="s">
        <v>99</v>
      </c>
      <c r="D606" s="1">
        <v>0</v>
      </c>
      <c r="E606" s="1">
        <v>-9385.5</v>
      </c>
      <c r="F606" s="1">
        <v>-9385.5</v>
      </c>
      <c r="G606" s="2" t="str">
        <f t="shared" si="9"/>
        <v>-</v>
      </c>
      <c r="H606" s="1"/>
      <c r="I606" s="1"/>
      <c r="J606" s="1"/>
      <c r="K606" s="1"/>
      <c r="L606" s="1"/>
    </row>
    <row r="607" spans="1:12" x14ac:dyDescent="0.35">
      <c r="A607" t="s">
        <v>107</v>
      </c>
      <c r="B607" t="s">
        <v>12</v>
      </c>
      <c r="C607" t="s">
        <v>99</v>
      </c>
      <c r="D607" s="1">
        <v>0</v>
      </c>
      <c r="E607" s="1">
        <v>-104176.25</v>
      </c>
      <c r="F607" s="1">
        <v>-104176.25</v>
      </c>
      <c r="G607" s="2" t="str">
        <f t="shared" si="9"/>
        <v>-</v>
      </c>
      <c r="H607" s="1"/>
      <c r="I607" s="1"/>
      <c r="J607" s="1"/>
      <c r="K607" s="1"/>
      <c r="L607" s="1"/>
    </row>
    <row r="608" spans="1:12" x14ac:dyDescent="0.35">
      <c r="A608" t="s">
        <v>106</v>
      </c>
      <c r="B608" t="s">
        <v>12</v>
      </c>
      <c r="C608" t="s">
        <v>99</v>
      </c>
      <c r="D608" s="1">
        <v>0</v>
      </c>
      <c r="E608" s="1">
        <v>-9385.5</v>
      </c>
      <c r="F608" s="1">
        <v>-9385.5</v>
      </c>
      <c r="G608" s="2" t="str">
        <f t="shared" si="9"/>
        <v>-</v>
      </c>
      <c r="H608" s="1"/>
      <c r="I608" s="1"/>
      <c r="J608" s="1"/>
      <c r="K608" s="1"/>
      <c r="L608" s="1"/>
    </row>
    <row r="609" spans="1:12" x14ac:dyDescent="0.35">
      <c r="A609" t="s">
        <v>107</v>
      </c>
      <c r="B609" t="s">
        <v>13</v>
      </c>
      <c r="C609" t="s">
        <v>99</v>
      </c>
      <c r="D609" s="1">
        <v>0</v>
      </c>
      <c r="E609" s="1">
        <v>-203381.25</v>
      </c>
      <c r="F609" s="1">
        <v>-203381.25</v>
      </c>
      <c r="G609" s="2" t="str">
        <f t="shared" si="9"/>
        <v>-</v>
      </c>
      <c r="H609" s="1"/>
      <c r="I609" s="1"/>
      <c r="J609" s="1"/>
      <c r="K609" s="1"/>
      <c r="L609" s="1"/>
    </row>
    <row r="610" spans="1:12" x14ac:dyDescent="0.35">
      <c r="A610" t="s">
        <v>106</v>
      </c>
      <c r="B610" t="s">
        <v>13</v>
      </c>
      <c r="C610" t="s">
        <v>99</v>
      </c>
      <c r="D610" s="1">
        <v>0</v>
      </c>
      <c r="E610" s="1">
        <v>-9385.5</v>
      </c>
      <c r="F610" s="1">
        <v>-9385.5</v>
      </c>
      <c r="G610" s="2" t="str">
        <f t="shared" si="9"/>
        <v>-</v>
      </c>
      <c r="H610" s="1"/>
      <c r="I610" s="1"/>
      <c r="J610" s="1"/>
      <c r="K610" s="1"/>
      <c r="L610" s="1"/>
    </row>
    <row r="611" spans="1:12" x14ac:dyDescent="0.35">
      <c r="A611" t="s">
        <v>109</v>
      </c>
      <c r="B611" t="s">
        <v>15</v>
      </c>
      <c r="C611" t="s">
        <v>49</v>
      </c>
      <c r="D611" s="1">
        <v>13290567.880000001</v>
      </c>
      <c r="E611" s="1">
        <v>13578522.02</v>
      </c>
      <c r="F611" s="1">
        <v>287954.14</v>
      </c>
      <c r="G611" s="2">
        <f t="shared" si="9"/>
        <v>2.1666052391434758E-2</v>
      </c>
      <c r="H611" s="1"/>
      <c r="I611" s="1"/>
      <c r="J611" s="1"/>
      <c r="K611" s="1"/>
      <c r="L611" s="1"/>
    </row>
    <row r="612" spans="1:12" x14ac:dyDescent="0.35">
      <c r="A612" t="s">
        <v>108</v>
      </c>
      <c r="B612" t="s">
        <v>15</v>
      </c>
      <c r="C612" t="s">
        <v>49</v>
      </c>
      <c r="D612" s="1">
        <v>14397672.18</v>
      </c>
      <c r="E612" s="1">
        <v>14552471.76</v>
      </c>
      <c r="F612" s="1">
        <v>154799.57999999999</v>
      </c>
      <c r="G612" s="2">
        <f t="shared" si="9"/>
        <v>1.0751708891874491E-2</v>
      </c>
      <c r="H612" s="1"/>
      <c r="I612" s="1"/>
      <c r="J612" s="1"/>
      <c r="K612" s="1"/>
      <c r="L612" s="1"/>
    </row>
    <row r="613" spans="1:12" x14ac:dyDescent="0.35">
      <c r="A613" t="s">
        <v>107</v>
      </c>
      <c r="B613" t="s">
        <v>15</v>
      </c>
      <c r="C613" t="s">
        <v>49</v>
      </c>
      <c r="D613" s="1">
        <v>15596998.279999999</v>
      </c>
      <c r="E613" s="1">
        <v>15996304.310000001</v>
      </c>
      <c r="F613" s="1">
        <v>399306.03</v>
      </c>
      <c r="G613" s="2">
        <f t="shared" si="9"/>
        <v>2.5601466566296246E-2</v>
      </c>
      <c r="H613" s="1"/>
      <c r="I613" s="1"/>
      <c r="J613" s="1"/>
      <c r="K613" s="1"/>
      <c r="L613" s="1"/>
    </row>
    <row r="614" spans="1:12" x14ac:dyDescent="0.35">
      <c r="A614" t="s">
        <v>106</v>
      </c>
      <c r="B614" t="s">
        <v>15</v>
      </c>
      <c r="C614" t="s">
        <v>49</v>
      </c>
      <c r="D614" s="1">
        <v>16896228.23</v>
      </c>
      <c r="E614" s="1">
        <v>16901312.530000001</v>
      </c>
      <c r="F614" s="1">
        <v>5084.3</v>
      </c>
      <c r="G614" s="2">
        <f t="shared" si="9"/>
        <v>3.0091331217772029E-4</v>
      </c>
      <c r="H614" s="1"/>
      <c r="I614" s="1"/>
      <c r="J614" s="1"/>
      <c r="K614" s="1"/>
      <c r="L614" s="1"/>
    </row>
    <row r="615" spans="1:12" x14ac:dyDescent="0.35">
      <c r="A615" t="s">
        <v>105</v>
      </c>
      <c r="B615" t="s">
        <v>15</v>
      </c>
      <c r="C615" t="s">
        <v>49</v>
      </c>
      <c r="D615" s="1">
        <v>18303684.050000001</v>
      </c>
      <c r="E615" s="1">
        <v>21102280.449999999</v>
      </c>
      <c r="F615" s="1">
        <v>2798596.4</v>
      </c>
      <c r="G615" s="2">
        <f t="shared" si="9"/>
        <v>0.15289798449072331</v>
      </c>
      <c r="H615" s="1"/>
      <c r="I615" s="1"/>
      <c r="J615" s="1"/>
      <c r="K615" s="1"/>
      <c r="L615" s="1"/>
    </row>
    <row r="616" spans="1:12" x14ac:dyDescent="0.35">
      <c r="A616" t="s">
        <v>109</v>
      </c>
      <c r="B616" t="s">
        <v>11</v>
      </c>
      <c r="C616" t="s">
        <v>49</v>
      </c>
      <c r="D616" s="1">
        <v>7344790.25</v>
      </c>
      <c r="E616" s="1">
        <v>7154145</v>
      </c>
      <c r="F616" s="1">
        <v>-190645.25</v>
      </c>
      <c r="G616" s="2">
        <f t="shared" si="9"/>
        <v>-2.5956527485587487E-2</v>
      </c>
      <c r="H616" s="1"/>
      <c r="I616" s="1"/>
      <c r="J616" s="1"/>
      <c r="K616" s="1"/>
      <c r="L616" s="1"/>
    </row>
    <row r="617" spans="1:12" x14ac:dyDescent="0.35">
      <c r="A617" t="s">
        <v>108</v>
      </c>
      <c r="B617" t="s">
        <v>11</v>
      </c>
      <c r="C617" t="s">
        <v>49</v>
      </c>
      <c r="D617" s="1">
        <v>7956611.2800000003</v>
      </c>
      <c r="E617" s="1">
        <v>6938299.5</v>
      </c>
      <c r="F617" s="1">
        <v>-1018311.78</v>
      </c>
      <c r="G617" s="2">
        <f t="shared" si="9"/>
        <v>-0.12798310036329938</v>
      </c>
      <c r="H617" s="1"/>
      <c r="I617" s="1"/>
      <c r="J617" s="1"/>
      <c r="K617" s="1"/>
      <c r="L617" s="1"/>
    </row>
    <row r="618" spans="1:12" x14ac:dyDescent="0.35">
      <c r="A618" t="s">
        <v>107</v>
      </c>
      <c r="B618" t="s">
        <v>11</v>
      </c>
      <c r="C618" t="s">
        <v>49</v>
      </c>
      <c r="D618" s="1">
        <v>8619397</v>
      </c>
      <c r="E618" s="1">
        <v>8675598.5</v>
      </c>
      <c r="F618" s="1">
        <v>56201.5</v>
      </c>
      <c r="G618" s="2">
        <f t="shared" si="9"/>
        <v>6.5203517136987656E-3</v>
      </c>
      <c r="H618" s="1"/>
      <c r="I618" s="1"/>
      <c r="J618" s="1"/>
      <c r="K618" s="1"/>
      <c r="L618" s="1"/>
    </row>
    <row r="619" spans="1:12" x14ac:dyDescent="0.35">
      <c r="A619" t="s">
        <v>106</v>
      </c>
      <c r="B619" t="s">
        <v>11</v>
      </c>
      <c r="C619" t="s">
        <v>49</v>
      </c>
      <c r="D619" s="1">
        <v>9337392.7699999996</v>
      </c>
      <c r="E619" s="1">
        <v>9911132.4000000004</v>
      </c>
      <c r="F619" s="1">
        <v>573739.63</v>
      </c>
      <c r="G619" s="2">
        <f t="shared" si="9"/>
        <v>6.1445378183443387E-2</v>
      </c>
      <c r="H619" s="1"/>
      <c r="I619" s="1"/>
      <c r="J619" s="1"/>
      <c r="K619" s="1"/>
      <c r="L619" s="1"/>
    </row>
    <row r="620" spans="1:12" x14ac:dyDescent="0.35">
      <c r="A620" t="s">
        <v>105</v>
      </c>
      <c r="B620" t="s">
        <v>11</v>
      </c>
      <c r="C620" t="s">
        <v>49</v>
      </c>
      <c r="D620" s="1">
        <v>10115197.58</v>
      </c>
      <c r="E620" s="1">
        <v>12440980</v>
      </c>
      <c r="F620" s="1">
        <v>2325782.42</v>
      </c>
      <c r="G620" s="2">
        <f t="shared" si="9"/>
        <v>0.22992950969129758</v>
      </c>
      <c r="H620" s="1"/>
      <c r="I620" s="1"/>
      <c r="J620" s="1"/>
      <c r="K620" s="1"/>
      <c r="L620" s="1"/>
    </row>
    <row r="621" spans="1:12" x14ac:dyDescent="0.35">
      <c r="A621" t="s">
        <v>109</v>
      </c>
      <c r="B621" t="s">
        <v>12</v>
      </c>
      <c r="C621" t="s">
        <v>49</v>
      </c>
      <c r="D621" s="1">
        <v>6825462.7300000004</v>
      </c>
      <c r="E621" s="1">
        <v>6957986.7000000002</v>
      </c>
      <c r="F621" s="1">
        <v>132523.97</v>
      </c>
      <c r="G621" s="2">
        <f t="shared" si="9"/>
        <v>1.9416115103451748E-2</v>
      </c>
      <c r="H621" s="1"/>
      <c r="I621" s="1"/>
      <c r="J621" s="1"/>
      <c r="K621" s="1"/>
      <c r="L621" s="1"/>
    </row>
    <row r="622" spans="1:12" x14ac:dyDescent="0.35">
      <c r="A622" t="s">
        <v>108</v>
      </c>
      <c r="B622" t="s">
        <v>12</v>
      </c>
      <c r="C622" t="s">
        <v>49</v>
      </c>
      <c r="D622" s="1">
        <v>7467964.0099999998</v>
      </c>
      <c r="E622" s="1">
        <v>7629876.5</v>
      </c>
      <c r="F622" s="1">
        <v>161912.49</v>
      </c>
      <c r="G622" s="2">
        <f t="shared" si="9"/>
        <v>2.1680941389539448E-2</v>
      </c>
      <c r="H622" s="1"/>
      <c r="I622" s="1"/>
      <c r="J622" s="1"/>
      <c r="K622" s="1"/>
      <c r="L622" s="1"/>
    </row>
    <row r="623" spans="1:12" x14ac:dyDescent="0.35">
      <c r="A623" t="s">
        <v>107</v>
      </c>
      <c r="B623" t="s">
        <v>12</v>
      </c>
      <c r="C623" t="s">
        <v>49</v>
      </c>
      <c r="D623" s="1">
        <v>8170945.8700000001</v>
      </c>
      <c r="E623" s="1">
        <v>7809416.0999999996</v>
      </c>
      <c r="F623" s="1">
        <v>-361529.77</v>
      </c>
      <c r="G623" s="2">
        <f t="shared" si="9"/>
        <v>-4.4245767350799992E-2</v>
      </c>
      <c r="H623" s="1"/>
      <c r="I623" s="1"/>
      <c r="J623" s="1"/>
      <c r="K623" s="1"/>
      <c r="L623" s="1"/>
    </row>
    <row r="624" spans="1:12" x14ac:dyDescent="0.35">
      <c r="A624" t="s">
        <v>106</v>
      </c>
      <c r="B624" t="s">
        <v>12</v>
      </c>
      <c r="C624" t="s">
        <v>49</v>
      </c>
      <c r="D624" s="1">
        <v>8940101.5199999996</v>
      </c>
      <c r="E624" s="1">
        <v>10329294.5</v>
      </c>
      <c r="F624" s="1">
        <v>1389192.98</v>
      </c>
      <c r="G624" s="2">
        <f t="shared" si="9"/>
        <v>0.15538894909551318</v>
      </c>
      <c r="H624" s="1"/>
      <c r="I624" s="1"/>
      <c r="J624" s="1"/>
      <c r="K624" s="1"/>
      <c r="L624" s="1"/>
    </row>
    <row r="625" spans="1:12" x14ac:dyDescent="0.35">
      <c r="A625" t="s">
        <v>105</v>
      </c>
      <c r="B625" t="s">
        <v>12</v>
      </c>
      <c r="C625" t="s">
        <v>49</v>
      </c>
      <c r="D625" s="1">
        <v>9781660.0899999999</v>
      </c>
      <c r="E625" s="1">
        <v>11371145</v>
      </c>
      <c r="F625" s="1">
        <v>1589484.91</v>
      </c>
      <c r="G625" s="2">
        <f t="shared" si="9"/>
        <v>0.16249643673725325</v>
      </c>
      <c r="H625" s="1"/>
      <c r="I625" s="1"/>
      <c r="J625" s="1"/>
      <c r="K625" s="1"/>
      <c r="L625" s="1"/>
    </row>
    <row r="626" spans="1:12" x14ac:dyDescent="0.35">
      <c r="A626" t="s">
        <v>109</v>
      </c>
      <c r="B626" t="s">
        <v>13</v>
      </c>
      <c r="C626" t="s">
        <v>49</v>
      </c>
      <c r="D626" s="1">
        <v>3174588.98</v>
      </c>
      <c r="E626" s="1">
        <v>3574053.9</v>
      </c>
      <c r="F626" s="1">
        <v>399464.92</v>
      </c>
      <c r="G626" s="2">
        <f t="shared" si="9"/>
        <v>0.12583201243267719</v>
      </c>
      <c r="H626" s="1"/>
      <c r="I626" s="1"/>
      <c r="J626" s="1"/>
      <c r="K626" s="1"/>
      <c r="L626" s="1"/>
    </row>
    <row r="627" spans="1:12" x14ac:dyDescent="0.35">
      <c r="A627" t="s">
        <v>108</v>
      </c>
      <c r="B627" t="s">
        <v>13</v>
      </c>
      <c r="C627" t="s">
        <v>49</v>
      </c>
      <c r="D627" s="1">
        <v>3599291.15</v>
      </c>
      <c r="E627" s="1">
        <v>3749864.4</v>
      </c>
      <c r="F627" s="1">
        <v>150573.25</v>
      </c>
      <c r="G627" s="2">
        <f t="shared" si="9"/>
        <v>4.183414003615684E-2</v>
      </c>
      <c r="H627" s="1"/>
      <c r="I627" s="1"/>
      <c r="J627" s="1"/>
      <c r="K627" s="1"/>
      <c r="L627" s="1"/>
    </row>
    <row r="628" spans="1:12" x14ac:dyDescent="0.35">
      <c r="A628" t="s">
        <v>107</v>
      </c>
      <c r="B628" t="s">
        <v>13</v>
      </c>
      <c r="C628" t="s">
        <v>49</v>
      </c>
      <c r="D628" s="1">
        <v>4080810.73</v>
      </c>
      <c r="E628" s="1">
        <v>4565465.8</v>
      </c>
      <c r="F628" s="1">
        <v>484655.07</v>
      </c>
      <c r="G628" s="2">
        <f t="shared" si="9"/>
        <v>0.11876440787539294</v>
      </c>
      <c r="H628" s="1"/>
      <c r="I628" s="1"/>
      <c r="J628" s="1"/>
      <c r="K628" s="1"/>
      <c r="L628" s="1"/>
    </row>
    <row r="629" spans="1:12" x14ac:dyDescent="0.35">
      <c r="A629" t="s">
        <v>106</v>
      </c>
      <c r="B629" t="s">
        <v>13</v>
      </c>
      <c r="C629" t="s">
        <v>49</v>
      </c>
      <c r="D629" s="1">
        <v>4626748.8499999996</v>
      </c>
      <c r="E629" s="1">
        <v>4779274.4000000004</v>
      </c>
      <c r="F629" s="1">
        <v>152525.54999999999</v>
      </c>
      <c r="G629" s="2">
        <f t="shared" si="9"/>
        <v>3.2966031860579594E-2</v>
      </c>
      <c r="H629" s="1"/>
      <c r="I629" s="1"/>
      <c r="J629" s="1"/>
      <c r="K629" s="1"/>
      <c r="L629" s="1"/>
    </row>
    <row r="630" spans="1:12" x14ac:dyDescent="0.35">
      <c r="A630" t="s">
        <v>105</v>
      </c>
      <c r="B630" t="s">
        <v>13</v>
      </c>
      <c r="C630" t="s">
        <v>49</v>
      </c>
      <c r="D630" s="1">
        <v>5245723.54</v>
      </c>
      <c r="E630" s="1">
        <v>7311751</v>
      </c>
      <c r="F630" s="1">
        <v>2066027.46</v>
      </c>
      <c r="G630" s="2">
        <f t="shared" si="9"/>
        <v>0.39384985583895255</v>
      </c>
      <c r="H630" s="1"/>
      <c r="I630" s="1"/>
      <c r="J630" s="1"/>
      <c r="K630" s="1"/>
      <c r="L630" s="1"/>
    </row>
    <row r="631" spans="1:12" x14ac:dyDescent="0.35">
      <c r="A631" t="s">
        <v>109</v>
      </c>
      <c r="B631" t="s">
        <v>10</v>
      </c>
      <c r="C631" t="s">
        <v>50</v>
      </c>
      <c r="D631" s="1">
        <v>1600000</v>
      </c>
      <c r="E631" s="1">
        <v>353889.53</v>
      </c>
      <c r="F631" s="1">
        <v>-1246110.47</v>
      </c>
      <c r="G631" s="2">
        <f t="shared" si="9"/>
        <v>-0.77881904375</v>
      </c>
      <c r="H631" s="1"/>
      <c r="I631" s="1"/>
      <c r="J631" s="1"/>
      <c r="K631" s="1"/>
      <c r="L631" s="1"/>
    </row>
    <row r="632" spans="1:12" x14ac:dyDescent="0.35">
      <c r="A632" t="s">
        <v>108</v>
      </c>
      <c r="B632" t="s">
        <v>10</v>
      </c>
      <c r="C632" t="s">
        <v>50</v>
      </c>
      <c r="D632" s="1">
        <v>1700000</v>
      </c>
      <c r="E632" s="1">
        <v>346275.26</v>
      </c>
      <c r="F632" s="1">
        <v>-1353724.74</v>
      </c>
      <c r="G632" s="2">
        <f t="shared" si="9"/>
        <v>-0.79630867058823529</v>
      </c>
      <c r="H632" s="1"/>
      <c r="I632" s="1"/>
      <c r="J632" s="1"/>
      <c r="K632" s="1"/>
      <c r="L632" s="1"/>
    </row>
    <row r="633" spans="1:12" x14ac:dyDescent="0.35">
      <c r="A633" t="s">
        <v>107</v>
      </c>
      <c r="B633" t="s">
        <v>10</v>
      </c>
      <c r="C633" t="s">
        <v>50</v>
      </c>
      <c r="D633" s="1">
        <v>3000000</v>
      </c>
      <c r="E633" s="1">
        <f>133672.06+500000</f>
        <v>633672.06000000006</v>
      </c>
      <c r="F633" s="1">
        <v>-2866327.94</v>
      </c>
      <c r="G633" s="18">
        <f t="shared" si="9"/>
        <v>-0.95544264666666667</v>
      </c>
      <c r="H633" s="1"/>
      <c r="I633" s="1"/>
      <c r="J633" s="1"/>
      <c r="K633" s="1"/>
      <c r="L633" s="1"/>
    </row>
    <row r="634" spans="1:12" x14ac:dyDescent="0.35">
      <c r="A634" t="s">
        <v>106</v>
      </c>
      <c r="B634" t="s">
        <v>10</v>
      </c>
      <c r="C634" t="s">
        <v>50</v>
      </c>
      <c r="D634" s="1">
        <v>1500000</v>
      </c>
      <c r="E634" s="1">
        <v>54871.4</v>
      </c>
      <c r="F634" s="1">
        <v>-1445128.6</v>
      </c>
      <c r="G634" s="2">
        <f t="shared" si="9"/>
        <v>-0.96341906666666677</v>
      </c>
      <c r="H634" s="1"/>
      <c r="I634" s="1"/>
      <c r="J634" s="1"/>
      <c r="K634" s="1"/>
      <c r="L634" s="1"/>
    </row>
    <row r="635" spans="1:12" x14ac:dyDescent="0.35">
      <c r="A635" t="s">
        <v>105</v>
      </c>
      <c r="B635" t="s">
        <v>10</v>
      </c>
      <c r="C635" t="s">
        <v>50</v>
      </c>
      <c r="D635" s="1">
        <v>1700000</v>
      </c>
      <c r="E635" s="1">
        <v>75853.22</v>
      </c>
      <c r="F635" s="1">
        <v>-1624146.78</v>
      </c>
      <c r="G635" s="2">
        <f t="shared" si="9"/>
        <v>-0.9553804588235294</v>
      </c>
      <c r="H635" s="1"/>
      <c r="I635" s="1"/>
      <c r="J635" s="1"/>
      <c r="K635" s="1"/>
      <c r="L635" s="1"/>
    </row>
    <row r="636" spans="1:12" x14ac:dyDescent="0.35">
      <c r="A636" t="s">
        <v>109</v>
      </c>
      <c r="B636" t="s">
        <v>27</v>
      </c>
      <c r="C636" t="s">
        <v>50</v>
      </c>
      <c r="D636" s="1">
        <v>0</v>
      </c>
      <c r="E636" s="1">
        <v>329333.95</v>
      </c>
      <c r="F636" s="1">
        <v>329333.95</v>
      </c>
      <c r="G636" s="2" t="str">
        <f t="shared" si="9"/>
        <v>-</v>
      </c>
      <c r="H636" s="1"/>
      <c r="I636" s="1"/>
      <c r="J636" s="1"/>
      <c r="K636" s="1"/>
      <c r="L636" s="1"/>
    </row>
    <row r="637" spans="1:12" x14ac:dyDescent="0.35">
      <c r="A637" t="s">
        <v>108</v>
      </c>
      <c r="B637" t="s">
        <v>27</v>
      </c>
      <c r="C637" t="s">
        <v>50</v>
      </c>
      <c r="D637" s="1">
        <v>0</v>
      </c>
      <c r="E637" s="1">
        <v>181661.36</v>
      </c>
      <c r="F637" s="1">
        <v>181661.36</v>
      </c>
      <c r="G637" s="2" t="str">
        <f t="shared" si="9"/>
        <v>-</v>
      </c>
      <c r="H637" s="1"/>
      <c r="I637" s="1"/>
      <c r="J637" s="1"/>
      <c r="K637" s="1"/>
      <c r="L637" s="1"/>
    </row>
    <row r="638" spans="1:12" x14ac:dyDescent="0.35">
      <c r="A638" t="s">
        <v>107</v>
      </c>
      <c r="B638" t="s">
        <v>27</v>
      </c>
      <c r="C638" t="s">
        <v>50</v>
      </c>
      <c r="D638" s="1">
        <v>0</v>
      </c>
      <c r="E638" s="1">
        <v>75576.53</v>
      </c>
      <c r="F638" s="1">
        <v>75576.53</v>
      </c>
      <c r="G638" s="2" t="str">
        <f t="shared" si="9"/>
        <v>-</v>
      </c>
      <c r="H638" s="1"/>
      <c r="I638" s="1"/>
      <c r="J638" s="1"/>
      <c r="K638" s="1"/>
      <c r="L638" s="1"/>
    </row>
    <row r="639" spans="1:12" x14ac:dyDescent="0.35">
      <c r="A639" t="s">
        <v>106</v>
      </c>
      <c r="B639" t="s">
        <v>27</v>
      </c>
      <c r="C639" t="s">
        <v>50</v>
      </c>
      <c r="D639" s="1">
        <v>0</v>
      </c>
      <c r="E639" s="1">
        <v>32058.31</v>
      </c>
      <c r="F639" s="1">
        <v>32058.31</v>
      </c>
      <c r="G639" s="2" t="str">
        <f t="shared" si="9"/>
        <v>-</v>
      </c>
      <c r="H639" s="1"/>
      <c r="I639" s="1"/>
      <c r="J639" s="1"/>
      <c r="K639" s="1"/>
      <c r="L639" s="1"/>
    </row>
    <row r="640" spans="1:12" x14ac:dyDescent="0.35">
      <c r="A640" t="s">
        <v>109</v>
      </c>
      <c r="B640" t="s">
        <v>7</v>
      </c>
      <c r="C640" t="s">
        <v>50</v>
      </c>
      <c r="D640" s="1">
        <v>0</v>
      </c>
      <c r="E640" s="1">
        <v>29595</v>
      </c>
      <c r="F640" s="1">
        <v>29595</v>
      </c>
      <c r="G640" s="2" t="str">
        <f t="shared" si="9"/>
        <v>-</v>
      </c>
      <c r="H640" s="1"/>
      <c r="I640" s="1"/>
      <c r="J640" s="1"/>
      <c r="K640" s="1"/>
      <c r="L640" s="1"/>
    </row>
    <row r="641" spans="1:12" x14ac:dyDescent="0.35">
      <c r="A641" t="s">
        <v>108</v>
      </c>
      <c r="B641" t="s">
        <v>7</v>
      </c>
      <c r="C641" t="s">
        <v>50</v>
      </c>
      <c r="D641" s="1">
        <v>0</v>
      </c>
      <c r="E641" s="1">
        <v>12476</v>
      </c>
      <c r="F641" s="1">
        <v>12476</v>
      </c>
      <c r="G641" s="2" t="str">
        <f t="shared" si="9"/>
        <v>-</v>
      </c>
      <c r="H641" s="1"/>
      <c r="I641" s="1"/>
      <c r="J641" s="1"/>
      <c r="K641" s="1"/>
      <c r="L641" s="1"/>
    </row>
    <row r="642" spans="1:12" x14ac:dyDescent="0.35">
      <c r="A642" t="s">
        <v>107</v>
      </c>
      <c r="B642" t="s">
        <v>7</v>
      </c>
      <c r="C642" t="s">
        <v>50</v>
      </c>
      <c r="D642" s="1">
        <v>0</v>
      </c>
      <c r="E642" s="1">
        <v>4865</v>
      </c>
      <c r="F642" s="1">
        <v>4865</v>
      </c>
      <c r="G642" s="2" t="str">
        <f t="shared" ref="G642:G705" si="10">IF(D642=0,"-",IF(D642&lt;0,F642/D642*-1,F642/D642))</f>
        <v>-</v>
      </c>
      <c r="H642" s="1"/>
      <c r="I642" s="1"/>
      <c r="J642" s="1"/>
      <c r="K642" s="1"/>
      <c r="L642" s="1"/>
    </row>
    <row r="643" spans="1:12" x14ac:dyDescent="0.35">
      <c r="A643" t="s">
        <v>106</v>
      </c>
      <c r="B643" t="s">
        <v>7</v>
      </c>
      <c r="C643" t="s">
        <v>50</v>
      </c>
      <c r="D643" s="1">
        <v>0</v>
      </c>
      <c r="E643" s="1">
        <v>23295</v>
      </c>
      <c r="F643" s="1">
        <v>23295</v>
      </c>
      <c r="G643" s="2" t="str">
        <f t="shared" si="10"/>
        <v>-</v>
      </c>
      <c r="H643" s="1"/>
      <c r="I643" s="1"/>
      <c r="J643" s="1"/>
      <c r="K643" s="1"/>
      <c r="L643" s="1"/>
    </row>
    <row r="644" spans="1:12" x14ac:dyDescent="0.35">
      <c r="A644" t="s">
        <v>105</v>
      </c>
      <c r="B644" t="s">
        <v>7</v>
      </c>
      <c r="C644" t="s">
        <v>50</v>
      </c>
      <c r="D644" s="1">
        <v>0</v>
      </c>
      <c r="E644" s="1">
        <v>14891</v>
      </c>
      <c r="F644" s="1">
        <v>14891</v>
      </c>
      <c r="G644" s="2" t="str">
        <f t="shared" si="10"/>
        <v>-</v>
      </c>
      <c r="H644" s="1"/>
      <c r="I644" s="1"/>
      <c r="J644" s="1"/>
      <c r="K644" s="1"/>
      <c r="L644" s="1"/>
    </row>
    <row r="645" spans="1:12" x14ac:dyDescent="0.35">
      <c r="A645" t="s">
        <v>109</v>
      </c>
      <c r="B645" t="s">
        <v>37</v>
      </c>
      <c r="C645" t="s">
        <v>50</v>
      </c>
      <c r="D645" s="1">
        <v>0</v>
      </c>
      <c r="E645" s="1">
        <v>231853.52</v>
      </c>
      <c r="F645" s="1">
        <v>231853.52</v>
      </c>
      <c r="G645" s="2" t="str">
        <f t="shared" si="10"/>
        <v>-</v>
      </c>
      <c r="H645" s="1"/>
      <c r="I645" s="1"/>
      <c r="J645" s="1"/>
      <c r="K645" s="1"/>
      <c r="L645" s="1"/>
    </row>
    <row r="646" spans="1:12" x14ac:dyDescent="0.35">
      <c r="A646" t="s">
        <v>108</v>
      </c>
      <c r="B646" t="s">
        <v>37</v>
      </c>
      <c r="C646" t="s">
        <v>50</v>
      </c>
      <c r="D646" s="1">
        <v>0</v>
      </c>
      <c r="E646" s="1">
        <v>463377.89</v>
      </c>
      <c r="F646" s="1">
        <v>463377.89</v>
      </c>
      <c r="G646" s="2" t="str">
        <f t="shared" si="10"/>
        <v>-</v>
      </c>
      <c r="H646" s="1"/>
      <c r="I646" s="1"/>
      <c r="J646" s="1"/>
      <c r="K646" s="1"/>
      <c r="L646" s="1"/>
    </row>
    <row r="647" spans="1:12" x14ac:dyDescent="0.35">
      <c r="A647" t="s">
        <v>107</v>
      </c>
      <c r="B647" t="s">
        <v>37</v>
      </c>
      <c r="C647" t="s">
        <v>50</v>
      </c>
      <c r="D647" s="1">
        <v>0</v>
      </c>
      <c r="E647" s="1">
        <v>168396.1</v>
      </c>
      <c r="F647" s="1">
        <v>168396.1</v>
      </c>
      <c r="G647" s="2" t="str">
        <f t="shared" si="10"/>
        <v>-</v>
      </c>
      <c r="H647" s="1"/>
      <c r="I647" s="1"/>
      <c r="J647" s="1"/>
      <c r="K647" s="1"/>
      <c r="L647" s="1"/>
    </row>
    <row r="648" spans="1:12" x14ac:dyDescent="0.35">
      <c r="A648" t="s">
        <v>106</v>
      </c>
      <c r="B648" t="s">
        <v>37</v>
      </c>
      <c r="C648" t="s">
        <v>50</v>
      </c>
      <c r="D648" s="1">
        <v>0</v>
      </c>
      <c r="E648" s="1">
        <v>30267</v>
      </c>
      <c r="F648" s="1">
        <v>30267</v>
      </c>
      <c r="G648" s="2" t="str">
        <f t="shared" si="10"/>
        <v>-</v>
      </c>
      <c r="H648" s="1"/>
      <c r="I648" s="1"/>
      <c r="J648" s="1"/>
      <c r="K648" s="1"/>
      <c r="L648" s="1"/>
    </row>
    <row r="649" spans="1:12" x14ac:dyDescent="0.35">
      <c r="A649" t="s">
        <v>105</v>
      </c>
      <c r="B649" t="s">
        <v>37</v>
      </c>
      <c r="C649" t="s">
        <v>50</v>
      </c>
      <c r="D649" s="1">
        <v>0</v>
      </c>
      <c r="E649" s="1">
        <v>1036.76</v>
      </c>
      <c r="F649" s="1">
        <v>1036.76</v>
      </c>
      <c r="G649" s="2" t="str">
        <f t="shared" si="10"/>
        <v>-</v>
      </c>
      <c r="H649" s="1"/>
      <c r="I649" s="1"/>
      <c r="J649" s="1"/>
      <c r="K649" s="1"/>
      <c r="L649" s="1"/>
    </row>
    <row r="650" spans="1:12" x14ac:dyDescent="0.35">
      <c r="A650" t="s">
        <v>109</v>
      </c>
      <c r="B650" t="s">
        <v>8</v>
      </c>
      <c r="C650" t="s">
        <v>50</v>
      </c>
      <c r="D650" s="1">
        <v>0</v>
      </c>
      <c r="E650" s="1">
        <v>18988.61</v>
      </c>
      <c r="F650" s="1">
        <v>18988.61</v>
      </c>
      <c r="G650" s="2" t="str">
        <f t="shared" si="10"/>
        <v>-</v>
      </c>
      <c r="H650" s="1"/>
      <c r="I650" s="1"/>
      <c r="J650" s="1"/>
      <c r="K650" s="1"/>
      <c r="L650" s="1"/>
    </row>
    <row r="651" spans="1:12" x14ac:dyDescent="0.35">
      <c r="A651" t="s">
        <v>108</v>
      </c>
      <c r="B651" t="s">
        <v>8</v>
      </c>
      <c r="C651" t="s">
        <v>50</v>
      </c>
      <c r="D651" s="1">
        <v>0</v>
      </c>
      <c r="E651" s="1">
        <v>8730.5</v>
      </c>
      <c r="F651" s="1">
        <v>8730.5</v>
      </c>
      <c r="G651" s="2" t="str">
        <f t="shared" si="10"/>
        <v>-</v>
      </c>
      <c r="H651" s="1"/>
      <c r="I651" s="1"/>
      <c r="J651" s="1"/>
      <c r="K651" s="1"/>
      <c r="L651" s="1"/>
    </row>
    <row r="652" spans="1:12" x14ac:dyDescent="0.35">
      <c r="A652" t="s">
        <v>107</v>
      </c>
      <c r="B652" t="s">
        <v>8</v>
      </c>
      <c r="C652" t="s">
        <v>50</v>
      </c>
      <c r="D652" s="1">
        <v>0</v>
      </c>
      <c r="E652" s="1">
        <v>14762.5</v>
      </c>
      <c r="F652" s="1">
        <v>14762.5</v>
      </c>
      <c r="G652" s="2" t="str">
        <f t="shared" si="10"/>
        <v>-</v>
      </c>
      <c r="H652" s="1"/>
      <c r="I652" s="1"/>
      <c r="J652" s="1"/>
      <c r="K652" s="1"/>
      <c r="L652" s="1"/>
    </row>
    <row r="653" spans="1:12" x14ac:dyDescent="0.35">
      <c r="A653" t="s">
        <v>106</v>
      </c>
      <c r="B653" t="s">
        <v>8</v>
      </c>
      <c r="C653" t="s">
        <v>50</v>
      </c>
      <c r="D653" s="1">
        <v>0</v>
      </c>
      <c r="E653" s="1">
        <v>25250.33</v>
      </c>
      <c r="F653" s="1">
        <v>25250.33</v>
      </c>
      <c r="G653" s="2" t="str">
        <f t="shared" si="10"/>
        <v>-</v>
      </c>
      <c r="H653" s="1"/>
      <c r="I653" s="1"/>
      <c r="J653" s="1"/>
      <c r="K653" s="1"/>
      <c r="L653" s="1"/>
    </row>
    <row r="654" spans="1:12" x14ac:dyDescent="0.35">
      <c r="A654" t="s">
        <v>105</v>
      </c>
      <c r="B654" t="s">
        <v>8</v>
      </c>
      <c r="C654" t="s">
        <v>50</v>
      </c>
      <c r="D654" s="1">
        <v>0</v>
      </c>
      <c r="E654" s="1">
        <v>45243.56</v>
      </c>
      <c r="F654" s="1">
        <v>45243.56</v>
      </c>
      <c r="G654" s="2" t="str">
        <f t="shared" si="10"/>
        <v>-</v>
      </c>
      <c r="H654" s="1"/>
      <c r="I654" s="1"/>
      <c r="J654" s="1"/>
      <c r="K654" s="1"/>
      <c r="L654" s="1"/>
    </row>
    <row r="655" spans="1:12" x14ac:dyDescent="0.35">
      <c r="A655" t="s">
        <v>107</v>
      </c>
      <c r="B655" t="s">
        <v>30</v>
      </c>
      <c r="C655" t="s">
        <v>50</v>
      </c>
      <c r="D655" s="1">
        <v>0</v>
      </c>
      <c r="E655" s="1">
        <v>62725.07</v>
      </c>
      <c r="F655" s="1">
        <v>62725.07</v>
      </c>
      <c r="G655" s="2" t="str">
        <f t="shared" si="10"/>
        <v>-</v>
      </c>
      <c r="H655" s="1"/>
      <c r="I655" s="1"/>
      <c r="J655" s="1"/>
      <c r="K655" s="1"/>
      <c r="L655" s="1"/>
    </row>
    <row r="656" spans="1:12" x14ac:dyDescent="0.35">
      <c r="A656" t="s">
        <v>106</v>
      </c>
      <c r="B656" t="s">
        <v>30</v>
      </c>
      <c r="C656" t="s">
        <v>50</v>
      </c>
      <c r="D656" s="1">
        <v>0</v>
      </c>
      <c r="E656" s="1">
        <v>111418.54</v>
      </c>
      <c r="F656" s="1">
        <v>111418.54</v>
      </c>
      <c r="G656" s="2" t="str">
        <f t="shared" si="10"/>
        <v>-</v>
      </c>
      <c r="H656" s="1"/>
      <c r="I656" s="1"/>
      <c r="J656" s="1"/>
      <c r="K656" s="1"/>
      <c r="L656" s="1"/>
    </row>
    <row r="657" spans="1:12" x14ac:dyDescent="0.35">
      <c r="A657" t="s">
        <v>105</v>
      </c>
      <c r="B657" t="s">
        <v>30</v>
      </c>
      <c r="C657" t="s">
        <v>50</v>
      </c>
      <c r="D657" s="1">
        <v>0</v>
      </c>
      <c r="E657" s="1">
        <v>46385.65</v>
      </c>
      <c r="F657" s="1">
        <v>46385.65</v>
      </c>
      <c r="G657" s="2" t="str">
        <f t="shared" si="10"/>
        <v>-</v>
      </c>
      <c r="H657" s="1"/>
      <c r="I657" s="1"/>
      <c r="J657" s="1"/>
      <c r="K657" s="1"/>
      <c r="L657" s="1"/>
    </row>
    <row r="658" spans="1:12" x14ac:dyDescent="0.35">
      <c r="A658" t="s">
        <v>105</v>
      </c>
      <c r="B658" t="s">
        <v>40</v>
      </c>
      <c r="C658" t="s">
        <v>50</v>
      </c>
      <c r="D658" s="1">
        <v>0</v>
      </c>
      <c r="E658" s="1">
        <v>10240.48</v>
      </c>
      <c r="F658" s="1">
        <v>10240.48</v>
      </c>
      <c r="G658" s="2" t="str">
        <f t="shared" si="10"/>
        <v>-</v>
      </c>
      <c r="H658" s="1"/>
      <c r="I658" s="1"/>
      <c r="J658" s="1"/>
      <c r="K658" s="1"/>
      <c r="L658" s="1"/>
    </row>
    <row r="659" spans="1:12" x14ac:dyDescent="0.35">
      <c r="A659" t="s">
        <v>109</v>
      </c>
      <c r="B659" t="s">
        <v>18</v>
      </c>
      <c r="C659" t="s">
        <v>50</v>
      </c>
      <c r="D659" s="1">
        <v>0</v>
      </c>
      <c r="E659" s="1">
        <v>9156</v>
      </c>
      <c r="F659" s="1">
        <v>9156</v>
      </c>
      <c r="G659" s="2" t="str">
        <f t="shared" si="10"/>
        <v>-</v>
      </c>
      <c r="H659" s="1"/>
      <c r="I659" s="1"/>
      <c r="J659" s="1"/>
      <c r="K659" s="1"/>
      <c r="L659" s="1"/>
    </row>
    <row r="660" spans="1:12" x14ac:dyDescent="0.35">
      <c r="A660" t="s">
        <v>108</v>
      </c>
      <c r="B660" t="s">
        <v>18</v>
      </c>
      <c r="C660" t="s">
        <v>50</v>
      </c>
      <c r="D660" s="1">
        <v>0</v>
      </c>
      <c r="E660" s="1">
        <v>17050</v>
      </c>
      <c r="F660" s="1">
        <v>17050</v>
      </c>
      <c r="G660" s="2" t="str">
        <f t="shared" si="10"/>
        <v>-</v>
      </c>
      <c r="H660" s="1"/>
      <c r="I660" s="1"/>
      <c r="J660" s="1"/>
      <c r="K660" s="1"/>
      <c r="L660" s="1"/>
    </row>
    <row r="661" spans="1:12" x14ac:dyDescent="0.35">
      <c r="A661" t="s">
        <v>107</v>
      </c>
      <c r="B661" t="s">
        <v>18</v>
      </c>
      <c r="C661" t="s">
        <v>50</v>
      </c>
      <c r="D661" s="1">
        <v>0</v>
      </c>
      <c r="E661" s="1">
        <v>15121</v>
      </c>
      <c r="F661" s="1">
        <v>15121</v>
      </c>
      <c r="G661" s="2" t="str">
        <f t="shared" si="10"/>
        <v>-</v>
      </c>
      <c r="H661" s="1"/>
      <c r="I661" s="1"/>
      <c r="J661" s="1"/>
      <c r="K661" s="1"/>
      <c r="L661" s="1"/>
    </row>
    <row r="662" spans="1:12" x14ac:dyDescent="0.35">
      <c r="A662" t="s">
        <v>106</v>
      </c>
      <c r="B662" t="s">
        <v>18</v>
      </c>
      <c r="C662" t="s">
        <v>50</v>
      </c>
      <c r="D662" s="1">
        <v>0</v>
      </c>
      <c r="E662" s="1">
        <v>10159</v>
      </c>
      <c r="F662" s="1">
        <v>10159</v>
      </c>
      <c r="G662" s="2" t="str">
        <f t="shared" si="10"/>
        <v>-</v>
      </c>
      <c r="H662" s="1"/>
      <c r="I662" s="1"/>
      <c r="J662" s="1"/>
      <c r="K662" s="1"/>
      <c r="L662" s="1"/>
    </row>
    <row r="663" spans="1:12" x14ac:dyDescent="0.35">
      <c r="A663" t="s">
        <v>105</v>
      </c>
      <c r="B663" t="s">
        <v>18</v>
      </c>
      <c r="C663" t="s">
        <v>50</v>
      </c>
      <c r="D663" s="1">
        <v>0</v>
      </c>
      <c r="E663" s="1">
        <v>1700</v>
      </c>
      <c r="F663" s="1">
        <v>1700</v>
      </c>
      <c r="G663" s="2" t="str">
        <f t="shared" si="10"/>
        <v>-</v>
      </c>
      <c r="H663" s="1"/>
      <c r="I663" s="1"/>
      <c r="J663" s="1"/>
      <c r="K663" s="1"/>
      <c r="L663" s="1"/>
    </row>
    <row r="664" spans="1:12" x14ac:dyDescent="0.35">
      <c r="A664" t="s">
        <v>109</v>
      </c>
      <c r="B664" t="s">
        <v>10</v>
      </c>
      <c r="C664" t="s">
        <v>51</v>
      </c>
      <c r="D664" s="1">
        <v>0</v>
      </c>
      <c r="E664" s="1">
        <v>-17721.63</v>
      </c>
      <c r="F664" s="1">
        <v>-17721.63</v>
      </c>
      <c r="G664" s="2" t="str">
        <f t="shared" si="10"/>
        <v>-</v>
      </c>
      <c r="H664" s="1"/>
      <c r="I664" s="1"/>
      <c r="J664" s="1"/>
      <c r="K664" s="1"/>
      <c r="L664" s="1"/>
    </row>
    <row r="665" spans="1:12" x14ac:dyDescent="0.35">
      <c r="A665" t="s">
        <v>109</v>
      </c>
      <c r="B665" t="s">
        <v>27</v>
      </c>
      <c r="C665" t="s">
        <v>51</v>
      </c>
      <c r="D665" s="1">
        <v>0</v>
      </c>
      <c r="E665" s="1">
        <v>-520</v>
      </c>
      <c r="F665" s="1">
        <v>-520</v>
      </c>
      <c r="G665" s="2" t="str">
        <f t="shared" si="10"/>
        <v>-</v>
      </c>
      <c r="H665" s="1"/>
      <c r="I665" s="1"/>
      <c r="J665" s="1"/>
      <c r="K665" s="1"/>
      <c r="L665" s="1"/>
    </row>
    <row r="666" spans="1:12" x14ac:dyDescent="0.35">
      <c r="A666" t="s">
        <v>108</v>
      </c>
      <c r="B666" t="s">
        <v>27</v>
      </c>
      <c r="C666" t="s">
        <v>51</v>
      </c>
      <c r="D666" s="1">
        <v>0</v>
      </c>
      <c r="E666" s="1">
        <v>-17520</v>
      </c>
      <c r="F666" s="1">
        <v>-17520</v>
      </c>
      <c r="G666" s="2" t="str">
        <f t="shared" si="10"/>
        <v>-</v>
      </c>
      <c r="H666" s="1"/>
      <c r="I666" s="1"/>
      <c r="J666" s="1"/>
      <c r="K666" s="1"/>
      <c r="L666" s="1"/>
    </row>
    <row r="667" spans="1:12" x14ac:dyDescent="0.35">
      <c r="A667" t="s">
        <v>107</v>
      </c>
      <c r="B667" t="s">
        <v>27</v>
      </c>
      <c r="C667" t="s">
        <v>51</v>
      </c>
      <c r="D667" s="1">
        <v>0</v>
      </c>
      <c r="E667" s="1">
        <v>-13500</v>
      </c>
      <c r="F667" s="1">
        <v>-13500</v>
      </c>
      <c r="G667" s="2" t="str">
        <f t="shared" si="10"/>
        <v>-</v>
      </c>
      <c r="H667" s="1"/>
      <c r="I667" s="1"/>
      <c r="J667" s="1"/>
      <c r="K667" s="1"/>
      <c r="L667" s="1"/>
    </row>
    <row r="668" spans="1:12" x14ac:dyDescent="0.35">
      <c r="A668" t="s">
        <v>106</v>
      </c>
      <c r="B668" t="s">
        <v>27</v>
      </c>
      <c r="C668" t="s">
        <v>51</v>
      </c>
      <c r="D668" s="1">
        <v>0</v>
      </c>
      <c r="E668" s="1">
        <v>-1176.24</v>
      </c>
      <c r="F668" s="1">
        <v>-1176.24</v>
      </c>
      <c r="G668" s="2" t="str">
        <f t="shared" si="10"/>
        <v>-</v>
      </c>
      <c r="H668" s="1"/>
      <c r="I668" s="1"/>
      <c r="J668" s="1"/>
      <c r="K668" s="1"/>
      <c r="L668" s="1"/>
    </row>
    <row r="669" spans="1:12" x14ac:dyDescent="0.35">
      <c r="A669" t="s">
        <v>105</v>
      </c>
      <c r="B669" t="s">
        <v>27</v>
      </c>
      <c r="C669" t="s">
        <v>51</v>
      </c>
      <c r="D669" s="1">
        <v>0</v>
      </c>
      <c r="E669" s="1">
        <v>-1990</v>
      </c>
      <c r="F669" s="1">
        <v>-1990</v>
      </c>
      <c r="G669" s="2" t="str">
        <f t="shared" si="10"/>
        <v>-</v>
      </c>
      <c r="H669" s="1"/>
      <c r="I669" s="1"/>
      <c r="J669" s="1"/>
      <c r="K669" s="1"/>
      <c r="L669" s="1"/>
    </row>
    <row r="670" spans="1:12" x14ac:dyDescent="0.35">
      <c r="A670" t="s">
        <v>109</v>
      </c>
      <c r="B670" t="s">
        <v>15</v>
      </c>
      <c r="C670" t="s">
        <v>51</v>
      </c>
      <c r="D670" s="1">
        <v>-83025</v>
      </c>
      <c r="E670" s="1">
        <v>-89500.2</v>
      </c>
      <c r="F670" s="1">
        <v>-6475.2</v>
      </c>
      <c r="G670" s="2">
        <f t="shared" si="10"/>
        <v>-7.7990966576332421E-2</v>
      </c>
      <c r="H670" s="1"/>
      <c r="I670" s="1"/>
      <c r="J670" s="1"/>
      <c r="K670" s="1"/>
      <c r="L670" s="1"/>
    </row>
    <row r="671" spans="1:12" x14ac:dyDescent="0.35">
      <c r="A671" t="s">
        <v>108</v>
      </c>
      <c r="B671" t="s">
        <v>15</v>
      </c>
      <c r="C671" t="s">
        <v>51</v>
      </c>
      <c r="D671" s="1">
        <v>-87480</v>
      </c>
      <c r="E671" s="1">
        <v>0</v>
      </c>
      <c r="F671" s="1">
        <v>87480</v>
      </c>
      <c r="G671" s="2">
        <f t="shared" si="10"/>
        <v>1</v>
      </c>
      <c r="H671" s="1"/>
      <c r="I671" s="1"/>
      <c r="J671" s="1"/>
      <c r="K671" s="1"/>
      <c r="L671" s="1"/>
    </row>
    <row r="672" spans="1:12" x14ac:dyDescent="0.35">
      <c r="A672" t="s">
        <v>107</v>
      </c>
      <c r="B672" t="s">
        <v>15</v>
      </c>
      <c r="C672" t="s">
        <v>51</v>
      </c>
      <c r="D672" s="1">
        <v>-93506.4</v>
      </c>
      <c r="E672" s="1">
        <v>-6044</v>
      </c>
      <c r="F672" s="1">
        <v>87462.399999999994</v>
      </c>
      <c r="G672" s="2">
        <f t="shared" si="10"/>
        <v>0.93536271314049091</v>
      </c>
      <c r="H672" s="1"/>
      <c r="I672" s="1"/>
      <c r="J672" s="1"/>
      <c r="K672" s="1"/>
      <c r="L672" s="1"/>
    </row>
    <row r="673" spans="1:12" x14ac:dyDescent="0.35">
      <c r="A673" t="s">
        <v>106</v>
      </c>
      <c r="B673" t="s">
        <v>15</v>
      </c>
      <c r="C673" t="s">
        <v>51</v>
      </c>
      <c r="D673" s="1">
        <v>-99976.03</v>
      </c>
      <c r="E673" s="1">
        <v>-54181.18</v>
      </c>
      <c r="F673" s="1">
        <v>45794.85</v>
      </c>
      <c r="G673" s="2">
        <f t="shared" si="10"/>
        <v>0.45805829657368868</v>
      </c>
      <c r="H673" s="1"/>
      <c r="I673" s="1"/>
      <c r="J673" s="1"/>
      <c r="K673" s="1"/>
      <c r="L673" s="1"/>
    </row>
    <row r="674" spans="1:12" x14ac:dyDescent="0.35">
      <c r="A674" t="s">
        <v>105</v>
      </c>
      <c r="B674" t="s">
        <v>15</v>
      </c>
      <c r="C674" t="s">
        <v>51</v>
      </c>
      <c r="D674" s="1">
        <v>-106922.8</v>
      </c>
      <c r="E674" s="1">
        <v>-203757</v>
      </c>
      <c r="F674" s="1">
        <v>-96834.2</v>
      </c>
      <c r="G674" s="2">
        <f t="shared" si="10"/>
        <v>-0.90564594268013932</v>
      </c>
      <c r="H674" s="1"/>
      <c r="I674" s="1"/>
      <c r="J674" s="1"/>
      <c r="K674" s="1"/>
      <c r="L674" s="1"/>
    </row>
    <row r="675" spans="1:12" x14ac:dyDescent="0.35">
      <c r="A675" t="s">
        <v>109</v>
      </c>
      <c r="B675" t="s">
        <v>11</v>
      </c>
      <c r="C675" t="s">
        <v>51</v>
      </c>
      <c r="D675" s="1">
        <v>-36900</v>
      </c>
      <c r="E675" s="1">
        <v>-3550</v>
      </c>
      <c r="F675" s="1">
        <v>33350</v>
      </c>
      <c r="G675" s="2">
        <f t="shared" si="10"/>
        <v>0.90379403794037938</v>
      </c>
      <c r="H675" s="1"/>
      <c r="I675" s="1"/>
      <c r="J675" s="1"/>
      <c r="K675" s="1"/>
      <c r="L675" s="1"/>
    </row>
    <row r="676" spans="1:12" x14ac:dyDescent="0.35">
      <c r="A676" t="s">
        <v>108</v>
      </c>
      <c r="B676" t="s">
        <v>11</v>
      </c>
      <c r="C676" t="s">
        <v>51</v>
      </c>
      <c r="D676" s="1">
        <v>-38880</v>
      </c>
      <c r="E676" s="1">
        <v>-104470</v>
      </c>
      <c r="F676" s="1">
        <v>-65590</v>
      </c>
      <c r="G676" s="2">
        <f t="shared" si="10"/>
        <v>-1.6869855967078189</v>
      </c>
      <c r="H676" s="1"/>
      <c r="I676" s="1"/>
      <c r="J676" s="1"/>
      <c r="K676" s="1"/>
      <c r="L676" s="1"/>
    </row>
    <row r="677" spans="1:12" x14ac:dyDescent="0.35">
      <c r="A677" t="s">
        <v>107</v>
      </c>
      <c r="B677" t="s">
        <v>11</v>
      </c>
      <c r="C677" t="s">
        <v>51</v>
      </c>
      <c r="D677" s="1">
        <v>-41558.400000000001</v>
      </c>
      <c r="E677" s="1">
        <v>-4010</v>
      </c>
      <c r="F677" s="1">
        <v>37548.400000000001</v>
      </c>
      <c r="G677" s="2">
        <f t="shared" si="10"/>
        <v>0.90350927850927854</v>
      </c>
      <c r="H677" s="1"/>
      <c r="I677" s="1"/>
      <c r="J677" s="1"/>
      <c r="K677" s="1"/>
      <c r="L677" s="1"/>
    </row>
    <row r="678" spans="1:12" x14ac:dyDescent="0.35">
      <c r="A678" t="s">
        <v>106</v>
      </c>
      <c r="B678" t="s">
        <v>11</v>
      </c>
      <c r="C678" t="s">
        <v>51</v>
      </c>
      <c r="D678" s="1">
        <v>-44433.79</v>
      </c>
      <c r="E678" s="1">
        <v>-2945</v>
      </c>
      <c r="F678" s="1">
        <v>41488.79</v>
      </c>
      <c r="G678" s="2">
        <f t="shared" si="10"/>
        <v>0.93372161141329602</v>
      </c>
      <c r="H678" s="1"/>
      <c r="I678" s="1"/>
      <c r="J678" s="1"/>
      <c r="K678" s="1"/>
      <c r="L678" s="1"/>
    </row>
    <row r="679" spans="1:12" x14ac:dyDescent="0.35">
      <c r="A679" t="s">
        <v>105</v>
      </c>
      <c r="B679" t="s">
        <v>11</v>
      </c>
      <c r="C679" t="s">
        <v>51</v>
      </c>
      <c r="D679" s="1">
        <v>-47521.24</v>
      </c>
      <c r="E679" s="1">
        <v>-91561.75</v>
      </c>
      <c r="F679" s="1">
        <v>-44040.51</v>
      </c>
      <c r="G679" s="2">
        <f t="shared" si="10"/>
        <v>-0.92675422611026148</v>
      </c>
      <c r="H679" s="1"/>
      <c r="I679" s="1"/>
      <c r="J679" s="1"/>
      <c r="K679" s="1"/>
      <c r="L679" s="1"/>
    </row>
    <row r="680" spans="1:12" x14ac:dyDescent="0.35">
      <c r="A680" t="s">
        <v>109</v>
      </c>
      <c r="B680" t="s">
        <v>12</v>
      </c>
      <c r="C680" t="s">
        <v>51</v>
      </c>
      <c r="D680" s="1">
        <v>-36900</v>
      </c>
      <c r="E680" s="1">
        <v>-2270</v>
      </c>
      <c r="F680" s="1">
        <v>34630</v>
      </c>
      <c r="G680" s="2">
        <f t="shared" si="10"/>
        <v>0.93848238482384827</v>
      </c>
      <c r="H680" s="1"/>
      <c r="I680" s="1"/>
      <c r="J680" s="1"/>
      <c r="K680" s="1"/>
      <c r="L680" s="1"/>
    </row>
    <row r="681" spans="1:12" x14ac:dyDescent="0.35">
      <c r="A681" t="s">
        <v>108</v>
      </c>
      <c r="B681" t="s">
        <v>12</v>
      </c>
      <c r="C681" t="s">
        <v>51</v>
      </c>
      <c r="D681" s="1">
        <v>-38880</v>
      </c>
      <c r="E681" s="1">
        <v>-2490</v>
      </c>
      <c r="F681" s="1">
        <v>36390</v>
      </c>
      <c r="G681" s="2">
        <f t="shared" si="10"/>
        <v>0.93595679012345678</v>
      </c>
      <c r="H681" s="1"/>
      <c r="I681" s="1"/>
      <c r="J681" s="1"/>
      <c r="K681" s="1"/>
      <c r="L681" s="1"/>
    </row>
    <row r="682" spans="1:12" x14ac:dyDescent="0.35">
      <c r="A682" t="s">
        <v>107</v>
      </c>
      <c r="B682" t="s">
        <v>12</v>
      </c>
      <c r="C682" t="s">
        <v>51</v>
      </c>
      <c r="D682" s="1">
        <v>-41558.400000000001</v>
      </c>
      <c r="E682" s="1">
        <v>-142500</v>
      </c>
      <c r="F682" s="1">
        <v>-100941.6</v>
      </c>
      <c r="G682" s="2">
        <f t="shared" si="10"/>
        <v>-2.4289096789096791</v>
      </c>
      <c r="H682" s="1"/>
      <c r="I682" s="1"/>
      <c r="J682" s="1"/>
      <c r="K682" s="1"/>
      <c r="L682" s="1"/>
    </row>
    <row r="683" spans="1:12" x14ac:dyDescent="0.35">
      <c r="A683" t="s">
        <v>106</v>
      </c>
      <c r="B683" t="s">
        <v>12</v>
      </c>
      <c r="C683" t="s">
        <v>51</v>
      </c>
      <c r="D683" s="1">
        <v>-44433.79</v>
      </c>
      <c r="E683" s="1">
        <v>0</v>
      </c>
      <c r="F683" s="1">
        <v>44433.79</v>
      </c>
      <c r="G683" s="2">
        <f t="shared" si="10"/>
        <v>1</v>
      </c>
      <c r="H683" s="1"/>
      <c r="I683" s="1"/>
      <c r="J683" s="1"/>
      <c r="K683" s="1"/>
      <c r="L683" s="1"/>
    </row>
    <row r="684" spans="1:12" x14ac:dyDescent="0.35">
      <c r="A684" t="s">
        <v>105</v>
      </c>
      <c r="B684" t="s">
        <v>12</v>
      </c>
      <c r="C684" t="s">
        <v>51</v>
      </c>
      <c r="D684" s="1">
        <v>-47521.24</v>
      </c>
      <c r="E684" s="1">
        <v>-54424</v>
      </c>
      <c r="F684" s="1">
        <v>-6902.76</v>
      </c>
      <c r="G684" s="2">
        <f t="shared" si="10"/>
        <v>-0.14525631065182643</v>
      </c>
      <c r="H684" s="1"/>
      <c r="I684" s="1"/>
      <c r="J684" s="1"/>
      <c r="K684" s="1"/>
      <c r="L684" s="1"/>
    </row>
    <row r="685" spans="1:12" x14ac:dyDescent="0.35">
      <c r="A685" t="s">
        <v>109</v>
      </c>
      <c r="B685" t="s">
        <v>13</v>
      </c>
      <c r="C685" t="s">
        <v>51</v>
      </c>
      <c r="D685" s="1">
        <v>-27675</v>
      </c>
      <c r="E685" s="1">
        <v>0</v>
      </c>
      <c r="F685" s="1">
        <v>27675</v>
      </c>
      <c r="G685" s="2">
        <f t="shared" si="10"/>
        <v>1</v>
      </c>
      <c r="H685" s="1"/>
      <c r="I685" s="1"/>
      <c r="J685" s="1"/>
      <c r="K685" s="1"/>
      <c r="L685" s="1"/>
    </row>
    <row r="686" spans="1:12" x14ac:dyDescent="0.35">
      <c r="A686" t="s">
        <v>108</v>
      </c>
      <c r="B686" t="s">
        <v>13</v>
      </c>
      <c r="C686" t="s">
        <v>51</v>
      </c>
      <c r="D686" s="1">
        <v>-29160</v>
      </c>
      <c r="E686" s="1">
        <v>0</v>
      </c>
      <c r="F686" s="1">
        <v>29160</v>
      </c>
      <c r="G686" s="2">
        <f t="shared" si="10"/>
        <v>1</v>
      </c>
      <c r="H686" s="1"/>
      <c r="I686" s="1"/>
      <c r="J686" s="1"/>
      <c r="K686" s="1"/>
      <c r="L686" s="1"/>
    </row>
    <row r="687" spans="1:12" x14ac:dyDescent="0.35">
      <c r="A687" t="s">
        <v>107</v>
      </c>
      <c r="B687" t="s">
        <v>13</v>
      </c>
      <c r="C687" t="s">
        <v>51</v>
      </c>
      <c r="D687" s="1">
        <v>-31168.799999999999</v>
      </c>
      <c r="E687" s="1">
        <v>-29125</v>
      </c>
      <c r="F687" s="1">
        <v>2043.8</v>
      </c>
      <c r="G687" s="2">
        <f t="shared" si="10"/>
        <v>6.5571982238648907E-2</v>
      </c>
      <c r="H687" s="1"/>
      <c r="I687" s="1"/>
      <c r="J687" s="1"/>
      <c r="K687" s="1"/>
      <c r="L687" s="1"/>
    </row>
    <row r="688" spans="1:12" x14ac:dyDescent="0.35">
      <c r="A688" t="s">
        <v>106</v>
      </c>
      <c r="B688" t="s">
        <v>13</v>
      </c>
      <c r="C688" t="s">
        <v>51</v>
      </c>
      <c r="D688" s="1">
        <v>-33325.339999999997</v>
      </c>
      <c r="E688" s="1">
        <v>0</v>
      </c>
      <c r="F688" s="1">
        <v>33325.339999999997</v>
      </c>
      <c r="G688" s="2">
        <f t="shared" si="10"/>
        <v>1</v>
      </c>
      <c r="H688" s="1"/>
      <c r="I688" s="1"/>
      <c r="J688" s="1"/>
      <c r="K688" s="1"/>
      <c r="L688" s="1"/>
    </row>
    <row r="689" spans="1:12" x14ac:dyDescent="0.35">
      <c r="A689" t="s">
        <v>105</v>
      </c>
      <c r="B689" t="s">
        <v>13</v>
      </c>
      <c r="C689" t="s">
        <v>51</v>
      </c>
      <c r="D689" s="1">
        <v>-35640.93</v>
      </c>
      <c r="E689" s="1">
        <v>-24972</v>
      </c>
      <c r="F689" s="1">
        <v>10668.93</v>
      </c>
      <c r="G689" s="2">
        <f t="shared" si="10"/>
        <v>0.29934488241468449</v>
      </c>
      <c r="H689" s="1"/>
      <c r="I689" s="1"/>
      <c r="J689" s="1"/>
      <c r="K689" s="1"/>
      <c r="L689" s="1"/>
    </row>
    <row r="690" spans="1:12" x14ac:dyDescent="0.35">
      <c r="A690" t="s">
        <v>109</v>
      </c>
      <c r="B690" t="s">
        <v>21</v>
      </c>
      <c r="C690" t="s">
        <v>51</v>
      </c>
      <c r="D690" s="1">
        <v>-1000</v>
      </c>
      <c r="E690" s="1">
        <v>0</v>
      </c>
      <c r="F690" s="1">
        <v>1000</v>
      </c>
      <c r="G690" s="2">
        <f t="shared" si="10"/>
        <v>1</v>
      </c>
      <c r="H690" s="1"/>
      <c r="I690" s="1"/>
      <c r="J690" s="1"/>
      <c r="K690" s="1"/>
      <c r="L690" s="1"/>
    </row>
    <row r="691" spans="1:12" x14ac:dyDescent="0.35">
      <c r="A691" t="s">
        <v>108</v>
      </c>
      <c r="B691" t="s">
        <v>21</v>
      </c>
      <c r="C691" t="s">
        <v>51</v>
      </c>
      <c r="D691" s="1">
        <v>-1050</v>
      </c>
      <c r="E691" s="1">
        <v>0</v>
      </c>
      <c r="F691" s="1">
        <v>1050</v>
      </c>
      <c r="G691" s="2">
        <f t="shared" si="10"/>
        <v>1</v>
      </c>
      <c r="H691" s="1"/>
      <c r="I691" s="1"/>
      <c r="J691" s="1"/>
      <c r="K691" s="1"/>
      <c r="L691" s="1"/>
    </row>
    <row r="692" spans="1:12" x14ac:dyDescent="0.35">
      <c r="A692" t="s">
        <v>107</v>
      </c>
      <c r="B692" t="s">
        <v>21</v>
      </c>
      <c r="C692" t="s">
        <v>51</v>
      </c>
      <c r="D692" s="1">
        <v>-1102.5</v>
      </c>
      <c r="E692" s="1">
        <v>0</v>
      </c>
      <c r="F692" s="1">
        <v>1102.5</v>
      </c>
      <c r="G692" s="2">
        <f t="shared" si="10"/>
        <v>1</v>
      </c>
      <c r="H692" s="1"/>
      <c r="I692" s="1"/>
      <c r="J692" s="1"/>
      <c r="K692" s="1"/>
      <c r="L692" s="1"/>
    </row>
    <row r="693" spans="1:12" x14ac:dyDescent="0.35">
      <c r="A693" t="s">
        <v>106</v>
      </c>
      <c r="B693" t="s">
        <v>21</v>
      </c>
      <c r="C693" t="s">
        <v>51</v>
      </c>
      <c r="D693" s="1">
        <v>-1157.6300000000001</v>
      </c>
      <c r="E693" s="1">
        <v>0</v>
      </c>
      <c r="F693" s="1">
        <v>1157.6300000000001</v>
      </c>
      <c r="G693" s="2">
        <f t="shared" si="10"/>
        <v>1</v>
      </c>
      <c r="H693" s="1"/>
      <c r="I693" s="1"/>
      <c r="J693" s="1"/>
      <c r="K693" s="1"/>
      <c r="L693" s="1"/>
    </row>
    <row r="694" spans="1:12" x14ac:dyDescent="0.35">
      <c r="A694" t="s">
        <v>105</v>
      </c>
      <c r="B694" t="s">
        <v>21</v>
      </c>
      <c r="C694" t="s">
        <v>51</v>
      </c>
      <c r="D694" s="1">
        <v>-1215.51</v>
      </c>
      <c r="E694" s="1">
        <v>0</v>
      </c>
      <c r="F694" s="1">
        <v>1215.51</v>
      </c>
      <c r="G694" s="2">
        <f t="shared" si="10"/>
        <v>1</v>
      </c>
      <c r="H694" s="1"/>
      <c r="I694" s="1"/>
      <c r="J694" s="1"/>
      <c r="K694" s="1"/>
      <c r="L694" s="1"/>
    </row>
    <row r="695" spans="1:12" x14ac:dyDescent="0.35">
      <c r="A695" t="s">
        <v>108</v>
      </c>
      <c r="B695" t="s">
        <v>37</v>
      </c>
      <c r="C695" t="s">
        <v>51</v>
      </c>
      <c r="D695" s="1">
        <v>0</v>
      </c>
      <c r="E695" s="1">
        <v>-5280</v>
      </c>
      <c r="F695" s="1">
        <v>-5280</v>
      </c>
      <c r="G695" s="2" t="str">
        <f t="shared" si="10"/>
        <v>-</v>
      </c>
      <c r="H695" s="1"/>
      <c r="I695" s="1"/>
      <c r="J695" s="1"/>
      <c r="K695" s="1"/>
      <c r="L695" s="1"/>
    </row>
    <row r="696" spans="1:12" x14ac:dyDescent="0.35">
      <c r="A696" t="s">
        <v>109</v>
      </c>
      <c r="B696" t="s">
        <v>8</v>
      </c>
      <c r="C696" t="s">
        <v>51</v>
      </c>
      <c r="D696" s="1">
        <v>-15000</v>
      </c>
      <c r="E696" s="1">
        <v>0</v>
      </c>
      <c r="F696" s="1">
        <v>15000</v>
      </c>
      <c r="G696" s="2">
        <f t="shared" si="10"/>
        <v>1</v>
      </c>
      <c r="H696" s="1"/>
      <c r="I696" s="1"/>
      <c r="J696" s="1"/>
      <c r="K696" s="1"/>
      <c r="L696" s="1"/>
    </row>
    <row r="697" spans="1:12" x14ac:dyDescent="0.35">
      <c r="A697" t="s">
        <v>107</v>
      </c>
      <c r="B697" t="s">
        <v>8</v>
      </c>
      <c r="C697" t="s">
        <v>51</v>
      </c>
      <c r="D697" s="1">
        <v>0</v>
      </c>
      <c r="E697" s="1">
        <v>-30250</v>
      </c>
      <c r="F697" s="1">
        <v>-30250</v>
      </c>
      <c r="G697" s="2" t="str">
        <f t="shared" si="10"/>
        <v>-</v>
      </c>
      <c r="H697" s="1"/>
      <c r="I697" s="1"/>
      <c r="J697" s="1"/>
      <c r="K697" s="1"/>
      <c r="L697" s="1"/>
    </row>
    <row r="698" spans="1:12" x14ac:dyDescent="0.35">
      <c r="A698" t="s">
        <v>107</v>
      </c>
      <c r="B698" t="s">
        <v>30</v>
      </c>
      <c r="C698" t="s">
        <v>51</v>
      </c>
      <c r="D698" s="1">
        <v>0</v>
      </c>
      <c r="E698" s="1">
        <v>-21374</v>
      </c>
      <c r="F698" s="1">
        <v>-21374</v>
      </c>
      <c r="G698" s="2" t="str">
        <f t="shared" si="10"/>
        <v>-</v>
      </c>
      <c r="H698" s="1"/>
      <c r="I698" s="1"/>
      <c r="J698" s="1"/>
      <c r="K698" s="1"/>
      <c r="L698" s="1"/>
    </row>
    <row r="699" spans="1:12" x14ac:dyDescent="0.35">
      <c r="A699" t="s">
        <v>109</v>
      </c>
      <c r="B699" t="s">
        <v>40</v>
      </c>
      <c r="C699" t="s">
        <v>51</v>
      </c>
      <c r="D699" s="1">
        <v>-3000</v>
      </c>
      <c r="E699" s="1">
        <v>0</v>
      </c>
      <c r="F699" s="1">
        <v>3000</v>
      </c>
      <c r="G699" s="2">
        <f t="shared" si="10"/>
        <v>1</v>
      </c>
      <c r="H699" s="1"/>
      <c r="I699" s="1"/>
      <c r="J699" s="1"/>
      <c r="K699" s="1"/>
      <c r="L699" s="1"/>
    </row>
    <row r="700" spans="1:12" x14ac:dyDescent="0.35">
      <c r="A700" t="s">
        <v>108</v>
      </c>
      <c r="B700" t="s">
        <v>40</v>
      </c>
      <c r="C700" t="s">
        <v>51</v>
      </c>
      <c r="D700" s="1">
        <v>-3240</v>
      </c>
      <c r="E700" s="1">
        <v>0</v>
      </c>
      <c r="F700" s="1">
        <v>3240</v>
      </c>
      <c r="G700" s="2">
        <f t="shared" si="10"/>
        <v>1</v>
      </c>
      <c r="H700" s="1"/>
      <c r="I700" s="1"/>
      <c r="J700" s="1"/>
      <c r="K700" s="1"/>
      <c r="L700" s="1"/>
    </row>
    <row r="701" spans="1:12" x14ac:dyDescent="0.35">
      <c r="A701" t="s">
        <v>107</v>
      </c>
      <c r="B701" t="s">
        <v>40</v>
      </c>
      <c r="C701" t="s">
        <v>51</v>
      </c>
      <c r="D701" s="1">
        <v>-3499.2</v>
      </c>
      <c r="E701" s="1">
        <v>0</v>
      </c>
      <c r="F701" s="1">
        <v>3499.2</v>
      </c>
      <c r="G701" s="2">
        <f t="shared" si="10"/>
        <v>1</v>
      </c>
      <c r="H701" s="1"/>
      <c r="I701" s="1"/>
      <c r="J701" s="1"/>
      <c r="K701" s="1"/>
      <c r="L701" s="1"/>
    </row>
    <row r="702" spans="1:12" x14ac:dyDescent="0.35">
      <c r="A702" t="s">
        <v>106</v>
      </c>
      <c r="B702" t="s">
        <v>40</v>
      </c>
      <c r="C702" t="s">
        <v>51</v>
      </c>
      <c r="D702" s="1">
        <v>-3779.14</v>
      </c>
      <c r="E702" s="1">
        <v>0</v>
      </c>
      <c r="F702" s="1">
        <v>3779.14</v>
      </c>
      <c r="G702" s="2">
        <f t="shared" si="10"/>
        <v>1</v>
      </c>
      <c r="H702" s="1"/>
      <c r="I702" s="1"/>
      <c r="J702" s="1"/>
      <c r="K702" s="1"/>
      <c r="L702" s="1"/>
    </row>
    <row r="703" spans="1:12" x14ac:dyDescent="0.35">
      <c r="A703" t="s">
        <v>105</v>
      </c>
      <c r="B703" t="s">
        <v>40</v>
      </c>
      <c r="C703" t="s">
        <v>51</v>
      </c>
      <c r="D703" s="1">
        <v>-4081.47</v>
      </c>
      <c r="E703" s="1">
        <v>0</v>
      </c>
      <c r="F703" s="1">
        <v>4081.47</v>
      </c>
      <c r="G703" s="2">
        <f t="shared" si="10"/>
        <v>1</v>
      </c>
      <c r="H703" s="1"/>
      <c r="I703" s="1"/>
      <c r="J703" s="1"/>
      <c r="K703" s="1"/>
      <c r="L703" s="1"/>
    </row>
    <row r="704" spans="1:12" x14ac:dyDescent="0.35">
      <c r="A704" t="s">
        <v>109</v>
      </c>
      <c r="B704" t="s">
        <v>18</v>
      </c>
      <c r="C704" t="s">
        <v>51</v>
      </c>
      <c r="D704" s="1">
        <v>-5000</v>
      </c>
      <c r="E704" s="1">
        <v>0</v>
      </c>
      <c r="F704" s="1">
        <v>5000</v>
      </c>
      <c r="G704" s="2">
        <f t="shared" si="10"/>
        <v>1</v>
      </c>
      <c r="H704" s="1"/>
      <c r="I704" s="1"/>
      <c r="J704" s="1"/>
      <c r="K704" s="1"/>
      <c r="L704" s="1"/>
    </row>
    <row r="705" spans="1:12" x14ac:dyDescent="0.35">
      <c r="A705" t="s">
        <v>108</v>
      </c>
      <c r="B705" t="s">
        <v>18</v>
      </c>
      <c r="C705" t="s">
        <v>51</v>
      </c>
      <c r="D705" s="1">
        <v>-5000</v>
      </c>
      <c r="E705" s="1">
        <v>0</v>
      </c>
      <c r="F705" s="1">
        <v>5000</v>
      </c>
      <c r="G705" s="2">
        <f t="shared" si="10"/>
        <v>1</v>
      </c>
      <c r="H705" s="1"/>
      <c r="I705" s="1"/>
      <c r="J705" s="1"/>
      <c r="K705" s="1"/>
      <c r="L705" s="1"/>
    </row>
    <row r="706" spans="1:12" x14ac:dyDescent="0.35">
      <c r="A706" t="s">
        <v>107</v>
      </c>
      <c r="B706" t="s">
        <v>18</v>
      </c>
      <c r="C706" t="s">
        <v>51</v>
      </c>
      <c r="D706" s="1">
        <v>-5000</v>
      </c>
      <c r="E706" s="1">
        <v>-4640</v>
      </c>
      <c r="F706" s="1">
        <v>360</v>
      </c>
      <c r="G706" s="2">
        <f t="shared" ref="G706:G769" si="11">IF(D706=0,"-",IF(D706&lt;0,F706/D706*-1,F706/D706))</f>
        <v>7.1999999999999995E-2</v>
      </c>
      <c r="H706" s="1"/>
      <c r="I706" s="1"/>
      <c r="J706" s="1"/>
      <c r="K706" s="1"/>
      <c r="L706" s="1"/>
    </row>
    <row r="707" spans="1:12" x14ac:dyDescent="0.35">
      <c r="A707" t="s">
        <v>106</v>
      </c>
      <c r="B707" t="s">
        <v>18</v>
      </c>
      <c r="C707" t="s">
        <v>51</v>
      </c>
      <c r="D707" s="1">
        <v>-5000</v>
      </c>
      <c r="E707" s="1">
        <v>0</v>
      </c>
      <c r="F707" s="1">
        <v>5000</v>
      </c>
      <c r="G707" s="2">
        <f t="shared" si="11"/>
        <v>1</v>
      </c>
      <c r="H707" s="1"/>
      <c r="I707" s="1"/>
      <c r="J707" s="1"/>
      <c r="K707" s="1"/>
      <c r="L707" s="1"/>
    </row>
    <row r="708" spans="1:12" x14ac:dyDescent="0.35">
      <c r="A708" t="s">
        <v>105</v>
      </c>
      <c r="B708" t="s">
        <v>18</v>
      </c>
      <c r="C708" t="s">
        <v>51</v>
      </c>
      <c r="D708" s="1">
        <v>-5000</v>
      </c>
      <c r="E708" s="1">
        <v>0</v>
      </c>
      <c r="F708" s="1">
        <v>5000</v>
      </c>
      <c r="G708" s="2">
        <f t="shared" si="11"/>
        <v>1</v>
      </c>
      <c r="H708" s="1"/>
      <c r="I708" s="1"/>
      <c r="J708" s="1"/>
      <c r="K708" s="1"/>
      <c r="L708" s="1"/>
    </row>
    <row r="709" spans="1:12" x14ac:dyDescent="0.35">
      <c r="A709" t="s">
        <v>107</v>
      </c>
      <c r="B709" t="s">
        <v>28</v>
      </c>
      <c r="C709" t="s">
        <v>51</v>
      </c>
      <c r="D709" s="1">
        <v>0</v>
      </c>
      <c r="E709" s="1">
        <v>-1885</v>
      </c>
      <c r="F709" s="1">
        <v>-1885</v>
      </c>
      <c r="G709" s="2" t="str">
        <f t="shared" si="11"/>
        <v>-</v>
      </c>
      <c r="H709" s="1"/>
      <c r="I709" s="1"/>
      <c r="J709" s="1"/>
      <c r="K709" s="1"/>
      <c r="L709" s="1"/>
    </row>
    <row r="710" spans="1:12" x14ac:dyDescent="0.35">
      <c r="A710" t="s">
        <v>105</v>
      </c>
      <c r="B710" t="s">
        <v>28</v>
      </c>
      <c r="C710" t="s">
        <v>51</v>
      </c>
      <c r="D710" s="1">
        <v>0</v>
      </c>
      <c r="E710" s="1">
        <v>-7440</v>
      </c>
      <c r="F710" s="1">
        <v>-7440</v>
      </c>
      <c r="G710" s="2" t="str">
        <f t="shared" si="11"/>
        <v>-</v>
      </c>
      <c r="H710" s="1"/>
      <c r="I710" s="1"/>
      <c r="J710" s="1"/>
      <c r="K710" s="1"/>
      <c r="L710" s="1"/>
    </row>
    <row r="711" spans="1:12" x14ac:dyDescent="0.35">
      <c r="A711" t="s">
        <v>109</v>
      </c>
      <c r="B711" t="s">
        <v>10</v>
      </c>
      <c r="C711" t="s">
        <v>52</v>
      </c>
      <c r="D711" s="1">
        <v>-3000</v>
      </c>
      <c r="E711" s="1">
        <v>0</v>
      </c>
      <c r="F711" s="1">
        <v>3000</v>
      </c>
      <c r="G711" s="2">
        <f t="shared" si="11"/>
        <v>1</v>
      </c>
      <c r="H711" s="1"/>
      <c r="I711" s="1"/>
      <c r="J711" s="1"/>
      <c r="K711" s="1"/>
      <c r="L711" s="1"/>
    </row>
    <row r="712" spans="1:12" x14ac:dyDescent="0.35">
      <c r="A712" t="s">
        <v>108</v>
      </c>
      <c r="B712" t="s">
        <v>10</v>
      </c>
      <c r="C712" t="s">
        <v>52</v>
      </c>
      <c r="D712" s="1">
        <v>-3000</v>
      </c>
      <c r="E712" s="1">
        <v>0</v>
      </c>
      <c r="F712" s="1">
        <v>3000</v>
      </c>
      <c r="G712" s="2">
        <f t="shared" si="11"/>
        <v>1</v>
      </c>
      <c r="H712" s="1"/>
      <c r="I712" s="1"/>
      <c r="J712" s="1"/>
      <c r="K712" s="1"/>
      <c r="L712" s="1"/>
    </row>
    <row r="713" spans="1:12" x14ac:dyDescent="0.35">
      <c r="A713" t="s">
        <v>107</v>
      </c>
      <c r="B713" t="s">
        <v>10</v>
      </c>
      <c r="C713" t="s">
        <v>52</v>
      </c>
      <c r="D713" s="1">
        <v>-3000</v>
      </c>
      <c r="E713" s="1">
        <v>0</v>
      </c>
      <c r="F713" s="1">
        <v>3000</v>
      </c>
      <c r="G713" s="2">
        <f t="shared" si="11"/>
        <v>1</v>
      </c>
      <c r="H713" s="1"/>
      <c r="I713" s="1"/>
      <c r="J713" s="1"/>
      <c r="K713" s="1"/>
      <c r="L713" s="1"/>
    </row>
    <row r="714" spans="1:12" x14ac:dyDescent="0.35">
      <c r="A714" t="s">
        <v>106</v>
      </c>
      <c r="B714" t="s">
        <v>10</v>
      </c>
      <c r="C714" t="s">
        <v>52</v>
      </c>
      <c r="D714" s="1">
        <v>-3000</v>
      </c>
      <c r="E714" s="1">
        <v>0</v>
      </c>
      <c r="F714" s="1">
        <v>3000</v>
      </c>
      <c r="G714" s="2">
        <f t="shared" si="11"/>
        <v>1</v>
      </c>
      <c r="H714" s="1"/>
      <c r="I714" s="1"/>
      <c r="J714" s="1"/>
      <c r="K714" s="1"/>
      <c r="L714" s="1"/>
    </row>
    <row r="715" spans="1:12" x14ac:dyDescent="0.35">
      <c r="A715" t="s">
        <v>105</v>
      </c>
      <c r="B715" t="s">
        <v>10</v>
      </c>
      <c r="C715" t="s">
        <v>52</v>
      </c>
      <c r="D715" s="1">
        <v>-3000</v>
      </c>
      <c r="E715" s="1">
        <v>0</v>
      </c>
      <c r="F715" s="1">
        <v>3000</v>
      </c>
      <c r="G715" s="2">
        <f t="shared" si="11"/>
        <v>1</v>
      </c>
      <c r="H715" s="1"/>
      <c r="I715" s="1"/>
      <c r="J715" s="1"/>
      <c r="K715" s="1"/>
      <c r="L715" s="1"/>
    </row>
    <row r="716" spans="1:12" x14ac:dyDescent="0.35">
      <c r="A716" t="s">
        <v>109</v>
      </c>
      <c r="B716" t="s">
        <v>15</v>
      </c>
      <c r="C716" t="s">
        <v>52</v>
      </c>
      <c r="D716" s="1">
        <v>-86000</v>
      </c>
      <c r="E716" s="1">
        <v>0</v>
      </c>
      <c r="F716" s="1">
        <v>86000</v>
      </c>
      <c r="G716" s="2">
        <f t="shared" si="11"/>
        <v>1</v>
      </c>
      <c r="H716" s="1"/>
      <c r="I716" s="1"/>
      <c r="J716" s="1"/>
      <c r="K716" s="1"/>
      <c r="L716" s="1"/>
    </row>
    <row r="717" spans="1:12" x14ac:dyDescent="0.35">
      <c r="A717" t="s">
        <v>108</v>
      </c>
      <c r="B717" t="s">
        <v>15</v>
      </c>
      <c r="C717" t="s">
        <v>52</v>
      </c>
      <c r="D717" s="1">
        <v>-92880</v>
      </c>
      <c r="E717" s="1">
        <v>-94222.82</v>
      </c>
      <c r="F717" s="1">
        <v>-1342.82</v>
      </c>
      <c r="G717" s="2">
        <f t="shared" si="11"/>
        <v>-1.4457579672695951E-2</v>
      </c>
      <c r="H717" s="1"/>
      <c r="I717" s="1"/>
      <c r="J717" s="1"/>
      <c r="K717" s="1"/>
      <c r="L717" s="1"/>
    </row>
    <row r="718" spans="1:12" x14ac:dyDescent="0.35">
      <c r="A718" t="s">
        <v>107</v>
      </c>
      <c r="B718" t="s">
        <v>15</v>
      </c>
      <c r="C718" t="s">
        <v>52</v>
      </c>
      <c r="D718" s="1">
        <v>-100310.39999999999</v>
      </c>
      <c r="E718" s="1">
        <v>-109657.53</v>
      </c>
      <c r="F718" s="1">
        <v>-9347.1299999999992</v>
      </c>
      <c r="G718" s="2">
        <f t="shared" si="11"/>
        <v>-9.3182062876830313E-2</v>
      </c>
      <c r="H718" s="1"/>
      <c r="I718" s="1"/>
      <c r="J718" s="1"/>
      <c r="K718" s="1"/>
      <c r="L718" s="1"/>
    </row>
    <row r="719" spans="1:12" x14ac:dyDescent="0.35">
      <c r="A719" t="s">
        <v>106</v>
      </c>
      <c r="B719" t="s">
        <v>15</v>
      </c>
      <c r="C719" t="s">
        <v>52</v>
      </c>
      <c r="D719" s="1">
        <v>-108335.23</v>
      </c>
      <c r="E719" s="1">
        <v>-109657.53</v>
      </c>
      <c r="F719" s="1">
        <v>-1322.3</v>
      </c>
      <c r="G719" s="2">
        <f t="shared" si="11"/>
        <v>-1.2205632461388598E-2</v>
      </c>
      <c r="H719" s="1"/>
      <c r="I719" s="1"/>
      <c r="J719" s="1"/>
      <c r="K719" s="1"/>
      <c r="L719" s="1"/>
    </row>
    <row r="720" spans="1:12" x14ac:dyDescent="0.35">
      <c r="A720" t="s">
        <v>105</v>
      </c>
      <c r="B720" t="s">
        <v>15</v>
      </c>
      <c r="C720" t="s">
        <v>52</v>
      </c>
      <c r="D720" s="1">
        <v>-117002.05</v>
      </c>
      <c r="E720" s="1">
        <v>-129225.87</v>
      </c>
      <c r="F720" s="1">
        <v>-12223.82</v>
      </c>
      <c r="G720" s="2">
        <f t="shared" si="11"/>
        <v>-0.10447526346760591</v>
      </c>
      <c r="H720" s="1"/>
      <c r="I720" s="1"/>
      <c r="J720" s="1"/>
      <c r="K720" s="1"/>
      <c r="L720" s="1"/>
    </row>
    <row r="721" spans="1:12" x14ac:dyDescent="0.35">
      <c r="A721" t="s">
        <v>109</v>
      </c>
      <c r="B721" t="s">
        <v>11</v>
      </c>
      <c r="C721" t="s">
        <v>52</v>
      </c>
      <c r="D721" s="1">
        <v>-86000</v>
      </c>
      <c r="E721" s="1">
        <v>0</v>
      </c>
      <c r="F721" s="1">
        <v>86000</v>
      </c>
      <c r="G721" s="2">
        <f t="shared" si="11"/>
        <v>1</v>
      </c>
      <c r="H721" s="1"/>
      <c r="I721" s="1"/>
      <c r="J721" s="1"/>
      <c r="K721" s="1"/>
      <c r="L721" s="1"/>
    </row>
    <row r="722" spans="1:12" x14ac:dyDescent="0.35">
      <c r="A722" t="s">
        <v>108</v>
      </c>
      <c r="B722" t="s">
        <v>11</v>
      </c>
      <c r="C722" t="s">
        <v>52</v>
      </c>
      <c r="D722" s="1">
        <v>-92880</v>
      </c>
      <c r="E722" s="1">
        <v>-94394.44</v>
      </c>
      <c r="F722" s="1">
        <v>-1514.44</v>
      </c>
      <c r="G722" s="2">
        <f t="shared" si="11"/>
        <v>-1.6305340223944875E-2</v>
      </c>
      <c r="H722" s="1"/>
      <c r="I722" s="1"/>
      <c r="J722" s="1"/>
      <c r="K722" s="1"/>
      <c r="L722" s="1"/>
    </row>
    <row r="723" spans="1:12" x14ac:dyDescent="0.35">
      <c r="A723" t="s">
        <v>107</v>
      </c>
      <c r="B723" t="s">
        <v>11</v>
      </c>
      <c r="C723" t="s">
        <v>52</v>
      </c>
      <c r="D723" s="1">
        <v>-100310.39999999999</v>
      </c>
      <c r="E723" s="1">
        <v>-109857.27</v>
      </c>
      <c r="F723" s="1">
        <v>-9546.8700000000008</v>
      </c>
      <c r="G723" s="2">
        <f t="shared" si="11"/>
        <v>-9.5173282132261477E-2</v>
      </c>
      <c r="H723" s="1"/>
      <c r="I723" s="1"/>
      <c r="J723" s="1"/>
      <c r="K723" s="1"/>
      <c r="L723" s="1"/>
    </row>
    <row r="724" spans="1:12" x14ac:dyDescent="0.35">
      <c r="A724" t="s">
        <v>106</v>
      </c>
      <c r="B724" t="s">
        <v>11</v>
      </c>
      <c r="C724" t="s">
        <v>52</v>
      </c>
      <c r="D724" s="1">
        <v>-108335.23</v>
      </c>
      <c r="E724" s="1">
        <v>-109857.27</v>
      </c>
      <c r="F724" s="1">
        <v>-1522.04</v>
      </c>
      <c r="G724" s="2">
        <f t="shared" si="11"/>
        <v>-1.4049354028232552E-2</v>
      </c>
      <c r="H724" s="1"/>
      <c r="I724" s="1"/>
      <c r="J724" s="1"/>
      <c r="K724" s="1"/>
      <c r="L724" s="1"/>
    </row>
    <row r="725" spans="1:12" x14ac:dyDescent="0.35">
      <c r="A725" t="s">
        <v>105</v>
      </c>
      <c r="B725" t="s">
        <v>11</v>
      </c>
      <c r="C725" t="s">
        <v>52</v>
      </c>
      <c r="D725" s="1">
        <v>-117002.05</v>
      </c>
      <c r="E725" s="1">
        <v>-129461.25</v>
      </c>
      <c r="F725" s="1">
        <v>-12459.2</v>
      </c>
      <c r="G725" s="2">
        <f t="shared" si="11"/>
        <v>-0.10648702309062107</v>
      </c>
      <c r="H725" s="1"/>
      <c r="I725" s="1"/>
      <c r="J725" s="1"/>
      <c r="K725" s="1"/>
      <c r="L725" s="1"/>
    </row>
    <row r="726" spans="1:12" x14ac:dyDescent="0.35">
      <c r="A726" t="s">
        <v>109</v>
      </c>
      <c r="B726" t="s">
        <v>12</v>
      </c>
      <c r="C726" t="s">
        <v>52</v>
      </c>
      <c r="D726" s="1">
        <v>-30000</v>
      </c>
      <c r="E726" s="1">
        <v>0</v>
      </c>
      <c r="F726" s="1">
        <v>30000</v>
      </c>
      <c r="G726" s="2">
        <f t="shared" si="11"/>
        <v>1</v>
      </c>
      <c r="H726" s="1"/>
      <c r="I726" s="1"/>
      <c r="J726" s="1"/>
      <c r="K726" s="1"/>
      <c r="L726" s="1"/>
    </row>
    <row r="727" spans="1:12" x14ac:dyDescent="0.35">
      <c r="A727" t="s">
        <v>108</v>
      </c>
      <c r="B727" t="s">
        <v>12</v>
      </c>
      <c r="C727" t="s">
        <v>52</v>
      </c>
      <c r="D727" s="1">
        <v>-32400</v>
      </c>
      <c r="E727" s="1">
        <v>-33295.49</v>
      </c>
      <c r="F727" s="1">
        <v>-895.49</v>
      </c>
      <c r="G727" s="2">
        <f t="shared" si="11"/>
        <v>-2.7638580246913579E-2</v>
      </c>
      <c r="H727" s="1"/>
      <c r="I727" s="1"/>
      <c r="J727" s="1"/>
      <c r="K727" s="1"/>
      <c r="L727" s="1"/>
    </row>
    <row r="728" spans="1:12" x14ac:dyDescent="0.35">
      <c r="A728" t="s">
        <v>107</v>
      </c>
      <c r="B728" t="s">
        <v>12</v>
      </c>
      <c r="C728" t="s">
        <v>52</v>
      </c>
      <c r="D728" s="1">
        <v>-34992</v>
      </c>
      <c r="E728" s="1">
        <v>-38749.660000000003</v>
      </c>
      <c r="F728" s="1">
        <v>-3757.66</v>
      </c>
      <c r="G728" s="2">
        <f t="shared" si="11"/>
        <v>-0.10738625971650663</v>
      </c>
      <c r="H728" s="1"/>
      <c r="I728" s="1"/>
      <c r="J728" s="1"/>
      <c r="K728" s="1"/>
      <c r="L728" s="1"/>
    </row>
    <row r="729" spans="1:12" x14ac:dyDescent="0.35">
      <c r="A729" t="s">
        <v>106</v>
      </c>
      <c r="B729" t="s">
        <v>12</v>
      </c>
      <c r="C729" t="s">
        <v>52</v>
      </c>
      <c r="D729" s="1">
        <v>-37791.360000000001</v>
      </c>
      <c r="E729" s="1">
        <v>-38749.660000000003</v>
      </c>
      <c r="F729" s="1">
        <v>-958.3</v>
      </c>
      <c r="G729" s="2">
        <f t="shared" si="11"/>
        <v>-2.5357647885654287E-2</v>
      </c>
      <c r="H729" s="1"/>
      <c r="I729" s="1"/>
      <c r="J729" s="1"/>
      <c r="K729" s="1"/>
      <c r="L729" s="1"/>
    </row>
    <row r="730" spans="1:12" x14ac:dyDescent="0.35">
      <c r="A730" t="s">
        <v>105</v>
      </c>
      <c r="B730" t="s">
        <v>12</v>
      </c>
      <c r="C730" t="s">
        <v>52</v>
      </c>
      <c r="D730" s="1">
        <v>-40814.67</v>
      </c>
      <c r="E730" s="1">
        <v>-45664.51</v>
      </c>
      <c r="F730" s="1">
        <v>-4849.84</v>
      </c>
      <c r="G730" s="2">
        <f t="shared" si="11"/>
        <v>-0.11882590254925497</v>
      </c>
      <c r="H730" s="1"/>
      <c r="I730" s="1"/>
      <c r="J730" s="1"/>
      <c r="K730" s="1"/>
      <c r="L730" s="1"/>
    </row>
    <row r="731" spans="1:12" x14ac:dyDescent="0.35">
      <c r="A731" t="s">
        <v>109</v>
      </c>
      <c r="B731" t="s">
        <v>13</v>
      </c>
      <c r="C731" t="s">
        <v>52</v>
      </c>
      <c r="D731" s="1">
        <v>-49000</v>
      </c>
      <c r="E731" s="1">
        <v>0</v>
      </c>
      <c r="F731" s="1">
        <v>49000</v>
      </c>
      <c r="G731" s="2">
        <f t="shared" si="11"/>
        <v>1</v>
      </c>
      <c r="H731" s="1"/>
      <c r="I731" s="1"/>
      <c r="J731" s="1"/>
      <c r="K731" s="1"/>
      <c r="L731" s="1"/>
    </row>
    <row r="732" spans="1:12" x14ac:dyDescent="0.35">
      <c r="A732" t="s">
        <v>108</v>
      </c>
      <c r="B732" t="s">
        <v>13</v>
      </c>
      <c r="C732" t="s">
        <v>52</v>
      </c>
      <c r="D732" s="1">
        <v>-52920</v>
      </c>
      <c r="E732" s="1">
        <v>-19236.75</v>
      </c>
      <c r="F732" s="1">
        <v>33683.25</v>
      </c>
      <c r="G732" s="2">
        <f t="shared" si="11"/>
        <v>0.63649376417233561</v>
      </c>
      <c r="H732" s="1"/>
      <c r="I732" s="1"/>
      <c r="J732" s="1"/>
      <c r="K732" s="1"/>
      <c r="L732" s="1"/>
    </row>
    <row r="733" spans="1:12" x14ac:dyDescent="0.35">
      <c r="A733" t="s">
        <v>107</v>
      </c>
      <c r="B733" t="s">
        <v>13</v>
      </c>
      <c r="C733" t="s">
        <v>52</v>
      </c>
      <c r="D733" s="1">
        <v>-57153.599999999999</v>
      </c>
      <c r="E733" s="1">
        <v>-35858.79</v>
      </c>
      <c r="F733" s="1">
        <v>21294.81</v>
      </c>
      <c r="G733" s="2">
        <f t="shared" si="11"/>
        <v>0.37258912824389018</v>
      </c>
      <c r="H733" s="1"/>
      <c r="I733" s="1"/>
      <c r="J733" s="1"/>
      <c r="K733" s="1"/>
      <c r="L733" s="1"/>
    </row>
    <row r="734" spans="1:12" x14ac:dyDescent="0.35">
      <c r="A734" t="s">
        <v>106</v>
      </c>
      <c r="B734" t="s">
        <v>13</v>
      </c>
      <c r="C734" t="s">
        <v>52</v>
      </c>
      <c r="D734" s="1">
        <v>-61725.89</v>
      </c>
      <c r="E734" s="1">
        <v>-35858.79</v>
      </c>
      <c r="F734" s="1">
        <v>25867.1</v>
      </c>
      <c r="G734" s="2">
        <f t="shared" si="11"/>
        <v>0.41906402645632163</v>
      </c>
      <c r="H734" s="1"/>
      <c r="I734" s="1"/>
      <c r="J734" s="1"/>
      <c r="K734" s="1"/>
      <c r="L734" s="1"/>
    </row>
    <row r="735" spans="1:12" x14ac:dyDescent="0.35">
      <c r="A735" t="s">
        <v>105</v>
      </c>
      <c r="B735" t="s">
        <v>13</v>
      </c>
      <c r="C735" t="s">
        <v>52</v>
      </c>
      <c r="D735" s="1">
        <v>-66663.960000000006</v>
      </c>
      <c r="E735" s="1">
        <v>-42257.78</v>
      </c>
      <c r="F735" s="1">
        <v>24406.18</v>
      </c>
      <c r="G735" s="2">
        <f t="shared" si="11"/>
        <v>0.36610756396709704</v>
      </c>
      <c r="H735" s="1"/>
      <c r="I735" s="1"/>
      <c r="J735" s="1"/>
      <c r="K735" s="1"/>
      <c r="L735" s="1"/>
    </row>
    <row r="736" spans="1:12" x14ac:dyDescent="0.35">
      <c r="A736" t="s">
        <v>109</v>
      </c>
      <c r="B736" t="s">
        <v>18</v>
      </c>
      <c r="C736" t="s">
        <v>52</v>
      </c>
      <c r="D736" s="1">
        <v>-5000</v>
      </c>
      <c r="E736" s="1">
        <v>0</v>
      </c>
      <c r="F736" s="1">
        <v>5000</v>
      </c>
      <c r="G736" s="2">
        <f t="shared" si="11"/>
        <v>1</v>
      </c>
      <c r="H736" s="1"/>
      <c r="I736" s="1"/>
      <c r="J736" s="1"/>
      <c r="K736" s="1"/>
      <c r="L736" s="1"/>
    </row>
    <row r="737" spans="1:12" x14ac:dyDescent="0.35">
      <c r="A737" t="s">
        <v>108</v>
      </c>
      <c r="B737" t="s">
        <v>18</v>
      </c>
      <c r="C737" t="s">
        <v>52</v>
      </c>
      <c r="D737" s="1">
        <v>-5000</v>
      </c>
      <c r="E737" s="1">
        <v>0</v>
      </c>
      <c r="F737" s="1">
        <v>5000</v>
      </c>
      <c r="G737" s="2">
        <f t="shared" si="11"/>
        <v>1</v>
      </c>
      <c r="H737" s="1"/>
      <c r="I737" s="1"/>
      <c r="J737" s="1"/>
      <c r="K737" s="1"/>
      <c r="L737" s="1"/>
    </row>
    <row r="738" spans="1:12" x14ac:dyDescent="0.35">
      <c r="A738" t="s">
        <v>107</v>
      </c>
      <c r="B738" t="s">
        <v>18</v>
      </c>
      <c r="C738" t="s">
        <v>52</v>
      </c>
      <c r="D738" s="1">
        <v>-5000</v>
      </c>
      <c r="E738" s="1">
        <v>-14000</v>
      </c>
      <c r="F738" s="1">
        <v>-9000</v>
      </c>
      <c r="G738" s="2">
        <f t="shared" si="11"/>
        <v>-1.8</v>
      </c>
      <c r="H738" s="1"/>
      <c r="I738" s="1"/>
      <c r="J738" s="1"/>
      <c r="K738" s="1"/>
      <c r="L738" s="1"/>
    </row>
    <row r="739" spans="1:12" x14ac:dyDescent="0.35">
      <c r="A739" t="s">
        <v>106</v>
      </c>
      <c r="B739" t="s">
        <v>18</v>
      </c>
      <c r="C739" t="s">
        <v>52</v>
      </c>
      <c r="D739" s="1">
        <v>-5000</v>
      </c>
      <c r="E739" s="1">
        <v>0</v>
      </c>
      <c r="F739" s="1">
        <v>5000</v>
      </c>
      <c r="G739" s="2">
        <f t="shared" si="11"/>
        <v>1</v>
      </c>
      <c r="H739" s="1"/>
      <c r="I739" s="1"/>
      <c r="J739" s="1"/>
      <c r="K739" s="1"/>
      <c r="L739" s="1"/>
    </row>
    <row r="740" spans="1:12" x14ac:dyDescent="0.35">
      <c r="A740" t="s">
        <v>105</v>
      </c>
      <c r="B740" t="s">
        <v>18</v>
      </c>
      <c r="C740" t="s">
        <v>52</v>
      </c>
      <c r="D740" s="1">
        <v>-5000</v>
      </c>
      <c r="E740" s="1">
        <v>-19847.830000000002</v>
      </c>
      <c r="F740" s="1">
        <v>-14847.83</v>
      </c>
      <c r="G740" s="2">
        <f t="shared" si="11"/>
        <v>-2.9695659999999999</v>
      </c>
      <c r="H740" s="1"/>
      <c r="I740" s="1"/>
      <c r="J740" s="1"/>
      <c r="K740" s="1"/>
      <c r="L740" s="1"/>
    </row>
    <row r="741" spans="1:12" x14ac:dyDescent="0.35">
      <c r="A741" t="s">
        <v>109</v>
      </c>
      <c r="B741" t="s">
        <v>27</v>
      </c>
      <c r="C741" t="s">
        <v>53</v>
      </c>
      <c r="D741" s="1">
        <v>-5250000</v>
      </c>
      <c r="E741" s="1">
        <v>-2418900</v>
      </c>
      <c r="F741" s="1">
        <v>2831100</v>
      </c>
      <c r="G741" s="2">
        <f t="shared" si="11"/>
        <v>0.53925714285714288</v>
      </c>
      <c r="H741" s="1"/>
      <c r="I741" s="1"/>
      <c r="J741" s="1"/>
      <c r="K741" s="1"/>
      <c r="L741" s="1"/>
    </row>
    <row r="742" spans="1:12" x14ac:dyDescent="0.35">
      <c r="A742" t="s">
        <v>108</v>
      </c>
      <c r="B742" t="s">
        <v>27</v>
      </c>
      <c r="C742" t="s">
        <v>53</v>
      </c>
      <c r="D742" s="1">
        <v>-5250000</v>
      </c>
      <c r="E742" s="1">
        <v>-2005574.57</v>
      </c>
      <c r="F742" s="1">
        <v>3244425.43</v>
      </c>
      <c r="G742" s="2">
        <f t="shared" si="11"/>
        <v>0.61798579619047622</v>
      </c>
      <c r="H742" s="1"/>
      <c r="I742" s="1"/>
      <c r="J742" s="1"/>
      <c r="K742" s="1"/>
      <c r="L742" s="1"/>
    </row>
    <row r="743" spans="1:12" x14ac:dyDescent="0.35">
      <c r="A743" t="s">
        <v>107</v>
      </c>
      <c r="B743" t="s">
        <v>27</v>
      </c>
      <c r="C743" t="s">
        <v>53</v>
      </c>
      <c r="D743" s="1">
        <v>-5250000</v>
      </c>
      <c r="E743" s="1">
        <v>-378516.1</v>
      </c>
      <c r="F743" s="1">
        <v>4871483.9000000004</v>
      </c>
      <c r="G743" s="2">
        <f t="shared" si="11"/>
        <v>0.92790169523809529</v>
      </c>
      <c r="H743" s="1"/>
      <c r="I743" s="1"/>
      <c r="J743" s="1"/>
      <c r="K743" s="1"/>
      <c r="L743" s="1"/>
    </row>
    <row r="744" spans="1:12" x14ac:dyDescent="0.35">
      <c r="A744" t="s">
        <v>106</v>
      </c>
      <c r="B744" t="s">
        <v>27</v>
      </c>
      <c r="C744" t="s">
        <v>53</v>
      </c>
      <c r="D744" s="1">
        <v>-2100000</v>
      </c>
      <c r="E744" s="1">
        <v>-2675917.06</v>
      </c>
      <c r="F744" s="1">
        <v>-575917.06000000006</v>
      </c>
      <c r="G744" s="2">
        <f t="shared" si="11"/>
        <v>-0.27424621904761909</v>
      </c>
      <c r="H744" s="1"/>
      <c r="I744" s="1"/>
      <c r="J744" s="1"/>
      <c r="K744" s="1"/>
      <c r="L744" s="1"/>
    </row>
    <row r="745" spans="1:12" x14ac:dyDescent="0.35">
      <c r="A745" t="s">
        <v>105</v>
      </c>
      <c r="B745" t="s">
        <v>27</v>
      </c>
      <c r="C745" t="s">
        <v>53</v>
      </c>
      <c r="D745" s="1">
        <v>-578666.9</v>
      </c>
      <c r="E745" s="1">
        <v>-3951140.39</v>
      </c>
      <c r="F745" s="1">
        <v>-3372473.49</v>
      </c>
      <c r="G745" s="2">
        <f t="shared" si="11"/>
        <v>-5.8280048331777747</v>
      </c>
      <c r="H745" s="1"/>
      <c r="I745" s="1"/>
      <c r="J745" s="1"/>
      <c r="K745" s="1"/>
      <c r="L745" s="1"/>
    </row>
    <row r="746" spans="1:12" x14ac:dyDescent="0.35">
      <c r="A746" t="s">
        <v>109</v>
      </c>
      <c r="B746" t="s">
        <v>15</v>
      </c>
      <c r="C746" t="s">
        <v>53</v>
      </c>
      <c r="D746" s="1">
        <v>-40000</v>
      </c>
      <c r="E746" s="1">
        <v>0</v>
      </c>
      <c r="F746" s="1">
        <v>40000</v>
      </c>
      <c r="G746" s="2">
        <f t="shared" si="11"/>
        <v>1</v>
      </c>
      <c r="H746" s="1"/>
      <c r="I746" s="1"/>
      <c r="J746" s="1"/>
      <c r="K746" s="1"/>
      <c r="L746" s="1"/>
    </row>
    <row r="747" spans="1:12" x14ac:dyDescent="0.35">
      <c r="A747" t="s">
        <v>108</v>
      </c>
      <c r="B747" t="s">
        <v>15</v>
      </c>
      <c r="C747" t="s">
        <v>53</v>
      </c>
      <c r="D747" s="1">
        <v>-43200</v>
      </c>
      <c r="E747" s="1">
        <v>0</v>
      </c>
      <c r="F747" s="1">
        <v>43200</v>
      </c>
      <c r="G747" s="2">
        <f t="shared" si="11"/>
        <v>1</v>
      </c>
      <c r="H747" s="1"/>
      <c r="I747" s="1"/>
      <c r="J747" s="1"/>
      <c r="K747" s="1"/>
      <c r="L747" s="1"/>
    </row>
    <row r="748" spans="1:12" x14ac:dyDescent="0.35">
      <c r="A748" t="s">
        <v>107</v>
      </c>
      <c r="B748" t="s">
        <v>15</v>
      </c>
      <c r="C748" t="s">
        <v>53</v>
      </c>
      <c r="D748" s="1">
        <v>-44928</v>
      </c>
      <c r="E748" s="1">
        <v>0</v>
      </c>
      <c r="F748" s="1">
        <v>44928</v>
      </c>
      <c r="G748" s="2">
        <f t="shared" si="11"/>
        <v>1</v>
      </c>
      <c r="H748" s="1"/>
      <c r="I748" s="1"/>
      <c r="J748" s="1"/>
      <c r="K748" s="1"/>
      <c r="L748" s="1"/>
    </row>
    <row r="749" spans="1:12" x14ac:dyDescent="0.35">
      <c r="A749" t="s">
        <v>106</v>
      </c>
      <c r="B749" t="s">
        <v>15</v>
      </c>
      <c r="C749" t="s">
        <v>53</v>
      </c>
      <c r="D749" s="1">
        <v>-46725.120000000003</v>
      </c>
      <c r="E749" s="1">
        <v>0</v>
      </c>
      <c r="F749" s="1">
        <v>46725.120000000003</v>
      </c>
      <c r="G749" s="2">
        <f t="shared" si="11"/>
        <v>1</v>
      </c>
      <c r="H749" s="1"/>
      <c r="I749" s="1"/>
      <c r="J749" s="1"/>
      <c r="K749" s="1"/>
      <c r="L749" s="1"/>
    </row>
    <row r="750" spans="1:12" x14ac:dyDescent="0.35">
      <c r="A750" t="s">
        <v>105</v>
      </c>
      <c r="B750" t="s">
        <v>15</v>
      </c>
      <c r="C750" t="s">
        <v>53</v>
      </c>
      <c r="D750" s="1">
        <v>-48594.12</v>
      </c>
      <c r="E750" s="1">
        <v>0</v>
      </c>
      <c r="F750" s="1">
        <v>48594.12</v>
      </c>
      <c r="G750" s="2">
        <f t="shared" si="11"/>
        <v>1</v>
      </c>
      <c r="H750" s="1"/>
      <c r="I750" s="1"/>
      <c r="J750" s="1"/>
      <c r="K750" s="1"/>
      <c r="L750" s="1"/>
    </row>
    <row r="751" spans="1:12" x14ac:dyDescent="0.35">
      <c r="A751" t="s">
        <v>109</v>
      </c>
      <c r="B751" t="s">
        <v>11</v>
      </c>
      <c r="C751" t="s">
        <v>53</v>
      </c>
      <c r="D751" s="1">
        <v>-19000</v>
      </c>
      <c r="E751" s="1">
        <v>0</v>
      </c>
      <c r="F751" s="1">
        <v>19000</v>
      </c>
      <c r="G751" s="2">
        <f t="shared" si="11"/>
        <v>1</v>
      </c>
      <c r="H751" s="1"/>
      <c r="I751" s="1"/>
      <c r="J751" s="1"/>
      <c r="K751" s="1"/>
      <c r="L751" s="1"/>
    </row>
    <row r="752" spans="1:12" x14ac:dyDescent="0.35">
      <c r="A752" t="s">
        <v>108</v>
      </c>
      <c r="B752" t="s">
        <v>11</v>
      </c>
      <c r="C752" t="s">
        <v>53</v>
      </c>
      <c r="D752" s="1">
        <v>-20520</v>
      </c>
      <c r="E752" s="1">
        <v>0</v>
      </c>
      <c r="F752" s="1">
        <v>20520</v>
      </c>
      <c r="G752" s="2">
        <f t="shared" si="11"/>
        <v>1</v>
      </c>
      <c r="H752" s="1"/>
      <c r="I752" s="1"/>
      <c r="J752" s="1"/>
      <c r="K752" s="1"/>
      <c r="L752" s="1"/>
    </row>
    <row r="753" spans="1:12" x14ac:dyDescent="0.35">
      <c r="A753" t="s">
        <v>107</v>
      </c>
      <c r="B753" t="s">
        <v>11</v>
      </c>
      <c r="C753" t="s">
        <v>53</v>
      </c>
      <c r="D753" s="1">
        <v>-22161.599999999999</v>
      </c>
      <c r="E753" s="1">
        <v>0</v>
      </c>
      <c r="F753" s="1">
        <v>22161.599999999999</v>
      </c>
      <c r="G753" s="2">
        <f t="shared" si="11"/>
        <v>1</v>
      </c>
      <c r="H753" s="1"/>
      <c r="I753" s="1"/>
      <c r="J753" s="1"/>
      <c r="K753" s="1"/>
      <c r="L753" s="1"/>
    </row>
    <row r="754" spans="1:12" x14ac:dyDescent="0.35">
      <c r="A754" t="s">
        <v>106</v>
      </c>
      <c r="B754" t="s">
        <v>11</v>
      </c>
      <c r="C754" t="s">
        <v>53</v>
      </c>
      <c r="D754" s="1">
        <v>-23934.53</v>
      </c>
      <c r="E754" s="1">
        <v>0</v>
      </c>
      <c r="F754" s="1">
        <v>23934.53</v>
      </c>
      <c r="G754" s="2">
        <f t="shared" si="11"/>
        <v>1</v>
      </c>
      <c r="H754" s="1"/>
      <c r="I754" s="1"/>
      <c r="J754" s="1"/>
      <c r="K754" s="1"/>
      <c r="L754" s="1"/>
    </row>
    <row r="755" spans="1:12" x14ac:dyDescent="0.35">
      <c r="A755" t="s">
        <v>105</v>
      </c>
      <c r="B755" t="s">
        <v>11</v>
      </c>
      <c r="C755" t="s">
        <v>53</v>
      </c>
      <c r="D755" s="1">
        <v>-25849.29</v>
      </c>
      <c r="E755" s="1">
        <v>0</v>
      </c>
      <c r="F755" s="1">
        <v>25849.29</v>
      </c>
      <c r="G755" s="2">
        <f t="shared" si="11"/>
        <v>1</v>
      </c>
      <c r="H755" s="1"/>
      <c r="I755" s="1"/>
      <c r="J755" s="1"/>
      <c r="K755" s="1"/>
      <c r="L755" s="1"/>
    </row>
    <row r="756" spans="1:12" x14ac:dyDescent="0.35">
      <c r="A756" t="s">
        <v>109</v>
      </c>
      <c r="B756" t="s">
        <v>12</v>
      </c>
      <c r="C756" t="s">
        <v>53</v>
      </c>
      <c r="D756" s="1">
        <v>-17000</v>
      </c>
      <c r="E756" s="1">
        <v>0</v>
      </c>
      <c r="F756" s="1">
        <v>17000</v>
      </c>
      <c r="G756" s="2">
        <f t="shared" si="11"/>
        <v>1</v>
      </c>
      <c r="H756" s="1"/>
      <c r="I756" s="1"/>
      <c r="J756" s="1"/>
      <c r="K756" s="1"/>
      <c r="L756" s="1"/>
    </row>
    <row r="757" spans="1:12" x14ac:dyDescent="0.35">
      <c r="A757" t="s">
        <v>108</v>
      </c>
      <c r="B757" t="s">
        <v>12</v>
      </c>
      <c r="C757" t="s">
        <v>53</v>
      </c>
      <c r="D757" s="1">
        <v>-18360</v>
      </c>
      <c r="E757" s="1">
        <v>0</v>
      </c>
      <c r="F757" s="1">
        <v>18360</v>
      </c>
      <c r="G757" s="2">
        <f t="shared" si="11"/>
        <v>1</v>
      </c>
      <c r="H757" s="1"/>
      <c r="I757" s="1"/>
      <c r="J757" s="1"/>
      <c r="K757" s="1"/>
      <c r="L757" s="1"/>
    </row>
    <row r="758" spans="1:12" x14ac:dyDescent="0.35">
      <c r="A758" t="s">
        <v>107</v>
      </c>
      <c r="B758" t="s">
        <v>12</v>
      </c>
      <c r="C758" t="s">
        <v>53</v>
      </c>
      <c r="D758" s="1">
        <v>-19828.8</v>
      </c>
      <c r="E758" s="1">
        <v>0</v>
      </c>
      <c r="F758" s="1">
        <v>19828.8</v>
      </c>
      <c r="G758" s="2">
        <f t="shared" si="11"/>
        <v>1</v>
      </c>
      <c r="H758" s="1"/>
      <c r="I758" s="1"/>
      <c r="J758" s="1"/>
      <c r="K758" s="1"/>
      <c r="L758" s="1"/>
    </row>
    <row r="759" spans="1:12" x14ac:dyDescent="0.35">
      <c r="A759" t="s">
        <v>106</v>
      </c>
      <c r="B759" t="s">
        <v>12</v>
      </c>
      <c r="C759" t="s">
        <v>53</v>
      </c>
      <c r="D759" s="1">
        <v>-21415.1</v>
      </c>
      <c r="E759" s="1">
        <v>0</v>
      </c>
      <c r="F759" s="1">
        <v>21415.1</v>
      </c>
      <c r="G759" s="2">
        <f t="shared" si="11"/>
        <v>1</v>
      </c>
      <c r="H759" s="1"/>
      <c r="I759" s="1"/>
      <c r="J759" s="1"/>
      <c r="K759" s="1"/>
      <c r="L759" s="1"/>
    </row>
    <row r="760" spans="1:12" x14ac:dyDescent="0.35">
      <c r="A760" t="s">
        <v>105</v>
      </c>
      <c r="B760" t="s">
        <v>12</v>
      </c>
      <c r="C760" t="s">
        <v>53</v>
      </c>
      <c r="D760" s="1">
        <v>-23128.31</v>
      </c>
      <c r="E760" s="1">
        <v>0</v>
      </c>
      <c r="F760" s="1">
        <v>23128.31</v>
      </c>
      <c r="G760" s="2">
        <f t="shared" si="11"/>
        <v>1</v>
      </c>
      <c r="H760" s="1"/>
      <c r="I760" s="1"/>
      <c r="J760" s="1"/>
      <c r="K760" s="1"/>
      <c r="L760" s="1"/>
    </row>
    <row r="761" spans="1:12" x14ac:dyDescent="0.35">
      <c r="A761" t="s">
        <v>109</v>
      </c>
      <c r="B761" t="s">
        <v>13</v>
      </c>
      <c r="C761" t="s">
        <v>53</v>
      </c>
      <c r="D761" s="1">
        <v>-15000</v>
      </c>
      <c r="E761" s="1">
        <v>0</v>
      </c>
      <c r="F761" s="1">
        <v>15000</v>
      </c>
      <c r="G761" s="2">
        <f t="shared" si="11"/>
        <v>1</v>
      </c>
      <c r="H761" s="1"/>
      <c r="I761" s="1"/>
      <c r="J761" s="1"/>
      <c r="K761" s="1"/>
      <c r="L761" s="1"/>
    </row>
    <row r="762" spans="1:12" x14ac:dyDescent="0.35">
      <c r="A762" t="s">
        <v>108</v>
      </c>
      <c r="B762" t="s">
        <v>13</v>
      </c>
      <c r="C762" t="s">
        <v>53</v>
      </c>
      <c r="D762" s="1">
        <v>-16200</v>
      </c>
      <c r="E762" s="1">
        <v>0</v>
      </c>
      <c r="F762" s="1">
        <v>16200</v>
      </c>
      <c r="G762" s="2">
        <f t="shared" si="11"/>
        <v>1</v>
      </c>
      <c r="H762" s="1"/>
      <c r="I762" s="1"/>
      <c r="J762" s="1"/>
      <c r="K762" s="1"/>
      <c r="L762" s="1"/>
    </row>
    <row r="763" spans="1:12" x14ac:dyDescent="0.35">
      <c r="A763" t="s">
        <v>107</v>
      </c>
      <c r="B763" t="s">
        <v>13</v>
      </c>
      <c r="C763" t="s">
        <v>53</v>
      </c>
      <c r="D763" s="1">
        <v>-17496</v>
      </c>
      <c r="E763" s="1">
        <v>0</v>
      </c>
      <c r="F763" s="1">
        <v>17496</v>
      </c>
      <c r="G763" s="2">
        <f t="shared" si="11"/>
        <v>1</v>
      </c>
      <c r="H763" s="1"/>
      <c r="I763" s="1"/>
      <c r="J763" s="1"/>
      <c r="K763" s="1"/>
      <c r="L763" s="1"/>
    </row>
    <row r="764" spans="1:12" x14ac:dyDescent="0.35">
      <c r="A764" t="s">
        <v>106</v>
      </c>
      <c r="B764" t="s">
        <v>13</v>
      </c>
      <c r="C764" t="s">
        <v>53</v>
      </c>
      <c r="D764" s="1">
        <v>-18895.68</v>
      </c>
      <c r="E764" s="1">
        <v>0</v>
      </c>
      <c r="F764" s="1">
        <v>18895.68</v>
      </c>
      <c r="G764" s="2">
        <f t="shared" si="11"/>
        <v>1</v>
      </c>
      <c r="H764" s="1"/>
      <c r="I764" s="1"/>
      <c r="J764" s="1"/>
      <c r="K764" s="1"/>
      <c r="L764" s="1"/>
    </row>
    <row r="765" spans="1:12" x14ac:dyDescent="0.35">
      <c r="A765" t="s">
        <v>105</v>
      </c>
      <c r="B765" t="s">
        <v>13</v>
      </c>
      <c r="C765" t="s">
        <v>53</v>
      </c>
      <c r="D765" s="1">
        <v>-20407.330000000002</v>
      </c>
      <c r="E765" s="1">
        <v>0</v>
      </c>
      <c r="F765" s="1">
        <v>20407.330000000002</v>
      </c>
      <c r="G765" s="2">
        <f t="shared" si="11"/>
        <v>1</v>
      </c>
      <c r="H765" s="1"/>
      <c r="I765" s="1"/>
      <c r="J765" s="1"/>
      <c r="K765" s="1"/>
      <c r="L765" s="1"/>
    </row>
    <row r="766" spans="1:12" x14ac:dyDescent="0.35">
      <c r="A766" t="s">
        <v>105</v>
      </c>
      <c r="B766" t="s">
        <v>7</v>
      </c>
      <c r="C766" t="s">
        <v>53</v>
      </c>
      <c r="D766" s="1">
        <v>0</v>
      </c>
      <c r="E766" s="1">
        <v>-50000</v>
      </c>
      <c r="F766" s="1">
        <v>-50000</v>
      </c>
      <c r="G766" s="2" t="str">
        <f t="shared" si="11"/>
        <v>-</v>
      </c>
      <c r="H766" s="1"/>
      <c r="I766" s="1"/>
      <c r="J766" s="1"/>
      <c r="K766" s="1"/>
      <c r="L766" s="1"/>
    </row>
    <row r="767" spans="1:12" x14ac:dyDescent="0.35">
      <c r="A767" t="s">
        <v>109</v>
      </c>
      <c r="B767" t="s">
        <v>37</v>
      </c>
      <c r="C767" t="s">
        <v>53</v>
      </c>
      <c r="D767" s="1">
        <v>-823200</v>
      </c>
      <c r="E767" s="1">
        <v>-24000</v>
      </c>
      <c r="F767" s="1">
        <v>799200</v>
      </c>
      <c r="G767" s="2">
        <f t="shared" si="11"/>
        <v>0.9708454810495627</v>
      </c>
      <c r="H767" s="1"/>
      <c r="I767" s="1"/>
      <c r="J767" s="1"/>
      <c r="K767" s="1"/>
      <c r="L767" s="1"/>
    </row>
    <row r="768" spans="1:12" x14ac:dyDescent="0.35">
      <c r="A768" t="s">
        <v>108</v>
      </c>
      <c r="B768" t="s">
        <v>37</v>
      </c>
      <c r="C768" t="s">
        <v>53</v>
      </c>
      <c r="D768" s="1">
        <v>-823200</v>
      </c>
      <c r="E768" s="1">
        <v>-532000</v>
      </c>
      <c r="F768" s="1">
        <v>291200</v>
      </c>
      <c r="G768" s="2">
        <f t="shared" si="11"/>
        <v>0.35374149659863946</v>
      </c>
      <c r="H768" s="1"/>
      <c r="I768" s="1"/>
      <c r="J768" s="1"/>
      <c r="K768" s="1"/>
      <c r="L768" s="1"/>
    </row>
    <row r="769" spans="1:12" x14ac:dyDescent="0.35">
      <c r="A769" t="s">
        <v>107</v>
      </c>
      <c r="B769" t="s">
        <v>37</v>
      </c>
      <c r="C769" t="s">
        <v>53</v>
      </c>
      <c r="D769" s="1">
        <v>-823200</v>
      </c>
      <c r="E769" s="1">
        <v>-720000</v>
      </c>
      <c r="F769" s="1">
        <v>103200</v>
      </c>
      <c r="G769" s="2">
        <f t="shared" si="11"/>
        <v>0.12536443148688048</v>
      </c>
      <c r="H769" s="1"/>
      <c r="I769" s="1"/>
      <c r="J769" s="1"/>
      <c r="K769" s="1"/>
      <c r="L769" s="1"/>
    </row>
    <row r="770" spans="1:12" x14ac:dyDescent="0.35">
      <c r="A770" t="s">
        <v>106</v>
      </c>
      <c r="B770" t="s">
        <v>37</v>
      </c>
      <c r="C770" t="s">
        <v>53</v>
      </c>
      <c r="D770" s="1">
        <v>-823200</v>
      </c>
      <c r="E770" s="1">
        <v>-376000</v>
      </c>
      <c r="F770" s="1">
        <v>447200</v>
      </c>
      <c r="G770" s="2">
        <f t="shared" ref="G770:G833" si="12">IF(D770=0,"-",IF(D770&lt;0,F770/D770*-1,F770/D770))</f>
        <v>0.54324586977648204</v>
      </c>
      <c r="H770" s="1"/>
      <c r="I770" s="1"/>
      <c r="J770" s="1"/>
      <c r="K770" s="1"/>
      <c r="L770" s="1"/>
    </row>
    <row r="771" spans="1:12" x14ac:dyDescent="0.35">
      <c r="A771" t="s">
        <v>105</v>
      </c>
      <c r="B771" t="s">
        <v>37</v>
      </c>
      <c r="C771" t="s">
        <v>53</v>
      </c>
      <c r="D771" s="1">
        <v>-823200</v>
      </c>
      <c r="E771" s="1">
        <v>-732000</v>
      </c>
      <c r="F771" s="1">
        <v>91200</v>
      </c>
      <c r="G771" s="2">
        <f t="shared" si="12"/>
        <v>0.11078717201166181</v>
      </c>
      <c r="H771" s="1"/>
      <c r="I771" s="1"/>
      <c r="J771" s="1"/>
      <c r="K771" s="1"/>
      <c r="L771" s="1"/>
    </row>
    <row r="772" spans="1:12" x14ac:dyDescent="0.35">
      <c r="A772" t="s">
        <v>108</v>
      </c>
      <c r="B772" t="s">
        <v>30</v>
      </c>
      <c r="C772" t="s">
        <v>53</v>
      </c>
      <c r="D772" s="1">
        <v>-524225.82</v>
      </c>
      <c r="E772" s="1">
        <v>0</v>
      </c>
      <c r="F772" s="1">
        <v>524225.82</v>
      </c>
      <c r="G772" s="2">
        <f t="shared" si="12"/>
        <v>1</v>
      </c>
      <c r="H772" s="1"/>
      <c r="I772" s="1"/>
      <c r="J772" s="1"/>
      <c r="K772" s="1"/>
      <c r="L772" s="1"/>
    </row>
    <row r="773" spans="1:12" x14ac:dyDescent="0.35">
      <c r="A773" t="s">
        <v>107</v>
      </c>
      <c r="B773" t="s">
        <v>30</v>
      </c>
      <c r="C773" t="s">
        <v>53</v>
      </c>
      <c r="D773" s="1">
        <v>-983362.41</v>
      </c>
      <c r="E773" s="1">
        <v>0</v>
      </c>
      <c r="F773" s="1">
        <v>983362.41</v>
      </c>
      <c r="G773" s="2">
        <f t="shared" si="12"/>
        <v>1</v>
      </c>
      <c r="H773" s="1"/>
      <c r="I773" s="1"/>
      <c r="J773" s="1"/>
      <c r="K773" s="1"/>
      <c r="L773" s="1"/>
    </row>
    <row r="774" spans="1:12" x14ac:dyDescent="0.35">
      <c r="A774" t="s">
        <v>106</v>
      </c>
      <c r="B774" t="s">
        <v>30</v>
      </c>
      <c r="C774" t="s">
        <v>53</v>
      </c>
      <c r="D774" s="1">
        <v>-745977.09</v>
      </c>
      <c r="E774" s="1">
        <v>0</v>
      </c>
      <c r="F774" s="1">
        <v>745977.09</v>
      </c>
      <c r="G774" s="2">
        <f t="shared" si="12"/>
        <v>1</v>
      </c>
      <c r="H774" s="1"/>
      <c r="I774" s="1"/>
      <c r="J774" s="1"/>
      <c r="K774" s="1"/>
      <c r="L774" s="1"/>
    </row>
    <row r="775" spans="1:12" x14ac:dyDescent="0.35">
      <c r="A775" t="s">
        <v>105</v>
      </c>
      <c r="B775" t="s">
        <v>30</v>
      </c>
      <c r="C775" t="s">
        <v>53</v>
      </c>
      <c r="D775" s="1">
        <v>-745977.09</v>
      </c>
      <c r="E775" s="1">
        <v>-250000</v>
      </c>
      <c r="F775" s="1">
        <v>495977.09</v>
      </c>
      <c r="G775" s="2">
        <f t="shared" si="12"/>
        <v>0.66486906454459616</v>
      </c>
      <c r="H775" s="1"/>
      <c r="I775" s="1"/>
      <c r="J775" s="1"/>
      <c r="K775" s="1"/>
      <c r="L775" s="1"/>
    </row>
    <row r="776" spans="1:12" x14ac:dyDescent="0.35">
      <c r="A776" t="s">
        <v>107</v>
      </c>
      <c r="B776" t="s">
        <v>40</v>
      </c>
      <c r="C776" t="s">
        <v>53</v>
      </c>
      <c r="D776" s="1">
        <v>0</v>
      </c>
      <c r="E776" s="1">
        <v>-91000</v>
      </c>
      <c r="F776" s="1">
        <v>-91000</v>
      </c>
      <c r="G776" s="2" t="str">
        <f t="shared" si="12"/>
        <v>-</v>
      </c>
      <c r="H776" s="1"/>
      <c r="I776" s="1"/>
      <c r="J776" s="1"/>
      <c r="K776" s="1"/>
      <c r="L776" s="1"/>
    </row>
    <row r="777" spans="1:12" x14ac:dyDescent="0.35">
      <c r="A777" t="s">
        <v>105</v>
      </c>
      <c r="B777" t="s">
        <v>40</v>
      </c>
      <c r="C777" t="s">
        <v>53</v>
      </c>
      <c r="D777" s="1">
        <v>0</v>
      </c>
      <c r="E777" s="1">
        <v>-60000</v>
      </c>
      <c r="F777" s="1">
        <v>-60000</v>
      </c>
      <c r="G777" s="2" t="str">
        <f t="shared" si="12"/>
        <v>-</v>
      </c>
      <c r="H777" s="1"/>
      <c r="I777" s="1"/>
      <c r="J777" s="1"/>
      <c r="K777" s="1"/>
      <c r="L777" s="1"/>
    </row>
    <row r="778" spans="1:12" x14ac:dyDescent="0.35">
      <c r="A778" t="s">
        <v>108</v>
      </c>
      <c r="B778" t="s">
        <v>98</v>
      </c>
      <c r="C778" t="s">
        <v>53</v>
      </c>
      <c r="D778" s="1">
        <v>-35000</v>
      </c>
      <c r="E778" s="1">
        <v>0</v>
      </c>
      <c r="F778" s="1">
        <v>35000</v>
      </c>
      <c r="G778" s="2">
        <f t="shared" si="12"/>
        <v>1</v>
      </c>
      <c r="H778" s="1"/>
      <c r="I778" s="1"/>
      <c r="J778" s="1"/>
      <c r="K778" s="1"/>
      <c r="L778" s="1"/>
    </row>
    <row r="779" spans="1:12" x14ac:dyDescent="0.35">
      <c r="A779" t="s">
        <v>107</v>
      </c>
      <c r="B779" t="s">
        <v>98</v>
      </c>
      <c r="C779" t="s">
        <v>53</v>
      </c>
      <c r="D779" s="1">
        <v>-70000</v>
      </c>
      <c r="E779" s="1">
        <v>0</v>
      </c>
      <c r="F779" s="1">
        <v>70000</v>
      </c>
      <c r="G779" s="2">
        <f t="shared" si="12"/>
        <v>1</v>
      </c>
      <c r="H779" s="1"/>
      <c r="I779" s="1"/>
      <c r="J779" s="1"/>
      <c r="K779" s="1"/>
      <c r="L779" s="1"/>
    </row>
    <row r="780" spans="1:12" x14ac:dyDescent="0.35">
      <c r="A780" t="s">
        <v>106</v>
      </c>
      <c r="B780" t="s">
        <v>98</v>
      </c>
      <c r="C780" t="s">
        <v>53</v>
      </c>
      <c r="D780" s="1">
        <v>-70000</v>
      </c>
      <c r="E780" s="1">
        <v>-114000</v>
      </c>
      <c r="F780" s="1">
        <v>-44000</v>
      </c>
      <c r="G780" s="2">
        <f t="shared" si="12"/>
        <v>-0.62857142857142856</v>
      </c>
      <c r="H780" s="1"/>
      <c r="I780" s="1"/>
      <c r="J780" s="1"/>
      <c r="K780" s="1"/>
      <c r="L780" s="1"/>
    </row>
    <row r="781" spans="1:12" x14ac:dyDescent="0.35">
      <c r="A781" t="s">
        <v>105</v>
      </c>
      <c r="B781" t="s">
        <v>98</v>
      </c>
      <c r="C781" t="s">
        <v>53</v>
      </c>
      <c r="D781" s="1">
        <v>-70000</v>
      </c>
      <c r="E781" s="1">
        <v>0</v>
      </c>
      <c r="F781" s="1">
        <v>70000</v>
      </c>
      <c r="G781" s="2">
        <f t="shared" si="12"/>
        <v>1</v>
      </c>
      <c r="H781" s="1"/>
      <c r="I781" s="1"/>
      <c r="J781" s="1"/>
      <c r="K781" s="1"/>
      <c r="L781" s="1"/>
    </row>
    <row r="782" spans="1:12" x14ac:dyDescent="0.35">
      <c r="A782" t="s">
        <v>109</v>
      </c>
      <c r="B782" t="s">
        <v>15</v>
      </c>
      <c r="C782" t="s">
        <v>54</v>
      </c>
      <c r="D782" s="1">
        <v>-22000</v>
      </c>
      <c r="E782" s="1">
        <v>-10600</v>
      </c>
      <c r="F782" s="1">
        <v>11400</v>
      </c>
      <c r="G782" s="2">
        <f t="shared" si="12"/>
        <v>0.51818181818181819</v>
      </c>
      <c r="H782" s="1"/>
      <c r="I782" s="1"/>
      <c r="J782" s="1"/>
      <c r="K782" s="1"/>
      <c r="L782" s="1"/>
    </row>
    <row r="783" spans="1:12" x14ac:dyDescent="0.35">
      <c r="A783" t="s">
        <v>108</v>
      </c>
      <c r="B783" t="s">
        <v>15</v>
      </c>
      <c r="C783" t="s">
        <v>54</v>
      </c>
      <c r="D783" s="1">
        <v>-23760</v>
      </c>
      <c r="E783" s="1">
        <v>-83900</v>
      </c>
      <c r="F783" s="1">
        <v>-60140</v>
      </c>
      <c r="G783" s="2">
        <f t="shared" si="12"/>
        <v>-2.5311447811447811</v>
      </c>
      <c r="H783" s="1"/>
      <c r="I783" s="1"/>
      <c r="J783" s="1"/>
      <c r="K783" s="1"/>
      <c r="L783" s="1"/>
    </row>
    <row r="784" spans="1:12" x14ac:dyDescent="0.35">
      <c r="A784" t="s">
        <v>107</v>
      </c>
      <c r="B784" t="s">
        <v>15</v>
      </c>
      <c r="C784" t="s">
        <v>54</v>
      </c>
      <c r="D784" s="1">
        <v>-24710.400000000001</v>
      </c>
      <c r="E784" s="1">
        <v>-12200</v>
      </c>
      <c r="F784" s="1">
        <v>12510.4</v>
      </c>
      <c r="G784" s="2">
        <f t="shared" si="12"/>
        <v>0.50628075628075619</v>
      </c>
      <c r="H784" s="1"/>
      <c r="I784" s="1"/>
      <c r="J784" s="1"/>
      <c r="K784" s="1"/>
      <c r="L784" s="1"/>
    </row>
    <row r="785" spans="1:12" x14ac:dyDescent="0.35">
      <c r="A785" t="s">
        <v>106</v>
      </c>
      <c r="B785" t="s">
        <v>15</v>
      </c>
      <c r="C785" t="s">
        <v>54</v>
      </c>
      <c r="D785" s="1">
        <v>-25698.82</v>
      </c>
      <c r="E785" s="1">
        <v>-59100</v>
      </c>
      <c r="F785" s="1">
        <v>-33401.18</v>
      </c>
      <c r="G785" s="2">
        <f t="shared" si="12"/>
        <v>-1.2997164850370562</v>
      </c>
      <c r="H785" s="1"/>
      <c r="I785" s="1"/>
      <c r="J785" s="1"/>
      <c r="K785" s="1"/>
      <c r="L785" s="1"/>
    </row>
    <row r="786" spans="1:12" x14ac:dyDescent="0.35">
      <c r="A786" t="s">
        <v>105</v>
      </c>
      <c r="B786" t="s">
        <v>15</v>
      </c>
      <c r="C786" t="s">
        <v>54</v>
      </c>
      <c r="D786" s="1">
        <v>-26726.77</v>
      </c>
      <c r="E786" s="1">
        <v>-14100</v>
      </c>
      <c r="F786" s="1">
        <v>12626.77</v>
      </c>
      <c r="G786" s="2">
        <f t="shared" si="12"/>
        <v>0.47243905642170753</v>
      </c>
      <c r="H786" s="1"/>
      <c r="I786" s="1"/>
      <c r="J786" s="1"/>
      <c r="K786" s="1"/>
      <c r="L786" s="1"/>
    </row>
    <row r="787" spans="1:12" x14ac:dyDescent="0.35">
      <c r="A787" t="s">
        <v>109</v>
      </c>
      <c r="B787" t="s">
        <v>11</v>
      </c>
      <c r="C787" t="s">
        <v>54</v>
      </c>
      <c r="D787" s="1">
        <v>-20000</v>
      </c>
      <c r="E787" s="1">
        <v>0</v>
      </c>
      <c r="F787" s="1">
        <v>20000</v>
      </c>
      <c r="G787" s="2">
        <f t="shared" si="12"/>
        <v>1</v>
      </c>
      <c r="H787" s="1"/>
      <c r="I787" s="1"/>
      <c r="J787" s="1"/>
      <c r="K787" s="1"/>
      <c r="L787" s="1"/>
    </row>
    <row r="788" spans="1:12" x14ac:dyDescent="0.35">
      <c r="A788" t="s">
        <v>108</v>
      </c>
      <c r="B788" t="s">
        <v>11</v>
      </c>
      <c r="C788" t="s">
        <v>54</v>
      </c>
      <c r="D788" s="1">
        <v>-21600</v>
      </c>
      <c r="E788" s="1">
        <v>0</v>
      </c>
      <c r="F788" s="1">
        <v>21600</v>
      </c>
      <c r="G788" s="2">
        <f t="shared" si="12"/>
        <v>1</v>
      </c>
      <c r="H788" s="1"/>
      <c r="I788" s="1"/>
      <c r="J788" s="1"/>
      <c r="K788" s="1"/>
      <c r="L788" s="1"/>
    </row>
    <row r="789" spans="1:12" x14ac:dyDescent="0.35">
      <c r="A789" t="s">
        <v>107</v>
      </c>
      <c r="B789" t="s">
        <v>11</v>
      </c>
      <c r="C789" t="s">
        <v>54</v>
      </c>
      <c r="D789" s="1">
        <v>-23328</v>
      </c>
      <c r="E789" s="1">
        <v>-146000</v>
      </c>
      <c r="F789" s="1">
        <v>-122672</v>
      </c>
      <c r="G789" s="2">
        <f t="shared" si="12"/>
        <v>-5.2585733882030175</v>
      </c>
      <c r="H789" s="1"/>
      <c r="I789" s="1"/>
      <c r="J789" s="1"/>
      <c r="K789" s="1"/>
      <c r="L789" s="1"/>
    </row>
    <row r="790" spans="1:12" x14ac:dyDescent="0.35">
      <c r="A790" t="s">
        <v>106</v>
      </c>
      <c r="B790" t="s">
        <v>11</v>
      </c>
      <c r="C790" t="s">
        <v>54</v>
      </c>
      <c r="D790" s="1">
        <v>-25194.240000000002</v>
      </c>
      <c r="E790" s="1">
        <v>0</v>
      </c>
      <c r="F790" s="1">
        <v>25194.240000000002</v>
      </c>
      <c r="G790" s="2">
        <f t="shared" si="12"/>
        <v>1</v>
      </c>
      <c r="H790" s="1"/>
      <c r="I790" s="1"/>
      <c r="J790" s="1"/>
      <c r="K790" s="1"/>
      <c r="L790" s="1"/>
    </row>
    <row r="791" spans="1:12" x14ac:dyDescent="0.35">
      <c r="A791" t="s">
        <v>105</v>
      </c>
      <c r="B791" t="s">
        <v>11</v>
      </c>
      <c r="C791" t="s">
        <v>54</v>
      </c>
      <c r="D791" s="1">
        <v>-27209.78</v>
      </c>
      <c r="E791" s="1">
        <v>0</v>
      </c>
      <c r="F791" s="1">
        <v>27209.78</v>
      </c>
      <c r="G791" s="2">
        <f t="shared" si="12"/>
        <v>1</v>
      </c>
      <c r="H791" s="1"/>
      <c r="I791" s="1"/>
      <c r="J791" s="1"/>
      <c r="K791" s="1"/>
      <c r="L791" s="1"/>
    </row>
    <row r="792" spans="1:12" x14ac:dyDescent="0.35">
      <c r="A792" t="s">
        <v>109</v>
      </c>
      <c r="B792" t="s">
        <v>12</v>
      </c>
      <c r="C792" t="s">
        <v>54</v>
      </c>
      <c r="D792" s="1">
        <v>-15000</v>
      </c>
      <c r="E792" s="1">
        <v>0</v>
      </c>
      <c r="F792" s="1">
        <v>15000</v>
      </c>
      <c r="G792" s="2">
        <f t="shared" si="12"/>
        <v>1</v>
      </c>
      <c r="H792" s="1"/>
      <c r="I792" s="1"/>
      <c r="J792" s="1"/>
      <c r="K792" s="1"/>
      <c r="L792" s="1"/>
    </row>
    <row r="793" spans="1:12" x14ac:dyDescent="0.35">
      <c r="A793" t="s">
        <v>108</v>
      </c>
      <c r="B793" t="s">
        <v>12</v>
      </c>
      <c r="C793" t="s">
        <v>54</v>
      </c>
      <c r="D793" s="1">
        <v>-16200</v>
      </c>
      <c r="E793" s="1">
        <v>0</v>
      </c>
      <c r="F793" s="1">
        <v>16200</v>
      </c>
      <c r="G793" s="2">
        <f t="shared" si="12"/>
        <v>1</v>
      </c>
      <c r="H793" s="1"/>
      <c r="I793" s="1"/>
      <c r="J793" s="1"/>
      <c r="K793" s="1"/>
      <c r="L793" s="1"/>
    </row>
    <row r="794" spans="1:12" x14ac:dyDescent="0.35">
      <c r="A794" t="s">
        <v>107</v>
      </c>
      <c r="B794" t="s">
        <v>12</v>
      </c>
      <c r="C794" t="s">
        <v>54</v>
      </c>
      <c r="D794" s="1">
        <v>-17496</v>
      </c>
      <c r="E794" s="1">
        <v>0</v>
      </c>
      <c r="F794" s="1">
        <v>17496</v>
      </c>
      <c r="G794" s="2">
        <f t="shared" si="12"/>
        <v>1</v>
      </c>
      <c r="H794" s="1"/>
      <c r="I794" s="1"/>
      <c r="J794" s="1"/>
      <c r="K794" s="1"/>
      <c r="L794" s="1"/>
    </row>
    <row r="795" spans="1:12" x14ac:dyDescent="0.35">
      <c r="A795" t="s">
        <v>106</v>
      </c>
      <c r="B795" t="s">
        <v>12</v>
      </c>
      <c r="C795" t="s">
        <v>54</v>
      </c>
      <c r="D795" s="1">
        <v>-18895.68</v>
      </c>
      <c r="E795" s="1">
        <v>0</v>
      </c>
      <c r="F795" s="1">
        <v>18895.68</v>
      </c>
      <c r="G795" s="2">
        <f t="shared" si="12"/>
        <v>1</v>
      </c>
      <c r="H795" s="1"/>
      <c r="I795" s="1"/>
      <c r="J795" s="1"/>
      <c r="K795" s="1"/>
      <c r="L795" s="1"/>
    </row>
    <row r="796" spans="1:12" x14ac:dyDescent="0.35">
      <c r="A796" t="s">
        <v>105</v>
      </c>
      <c r="B796" t="s">
        <v>12</v>
      </c>
      <c r="C796" t="s">
        <v>54</v>
      </c>
      <c r="D796" s="1">
        <v>-20407.330000000002</v>
      </c>
      <c r="E796" s="1">
        <v>0</v>
      </c>
      <c r="F796" s="1">
        <v>20407.330000000002</v>
      </c>
      <c r="G796" s="2">
        <f t="shared" si="12"/>
        <v>1</v>
      </c>
      <c r="H796" s="1"/>
      <c r="I796" s="1"/>
      <c r="J796" s="1"/>
      <c r="K796" s="1"/>
      <c r="L796" s="1"/>
    </row>
    <row r="797" spans="1:12" x14ac:dyDescent="0.35">
      <c r="A797" t="s">
        <v>109</v>
      </c>
      <c r="B797" t="s">
        <v>13</v>
      </c>
      <c r="C797" t="s">
        <v>54</v>
      </c>
      <c r="D797" s="1">
        <v>-10000</v>
      </c>
      <c r="E797" s="1">
        <v>0</v>
      </c>
      <c r="F797" s="1">
        <v>10000</v>
      </c>
      <c r="G797" s="2">
        <f t="shared" si="12"/>
        <v>1</v>
      </c>
      <c r="H797" s="1"/>
      <c r="I797" s="1"/>
      <c r="J797" s="1"/>
      <c r="K797" s="1"/>
      <c r="L797" s="1"/>
    </row>
    <row r="798" spans="1:12" x14ac:dyDescent="0.35">
      <c r="A798" t="s">
        <v>108</v>
      </c>
      <c r="B798" t="s">
        <v>13</v>
      </c>
      <c r="C798" t="s">
        <v>54</v>
      </c>
      <c r="D798" s="1">
        <v>-10800</v>
      </c>
      <c r="E798" s="1">
        <v>0</v>
      </c>
      <c r="F798" s="1">
        <v>10800</v>
      </c>
      <c r="G798" s="2">
        <f t="shared" si="12"/>
        <v>1</v>
      </c>
      <c r="H798" s="1"/>
      <c r="I798" s="1"/>
      <c r="J798" s="1"/>
      <c r="K798" s="1"/>
      <c r="L798" s="1"/>
    </row>
    <row r="799" spans="1:12" x14ac:dyDescent="0.35">
      <c r="A799" t="s">
        <v>107</v>
      </c>
      <c r="B799" t="s">
        <v>13</v>
      </c>
      <c r="C799" t="s">
        <v>54</v>
      </c>
      <c r="D799" s="1">
        <v>-11664</v>
      </c>
      <c r="E799" s="1">
        <v>0</v>
      </c>
      <c r="F799" s="1">
        <v>11664</v>
      </c>
      <c r="G799" s="2">
        <f t="shared" si="12"/>
        <v>1</v>
      </c>
      <c r="H799" s="1"/>
      <c r="I799" s="1"/>
      <c r="J799" s="1"/>
      <c r="K799" s="1"/>
      <c r="L799" s="1"/>
    </row>
    <row r="800" spans="1:12" x14ac:dyDescent="0.35">
      <c r="A800" t="s">
        <v>106</v>
      </c>
      <c r="B800" t="s">
        <v>13</v>
      </c>
      <c r="C800" t="s">
        <v>54</v>
      </c>
      <c r="D800" s="1">
        <v>-12597.12</v>
      </c>
      <c r="E800" s="1">
        <v>0</v>
      </c>
      <c r="F800" s="1">
        <v>12597.12</v>
      </c>
      <c r="G800" s="2">
        <f t="shared" si="12"/>
        <v>1</v>
      </c>
      <c r="H800" s="1"/>
      <c r="I800" s="1"/>
      <c r="J800" s="1"/>
      <c r="K800" s="1"/>
      <c r="L800" s="1"/>
    </row>
    <row r="801" spans="1:12" x14ac:dyDescent="0.35">
      <c r="A801" t="s">
        <v>105</v>
      </c>
      <c r="B801" t="s">
        <v>13</v>
      </c>
      <c r="C801" t="s">
        <v>54</v>
      </c>
      <c r="D801" s="1">
        <v>-13604.89</v>
      </c>
      <c r="E801" s="1">
        <v>0</v>
      </c>
      <c r="F801" s="1">
        <v>13604.89</v>
      </c>
      <c r="G801" s="2">
        <f t="shared" si="12"/>
        <v>1</v>
      </c>
      <c r="H801" s="1"/>
      <c r="I801" s="1"/>
      <c r="J801" s="1"/>
      <c r="K801" s="1"/>
      <c r="L801" s="1"/>
    </row>
    <row r="802" spans="1:12" x14ac:dyDescent="0.35">
      <c r="A802" t="s">
        <v>109</v>
      </c>
      <c r="B802" t="s">
        <v>21</v>
      </c>
      <c r="C802" t="s">
        <v>54</v>
      </c>
      <c r="D802" s="1">
        <v>0</v>
      </c>
      <c r="E802" s="1">
        <v>-7500</v>
      </c>
      <c r="F802" s="1">
        <v>-7500</v>
      </c>
      <c r="G802" s="2" t="str">
        <f t="shared" si="12"/>
        <v>-</v>
      </c>
      <c r="H802" s="1"/>
      <c r="I802" s="1"/>
      <c r="J802" s="1"/>
      <c r="K802" s="1"/>
      <c r="L802" s="1"/>
    </row>
    <row r="803" spans="1:12" x14ac:dyDescent="0.35">
      <c r="A803" t="s">
        <v>109</v>
      </c>
      <c r="B803" t="s">
        <v>18</v>
      </c>
      <c r="C803" t="s">
        <v>54</v>
      </c>
      <c r="D803" s="1">
        <v>-200000</v>
      </c>
      <c r="E803" s="1">
        <v>0</v>
      </c>
      <c r="F803" s="1">
        <v>200000</v>
      </c>
      <c r="G803" s="2">
        <f t="shared" si="12"/>
        <v>1</v>
      </c>
      <c r="H803" s="1"/>
      <c r="I803" s="1"/>
      <c r="J803" s="1"/>
      <c r="K803" s="1"/>
      <c r="L803" s="1"/>
    </row>
    <row r="804" spans="1:12" x14ac:dyDescent="0.35">
      <c r="A804" t="s">
        <v>109</v>
      </c>
      <c r="B804" t="s">
        <v>27</v>
      </c>
      <c r="C804" t="s">
        <v>55</v>
      </c>
      <c r="D804" s="1">
        <v>-2250000</v>
      </c>
      <c r="E804" s="1">
        <v>-2350935.17</v>
      </c>
      <c r="F804" s="1">
        <v>-100935.17</v>
      </c>
      <c r="G804" s="2">
        <f t="shared" si="12"/>
        <v>-4.4860075555555552E-2</v>
      </c>
      <c r="H804" s="1"/>
      <c r="I804" s="1"/>
      <c r="J804" s="1"/>
      <c r="K804" s="1"/>
      <c r="L804" s="1"/>
    </row>
    <row r="805" spans="1:12" x14ac:dyDescent="0.35">
      <c r="A805" t="s">
        <v>108</v>
      </c>
      <c r="B805" t="s">
        <v>27</v>
      </c>
      <c r="C805" t="s">
        <v>55</v>
      </c>
      <c r="D805" s="1">
        <v>-2250000</v>
      </c>
      <c r="E805" s="1">
        <v>-1824945.44</v>
      </c>
      <c r="F805" s="1">
        <v>425054.56</v>
      </c>
      <c r="G805" s="2">
        <f t="shared" si="12"/>
        <v>0.18891313777777777</v>
      </c>
      <c r="H805" s="1"/>
      <c r="I805" s="1"/>
      <c r="J805" s="1"/>
      <c r="K805" s="1"/>
      <c r="L805" s="1"/>
    </row>
    <row r="806" spans="1:12" x14ac:dyDescent="0.35">
      <c r="A806" t="s">
        <v>107</v>
      </c>
      <c r="B806" t="s">
        <v>27</v>
      </c>
      <c r="C806" t="s">
        <v>55</v>
      </c>
      <c r="D806" s="1">
        <v>-2250000</v>
      </c>
      <c r="E806" s="1">
        <v>-1214412.79</v>
      </c>
      <c r="F806" s="1">
        <v>1035587.21</v>
      </c>
      <c r="G806" s="2">
        <f t="shared" si="12"/>
        <v>0.46026098222222223</v>
      </c>
      <c r="H806" s="1"/>
      <c r="I806" s="1"/>
      <c r="J806" s="1"/>
      <c r="K806" s="1"/>
      <c r="L806" s="1"/>
    </row>
    <row r="807" spans="1:12" x14ac:dyDescent="0.35">
      <c r="A807" t="s">
        <v>106</v>
      </c>
      <c r="B807" t="s">
        <v>27</v>
      </c>
      <c r="C807" t="s">
        <v>55</v>
      </c>
      <c r="D807" s="1">
        <v>-900000</v>
      </c>
      <c r="E807" s="1">
        <v>-1602491.3</v>
      </c>
      <c r="F807" s="1">
        <v>-702491.3</v>
      </c>
      <c r="G807" s="2">
        <f t="shared" si="12"/>
        <v>-0.78054588888888898</v>
      </c>
      <c r="H807" s="1"/>
      <c r="I807" s="1"/>
      <c r="J807" s="1"/>
      <c r="K807" s="1"/>
      <c r="L807" s="1"/>
    </row>
    <row r="808" spans="1:12" x14ac:dyDescent="0.35">
      <c r="A808" t="s">
        <v>105</v>
      </c>
      <c r="B808" t="s">
        <v>27</v>
      </c>
      <c r="C808" t="s">
        <v>55</v>
      </c>
      <c r="D808" s="1">
        <v>-248000.1</v>
      </c>
      <c r="E808" s="1">
        <v>-368764.11</v>
      </c>
      <c r="F808" s="1">
        <v>-120764.01</v>
      </c>
      <c r="G808" s="2">
        <f t="shared" si="12"/>
        <v>-0.48695145687441249</v>
      </c>
      <c r="H808" s="1"/>
      <c r="I808" s="1"/>
      <c r="J808" s="1"/>
      <c r="K808" s="1"/>
      <c r="L808" s="1"/>
    </row>
    <row r="809" spans="1:12" x14ac:dyDescent="0.35">
      <c r="A809" t="s">
        <v>109</v>
      </c>
      <c r="B809" t="s">
        <v>15</v>
      </c>
      <c r="C809" t="s">
        <v>55</v>
      </c>
      <c r="D809" s="1">
        <v>-25000</v>
      </c>
      <c r="E809" s="1">
        <v>0</v>
      </c>
      <c r="F809" s="1">
        <v>25000</v>
      </c>
      <c r="G809" s="2">
        <f t="shared" si="12"/>
        <v>1</v>
      </c>
      <c r="H809" s="1"/>
      <c r="I809" s="1"/>
      <c r="J809" s="1"/>
      <c r="K809" s="1"/>
      <c r="L809" s="1"/>
    </row>
    <row r="810" spans="1:12" x14ac:dyDescent="0.35">
      <c r="A810" t="s">
        <v>108</v>
      </c>
      <c r="B810" t="s">
        <v>15</v>
      </c>
      <c r="C810" t="s">
        <v>55</v>
      </c>
      <c r="D810" s="1">
        <v>-27000</v>
      </c>
      <c r="E810" s="1">
        <v>0</v>
      </c>
      <c r="F810" s="1">
        <v>27000</v>
      </c>
      <c r="G810" s="2">
        <f t="shared" si="12"/>
        <v>1</v>
      </c>
      <c r="H810" s="1"/>
      <c r="I810" s="1"/>
      <c r="J810" s="1"/>
      <c r="K810" s="1"/>
      <c r="L810" s="1"/>
    </row>
    <row r="811" spans="1:12" x14ac:dyDescent="0.35">
      <c r="A811" t="s">
        <v>107</v>
      </c>
      <c r="B811" t="s">
        <v>15</v>
      </c>
      <c r="C811" t="s">
        <v>55</v>
      </c>
      <c r="D811" s="1">
        <v>-28080</v>
      </c>
      <c r="E811" s="1">
        <v>0</v>
      </c>
      <c r="F811" s="1">
        <v>28080</v>
      </c>
      <c r="G811" s="2">
        <f t="shared" si="12"/>
        <v>1</v>
      </c>
      <c r="H811" s="1"/>
      <c r="I811" s="1"/>
      <c r="J811" s="1"/>
      <c r="K811" s="1"/>
      <c r="L811" s="1"/>
    </row>
    <row r="812" spans="1:12" x14ac:dyDescent="0.35">
      <c r="A812" t="s">
        <v>106</v>
      </c>
      <c r="B812" t="s">
        <v>15</v>
      </c>
      <c r="C812" t="s">
        <v>55</v>
      </c>
      <c r="D812" s="1">
        <v>-29203.200000000001</v>
      </c>
      <c r="E812" s="1">
        <v>0</v>
      </c>
      <c r="F812" s="1">
        <v>29203.200000000001</v>
      </c>
      <c r="G812" s="2">
        <f t="shared" si="12"/>
        <v>1</v>
      </c>
      <c r="H812" s="1"/>
      <c r="I812" s="1"/>
      <c r="J812" s="1"/>
      <c r="K812" s="1"/>
      <c r="L812" s="1"/>
    </row>
    <row r="813" spans="1:12" x14ac:dyDescent="0.35">
      <c r="A813" t="s">
        <v>105</v>
      </c>
      <c r="B813" t="s">
        <v>15</v>
      </c>
      <c r="C813" t="s">
        <v>55</v>
      </c>
      <c r="D813" s="1">
        <v>-30371.33</v>
      </c>
      <c r="E813" s="1">
        <v>0</v>
      </c>
      <c r="F813" s="1">
        <v>30371.33</v>
      </c>
      <c r="G813" s="2">
        <f t="shared" si="12"/>
        <v>1</v>
      </c>
      <c r="H813" s="1"/>
      <c r="I813" s="1"/>
      <c r="J813" s="1"/>
      <c r="K813" s="1"/>
      <c r="L813" s="1"/>
    </row>
    <row r="814" spans="1:12" x14ac:dyDescent="0.35">
      <c r="A814" t="s">
        <v>109</v>
      </c>
      <c r="B814" t="s">
        <v>11</v>
      </c>
      <c r="C814" t="s">
        <v>55</v>
      </c>
      <c r="D814" s="1">
        <v>-18000</v>
      </c>
      <c r="E814" s="1">
        <v>0</v>
      </c>
      <c r="F814" s="1">
        <v>18000</v>
      </c>
      <c r="G814" s="2">
        <f t="shared" si="12"/>
        <v>1</v>
      </c>
      <c r="H814" s="1"/>
      <c r="I814" s="1"/>
      <c r="J814" s="1"/>
      <c r="K814" s="1"/>
      <c r="L814" s="1"/>
    </row>
    <row r="815" spans="1:12" x14ac:dyDescent="0.35">
      <c r="A815" t="s">
        <v>108</v>
      </c>
      <c r="B815" t="s">
        <v>11</v>
      </c>
      <c r="C815" t="s">
        <v>55</v>
      </c>
      <c r="D815" s="1">
        <v>-19440</v>
      </c>
      <c r="E815" s="1">
        <v>0</v>
      </c>
      <c r="F815" s="1">
        <v>19440</v>
      </c>
      <c r="G815" s="2">
        <f t="shared" si="12"/>
        <v>1</v>
      </c>
      <c r="H815" s="1"/>
      <c r="I815" s="1"/>
      <c r="J815" s="1"/>
      <c r="K815" s="1"/>
      <c r="L815" s="1"/>
    </row>
    <row r="816" spans="1:12" x14ac:dyDescent="0.35">
      <c r="A816" t="s">
        <v>107</v>
      </c>
      <c r="B816" t="s">
        <v>11</v>
      </c>
      <c r="C816" t="s">
        <v>55</v>
      </c>
      <c r="D816" s="1">
        <v>-20995.200000000001</v>
      </c>
      <c r="E816" s="1">
        <v>0</v>
      </c>
      <c r="F816" s="1">
        <v>20995.200000000001</v>
      </c>
      <c r="G816" s="2">
        <f t="shared" si="12"/>
        <v>1</v>
      </c>
      <c r="H816" s="1"/>
      <c r="I816" s="1"/>
      <c r="J816" s="1"/>
      <c r="K816" s="1"/>
      <c r="L816" s="1"/>
    </row>
    <row r="817" spans="1:12" x14ac:dyDescent="0.35">
      <c r="A817" t="s">
        <v>106</v>
      </c>
      <c r="B817" t="s">
        <v>11</v>
      </c>
      <c r="C817" t="s">
        <v>55</v>
      </c>
      <c r="D817" s="1">
        <v>-22674.82</v>
      </c>
      <c r="E817" s="1">
        <v>0</v>
      </c>
      <c r="F817" s="1">
        <v>22674.82</v>
      </c>
      <c r="G817" s="2">
        <f t="shared" si="12"/>
        <v>1</v>
      </c>
      <c r="H817" s="1"/>
      <c r="I817" s="1"/>
      <c r="J817" s="1"/>
      <c r="K817" s="1"/>
      <c r="L817" s="1"/>
    </row>
    <row r="818" spans="1:12" x14ac:dyDescent="0.35">
      <c r="A818" t="s">
        <v>105</v>
      </c>
      <c r="B818" t="s">
        <v>11</v>
      </c>
      <c r="C818" t="s">
        <v>55</v>
      </c>
      <c r="D818" s="1">
        <v>-24488.799999999999</v>
      </c>
      <c r="E818" s="1">
        <v>0</v>
      </c>
      <c r="F818" s="1">
        <v>24488.799999999999</v>
      </c>
      <c r="G818" s="2">
        <f t="shared" si="12"/>
        <v>1</v>
      </c>
      <c r="H818" s="1"/>
      <c r="I818" s="1"/>
      <c r="J818" s="1"/>
      <c r="K818" s="1"/>
      <c r="L818" s="1"/>
    </row>
    <row r="819" spans="1:12" x14ac:dyDescent="0.35">
      <c r="A819" t="s">
        <v>109</v>
      </c>
      <c r="B819" t="s">
        <v>12</v>
      </c>
      <c r="C819" t="s">
        <v>55</v>
      </c>
      <c r="D819" s="1">
        <v>-15000</v>
      </c>
      <c r="E819" s="1">
        <v>0</v>
      </c>
      <c r="F819" s="1">
        <v>15000</v>
      </c>
      <c r="G819" s="2">
        <f t="shared" si="12"/>
        <v>1</v>
      </c>
      <c r="H819" s="1"/>
      <c r="I819" s="1"/>
      <c r="J819" s="1"/>
      <c r="K819" s="1"/>
      <c r="L819" s="1"/>
    </row>
    <row r="820" spans="1:12" x14ac:dyDescent="0.35">
      <c r="A820" t="s">
        <v>108</v>
      </c>
      <c r="B820" t="s">
        <v>12</v>
      </c>
      <c r="C820" t="s">
        <v>55</v>
      </c>
      <c r="D820" s="1">
        <v>-16200</v>
      </c>
      <c r="E820" s="1">
        <v>0</v>
      </c>
      <c r="F820" s="1">
        <v>16200</v>
      </c>
      <c r="G820" s="2">
        <f t="shared" si="12"/>
        <v>1</v>
      </c>
      <c r="H820" s="1"/>
      <c r="I820" s="1"/>
      <c r="J820" s="1"/>
      <c r="K820" s="1"/>
      <c r="L820" s="1"/>
    </row>
    <row r="821" spans="1:12" x14ac:dyDescent="0.35">
      <c r="A821" t="s">
        <v>107</v>
      </c>
      <c r="B821" t="s">
        <v>12</v>
      </c>
      <c r="C821" t="s">
        <v>55</v>
      </c>
      <c r="D821" s="1">
        <v>-17496</v>
      </c>
      <c r="E821" s="1">
        <v>0</v>
      </c>
      <c r="F821" s="1">
        <v>17496</v>
      </c>
      <c r="G821" s="2">
        <f t="shared" si="12"/>
        <v>1</v>
      </c>
      <c r="H821" s="1"/>
      <c r="I821" s="1"/>
      <c r="J821" s="1"/>
      <c r="K821" s="1"/>
      <c r="L821" s="1"/>
    </row>
    <row r="822" spans="1:12" x14ac:dyDescent="0.35">
      <c r="A822" t="s">
        <v>106</v>
      </c>
      <c r="B822" t="s">
        <v>12</v>
      </c>
      <c r="C822" t="s">
        <v>55</v>
      </c>
      <c r="D822" s="1">
        <v>-18895.68</v>
      </c>
      <c r="E822" s="1">
        <v>0</v>
      </c>
      <c r="F822" s="1">
        <v>18895.68</v>
      </c>
      <c r="G822" s="2">
        <f t="shared" si="12"/>
        <v>1</v>
      </c>
      <c r="H822" s="1"/>
      <c r="I822" s="1"/>
      <c r="J822" s="1"/>
      <c r="K822" s="1"/>
      <c r="L822" s="1"/>
    </row>
    <row r="823" spans="1:12" x14ac:dyDescent="0.35">
      <c r="A823" t="s">
        <v>105</v>
      </c>
      <c r="B823" t="s">
        <v>12</v>
      </c>
      <c r="C823" t="s">
        <v>55</v>
      </c>
      <c r="D823" s="1">
        <v>-20407.330000000002</v>
      </c>
      <c r="E823" s="1">
        <v>0</v>
      </c>
      <c r="F823" s="1">
        <v>20407.330000000002</v>
      </c>
      <c r="G823" s="2">
        <f t="shared" si="12"/>
        <v>1</v>
      </c>
      <c r="H823" s="1"/>
      <c r="I823" s="1"/>
      <c r="J823" s="1"/>
      <c r="K823" s="1"/>
      <c r="L823" s="1"/>
    </row>
    <row r="824" spans="1:12" x14ac:dyDescent="0.35">
      <c r="A824" t="s">
        <v>109</v>
      </c>
      <c r="B824" t="s">
        <v>13</v>
      </c>
      <c r="C824" t="s">
        <v>55</v>
      </c>
      <c r="D824" s="1">
        <v>-13000</v>
      </c>
      <c r="E824" s="1">
        <v>0</v>
      </c>
      <c r="F824" s="1">
        <v>13000</v>
      </c>
      <c r="G824" s="2">
        <f t="shared" si="12"/>
        <v>1</v>
      </c>
      <c r="H824" s="1"/>
      <c r="I824" s="1"/>
      <c r="J824" s="1"/>
      <c r="K824" s="1"/>
      <c r="L824" s="1"/>
    </row>
    <row r="825" spans="1:12" x14ac:dyDescent="0.35">
      <c r="A825" t="s">
        <v>108</v>
      </c>
      <c r="B825" t="s">
        <v>13</v>
      </c>
      <c r="C825" t="s">
        <v>55</v>
      </c>
      <c r="D825" s="1">
        <v>-14040</v>
      </c>
      <c r="E825" s="1">
        <v>0</v>
      </c>
      <c r="F825" s="1">
        <v>14040</v>
      </c>
      <c r="G825" s="2">
        <f t="shared" si="12"/>
        <v>1</v>
      </c>
      <c r="H825" s="1"/>
      <c r="I825" s="1"/>
      <c r="J825" s="1"/>
      <c r="K825" s="1"/>
      <c r="L825" s="1"/>
    </row>
    <row r="826" spans="1:12" x14ac:dyDescent="0.35">
      <c r="A826" t="s">
        <v>107</v>
      </c>
      <c r="B826" t="s">
        <v>13</v>
      </c>
      <c r="C826" t="s">
        <v>55</v>
      </c>
      <c r="D826" s="1">
        <v>-15163.2</v>
      </c>
      <c r="E826" s="1">
        <v>0</v>
      </c>
      <c r="F826" s="1">
        <v>15163.2</v>
      </c>
      <c r="G826" s="2">
        <f t="shared" si="12"/>
        <v>1</v>
      </c>
      <c r="H826" s="1"/>
      <c r="I826" s="1"/>
      <c r="J826" s="1"/>
      <c r="K826" s="1"/>
      <c r="L826" s="1"/>
    </row>
    <row r="827" spans="1:12" x14ac:dyDescent="0.35">
      <c r="A827" t="s">
        <v>106</v>
      </c>
      <c r="B827" t="s">
        <v>13</v>
      </c>
      <c r="C827" t="s">
        <v>55</v>
      </c>
      <c r="D827" s="1">
        <v>-16376.26</v>
      </c>
      <c r="E827" s="1">
        <v>0</v>
      </c>
      <c r="F827" s="1">
        <v>16376.26</v>
      </c>
      <c r="G827" s="2">
        <f t="shared" si="12"/>
        <v>1</v>
      </c>
      <c r="H827" s="1"/>
      <c r="I827" s="1"/>
      <c r="J827" s="1"/>
      <c r="K827" s="1"/>
      <c r="L827" s="1"/>
    </row>
    <row r="828" spans="1:12" x14ac:dyDescent="0.35">
      <c r="A828" t="s">
        <v>105</v>
      </c>
      <c r="B828" t="s">
        <v>13</v>
      </c>
      <c r="C828" t="s">
        <v>55</v>
      </c>
      <c r="D828" s="1">
        <v>-17686.36</v>
      </c>
      <c r="E828" s="1">
        <v>0</v>
      </c>
      <c r="F828" s="1">
        <v>17686.36</v>
      </c>
      <c r="G828" s="2">
        <f t="shared" si="12"/>
        <v>1</v>
      </c>
      <c r="H828" s="1"/>
      <c r="I828" s="1"/>
      <c r="J828" s="1"/>
      <c r="K828" s="1"/>
      <c r="L828" s="1"/>
    </row>
    <row r="829" spans="1:12" x14ac:dyDescent="0.35">
      <c r="A829" t="s">
        <v>105</v>
      </c>
      <c r="B829" t="s">
        <v>7</v>
      </c>
      <c r="C829" t="s">
        <v>55</v>
      </c>
      <c r="D829" s="1">
        <v>0</v>
      </c>
      <c r="E829" s="1">
        <v>-52180</v>
      </c>
      <c r="F829" s="1">
        <v>-52180</v>
      </c>
      <c r="G829" s="2" t="str">
        <f t="shared" si="12"/>
        <v>-</v>
      </c>
      <c r="H829" s="1"/>
      <c r="I829" s="1"/>
      <c r="J829" s="1"/>
      <c r="K829" s="1"/>
      <c r="L829" s="1"/>
    </row>
    <row r="830" spans="1:12" x14ac:dyDescent="0.35">
      <c r="A830" t="s">
        <v>109</v>
      </c>
      <c r="B830" t="s">
        <v>37</v>
      </c>
      <c r="C830" t="s">
        <v>55</v>
      </c>
      <c r="D830" s="1">
        <v>-823200</v>
      </c>
      <c r="E830" s="1">
        <v>-400000</v>
      </c>
      <c r="F830" s="1">
        <v>423200</v>
      </c>
      <c r="G830" s="2">
        <f t="shared" si="12"/>
        <v>0.51409135082604474</v>
      </c>
      <c r="H830" s="1"/>
      <c r="I830" s="1"/>
      <c r="J830" s="1"/>
      <c r="K830" s="1"/>
      <c r="L830" s="1"/>
    </row>
    <row r="831" spans="1:12" x14ac:dyDescent="0.35">
      <c r="A831" t="s">
        <v>108</v>
      </c>
      <c r="B831" t="s">
        <v>37</v>
      </c>
      <c r="C831" t="s">
        <v>55</v>
      </c>
      <c r="D831" s="1">
        <v>-823200</v>
      </c>
      <c r="E831" s="1">
        <v>-1810250.23</v>
      </c>
      <c r="F831" s="1">
        <v>-987050.23</v>
      </c>
      <c r="G831" s="2">
        <f t="shared" si="12"/>
        <v>-1.1990406098153548</v>
      </c>
      <c r="H831" s="1"/>
      <c r="I831" s="1"/>
      <c r="J831" s="1"/>
      <c r="K831" s="1"/>
      <c r="L831" s="1"/>
    </row>
    <row r="832" spans="1:12" x14ac:dyDescent="0.35">
      <c r="A832" t="s">
        <v>107</v>
      </c>
      <c r="B832" t="s">
        <v>37</v>
      </c>
      <c r="C832" t="s">
        <v>55</v>
      </c>
      <c r="D832" s="1">
        <v>-823200</v>
      </c>
      <c r="E832" s="1">
        <v>-46270</v>
      </c>
      <c r="F832" s="1">
        <v>776930</v>
      </c>
      <c r="G832" s="2">
        <f t="shared" si="12"/>
        <v>0.94379251700680267</v>
      </c>
      <c r="H832" s="1"/>
      <c r="I832" s="1"/>
      <c r="J832" s="1"/>
      <c r="K832" s="1"/>
      <c r="L832" s="1"/>
    </row>
    <row r="833" spans="1:12" x14ac:dyDescent="0.35">
      <c r="A833" t="s">
        <v>106</v>
      </c>
      <c r="B833" t="s">
        <v>37</v>
      </c>
      <c r="C833" t="s">
        <v>55</v>
      </c>
      <c r="D833" s="1">
        <v>-823200</v>
      </c>
      <c r="E833" s="1">
        <v>-1009003</v>
      </c>
      <c r="F833" s="1">
        <v>-185803</v>
      </c>
      <c r="G833" s="2">
        <f t="shared" si="12"/>
        <v>-0.22570821185617104</v>
      </c>
      <c r="H833" s="1"/>
      <c r="I833" s="1"/>
      <c r="J833" s="1"/>
      <c r="K833" s="1"/>
      <c r="L833" s="1"/>
    </row>
    <row r="834" spans="1:12" x14ac:dyDescent="0.35">
      <c r="A834" t="s">
        <v>105</v>
      </c>
      <c r="B834" t="s">
        <v>37</v>
      </c>
      <c r="C834" t="s">
        <v>55</v>
      </c>
      <c r="D834" s="1">
        <v>-823200</v>
      </c>
      <c r="E834" s="1">
        <v>-133374</v>
      </c>
      <c r="F834" s="1">
        <v>689826</v>
      </c>
      <c r="G834" s="2">
        <f t="shared" ref="G834:G897" si="13">IF(D834=0,"-",IF(D834&lt;0,F834/D834*-1,F834/D834))</f>
        <v>0.83798104956268227</v>
      </c>
      <c r="H834" s="1"/>
      <c r="I834" s="1"/>
      <c r="J834" s="1"/>
      <c r="K834" s="1"/>
      <c r="L834" s="1"/>
    </row>
    <row r="835" spans="1:12" x14ac:dyDescent="0.35">
      <c r="A835" t="s">
        <v>108</v>
      </c>
      <c r="B835" t="s">
        <v>30</v>
      </c>
      <c r="C835" t="s">
        <v>55</v>
      </c>
      <c r="D835" s="1">
        <v>-327641.14</v>
      </c>
      <c r="E835" s="1">
        <v>0</v>
      </c>
      <c r="F835" s="1">
        <v>327641.14</v>
      </c>
      <c r="G835" s="2">
        <f t="shared" si="13"/>
        <v>1</v>
      </c>
      <c r="H835" s="1"/>
      <c r="I835" s="1"/>
      <c r="J835" s="1"/>
      <c r="K835" s="1"/>
      <c r="L835" s="1"/>
    </row>
    <row r="836" spans="1:12" x14ac:dyDescent="0.35">
      <c r="A836" t="s">
        <v>107</v>
      </c>
      <c r="B836" t="s">
        <v>30</v>
      </c>
      <c r="C836" t="s">
        <v>55</v>
      </c>
      <c r="D836" s="1">
        <v>-614601.5</v>
      </c>
      <c r="E836" s="1">
        <v>-770000</v>
      </c>
      <c r="F836" s="1">
        <v>-155398.5</v>
      </c>
      <c r="G836" s="2">
        <f t="shared" si="13"/>
        <v>-0.25284432270341028</v>
      </c>
      <c r="H836" s="1"/>
      <c r="I836" s="1"/>
      <c r="J836" s="1"/>
      <c r="K836" s="1"/>
      <c r="L836" s="1"/>
    </row>
    <row r="837" spans="1:12" x14ac:dyDescent="0.35">
      <c r="A837" t="s">
        <v>106</v>
      </c>
      <c r="B837" t="s">
        <v>30</v>
      </c>
      <c r="C837" t="s">
        <v>55</v>
      </c>
      <c r="D837" s="1">
        <v>-466235.68</v>
      </c>
      <c r="E837" s="1">
        <v>-4703723.75</v>
      </c>
      <c r="F837" s="1">
        <v>-4237488.07</v>
      </c>
      <c r="G837" s="2">
        <f t="shared" si="13"/>
        <v>-9.0887254060006732</v>
      </c>
      <c r="H837" s="1"/>
      <c r="I837" s="1"/>
      <c r="J837" s="1"/>
      <c r="K837" s="1"/>
      <c r="L837" s="1"/>
    </row>
    <row r="838" spans="1:12" x14ac:dyDescent="0.35">
      <c r="A838" t="s">
        <v>105</v>
      </c>
      <c r="B838" t="s">
        <v>30</v>
      </c>
      <c r="C838" t="s">
        <v>55</v>
      </c>
      <c r="D838" s="1">
        <v>-466235.68</v>
      </c>
      <c r="E838" s="1">
        <v>0</v>
      </c>
      <c r="F838" s="1">
        <v>466235.68</v>
      </c>
      <c r="G838" s="2">
        <f t="shared" si="13"/>
        <v>1</v>
      </c>
      <c r="H838" s="1"/>
      <c r="I838" s="1"/>
      <c r="J838" s="1"/>
      <c r="K838" s="1"/>
      <c r="L838" s="1"/>
    </row>
    <row r="839" spans="1:12" x14ac:dyDescent="0.35">
      <c r="A839" t="s">
        <v>107</v>
      </c>
      <c r="B839" t="s">
        <v>40</v>
      </c>
      <c r="C839" t="s">
        <v>55</v>
      </c>
      <c r="D839" s="1">
        <v>-76000</v>
      </c>
      <c r="E839" s="1">
        <v>-103350</v>
      </c>
      <c r="F839" s="1">
        <v>-27350</v>
      </c>
      <c r="G839" s="2">
        <f t="shared" si="13"/>
        <v>-0.35986842105263156</v>
      </c>
      <c r="H839" s="1"/>
      <c r="I839" s="1"/>
      <c r="J839" s="1"/>
      <c r="K839" s="1"/>
      <c r="L839" s="1"/>
    </row>
    <row r="840" spans="1:12" x14ac:dyDescent="0.35">
      <c r="A840" t="s">
        <v>106</v>
      </c>
      <c r="B840" t="s">
        <v>40</v>
      </c>
      <c r="C840" t="s">
        <v>55</v>
      </c>
      <c r="D840" s="1">
        <v>-359172</v>
      </c>
      <c r="E840" s="1">
        <v>0</v>
      </c>
      <c r="F840" s="1">
        <v>359172</v>
      </c>
      <c r="G840" s="2">
        <f t="shared" si="13"/>
        <v>1</v>
      </c>
      <c r="H840" s="1"/>
      <c r="I840" s="1"/>
      <c r="J840" s="1"/>
      <c r="K840" s="1"/>
      <c r="L840" s="1"/>
    </row>
    <row r="841" spans="1:12" x14ac:dyDescent="0.35">
      <c r="A841" t="s">
        <v>105</v>
      </c>
      <c r="B841" t="s">
        <v>40</v>
      </c>
      <c r="C841" t="s">
        <v>55</v>
      </c>
      <c r="D841" s="1">
        <v>-470000</v>
      </c>
      <c r="E841" s="1">
        <v>0</v>
      </c>
      <c r="F841" s="1">
        <v>470000</v>
      </c>
      <c r="G841" s="2">
        <f t="shared" si="13"/>
        <v>1</v>
      </c>
      <c r="H841" s="1"/>
      <c r="I841" s="1"/>
      <c r="J841" s="1"/>
      <c r="K841" s="1"/>
      <c r="L841" s="1"/>
    </row>
    <row r="842" spans="1:12" x14ac:dyDescent="0.35">
      <c r="A842" t="s">
        <v>108</v>
      </c>
      <c r="B842" t="s">
        <v>98</v>
      </c>
      <c r="C842" t="s">
        <v>55</v>
      </c>
      <c r="D842" s="1">
        <v>-160000</v>
      </c>
      <c r="E842" s="1">
        <v>0</v>
      </c>
      <c r="F842" s="1">
        <v>160000</v>
      </c>
      <c r="G842" s="2">
        <f t="shared" si="13"/>
        <v>1</v>
      </c>
      <c r="H842" s="1"/>
      <c r="I842" s="1"/>
      <c r="J842" s="1"/>
      <c r="K842" s="1"/>
      <c r="L842" s="1"/>
    </row>
    <row r="843" spans="1:12" x14ac:dyDescent="0.35">
      <c r="A843" t="s">
        <v>107</v>
      </c>
      <c r="B843" t="s">
        <v>98</v>
      </c>
      <c r="C843" t="s">
        <v>55</v>
      </c>
      <c r="D843" s="1">
        <v>-320000</v>
      </c>
      <c r="E843" s="1">
        <v>0</v>
      </c>
      <c r="F843" s="1">
        <v>320000</v>
      </c>
      <c r="G843" s="2">
        <f t="shared" si="13"/>
        <v>1</v>
      </c>
      <c r="H843" s="1"/>
      <c r="I843" s="1"/>
      <c r="J843" s="1"/>
      <c r="K843" s="1"/>
      <c r="L843" s="1"/>
    </row>
    <row r="844" spans="1:12" x14ac:dyDescent="0.35">
      <c r="A844" t="s">
        <v>106</v>
      </c>
      <c r="B844" t="s">
        <v>98</v>
      </c>
      <c r="C844" t="s">
        <v>55</v>
      </c>
      <c r="D844" s="1">
        <v>-160000</v>
      </c>
      <c r="E844" s="1">
        <v>0</v>
      </c>
      <c r="F844" s="1">
        <v>160000</v>
      </c>
      <c r="G844" s="2">
        <f t="shared" si="13"/>
        <v>1</v>
      </c>
      <c r="H844" s="1"/>
      <c r="I844" s="1"/>
      <c r="J844" s="1"/>
      <c r="K844" s="1"/>
      <c r="L844" s="1"/>
    </row>
    <row r="845" spans="1:12" x14ac:dyDescent="0.35">
      <c r="A845" t="s">
        <v>105</v>
      </c>
      <c r="B845" t="s">
        <v>98</v>
      </c>
      <c r="C845" t="s">
        <v>55</v>
      </c>
      <c r="D845" s="1">
        <v>-160000</v>
      </c>
      <c r="E845" s="1">
        <v>0</v>
      </c>
      <c r="F845" s="1">
        <v>160000</v>
      </c>
      <c r="G845" s="2">
        <f t="shared" si="13"/>
        <v>1</v>
      </c>
      <c r="H845" s="1"/>
      <c r="I845" s="1"/>
      <c r="J845" s="1"/>
      <c r="K845" s="1"/>
      <c r="L845" s="1"/>
    </row>
    <row r="846" spans="1:12" x14ac:dyDescent="0.35">
      <c r="A846" t="s">
        <v>107</v>
      </c>
      <c r="B846" t="s">
        <v>28</v>
      </c>
      <c r="C846" t="s">
        <v>55</v>
      </c>
      <c r="D846" s="1">
        <v>-76000</v>
      </c>
      <c r="E846" s="1">
        <v>0</v>
      </c>
      <c r="F846" s="1">
        <v>76000</v>
      </c>
      <c r="G846" s="2">
        <f t="shared" si="13"/>
        <v>1</v>
      </c>
      <c r="H846" s="1"/>
      <c r="I846" s="1"/>
      <c r="J846" s="1"/>
      <c r="K846" s="1"/>
      <c r="L846" s="1"/>
    </row>
    <row r="847" spans="1:12" x14ac:dyDescent="0.35">
      <c r="A847" t="s">
        <v>106</v>
      </c>
      <c r="B847" t="s">
        <v>28</v>
      </c>
      <c r="C847" t="s">
        <v>55</v>
      </c>
      <c r="D847" s="1">
        <v>-359172</v>
      </c>
      <c r="E847" s="1">
        <v>0</v>
      </c>
      <c r="F847" s="1">
        <v>359172</v>
      </c>
      <c r="G847" s="2">
        <f t="shared" si="13"/>
        <v>1</v>
      </c>
      <c r="H847" s="1"/>
      <c r="I847" s="1"/>
      <c r="J847" s="1"/>
      <c r="K847" s="1"/>
      <c r="L847" s="1"/>
    </row>
    <row r="848" spans="1:12" x14ac:dyDescent="0.35">
      <c r="A848" t="s">
        <v>105</v>
      </c>
      <c r="B848" t="s">
        <v>28</v>
      </c>
      <c r="C848" t="s">
        <v>55</v>
      </c>
      <c r="D848" s="1">
        <v>-470000</v>
      </c>
      <c r="E848" s="1">
        <v>0</v>
      </c>
      <c r="F848" s="1">
        <v>470000</v>
      </c>
      <c r="G848" s="2">
        <f t="shared" si="13"/>
        <v>1</v>
      </c>
      <c r="H848" s="1"/>
      <c r="I848" s="1"/>
      <c r="J848" s="1"/>
      <c r="K848" s="1"/>
      <c r="L848" s="1"/>
    </row>
    <row r="849" spans="1:12" x14ac:dyDescent="0.35">
      <c r="A849" t="s">
        <v>109</v>
      </c>
      <c r="B849" t="s">
        <v>21</v>
      </c>
      <c r="C849" t="s">
        <v>56</v>
      </c>
      <c r="D849" s="1">
        <v>84150</v>
      </c>
      <c r="E849" s="1">
        <v>168300</v>
      </c>
      <c r="F849" s="1">
        <v>84150</v>
      </c>
      <c r="G849" s="2">
        <f t="shared" si="13"/>
        <v>1</v>
      </c>
      <c r="H849" s="1"/>
      <c r="I849" s="1"/>
      <c r="J849" s="1"/>
      <c r="K849" s="1"/>
      <c r="L849" s="1"/>
    </row>
    <row r="850" spans="1:12" x14ac:dyDescent="0.35">
      <c r="A850" t="s">
        <v>108</v>
      </c>
      <c r="B850" t="s">
        <v>21</v>
      </c>
      <c r="C850" t="s">
        <v>56</v>
      </c>
      <c r="D850" s="1">
        <v>84150</v>
      </c>
      <c r="E850" s="1">
        <v>84150</v>
      </c>
      <c r="F850" s="1">
        <v>0</v>
      </c>
      <c r="G850" s="2">
        <f t="shared" si="13"/>
        <v>0</v>
      </c>
      <c r="H850" s="1"/>
      <c r="I850" s="1"/>
      <c r="J850" s="1"/>
      <c r="K850" s="1"/>
      <c r="L850" s="1"/>
    </row>
    <row r="851" spans="1:12" x14ac:dyDescent="0.35">
      <c r="A851" t="s">
        <v>107</v>
      </c>
      <c r="B851" t="s">
        <v>21</v>
      </c>
      <c r="C851" t="s">
        <v>56</v>
      </c>
      <c r="D851" s="1">
        <v>84150</v>
      </c>
      <c r="E851" s="1">
        <v>168300</v>
      </c>
      <c r="F851" s="1">
        <v>84150</v>
      </c>
      <c r="G851" s="2">
        <f t="shared" si="13"/>
        <v>1</v>
      </c>
      <c r="H851" s="1"/>
      <c r="I851" s="1"/>
      <c r="J851" s="1"/>
      <c r="K851" s="1"/>
      <c r="L851" s="1"/>
    </row>
    <row r="852" spans="1:12" x14ac:dyDescent="0.35">
      <c r="A852" t="s">
        <v>106</v>
      </c>
      <c r="B852" t="s">
        <v>21</v>
      </c>
      <c r="C852" t="s">
        <v>56</v>
      </c>
      <c r="D852" s="1">
        <v>84150</v>
      </c>
      <c r="E852" s="1">
        <v>84150</v>
      </c>
      <c r="F852" s="1">
        <v>0</v>
      </c>
      <c r="G852" s="2">
        <f t="shared" si="13"/>
        <v>0</v>
      </c>
      <c r="H852" s="1"/>
      <c r="I852" s="1"/>
      <c r="J852" s="1"/>
      <c r="K852" s="1"/>
      <c r="L852" s="1"/>
    </row>
    <row r="853" spans="1:12" x14ac:dyDescent="0.35">
      <c r="A853" t="s">
        <v>105</v>
      </c>
      <c r="B853" t="s">
        <v>21</v>
      </c>
      <c r="C853" t="s">
        <v>56</v>
      </c>
      <c r="D853" s="1">
        <v>84150</v>
      </c>
      <c r="E853" s="1">
        <v>84150</v>
      </c>
      <c r="F853" s="1">
        <v>0</v>
      </c>
      <c r="G853" s="2">
        <f t="shared" si="13"/>
        <v>0</v>
      </c>
      <c r="H853" s="1"/>
      <c r="I853" s="1"/>
      <c r="J853" s="1"/>
      <c r="K853" s="1"/>
      <c r="L853" s="1"/>
    </row>
    <row r="854" spans="1:12" x14ac:dyDescent="0.35">
      <c r="A854" t="s">
        <v>109</v>
      </c>
      <c r="B854" t="s">
        <v>15</v>
      </c>
      <c r="C854" t="s">
        <v>57</v>
      </c>
      <c r="D854" s="1">
        <v>-482507.71</v>
      </c>
      <c r="E854" s="1">
        <v>0</v>
      </c>
      <c r="F854" s="1">
        <v>482507.71</v>
      </c>
      <c r="G854" s="2">
        <f t="shared" si="13"/>
        <v>1</v>
      </c>
      <c r="H854" s="1"/>
      <c r="I854" s="1"/>
      <c r="J854" s="1"/>
      <c r="K854" s="1"/>
      <c r="L854" s="1"/>
    </row>
    <row r="855" spans="1:12" x14ac:dyDescent="0.35">
      <c r="A855" t="s">
        <v>108</v>
      </c>
      <c r="B855" t="s">
        <v>15</v>
      </c>
      <c r="C855" t="s">
        <v>57</v>
      </c>
      <c r="D855" s="1">
        <v>-526389.23</v>
      </c>
      <c r="E855" s="1">
        <v>0</v>
      </c>
      <c r="F855" s="1">
        <v>526389.23</v>
      </c>
      <c r="G855" s="2">
        <f t="shared" si="13"/>
        <v>1</v>
      </c>
      <c r="H855" s="1"/>
      <c r="I855" s="1"/>
      <c r="J855" s="1"/>
      <c r="K855" s="1"/>
      <c r="L855" s="1"/>
    </row>
    <row r="856" spans="1:12" x14ac:dyDescent="0.35">
      <c r="A856" t="s">
        <v>107</v>
      </c>
      <c r="B856" t="s">
        <v>15</v>
      </c>
      <c r="C856" t="s">
        <v>57</v>
      </c>
      <c r="D856" s="1">
        <v>-574373.39</v>
      </c>
      <c r="E856" s="1">
        <v>0</v>
      </c>
      <c r="F856" s="1">
        <v>574373.39</v>
      </c>
      <c r="G856" s="2">
        <f t="shared" si="13"/>
        <v>1</v>
      </c>
      <c r="H856" s="1"/>
      <c r="I856" s="1"/>
      <c r="J856" s="1"/>
      <c r="K856" s="1"/>
      <c r="L856" s="1"/>
    </row>
    <row r="857" spans="1:12" x14ac:dyDescent="0.35">
      <c r="A857" t="s">
        <v>106</v>
      </c>
      <c r="B857" t="s">
        <v>15</v>
      </c>
      <c r="C857" t="s">
        <v>57</v>
      </c>
      <c r="D857" s="1">
        <v>-626857.42000000004</v>
      </c>
      <c r="E857" s="1">
        <v>-416941.33</v>
      </c>
      <c r="F857" s="1">
        <v>209916.09</v>
      </c>
      <c r="G857" s="2">
        <f t="shared" si="13"/>
        <v>0.33487055158412254</v>
      </c>
      <c r="H857" s="1"/>
      <c r="I857" s="1"/>
      <c r="J857" s="1"/>
      <c r="K857" s="1"/>
      <c r="L857" s="1"/>
    </row>
    <row r="858" spans="1:12" x14ac:dyDescent="0.35">
      <c r="A858" t="s">
        <v>105</v>
      </c>
      <c r="B858" t="s">
        <v>15</v>
      </c>
      <c r="C858" t="s">
        <v>57</v>
      </c>
      <c r="D858" s="1">
        <v>-684278.68</v>
      </c>
      <c r="E858" s="1">
        <v>-1566564.7</v>
      </c>
      <c r="F858" s="1">
        <v>-882286.02</v>
      </c>
      <c r="G858" s="2">
        <f t="shared" si="13"/>
        <v>-1.2893665195005053</v>
      </c>
      <c r="H858" s="1"/>
      <c r="I858" s="1"/>
      <c r="J858" s="1"/>
      <c r="K858" s="1"/>
      <c r="L858" s="1"/>
    </row>
    <row r="859" spans="1:12" x14ac:dyDescent="0.35">
      <c r="A859" t="s">
        <v>109</v>
      </c>
      <c r="B859" t="s">
        <v>11</v>
      </c>
      <c r="C859" t="s">
        <v>57</v>
      </c>
      <c r="D859" s="1">
        <v>-214447.87</v>
      </c>
      <c r="E859" s="1">
        <v>0</v>
      </c>
      <c r="F859" s="1">
        <v>214447.87</v>
      </c>
      <c r="G859" s="2">
        <f t="shared" si="13"/>
        <v>1</v>
      </c>
      <c r="H859" s="1"/>
      <c r="I859" s="1"/>
      <c r="J859" s="1"/>
      <c r="K859" s="1"/>
      <c r="L859" s="1"/>
    </row>
    <row r="860" spans="1:12" x14ac:dyDescent="0.35">
      <c r="A860" t="s">
        <v>108</v>
      </c>
      <c r="B860" t="s">
        <v>11</v>
      </c>
      <c r="C860" t="s">
        <v>57</v>
      </c>
      <c r="D860" s="1">
        <v>-233950.77</v>
      </c>
      <c r="E860" s="1">
        <v>0</v>
      </c>
      <c r="F860" s="1">
        <v>233950.77</v>
      </c>
      <c r="G860" s="2">
        <f t="shared" si="13"/>
        <v>1</v>
      </c>
      <c r="H860" s="1"/>
      <c r="I860" s="1"/>
      <c r="J860" s="1"/>
      <c r="K860" s="1"/>
      <c r="L860" s="1"/>
    </row>
    <row r="861" spans="1:12" x14ac:dyDescent="0.35">
      <c r="A861" t="s">
        <v>107</v>
      </c>
      <c r="B861" t="s">
        <v>11</v>
      </c>
      <c r="C861" t="s">
        <v>57</v>
      </c>
      <c r="D861" s="1">
        <v>-255277.06</v>
      </c>
      <c r="E861" s="1">
        <v>0</v>
      </c>
      <c r="F861" s="1">
        <v>255277.06</v>
      </c>
      <c r="G861" s="2">
        <f t="shared" si="13"/>
        <v>1</v>
      </c>
      <c r="H861" s="1"/>
      <c r="I861" s="1"/>
      <c r="J861" s="1"/>
      <c r="K861" s="1"/>
      <c r="L861" s="1"/>
    </row>
    <row r="862" spans="1:12" x14ac:dyDescent="0.35">
      <c r="A862" t="s">
        <v>106</v>
      </c>
      <c r="B862" t="s">
        <v>11</v>
      </c>
      <c r="C862" t="s">
        <v>57</v>
      </c>
      <c r="D862" s="1">
        <v>-278603.3</v>
      </c>
      <c r="E862" s="1">
        <v>-416941.34</v>
      </c>
      <c r="F862" s="1">
        <v>-138338.04</v>
      </c>
      <c r="G862" s="2">
        <f t="shared" si="13"/>
        <v>-0.4965412828921984</v>
      </c>
      <c r="H862" s="1"/>
      <c r="I862" s="1"/>
      <c r="J862" s="1"/>
      <c r="K862" s="1"/>
      <c r="L862" s="1"/>
    </row>
    <row r="863" spans="1:12" x14ac:dyDescent="0.35">
      <c r="A863" t="s">
        <v>105</v>
      </c>
      <c r="B863" t="s">
        <v>11</v>
      </c>
      <c r="C863" t="s">
        <v>57</v>
      </c>
      <c r="D863" s="1">
        <v>-304123.86</v>
      </c>
      <c r="E863" s="1">
        <v>-1174923.54</v>
      </c>
      <c r="F863" s="1">
        <v>-870799.68</v>
      </c>
      <c r="G863" s="2">
        <f t="shared" si="13"/>
        <v>-2.8633060227500731</v>
      </c>
      <c r="H863" s="1"/>
      <c r="I863" s="1"/>
      <c r="J863" s="1"/>
      <c r="K863" s="1"/>
      <c r="L863" s="1"/>
    </row>
    <row r="864" spans="1:12" x14ac:dyDescent="0.35">
      <c r="A864" t="s">
        <v>109</v>
      </c>
      <c r="B864" t="s">
        <v>12</v>
      </c>
      <c r="C864" t="s">
        <v>57</v>
      </c>
      <c r="D864" s="1">
        <v>-214447.87</v>
      </c>
      <c r="E864" s="1">
        <v>0</v>
      </c>
      <c r="F864" s="1">
        <v>214447.87</v>
      </c>
      <c r="G864" s="2">
        <f t="shared" si="13"/>
        <v>1</v>
      </c>
      <c r="H864" s="1"/>
      <c r="I864" s="1"/>
      <c r="J864" s="1"/>
      <c r="K864" s="1"/>
      <c r="L864" s="1"/>
    </row>
    <row r="865" spans="1:12" x14ac:dyDescent="0.35">
      <c r="A865" t="s">
        <v>108</v>
      </c>
      <c r="B865" t="s">
        <v>12</v>
      </c>
      <c r="C865" t="s">
        <v>57</v>
      </c>
      <c r="D865" s="1">
        <v>-233950.77</v>
      </c>
      <c r="E865" s="1">
        <v>0</v>
      </c>
      <c r="F865" s="1">
        <v>233950.77</v>
      </c>
      <c r="G865" s="2">
        <f t="shared" si="13"/>
        <v>1</v>
      </c>
      <c r="H865" s="1"/>
      <c r="I865" s="1"/>
      <c r="J865" s="1"/>
      <c r="K865" s="1"/>
      <c r="L865" s="1"/>
    </row>
    <row r="866" spans="1:12" x14ac:dyDescent="0.35">
      <c r="A866" t="s">
        <v>107</v>
      </c>
      <c r="B866" t="s">
        <v>12</v>
      </c>
      <c r="C866" t="s">
        <v>57</v>
      </c>
      <c r="D866" s="1">
        <v>-255277.06</v>
      </c>
      <c r="E866" s="1">
        <v>0</v>
      </c>
      <c r="F866" s="1">
        <v>255277.06</v>
      </c>
      <c r="G866" s="2">
        <f t="shared" si="13"/>
        <v>1</v>
      </c>
      <c r="H866" s="1"/>
      <c r="I866" s="1"/>
      <c r="J866" s="1"/>
      <c r="K866" s="1"/>
      <c r="L866" s="1"/>
    </row>
    <row r="867" spans="1:12" x14ac:dyDescent="0.35">
      <c r="A867" t="s">
        <v>106</v>
      </c>
      <c r="B867" t="s">
        <v>12</v>
      </c>
      <c r="C867" t="s">
        <v>57</v>
      </c>
      <c r="D867" s="1">
        <v>-278603.3</v>
      </c>
      <c r="E867" s="1">
        <v>-416941.34</v>
      </c>
      <c r="F867" s="1">
        <v>-138338.04</v>
      </c>
      <c r="G867" s="2">
        <f t="shared" si="13"/>
        <v>-0.4965412828921984</v>
      </c>
      <c r="H867" s="1"/>
      <c r="I867" s="1"/>
      <c r="J867" s="1"/>
      <c r="K867" s="1"/>
      <c r="L867" s="1"/>
    </row>
    <row r="868" spans="1:12" x14ac:dyDescent="0.35">
      <c r="A868" t="s">
        <v>105</v>
      </c>
      <c r="B868" t="s">
        <v>12</v>
      </c>
      <c r="C868" t="s">
        <v>57</v>
      </c>
      <c r="D868" s="1">
        <v>-304123.86</v>
      </c>
      <c r="E868" s="1">
        <v>-783282.35</v>
      </c>
      <c r="F868" s="1">
        <v>-479158.49</v>
      </c>
      <c r="G868" s="2">
        <f t="shared" si="13"/>
        <v>-1.5755373156187089</v>
      </c>
      <c r="H868" s="1"/>
      <c r="I868" s="1"/>
      <c r="J868" s="1"/>
      <c r="K868" s="1"/>
      <c r="L868" s="1"/>
    </row>
    <row r="869" spans="1:12" x14ac:dyDescent="0.35">
      <c r="A869" t="s">
        <v>109</v>
      </c>
      <c r="B869" t="s">
        <v>13</v>
      </c>
      <c r="C869" t="s">
        <v>57</v>
      </c>
      <c r="D869" s="1">
        <v>-160835.9</v>
      </c>
      <c r="E869" s="1">
        <v>0</v>
      </c>
      <c r="F869" s="1">
        <v>160835.9</v>
      </c>
      <c r="G869" s="2">
        <f t="shared" si="13"/>
        <v>1</v>
      </c>
      <c r="H869" s="1"/>
      <c r="I869" s="1"/>
      <c r="J869" s="1"/>
      <c r="K869" s="1"/>
      <c r="L869" s="1"/>
    </row>
    <row r="870" spans="1:12" x14ac:dyDescent="0.35">
      <c r="A870" t="s">
        <v>108</v>
      </c>
      <c r="B870" t="s">
        <v>13</v>
      </c>
      <c r="C870" t="s">
        <v>57</v>
      </c>
      <c r="D870" s="1">
        <v>-175463.08</v>
      </c>
      <c r="E870" s="1">
        <v>0</v>
      </c>
      <c r="F870" s="1">
        <v>175463.08</v>
      </c>
      <c r="G870" s="2">
        <f t="shared" si="13"/>
        <v>1</v>
      </c>
      <c r="H870" s="1"/>
      <c r="I870" s="1"/>
      <c r="J870" s="1"/>
      <c r="K870" s="1"/>
      <c r="L870" s="1"/>
    </row>
    <row r="871" spans="1:12" x14ac:dyDescent="0.35">
      <c r="A871" t="s">
        <v>107</v>
      </c>
      <c r="B871" t="s">
        <v>13</v>
      </c>
      <c r="C871" t="s">
        <v>57</v>
      </c>
      <c r="D871" s="1">
        <v>-191457.8</v>
      </c>
      <c r="E871" s="1">
        <v>0</v>
      </c>
      <c r="F871" s="1">
        <v>191457.8</v>
      </c>
      <c r="G871" s="2">
        <f t="shared" si="13"/>
        <v>1</v>
      </c>
      <c r="H871" s="1"/>
      <c r="I871" s="1"/>
      <c r="J871" s="1"/>
      <c r="K871" s="1"/>
      <c r="L871" s="1"/>
    </row>
    <row r="872" spans="1:12" x14ac:dyDescent="0.35">
      <c r="A872" t="s">
        <v>106</v>
      </c>
      <c r="B872" t="s">
        <v>13</v>
      </c>
      <c r="C872" t="s">
        <v>57</v>
      </c>
      <c r="D872" s="1">
        <v>-208952.47</v>
      </c>
      <c r="E872" s="1">
        <v>-416941.34</v>
      </c>
      <c r="F872" s="1">
        <v>-207988.87</v>
      </c>
      <c r="G872" s="2">
        <f t="shared" si="13"/>
        <v>-0.99538842493702029</v>
      </c>
      <c r="H872" s="1"/>
      <c r="I872" s="1"/>
      <c r="J872" s="1"/>
      <c r="K872" s="1"/>
      <c r="L872" s="1"/>
    </row>
    <row r="873" spans="1:12" x14ac:dyDescent="0.35">
      <c r="A873" t="s">
        <v>105</v>
      </c>
      <c r="B873" t="s">
        <v>13</v>
      </c>
      <c r="C873" t="s">
        <v>57</v>
      </c>
      <c r="D873" s="1">
        <v>-228092.89</v>
      </c>
      <c r="E873" s="1">
        <v>-391641.18</v>
      </c>
      <c r="F873" s="1">
        <v>-163548.29</v>
      </c>
      <c r="G873" s="2">
        <f t="shared" si="13"/>
        <v>-0.71702493663875277</v>
      </c>
      <c r="H873" s="1"/>
      <c r="I873" s="1"/>
      <c r="J873" s="1"/>
      <c r="K873" s="1"/>
      <c r="L873" s="1"/>
    </row>
    <row r="874" spans="1:12" x14ac:dyDescent="0.35">
      <c r="A874" t="s">
        <v>105</v>
      </c>
      <c r="B874" t="s">
        <v>10</v>
      </c>
      <c r="C874" t="s">
        <v>58</v>
      </c>
      <c r="D874" s="1">
        <v>0</v>
      </c>
      <c r="E874" s="1">
        <v>306200</v>
      </c>
      <c r="F874" s="1">
        <v>306200</v>
      </c>
      <c r="G874" s="2" t="str">
        <f t="shared" si="13"/>
        <v>-</v>
      </c>
      <c r="H874" s="1"/>
      <c r="I874" s="1"/>
      <c r="J874" s="1"/>
      <c r="K874" s="1"/>
      <c r="L874" s="1"/>
    </row>
    <row r="875" spans="1:12" x14ac:dyDescent="0.35">
      <c r="A875" t="s">
        <v>109</v>
      </c>
      <c r="B875" t="s">
        <v>27</v>
      </c>
      <c r="C875" t="s">
        <v>58</v>
      </c>
      <c r="D875" s="1">
        <v>5000000</v>
      </c>
      <c r="E875" s="1">
        <v>18711333.23</v>
      </c>
      <c r="F875" s="1">
        <v>13711333.23</v>
      </c>
      <c r="G875" s="2">
        <f t="shared" si="13"/>
        <v>2.742266646</v>
      </c>
      <c r="H875" s="1"/>
      <c r="I875" s="1"/>
      <c r="J875" s="1"/>
      <c r="K875" s="1"/>
      <c r="L875" s="1"/>
    </row>
    <row r="876" spans="1:12" x14ac:dyDescent="0.35">
      <c r="A876" t="s">
        <v>108</v>
      </c>
      <c r="B876" t="s">
        <v>27</v>
      </c>
      <c r="C876" t="s">
        <v>58</v>
      </c>
      <c r="D876" s="1">
        <v>6000000</v>
      </c>
      <c r="E876" s="1">
        <v>2000000</v>
      </c>
      <c r="F876" s="1">
        <v>-4000000</v>
      </c>
      <c r="G876" s="2">
        <f t="shared" si="13"/>
        <v>-0.66666666666666663</v>
      </c>
      <c r="H876" s="1"/>
      <c r="I876" s="1"/>
      <c r="J876" s="1"/>
      <c r="K876" s="1"/>
      <c r="L876" s="1"/>
    </row>
    <row r="877" spans="1:12" x14ac:dyDescent="0.35">
      <c r="A877" t="s">
        <v>107</v>
      </c>
      <c r="B877" t="s">
        <v>27</v>
      </c>
      <c r="C877" t="s">
        <v>58</v>
      </c>
      <c r="D877" s="1">
        <v>7000000</v>
      </c>
      <c r="E877" s="1">
        <v>7000000</v>
      </c>
      <c r="F877" s="1">
        <v>0</v>
      </c>
      <c r="G877" s="2">
        <f t="shared" si="13"/>
        <v>0</v>
      </c>
      <c r="H877" s="1"/>
      <c r="I877" s="1"/>
      <c r="J877" s="1"/>
      <c r="K877" s="1"/>
      <c r="L877" s="1"/>
    </row>
    <row r="878" spans="1:12" x14ac:dyDescent="0.35">
      <c r="A878" t="s">
        <v>106</v>
      </c>
      <c r="B878" t="s">
        <v>27</v>
      </c>
      <c r="C878" t="s">
        <v>58</v>
      </c>
      <c r="D878" s="1">
        <v>5000000</v>
      </c>
      <c r="E878" s="1">
        <v>0</v>
      </c>
      <c r="F878" s="1">
        <v>-5000000</v>
      </c>
      <c r="G878" s="2">
        <f t="shared" si="13"/>
        <v>-1</v>
      </c>
      <c r="H878" s="1"/>
      <c r="I878" s="1"/>
      <c r="J878" s="1"/>
      <c r="K878" s="1"/>
      <c r="L878" s="1"/>
    </row>
    <row r="879" spans="1:12" x14ac:dyDescent="0.35">
      <c r="A879" t="s">
        <v>105</v>
      </c>
      <c r="B879" t="s">
        <v>27</v>
      </c>
      <c r="C879" t="s">
        <v>58</v>
      </c>
      <c r="D879" s="1">
        <v>3000000</v>
      </c>
      <c r="E879" s="1">
        <v>0</v>
      </c>
      <c r="F879" s="1">
        <v>-3000000</v>
      </c>
      <c r="G879" s="2">
        <f t="shared" si="13"/>
        <v>-1</v>
      </c>
      <c r="H879" s="1"/>
      <c r="I879" s="1"/>
      <c r="J879" s="1"/>
      <c r="K879" s="1"/>
      <c r="L879" s="1"/>
    </row>
    <row r="880" spans="1:12" x14ac:dyDescent="0.35">
      <c r="A880" t="s">
        <v>109</v>
      </c>
      <c r="B880" t="s">
        <v>21</v>
      </c>
      <c r="C880" t="s">
        <v>58</v>
      </c>
      <c r="D880" s="1">
        <v>100000</v>
      </c>
      <c r="E880" s="1">
        <v>11000</v>
      </c>
      <c r="F880" s="1">
        <v>-89000</v>
      </c>
      <c r="G880" s="2">
        <f t="shared" si="13"/>
        <v>-0.89</v>
      </c>
      <c r="H880" s="1"/>
      <c r="I880" s="1"/>
      <c r="J880" s="1"/>
      <c r="K880" s="1"/>
      <c r="L880" s="1"/>
    </row>
    <row r="881" spans="1:12" x14ac:dyDescent="0.35">
      <c r="A881" t="s">
        <v>108</v>
      </c>
      <c r="B881" t="s">
        <v>21</v>
      </c>
      <c r="C881" t="s">
        <v>58</v>
      </c>
      <c r="D881" s="1">
        <v>100000</v>
      </c>
      <c r="E881" s="1">
        <v>0</v>
      </c>
      <c r="F881" s="1">
        <v>-100000</v>
      </c>
      <c r="G881" s="2">
        <f t="shared" si="13"/>
        <v>-1</v>
      </c>
      <c r="H881" s="1"/>
      <c r="I881" s="1"/>
      <c r="J881" s="1"/>
      <c r="K881" s="1"/>
      <c r="L881" s="1"/>
    </row>
    <row r="882" spans="1:12" x14ac:dyDescent="0.35">
      <c r="A882" t="s">
        <v>107</v>
      </c>
      <c r="B882" t="s">
        <v>21</v>
      </c>
      <c r="C882" t="s">
        <v>58</v>
      </c>
      <c r="D882" s="1">
        <v>100000</v>
      </c>
      <c r="E882" s="1">
        <v>0</v>
      </c>
      <c r="F882" s="1">
        <v>-100000</v>
      </c>
      <c r="G882" s="2">
        <f t="shared" si="13"/>
        <v>-1</v>
      </c>
      <c r="H882" s="1"/>
      <c r="I882" s="1"/>
      <c r="J882" s="1"/>
      <c r="K882" s="1"/>
      <c r="L882" s="1"/>
    </row>
    <row r="883" spans="1:12" x14ac:dyDescent="0.35">
      <c r="A883" t="s">
        <v>106</v>
      </c>
      <c r="B883" t="s">
        <v>21</v>
      </c>
      <c r="C883" t="s">
        <v>58</v>
      </c>
      <c r="D883" s="1">
        <v>130000</v>
      </c>
      <c r="E883" s="1">
        <v>160000</v>
      </c>
      <c r="F883" s="1">
        <v>30000</v>
      </c>
      <c r="G883" s="2">
        <f t="shared" si="13"/>
        <v>0.23076923076923078</v>
      </c>
      <c r="H883" s="1"/>
      <c r="I883" s="1"/>
      <c r="J883" s="1"/>
      <c r="K883" s="1"/>
      <c r="L883" s="1"/>
    </row>
    <row r="884" spans="1:12" x14ac:dyDescent="0.35">
      <c r="A884" t="s">
        <v>105</v>
      </c>
      <c r="B884" t="s">
        <v>21</v>
      </c>
      <c r="C884" t="s">
        <v>58</v>
      </c>
      <c r="D884" s="1">
        <v>130000</v>
      </c>
      <c r="E884" s="1">
        <f>93860+78347</f>
        <v>172207</v>
      </c>
      <c r="F884" s="1">
        <v>-36140</v>
      </c>
      <c r="G884" s="2">
        <f t="shared" si="13"/>
        <v>-0.27800000000000002</v>
      </c>
      <c r="H884" s="1">
        <f>(43860/365*1017)-43860</f>
        <v>78347.178082191778</v>
      </c>
      <c r="I884" s="1"/>
      <c r="J884" s="1"/>
      <c r="K884" s="1"/>
      <c r="L884" s="1"/>
    </row>
    <row r="885" spans="1:12" x14ac:dyDescent="0.35">
      <c r="A885" t="s">
        <v>109</v>
      </c>
      <c r="B885" t="s">
        <v>37</v>
      </c>
      <c r="C885" t="s">
        <v>58</v>
      </c>
      <c r="D885" s="1">
        <v>9800000</v>
      </c>
      <c r="E885" s="1">
        <v>8013356.5300000003</v>
      </c>
      <c r="F885" s="1">
        <v>-1786643.47</v>
      </c>
      <c r="G885" s="2">
        <f t="shared" si="13"/>
        <v>-0.1823105581632653</v>
      </c>
      <c r="H885" s="1"/>
      <c r="I885" s="1"/>
      <c r="J885" s="1"/>
      <c r="K885" s="1"/>
      <c r="L885" s="1"/>
    </row>
    <row r="886" spans="1:12" x14ac:dyDescent="0.35">
      <c r="A886" t="s">
        <v>105</v>
      </c>
      <c r="B886" t="s">
        <v>37</v>
      </c>
      <c r="C886" t="s">
        <v>58</v>
      </c>
      <c r="D886" s="1">
        <v>9529569</v>
      </c>
      <c r="E886" s="1">
        <v>0</v>
      </c>
      <c r="F886" s="1">
        <v>-9529569</v>
      </c>
      <c r="G886" s="2">
        <f t="shared" si="13"/>
        <v>-1</v>
      </c>
      <c r="H886" s="1"/>
      <c r="I886" s="1"/>
      <c r="J886" s="1"/>
      <c r="K886" s="1"/>
      <c r="L886" s="1"/>
    </row>
    <row r="887" spans="1:12" x14ac:dyDescent="0.35">
      <c r="A887" t="s">
        <v>109</v>
      </c>
      <c r="B887" t="s">
        <v>8</v>
      </c>
      <c r="C887" t="s">
        <v>58</v>
      </c>
      <c r="D887" s="1">
        <v>50000</v>
      </c>
      <c r="E887" s="1">
        <v>450000</v>
      </c>
      <c r="F887" s="1">
        <v>400000</v>
      </c>
      <c r="G887" s="2">
        <f t="shared" si="13"/>
        <v>8</v>
      </c>
      <c r="H887" s="1"/>
      <c r="I887" s="1"/>
      <c r="J887" s="1"/>
      <c r="K887" s="1"/>
      <c r="L887" s="1"/>
    </row>
    <row r="888" spans="1:12" x14ac:dyDescent="0.35">
      <c r="A888" t="s">
        <v>108</v>
      </c>
      <c r="B888" t="s">
        <v>8</v>
      </c>
      <c r="C888" t="s">
        <v>58</v>
      </c>
      <c r="D888" s="1">
        <v>2050000</v>
      </c>
      <c r="E888" s="1">
        <v>55000</v>
      </c>
      <c r="F888" s="1">
        <v>-1995000</v>
      </c>
      <c r="G888" s="2">
        <f t="shared" si="13"/>
        <v>-0.97317073170731705</v>
      </c>
      <c r="H888" s="1"/>
      <c r="I888" s="1"/>
      <c r="J888" s="1"/>
      <c r="K888" s="1"/>
      <c r="L888" s="1"/>
    </row>
    <row r="889" spans="1:12" x14ac:dyDescent="0.35">
      <c r="A889" t="s">
        <v>107</v>
      </c>
      <c r="B889" t="s">
        <v>8</v>
      </c>
      <c r="C889" t="s">
        <v>58</v>
      </c>
      <c r="D889" s="1">
        <v>2160000</v>
      </c>
      <c r="E889" s="1">
        <v>1255000</v>
      </c>
      <c r="F889" s="1">
        <v>-905000</v>
      </c>
      <c r="G889" s="2">
        <f t="shared" si="13"/>
        <v>-0.41898148148148145</v>
      </c>
      <c r="H889" s="1"/>
      <c r="I889" s="1"/>
      <c r="J889" s="1"/>
      <c r="K889" s="1"/>
      <c r="L889" s="1"/>
    </row>
    <row r="890" spans="1:12" x14ac:dyDescent="0.35">
      <c r="A890" t="s">
        <v>106</v>
      </c>
      <c r="B890" t="s">
        <v>8</v>
      </c>
      <c r="C890" t="s">
        <v>58</v>
      </c>
      <c r="D890" s="1">
        <v>60000</v>
      </c>
      <c r="E890" s="1">
        <v>55000</v>
      </c>
      <c r="F890" s="1">
        <v>-5000</v>
      </c>
      <c r="G890" s="2">
        <f t="shared" si="13"/>
        <v>-8.3333333333333329E-2</v>
      </c>
      <c r="H890" s="1"/>
      <c r="I890" s="1"/>
      <c r="J890" s="1"/>
      <c r="K890" s="1"/>
      <c r="L890" s="1"/>
    </row>
    <row r="891" spans="1:12" x14ac:dyDescent="0.35">
      <c r="A891" t="s">
        <v>105</v>
      </c>
      <c r="B891" t="s">
        <v>8</v>
      </c>
      <c r="C891" t="s">
        <v>58</v>
      </c>
      <c r="D891" s="1">
        <v>2070000</v>
      </c>
      <c r="E891" s="1">
        <v>1929800</v>
      </c>
      <c r="F891" s="1">
        <v>-140200</v>
      </c>
      <c r="G891" s="2">
        <f t="shared" si="13"/>
        <v>-6.772946859903381E-2</v>
      </c>
      <c r="H891" s="1"/>
      <c r="I891" s="1"/>
      <c r="J891" s="1"/>
      <c r="K891" s="1"/>
      <c r="L891" s="1"/>
    </row>
    <row r="892" spans="1:12" x14ac:dyDescent="0.35">
      <c r="A892" t="s">
        <v>108</v>
      </c>
      <c r="B892" t="s">
        <v>30</v>
      </c>
      <c r="C892" t="s">
        <v>58</v>
      </c>
      <c r="D892" s="1">
        <v>31082378.829999998</v>
      </c>
      <c r="E892" s="1">
        <v>0</v>
      </c>
      <c r="F892" s="1">
        <v>-31082378.829999998</v>
      </c>
      <c r="G892" s="2">
        <f t="shared" si="13"/>
        <v>-1</v>
      </c>
      <c r="H892" s="1"/>
      <c r="I892" s="1"/>
      <c r="J892" s="1"/>
      <c r="K892" s="1"/>
      <c r="L892" s="1"/>
    </row>
    <row r="893" spans="1:12" x14ac:dyDescent="0.35">
      <c r="A893" t="s">
        <v>107</v>
      </c>
      <c r="B893" t="s">
        <v>30</v>
      </c>
      <c r="C893" t="s">
        <v>58</v>
      </c>
      <c r="D893" s="1">
        <v>0</v>
      </c>
      <c r="E893" s="1">
        <v>2000000</v>
      </c>
      <c r="F893" s="1">
        <v>2000000</v>
      </c>
      <c r="G893" s="2" t="str">
        <f t="shared" si="13"/>
        <v>-</v>
      </c>
      <c r="H893" s="1"/>
      <c r="I893" s="1"/>
      <c r="J893" s="1"/>
      <c r="K893" s="1"/>
      <c r="L893" s="1"/>
    </row>
    <row r="894" spans="1:12" x14ac:dyDescent="0.35">
      <c r="A894" t="s">
        <v>106</v>
      </c>
      <c r="B894" t="s">
        <v>30</v>
      </c>
      <c r="C894" t="s">
        <v>58</v>
      </c>
      <c r="D894" s="1">
        <v>9946361.2200000007</v>
      </c>
      <c r="E894" s="1">
        <v>0</v>
      </c>
      <c r="F894" s="1">
        <v>-9946361.2200000007</v>
      </c>
      <c r="G894" s="2">
        <f t="shared" si="13"/>
        <v>-1</v>
      </c>
      <c r="H894" s="1"/>
      <c r="I894" s="1"/>
      <c r="J894" s="1"/>
      <c r="K894" s="1"/>
      <c r="L894" s="1"/>
    </row>
    <row r="895" spans="1:12" x14ac:dyDescent="0.35">
      <c r="A895" t="s">
        <v>105</v>
      </c>
      <c r="B895" t="s">
        <v>30</v>
      </c>
      <c r="C895" t="s">
        <v>58</v>
      </c>
      <c r="D895" s="1">
        <v>0</v>
      </c>
      <c r="E895" s="15">
        <f>6015654.85/365*1200</f>
        <v>19777495.397260271</v>
      </c>
      <c r="F895" s="1">
        <v>6015654.8499999996</v>
      </c>
      <c r="G895" s="2" t="str">
        <f t="shared" si="13"/>
        <v>-</v>
      </c>
      <c r="H895" s="1"/>
      <c r="I895" s="1"/>
      <c r="J895" s="1"/>
      <c r="K895" s="1"/>
      <c r="L895" s="1"/>
    </row>
    <row r="896" spans="1:12" x14ac:dyDescent="0.35">
      <c r="A896" t="s">
        <v>109</v>
      </c>
      <c r="B896" t="s">
        <v>40</v>
      </c>
      <c r="C896" t="s">
        <v>58</v>
      </c>
      <c r="D896" s="1">
        <v>1028000</v>
      </c>
      <c r="E896" s="1">
        <v>173087.5</v>
      </c>
      <c r="F896" s="1">
        <v>-854912.5</v>
      </c>
      <c r="G896" s="2">
        <f t="shared" si="13"/>
        <v>-0.83162694552529182</v>
      </c>
      <c r="H896" s="1"/>
      <c r="I896" s="1"/>
      <c r="J896" s="1"/>
      <c r="K896" s="1"/>
      <c r="L896" s="1"/>
    </row>
    <row r="897" spans="1:12" x14ac:dyDescent="0.35">
      <c r="A897" t="s">
        <v>108</v>
      </c>
      <c r="B897" t="s">
        <v>40</v>
      </c>
      <c r="C897" t="s">
        <v>58</v>
      </c>
      <c r="D897" s="1">
        <v>0</v>
      </c>
      <c r="E897" s="1">
        <v>108580</v>
      </c>
      <c r="F897" s="1">
        <v>108580</v>
      </c>
      <c r="G897" s="2" t="str">
        <f t="shared" si="13"/>
        <v>-</v>
      </c>
      <c r="H897" s="1"/>
      <c r="I897" s="1"/>
      <c r="J897" s="1"/>
      <c r="K897" s="1"/>
      <c r="L897" s="1"/>
    </row>
    <row r="898" spans="1:12" x14ac:dyDescent="0.35">
      <c r="A898" t="s">
        <v>107</v>
      </c>
      <c r="B898" t="s">
        <v>40</v>
      </c>
      <c r="C898" t="s">
        <v>58</v>
      </c>
      <c r="D898" s="1">
        <v>1200000</v>
      </c>
      <c r="E898" s="1">
        <v>92000</v>
      </c>
      <c r="F898" s="1">
        <v>-1108000</v>
      </c>
      <c r="G898" s="2">
        <f t="shared" ref="G898:G961" si="14">IF(D898=0,"-",IF(D898&lt;0,F898/D898*-1,F898/D898))</f>
        <v>-0.92333333333333334</v>
      </c>
      <c r="H898" s="1"/>
      <c r="I898" s="1"/>
      <c r="J898" s="1"/>
      <c r="K898" s="1"/>
      <c r="L898" s="1"/>
    </row>
    <row r="899" spans="1:12" x14ac:dyDescent="0.35">
      <c r="A899" t="s">
        <v>105</v>
      </c>
      <c r="B899" t="s">
        <v>40</v>
      </c>
      <c r="C899" t="s">
        <v>58</v>
      </c>
      <c r="D899" s="1">
        <v>800000</v>
      </c>
      <c r="E899" s="1">
        <v>4114000</v>
      </c>
      <c r="F899" s="1">
        <v>3314000</v>
      </c>
      <c r="G899" s="2">
        <f t="shared" si="14"/>
        <v>4.1425000000000001</v>
      </c>
      <c r="H899" s="1"/>
      <c r="I899" s="1"/>
      <c r="J899" s="1"/>
      <c r="K899" s="1"/>
      <c r="L899" s="1"/>
    </row>
    <row r="900" spans="1:12" x14ac:dyDescent="0.35">
      <c r="A900" t="s">
        <v>109</v>
      </c>
      <c r="B900" t="s">
        <v>98</v>
      </c>
      <c r="C900" t="s">
        <v>58</v>
      </c>
      <c r="D900" s="1">
        <v>0</v>
      </c>
      <c r="E900" s="1">
        <v>815000</v>
      </c>
      <c r="F900" s="1">
        <v>815000</v>
      </c>
      <c r="G900" s="2" t="str">
        <f t="shared" si="14"/>
        <v>-</v>
      </c>
      <c r="H900" s="1"/>
      <c r="I900" s="1"/>
      <c r="J900" s="1"/>
      <c r="K900" s="1"/>
      <c r="L900" s="1"/>
    </row>
    <row r="901" spans="1:12" x14ac:dyDescent="0.35">
      <c r="A901" t="s">
        <v>109</v>
      </c>
      <c r="B901" t="s">
        <v>28</v>
      </c>
      <c r="C901" t="s">
        <v>58</v>
      </c>
      <c r="D901" s="1">
        <v>362660</v>
      </c>
      <c r="E901" s="1">
        <v>362660</v>
      </c>
      <c r="F901" s="1">
        <v>0</v>
      </c>
      <c r="G901" s="2">
        <f t="shared" si="14"/>
        <v>0</v>
      </c>
      <c r="H901" s="1"/>
      <c r="I901" s="1"/>
      <c r="J901" s="1"/>
      <c r="K901" s="1"/>
      <c r="L901" s="1"/>
    </row>
    <row r="902" spans="1:12" x14ac:dyDescent="0.35">
      <c r="A902" t="s">
        <v>108</v>
      </c>
      <c r="B902" t="s">
        <v>28</v>
      </c>
      <c r="C902" t="s">
        <v>58</v>
      </c>
      <c r="D902" s="1">
        <v>435192</v>
      </c>
      <c r="E902" s="1">
        <v>0</v>
      </c>
      <c r="F902" s="1">
        <v>-435192</v>
      </c>
      <c r="G902" s="2">
        <f t="shared" si="14"/>
        <v>-1</v>
      </c>
      <c r="H902" s="1"/>
      <c r="I902" s="1"/>
      <c r="J902" s="1"/>
      <c r="K902" s="1"/>
      <c r="L902" s="1"/>
    </row>
    <row r="903" spans="1:12" x14ac:dyDescent="0.35">
      <c r="A903" t="s">
        <v>107</v>
      </c>
      <c r="B903" t="s">
        <v>28</v>
      </c>
      <c r="C903" t="s">
        <v>58</v>
      </c>
      <c r="D903" s="1">
        <v>435192</v>
      </c>
      <c r="E903" s="1">
        <v>852180</v>
      </c>
      <c r="F903" s="1">
        <v>416988</v>
      </c>
      <c r="G903" s="2">
        <f t="shared" si="14"/>
        <v>0.95817018695196599</v>
      </c>
      <c r="H903" s="1"/>
      <c r="I903" s="1"/>
      <c r="J903" s="1"/>
      <c r="K903" s="1"/>
      <c r="L903" s="1"/>
    </row>
    <row r="904" spans="1:12" x14ac:dyDescent="0.35">
      <c r="A904" t="s">
        <v>106</v>
      </c>
      <c r="B904" t="s">
        <v>28</v>
      </c>
      <c r="C904" t="s">
        <v>58</v>
      </c>
      <c r="D904" s="1">
        <v>435192</v>
      </c>
      <c r="E904" s="1">
        <v>0</v>
      </c>
      <c r="F904" s="1">
        <v>-435192</v>
      </c>
      <c r="G904" s="2">
        <f t="shared" si="14"/>
        <v>-1</v>
      </c>
      <c r="H904" s="1"/>
      <c r="I904" s="1"/>
      <c r="J904" s="1"/>
      <c r="K904" s="1"/>
      <c r="L904" s="1"/>
    </row>
    <row r="905" spans="1:12" x14ac:dyDescent="0.35">
      <c r="A905" t="s">
        <v>105</v>
      </c>
      <c r="B905" t="s">
        <v>28</v>
      </c>
      <c r="C905" t="s">
        <v>58</v>
      </c>
      <c r="D905" s="1">
        <v>522230.4</v>
      </c>
      <c r="E905" s="1">
        <v>0</v>
      </c>
      <c r="F905" s="1">
        <v>-522230.4</v>
      </c>
      <c r="G905" s="2">
        <f t="shared" si="14"/>
        <v>-1</v>
      </c>
      <c r="H905" s="1"/>
      <c r="I905" s="1"/>
      <c r="J905" s="1"/>
      <c r="K905" s="1"/>
      <c r="L905" s="1"/>
    </row>
    <row r="906" spans="1:12" x14ac:dyDescent="0.35">
      <c r="A906" t="s">
        <v>109</v>
      </c>
      <c r="B906" t="s">
        <v>8</v>
      </c>
      <c r="C906" t="s">
        <v>59</v>
      </c>
      <c r="D906" s="1">
        <v>333000</v>
      </c>
      <c r="E906" s="1">
        <v>275729.08</v>
      </c>
      <c r="F906" s="1">
        <v>-57270.92</v>
      </c>
      <c r="G906" s="2">
        <f t="shared" si="14"/>
        <v>-0.17198474474474473</v>
      </c>
      <c r="H906" s="1"/>
      <c r="I906" s="1"/>
      <c r="J906" s="1"/>
      <c r="K906" s="1"/>
      <c r="L906" s="1"/>
    </row>
    <row r="907" spans="1:12" x14ac:dyDescent="0.35">
      <c r="A907" t="s">
        <v>108</v>
      </c>
      <c r="B907" t="s">
        <v>8</v>
      </c>
      <c r="C907" t="s">
        <v>59</v>
      </c>
      <c r="D907" s="1">
        <v>319000</v>
      </c>
      <c r="E907" s="1">
        <v>309920.09000000003</v>
      </c>
      <c r="F907" s="1">
        <v>-9079.91</v>
      </c>
      <c r="G907" s="2">
        <f t="shared" si="14"/>
        <v>-2.8463667711598747E-2</v>
      </c>
      <c r="H907" s="1"/>
      <c r="I907" s="1"/>
      <c r="J907" s="1"/>
      <c r="K907" s="1"/>
      <c r="L907" s="1"/>
    </row>
    <row r="908" spans="1:12" x14ac:dyDescent="0.35">
      <c r="A908" t="s">
        <v>107</v>
      </c>
      <c r="B908" t="s">
        <v>8</v>
      </c>
      <c r="C908" t="s">
        <v>59</v>
      </c>
      <c r="D908" s="1">
        <v>415366.67</v>
      </c>
      <c r="E908" s="1">
        <v>330863.40999999997</v>
      </c>
      <c r="F908" s="1">
        <v>-84503.26</v>
      </c>
      <c r="G908" s="2">
        <f t="shared" si="14"/>
        <v>-0.20344256316954848</v>
      </c>
      <c r="H908" s="1"/>
      <c r="I908" s="1"/>
      <c r="J908" s="1"/>
      <c r="K908" s="1"/>
      <c r="L908" s="1"/>
    </row>
    <row r="909" spans="1:12" x14ac:dyDescent="0.35">
      <c r="A909" t="s">
        <v>106</v>
      </c>
      <c r="B909" t="s">
        <v>8</v>
      </c>
      <c r="C909" t="s">
        <v>59</v>
      </c>
      <c r="D909" s="1">
        <v>477000</v>
      </c>
      <c r="E909" s="1">
        <v>417777.9</v>
      </c>
      <c r="F909" s="1">
        <v>-59222.1</v>
      </c>
      <c r="G909" s="2">
        <f t="shared" si="14"/>
        <v>-0.12415534591194968</v>
      </c>
      <c r="H909" s="1"/>
      <c r="I909" s="1"/>
      <c r="J909" s="1"/>
      <c r="K909" s="1"/>
      <c r="L909" s="1"/>
    </row>
    <row r="910" spans="1:12" x14ac:dyDescent="0.35">
      <c r="A910" t="s">
        <v>105</v>
      </c>
      <c r="B910" t="s">
        <v>8</v>
      </c>
      <c r="C910" t="s">
        <v>59</v>
      </c>
      <c r="D910" s="1">
        <v>573666.67000000004</v>
      </c>
      <c r="E910" s="1">
        <v>519911.83</v>
      </c>
      <c r="F910" s="1">
        <v>-53754.84</v>
      </c>
      <c r="G910" s="2">
        <f t="shared" si="14"/>
        <v>-9.3703962267844484E-2</v>
      </c>
      <c r="H910" s="1"/>
      <c r="I910" s="1"/>
      <c r="J910" s="1"/>
      <c r="K910" s="1"/>
      <c r="L910" s="1"/>
    </row>
    <row r="911" spans="1:12" x14ac:dyDescent="0.35">
      <c r="A911" t="s">
        <v>106</v>
      </c>
      <c r="B911" t="s">
        <v>15</v>
      </c>
      <c r="C911" t="s">
        <v>60</v>
      </c>
      <c r="D911" s="1">
        <v>0</v>
      </c>
      <c r="E911" s="1">
        <v>-25933.25</v>
      </c>
      <c r="F911" s="1">
        <v>-25933.25</v>
      </c>
      <c r="G911" s="2" t="str">
        <f t="shared" si="14"/>
        <v>-</v>
      </c>
      <c r="H911" s="1"/>
      <c r="I911" s="1"/>
      <c r="J911" s="1"/>
      <c r="K911" s="1"/>
      <c r="L911" s="1"/>
    </row>
    <row r="912" spans="1:12" x14ac:dyDescent="0.35">
      <c r="A912" t="s">
        <v>105</v>
      </c>
      <c r="B912" t="s">
        <v>15</v>
      </c>
      <c r="C912" t="s">
        <v>60</v>
      </c>
      <c r="D912" s="1">
        <v>0</v>
      </c>
      <c r="E912" s="1">
        <v>-25933.25</v>
      </c>
      <c r="F912" s="1">
        <v>-25933.25</v>
      </c>
      <c r="G912" s="2" t="str">
        <f t="shared" si="14"/>
        <v>-</v>
      </c>
      <c r="H912" s="1"/>
      <c r="I912" s="1"/>
      <c r="J912" s="1"/>
      <c r="K912" s="1"/>
      <c r="L912" s="1"/>
    </row>
    <row r="913" spans="1:12" x14ac:dyDescent="0.35">
      <c r="A913" t="s">
        <v>106</v>
      </c>
      <c r="B913" t="s">
        <v>11</v>
      </c>
      <c r="C913" t="s">
        <v>60</v>
      </c>
      <c r="D913" s="1">
        <v>0</v>
      </c>
      <c r="E913" s="1">
        <v>-25933.25</v>
      </c>
      <c r="F913" s="1">
        <v>-25933.25</v>
      </c>
      <c r="G913" s="2" t="str">
        <f t="shared" si="14"/>
        <v>-</v>
      </c>
      <c r="H913" s="1"/>
      <c r="I913" s="1"/>
      <c r="J913" s="1"/>
      <c r="K913" s="1"/>
      <c r="L913" s="1"/>
    </row>
    <row r="914" spans="1:12" x14ac:dyDescent="0.35">
      <c r="A914" t="s">
        <v>105</v>
      </c>
      <c r="B914" t="s">
        <v>11</v>
      </c>
      <c r="C914" t="s">
        <v>60</v>
      </c>
      <c r="D914" s="1">
        <v>0</v>
      </c>
      <c r="E914" s="1">
        <v>-25933.25</v>
      </c>
      <c r="F914" s="1">
        <v>-25933.25</v>
      </c>
      <c r="G914" s="2" t="str">
        <f t="shared" si="14"/>
        <v>-</v>
      </c>
      <c r="H914" s="1"/>
      <c r="I914" s="1"/>
      <c r="J914" s="1"/>
      <c r="K914" s="1"/>
      <c r="L914" s="1"/>
    </row>
    <row r="915" spans="1:12" x14ac:dyDescent="0.35">
      <c r="A915" t="s">
        <v>106</v>
      </c>
      <c r="B915" t="s">
        <v>12</v>
      </c>
      <c r="C915" t="s">
        <v>60</v>
      </c>
      <c r="D915" s="1">
        <v>0</v>
      </c>
      <c r="E915" s="1">
        <v>-25933.25</v>
      </c>
      <c r="F915" s="1">
        <v>-25933.25</v>
      </c>
      <c r="G915" s="2" t="str">
        <f t="shared" si="14"/>
        <v>-</v>
      </c>
      <c r="H915" s="1"/>
      <c r="I915" s="1"/>
      <c r="J915" s="1"/>
      <c r="K915" s="1"/>
      <c r="L915" s="1"/>
    </row>
    <row r="916" spans="1:12" x14ac:dyDescent="0.35">
      <c r="A916" t="s">
        <v>105</v>
      </c>
      <c r="B916" t="s">
        <v>12</v>
      </c>
      <c r="C916" t="s">
        <v>60</v>
      </c>
      <c r="D916" s="1">
        <v>0</v>
      </c>
      <c r="E916" s="1">
        <v>-25933.25</v>
      </c>
      <c r="F916" s="1">
        <v>-25933.25</v>
      </c>
      <c r="G916" s="2" t="str">
        <f t="shared" si="14"/>
        <v>-</v>
      </c>
      <c r="H916" s="1"/>
      <c r="I916" s="1"/>
      <c r="J916" s="1"/>
      <c r="K916" s="1"/>
      <c r="L916" s="1"/>
    </row>
    <row r="917" spans="1:12" x14ac:dyDescent="0.35">
      <c r="A917" t="s">
        <v>106</v>
      </c>
      <c r="B917" t="s">
        <v>13</v>
      </c>
      <c r="C917" t="s">
        <v>60</v>
      </c>
      <c r="D917" s="1">
        <v>0</v>
      </c>
      <c r="E917" s="1">
        <v>-25933.25</v>
      </c>
      <c r="F917" s="1">
        <v>-25933.25</v>
      </c>
      <c r="G917" s="2" t="str">
        <f t="shared" si="14"/>
        <v>-</v>
      </c>
      <c r="H917" s="1"/>
      <c r="I917" s="1"/>
      <c r="J917" s="1"/>
      <c r="K917" s="1"/>
      <c r="L917" s="1"/>
    </row>
    <row r="918" spans="1:12" x14ac:dyDescent="0.35">
      <c r="A918" t="s">
        <v>105</v>
      </c>
      <c r="B918" t="s">
        <v>13</v>
      </c>
      <c r="C918" t="s">
        <v>60</v>
      </c>
      <c r="D918" s="1">
        <v>0</v>
      </c>
      <c r="E918" s="1">
        <v>-25933.25</v>
      </c>
      <c r="F918" s="1">
        <v>-25933.25</v>
      </c>
      <c r="G918" s="2" t="str">
        <f t="shared" si="14"/>
        <v>-</v>
      </c>
      <c r="H918" s="1"/>
      <c r="I918" s="1"/>
      <c r="J918" s="1"/>
      <c r="K918" s="1"/>
      <c r="L918" s="1"/>
    </row>
    <row r="919" spans="1:12" x14ac:dyDescent="0.35">
      <c r="A919" t="s">
        <v>108</v>
      </c>
      <c r="B919" t="s">
        <v>7</v>
      </c>
      <c r="C919" t="s">
        <v>60</v>
      </c>
      <c r="D919" s="1">
        <v>0</v>
      </c>
      <c r="E919" s="1">
        <v>-17248</v>
      </c>
      <c r="F919" s="1">
        <v>-17248</v>
      </c>
      <c r="G919" s="2" t="str">
        <f t="shared" si="14"/>
        <v>-</v>
      </c>
      <c r="H919" s="1"/>
      <c r="I919" s="1"/>
      <c r="J919" s="1"/>
      <c r="K919" s="1"/>
      <c r="L919" s="1"/>
    </row>
    <row r="920" spans="1:12" x14ac:dyDescent="0.35">
      <c r="A920" t="s">
        <v>109</v>
      </c>
      <c r="B920" t="s">
        <v>11</v>
      </c>
      <c r="C920" t="s">
        <v>61</v>
      </c>
      <c r="D920" s="1">
        <v>-4000</v>
      </c>
      <c r="E920" s="1">
        <v>-9496.26</v>
      </c>
      <c r="F920" s="1">
        <v>-5496.26</v>
      </c>
      <c r="G920" s="2">
        <f t="shared" si="14"/>
        <v>-1.3740650000000001</v>
      </c>
      <c r="H920" s="1"/>
      <c r="I920" s="1"/>
      <c r="J920" s="1"/>
      <c r="K920" s="1"/>
      <c r="L920" s="1"/>
    </row>
    <row r="921" spans="1:12" x14ac:dyDescent="0.35">
      <c r="A921" t="s">
        <v>108</v>
      </c>
      <c r="B921" t="s">
        <v>11</v>
      </c>
      <c r="C921" t="s">
        <v>61</v>
      </c>
      <c r="D921" s="1">
        <v>-4000</v>
      </c>
      <c r="E921" s="1">
        <v>-9496.26</v>
      </c>
      <c r="F921" s="1">
        <v>-5496.26</v>
      </c>
      <c r="G921" s="2">
        <f t="shared" si="14"/>
        <v>-1.3740650000000001</v>
      </c>
      <c r="H921" s="1"/>
      <c r="I921" s="1"/>
      <c r="J921" s="1"/>
      <c r="K921" s="1"/>
      <c r="L921" s="1"/>
    </row>
    <row r="922" spans="1:12" x14ac:dyDescent="0.35">
      <c r="A922" t="s">
        <v>107</v>
      </c>
      <c r="B922" t="s">
        <v>11</v>
      </c>
      <c r="C922" t="s">
        <v>61</v>
      </c>
      <c r="D922" s="1">
        <v>-4000</v>
      </c>
      <c r="E922" s="1">
        <v>-24110.49</v>
      </c>
      <c r="F922" s="1">
        <v>-20110.490000000002</v>
      </c>
      <c r="G922" s="2">
        <f t="shared" si="14"/>
        <v>-5.0276225000000005</v>
      </c>
      <c r="H922" s="1"/>
      <c r="I922" s="1"/>
      <c r="J922" s="1"/>
      <c r="K922" s="1"/>
      <c r="L922" s="1"/>
    </row>
    <row r="923" spans="1:12" x14ac:dyDescent="0.35">
      <c r="A923" t="s">
        <v>106</v>
      </c>
      <c r="B923" t="s">
        <v>11</v>
      </c>
      <c r="C923" t="s">
        <v>61</v>
      </c>
      <c r="D923" s="1">
        <v>-4000</v>
      </c>
      <c r="E923" s="1">
        <v>-24110.49</v>
      </c>
      <c r="F923" s="1">
        <v>-20110.490000000002</v>
      </c>
      <c r="G923" s="2">
        <f t="shared" si="14"/>
        <v>-5.0276225000000005</v>
      </c>
      <c r="H923" s="1"/>
      <c r="I923" s="1"/>
      <c r="J923" s="1"/>
      <c r="K923" s="1"/>
      <c r="L923" s="1"/>
    </row>
    <row r="924" spans="1:12" x14ac:dyDescent="0.35">
      <c r="A924" t="s">
        <v>105</v>
      </c>
      <c r="B924" t="s">
        <v>11</v>
      </c>
      <c r="C924" t="s">
        <v>61</v>
      </c>
      <c r="D924" s="1">
        <v>-6000</v>
      </c>
      <c r="E924" s="1">
        <v>-2752.1</v>
      </c>
      <c r="F924" s="1">
        <v>3247.9</v>
      </c>
      <c r="G924" s="2">
        <f t="shared" si="14"/>
        <v>0.54131666666666667</v>
      </c>
      <c r="H924" s="1"/>
      <c r="I924" s="1"/>
      <c r="J924" s="1"/>
      <c r="K924" s="1"/>
      <c r="L924" s="1"/>
    </row>
    <row r="925" spans="1:12" x14ac:dyDescent="0.35">
      <c r="A925" t="s">
        <v>109</v>
      </c>
      <c r="B925" t="s">
        <v>18</v>
      </c>
      <c r="C925" t="s">
        <v>61</v>
      </c>
      <c r="D925" s="1">
        <v>-2000</v>
      </c>
      <c r="E925" s="1">
        <v>0</v>
      </c>
      <c r="F925" s="1">
        <v>2000</v>
      </c>
      <c r="G925" s="2">
        <f t="shared" si="14"/>
        <v>1</v>
      </c>
      <c r="H925" s="1"/>
      <c r="I925" s="1"/>
      <c r="J925" s="1"/>
      <c r="K925" s="1"/>
      <c r="L925" s="1"/>
    </row>
    <row r="926" spans="1:12" x14ac:dyDescent="0.35">
      <c r="A926" t="s">
        <v>108</v>
      </c>
      <c r="B926" t="s">
        <v>18</v>
      </c>
      <c r="C926" t="s">
        <v>61</v>
      </c>
      <c r="D926" s="1">
        <v>-2000</v>
      </c>
      <c r="E926" s="1">
        <v>0</v>
      </c>
      <c r="F926" s="1">
        <v>2000</v>
      </c>
      <c r="G926" s="2">
        <f t="shared" si="14"/>
        <v>1</v>
      </c>
      <c r="H926" s="1"/>
      <c r="I926" s="1"/>
      <c r="J926" s="1"/>
      <c r="K926" s="1"/>
      <c r="L926" s="1"/>
    </row>
    <row r="927" spans="1:12" x14ac:dyDescent="0.35">
      <c r="A927" t="s">
        <v>107</v>
      </c>
      <c r="B927" t="s">
        <v>18</v>
      </c>
      <c r="C927" t="s">
        <v>61</v>
      </c>
      <c r="D927" s="1">
        <v>-2000</v>
      </c>
      <c r="E927" s="1">
        <v>0</v>
      </c>
      <c r="F927" s="1">
        <v>2000</v>
      </c>
      <c r="G927" s="2">
        <f t="shared" si="14"/>
        <v>1</v>
      </c>
      <c r="H927" s="1"/>
      <c r="I927" s="1"/>
      <c r="J927" s="1"/>
      <c r="K927" s="1"/>
      <c r="L927" s="1"/>
    </row>
    <row r="928" spans="1:12" x14ac:dyDescent="0.35">
      <c r="A928" t="s">
        <v>106</v>
      </c>
      <c r="B928" t="s">
        <v>18</v>
      </c>
      <c r="C928" t="s">
        <v>61</v>
      </c>
      <c r="D928" s="1">
        <v>-2000</v>
      </c>
      <c r="E928" s="1">
        <v>0</v>
      </c>
      <c r="F928" s="1">
        <v>2000</v>
      </c>
      <c r="G928" s="2">
        <f t="shared" si="14"/>
        <v>1</v>
      </c>
      <c r="H928" s="1"/>
      <c r="I928" s="1"/>
      <c r="J928" s="1"/>
      <c r="K928" s="1"/>
      <c r="L928" s="1"/>
    </row>
    <row r="929" spans="1:12" x14ac:dyDescent="0.35">
      <c r="A929" t="s">
        <v>105</v>
      </c>
      <c r="B929" t="s">
        <v>18</v>
      </c>
      <c r="C929" t="s">
        <v>61</v>
      </c>
      <c r="D929" s="1">
        <v>-2000</v>
      </c>
      <c r="E929" s="1">
        <v>0</v>
      </c>
      <c r="F929" s="1">
        <v>2000</v>
      </c>
      <c r="G929" s="2">
        <f t="shared" si="14"/>
        <v>1</v>
      </c>
      <c r="H929" s="1"/>
      <c r="I929" s="1"/>
      <c r="J929" s="1"/>
      <c r="K929" s="1"/>
      <c r="L929" s="1"/>
    </row>
    <row r="930" spans="1:12" x14ac:dyDescent="0.35">
      <c r="A930" t="s">
        <v>109</v>
      </c>
      <c r="B930" t="s">
        <v>10</v>
      </c>
      <c r="C930" t="s">
        <v>62</v>
      </c>
      <c r="D930" s="1">
        <v>0</v>
      </c>
      <c r="E930" s="1">
        <v>-27360</v>
      </c>
      <c r="F930" s="1">
        <v>-27360</v>
      </c>
      <c r="G930" s="2" t="str">
        <f t="shared" si="14"/>
        <v>-</v>
      </c>
      <c r="H930" s="1"/>
      <c r="I930" s="1"/>
      <c r="J930" s="1"/>
      <c r="K930" s="1"/>
      <c r="L930" s="1"/>
    </row>
    <row r="931" spans="1:12" x14ac:dyDescent="0.35">
      <c r="A931" t="s">
        <v>108</v>
      </c>
      <c r="B931" t="s">
        <v>10</v>
      </c>
      <c r="C931" t="s">
        <v>62</v>
      </c>
      <c r="D931" s="1">
        <v>0</v>
      </c>
      <c r="E931" s="1">
        <v>-23000</v>
      </c>
      <c r="F931" s="1">
        <v>-23000</v>
      </c>
      <c r="G931" s="2" t="str">
        <f t="shared" si="14"/>
        <v>-</v>
      </c>
      <c r="H931" s="1"/>
      <c r="I931" s="1"/>
      <c r="J931" s="1"/>
      <c r="K931" s="1"/>
      <c r="L931" s="1"/>
    </row>
    <row r="932" spans="1:12" x14ac:dyDescent="0.35">
      <c r="A932" t="s">
        <v>107</v>
      </c>
      <c r="B932" t="s">
        <v>10</v>
      </c>
      <c r="C932" t="s">
        <v>62</v>
      </c>
      <c r="D932" s="1">
        <v>0</v>
      </c>
      <c r="E932" s="1">
        <v>-15600</v>
      </c>
      <c r="F932" s="1">
        <v>-15600</v>
      </c>
      <c r="G932" s="2" t="str">
        <f t="shared" si="14"/>
        <v>-</v>
      </c>
      <c r="H932" s="1"/>
      <c r="I932" s="1"/>
      <c r="J932" s="1"/>
      <c r="K932" s="1"/>
      <c r="L932" s="1"/>
    </row>
    <row r="933" spans="1:12" x14ac:dyDescent="0.35">
      <c r="A933" t="s">
        <v>106</v>
      </c>
      <c r="B933" t="s">
        <v>10</v>
      </c>
      <c r="C933" t="s">
        <v>62</v>
      </c>
      <c r="D933" s="1">
        <v>0</v>
      </c>
      <c r="E933" s="1">
        <v>-8400</v>
      </c>
      <c r="F933" s="1">
        <v>-8400</v>
      </c>
      <c r="G933" s="2" t="str">
        <f t="shared" si="14"/>
        <v>-</v>
      </c>
      <c r="H933" s="1"/>
      <c r="I933" s="1"/>
      <c r="J933" s="1"/>
      <c r="K933" s="1"/>
      <c r="L933" s="1"/>
    </row>
    <row r="934" spans="1:12" x14ac:dyDescent="0.35">
      <c r="A934" t="s">
        <v>105</v>
      </c>
      <c r="B934" t="s">
        <v>10</v>
      </c>
      <c r="C934" t="s">
        <v>62</v>
      </c>
      <c r="D934" s="1">
        <v>0</v>
      </c>
      <c r="E934" s="1">
        <v>-14500</v>
      </c>
      <c r="F934" s="1">
        <v>-14500</v>
      </c>
      <c r="G934" s="2" t="str">
        <f t="shared" si="14"/>
        <v>-</v>
      </c>
      <c r="H934" s="1"/>
      <c r="I934" s="1"/>
      <c r="J934" s="1"/>
      <c r="K934" s="1"/>
      <c r="L934" s="1"/>
    </row>
    <row r="935" spans="1:12" x14ac:dyDescent="0.35">
      <c r="A935" t="s">
        <v>107</v>
      </c>
      <c r="B935" t="s">
        <v>15</v>
      </c>
      <c r="C935" t="s">
        <v>62</v>
      </c>
      <c r="D935" s="1">
        <v>0</v>
      </c>
      <c r="E935" s="1">
        <v>-5000</v>
      </c>
      <c r="F935" s="1">
        <v>-5000</v>
      </c>
      <c r="G935" s="2" t="str">
        <f t="shared" si="14"/>
        <v>-</v>
      </c>
      <c r="H935" s="1"/>
      <c r="I935" s="1"/>
      <c r="J935" s="1"/>
      <c r="K935" s="1"/>
      <c r="L935" s="1"/>
    </row>
    <row r="936" spans="1:12" x14ac:dyDescent="0.35">
      <c r="A936" t="s">
        <v>106</v>
      </c>
      <c r="B936" t="s">
        <v>15</v>
      </c>
      <c r="C936" t="s">
        <v>62</v>
      </c>
      <c r="D936" s="1">
        <v>0</v>
      </c>
      <c r="E936" s="1">
        <v>-4900</v>
      </c>
      <c r="F936" s="1">
        <v>-4900</v>
      </c>
      <c r="G936" s="2" t="str">
        <f t="shared" si="14"/>
        <v>-</v>
      </c>
      <c r="H936" s="1"/>
      <c r="I936" s="1"/>
      <c r="J936" s="1"/>
      <c r="K936" s="1"/>
      <c r="L936" s="1"/>
    </row>
    <row r="937" spans="1:12" x14ac:dyDescent="0.35">
      <c r="A937" t="s">
        <v>105</v>
      </c>
      <c r="B937" t="s">
        <v>15</v>
      </c>
      <c r="C937" t="s">
        <v>62</v>
      </c>
      <c r="D937" s="1">
        <v>0</v>
      </c>
      <c r="E937" s="1">
        <v>-11000</v>
      </c>
      <c r="F937" s="1">
        <v>-11000</v>
      </c>
      <c r="G937" s="2" t="str">
        <f t="shared" si="14"/>
        <v>-</v>
      </c>
      <c r="H937" s="1"/>
      <c r="I937" s="1"/>
      <c r="J937" s="1"/>
      <c r="K937" s="1"/>
      <c r="L937" s="1"/>
    </row>
    <row r="938" spans="1:12" x14ac:dyDescent="0.35">
      <c r="A938" t="s">
        <v>106</v>
      </c>
      <c r="B938" t="s">
        <v>11</v>
      </c>
      <c r="C938" t="s">
        <v>62</v>
      </c>
      <c r="D938" s="1">
        <v>0</v>
      </c>
      <c r="E938" s="1">
        <v>-4900</v>
      </c>
      <c r="F938" s="1">
        <v>-4900</v>
      </c>
      <c r="G938" s="2" t="str">
        <f t="shared" si="14"/>
        <v>-</v>
      </c>
      <c r="H938" s="1"/>
      <c r="I938" s="1"/>
      <c r="J938" s="1"/>
      <c r="K938" s="1"/>
      <c r="L938" s="1"/>
    </row>
    <row r="939" spans="1:12" x14ac:dyDescent="0.35">
      <c r="A939" t="s">
        <v>105</v>
      </c>
      <c r="B939" t="s">
        <v>11</v>
      </c>
      <c r="C939" t="s">
        <v>62</v>
      </c>
      <c r="D939" s="1">
        <v>0</v>
      </c>
      <c r="E939" s="1">
        <v>-3230</v>
      </c>
      <c r="F939" s="1">
        <v>-3230</v>
      </c>
      <c r="G939" s="2" t="str">
        <f t="shared" si="14"/>
        <v>-</v>
      </c>
      <c r="H939" s="1"/>
      <c r="I939" s="1"/>
      <c r="J939" s="1"/>
      <c r="K939" s="1"/>
      <c r="L939" s="1"/>
    </row>
    <row r="940" spans="1:12" x14ac:dyDescent="0.35">
      <c r="A940" t="s">
        <v>106</v>
      </c>
      <c r="B940" t="s">
        <v>12</v>
      </c>
      <c r="C940" t="s">
        <v>62</v>
      </c>
      <c r="D940" s="1">
        <v>0</v>
      </c>
      <c r="E940" s="1">
        <v>-4000</v>
      </c>
      <c r="F940" s="1">
        <v>-4000</v>
      </c>
      <c r="G940" s="2" t="str">
        <f t="shared" si="14"/>
        <v>-</v>
      </c>
      <c r="H940" s="1"/>
      <c r="I940" s="1"/>
      <c r="J940" s="1"/>
      <c r="K940" s="1"/>
      <c r="L940" s="1"/>
    </row>
    <row r="941" spans="1:12" x14ac:dyDescent="0.35">
      <c r="A941" t="s">
        <v>105</v>
      </c>
      <c r="B941" t="s">
        <v>12</v>
      </c>
      <c r="C941" t="s">
        <v>62</v>
      </c>
      <c r="D941" s="1">
        <v>0</v>
      </c>
      <c r="E941" s="1">
        <v>-5300</v>
      </c>
      <c r="F941" s="1">
        <v>-5300</v>
      </c>
      <c r="G941" s="2" t="str">
        <f t="shared" si="14"/>
        <v>-</v>
      </c>
      <c r="H941" s="1"/>
      <c r="I941" s="1"/>
      <c r="J941" s="1"/>
      <c r="K941" s="1"/>
      <c r="L941" s="1"/>
    </row>
    <row r="942" spans="1:12" x14ac:dyDescent="0.35">
      <c r="A942" t="s">
        <v>107</v>
      </c>
      <c r="B942" t="s">
        <v>13</v>
      </c>
      <c r="C942" t="s">
        <v>62</v>
      </c>
      <c r="D942" s="1">
        <v>0</v>
      </c>
      <c r="E942" s="1">
        <v>-4000</v>
      </c>
      <c r="F942" s="1">
        <v>-4000</v>
      </c>
      <c r="G942" s="2" t="str">
        <f t="shared" si="14"/>
        <v>-</v>
      </c>
      <c r="H942" s="1"/>
      <c r="I942" s="1"/>
      <c r="J942" s="1"/>
      <c r="K942" s="1"/>
      <c r="L942" s="1"/>
    </row>
    <row r="943" spans="1:12" x14ac:dyDescent="0.35">
      <c r="A943" t="s">
        <v>109</v>
      </c>
      <c r="B943" t="s">
        <v>10</v>
      </c>
      <c r="C943" t="s">
        <v>63</v>
      </c>
      <c r="D943" s="1">
        <v>-866000</v>
      </c>
      <c r="E943" s="1">
        <v>-438728.97</v>
      </c>
      <c r="F943" s="1">
        <v>427271.03</v>
      </c>
      <c r="G943" s="2">
        <f t="shared" si="14"/>
        <v>0.49338456120092383</v>
      </c>
      <c r="H943" s="1"/>
      <c r="I943" s="1"/>
      <c r="J943" s="1"/>
      <c r="K943" s="1"/>
      <c r="L943" s="1"/>
    </row>
    <row r="944" spans="1:12" x14ac:dyDescent="0.35">
      <c r="A944" t="s">
        <v>108</v>
      </c>
      <c r="B944" t="s">
        <v>10</v>
      </c>
      <c r="C944" t="s">
        <v>63</v>
      </c>
      <c r="D944" s="1">
        <v>-881000</v>
      </c>
      <c r="E944" s="1">
        <v>-388449.7</v>
      </c>
      <c r="F944" s="1">
        <v>492550.3</v>
      </c>
      <c r="G944" s="2">
        <f t="shared" si="14"/>
        <v>0.55908093076049947</v>
      </c>
      <c r="H944" s="1"/>
      <c r="I944" s="1"/>
      <c r="J944" s="1"/>
      <c r="K944" s="1"/>
      <c r="L944" s="1"/>
    </row>
    <row r="945" spans="1:12" x14ac:dyDescent="0.35">
      <c r="A945" t="s">
        <v>107</v>
      </c>
      <c r="B945" t="s">
        <v>10</v>
      </c>
      <c r="C945" t="s">
        <v>63</v>
      </c>
      <c r="D945" s="1">
        <v>-851000</v>
      </c>
      <c r="E945" s="1">
        <v>-457579.7</v>
      </c>
      <c r="F945" s="1">
        <v>393420.3</v>
      </c>
      <c r="G945" s="2">
        <f t="shared" si="14"/>
        <v>0.46230352526439483</v>
      </c>
      <c r="H945" s="1"/>
      <c r="I945" s="1"/>
      <c r="J945" s="1"/>
      <c r="K945" s="1"/>
      <c r="L945" s="1"/>
    </row>
    <row r="946" spans="1:12" x14ac:dyDescent="0.35">
      <c r="A946" t="s">
        <v>106</v>
      </c>
      <c r="B946" t="s">
        <v>10</v>
      </c>
      <c r="C946" t="s">
        <v>63</v>
      </c>
      <c r="D946" s="1">
        <v>-974500</v>
      </c>
      <c r="E946" s="1">
        <v>-566411.69999999995</v>
      </c>
      <c r="F946" s="1">
        <v>408088.3</v>
      </c>
      <c r="G946" s="2">
        <f t="shared" si="14"/>
        <v>0.41876685479733194</v>
      </c>
      <c r="H946" s="1"/>
      <c r="I946" s="1"/>
      <c r="J946" s="1"/>
      <c r="K946" s="1"/>
      <c r="L946" s="1"/>
    </row>
    <row r="947" spans="1:12" x14ac:dyDescent="0.35">
      <c r="A947" t="s">
        <v>105</v>
      </c>
      <c r="B947" t="s">
        <v>10</v>
      </c>
      <c r="C947" t="s">
        <v>63</v>
      </c>
      <c r="D947" s="1">
        <v>-1033500</v>
      </c>
      <c r="E947" s="1">
        <v>-499992.7</v>
      </c>
      <c r="F947" s="1">
        <v>533507.30000000005</v>
      </c>
      <c r="G947" s="2">
        <f t="shared" si="14"/>
        <v>0.51621412675374945</v>
      </c>
      <c r="H947" s="1"/>
      <c r="I947" s="1"/>
      <c r="J947" s="1"/>
      <c r="K947" s="1"/>
      <c r="L947" s="1"/>
    </row>
    <row r="948" spans="1:12" x14ac:dyDescent="0.35">
      <c r="A948" t="s">
        <v>109</v>
      </c>
      <c r="B948" t="s">
        <v>27</v>
      </c>
      <c r="C948" t="s">
        <v>63</v>
      </c>
      <c r="D948" s="1">
        <v>0</v>
      </c>
      <c r="E948" s="1">
        <v>-148000</v>
      </c>
      <c r="F948" s="1">
        <v>-148000</v>
      </c>
      <c r="G948" s="2" t="str">
        <f t="shared" si="14"/>
        <v>-</v>
      </c>
      <c r="H948" s="1"/>
      <c r="I948" s="1"/>
      <c r="J948" s="1"/>
      <c r="K948" s="1"/>
      <c r="L948" s="1"/>
    </row>
    <row r="949" spans="1:12" x14ac:dyDescent="0.35">
      <c r="A949" t="s">
        <v>108</v>
      </c>
      <c r="B949" t="s">
        <v>27</v>
      </c>
      <c r="C949" t="s">
        <v>63</v>
      </c>
      <c r="D949" s="1">
        <v>0</v>
      </c>
      <c r="E949" s="1">
        <v>-21000</v>
      </c>
      <c r="F949" s="1">
        <v>-21000</v>
      </c>
      <c r="G949" s="2" t="str">
        <f t="shared" si="14"/>
        <v>-</v>
      </c>
      <c r="H949" s="1"/>
      <c r="I949" s="1"/>
      <c r="J949" s="1"/>
      <c r="K949" s="1"/>
      <c r="L949" s="1"/>
    </row>
    <row r="950" spans="1:12" x14ac:dyDescent="0.35">
      <c r="A950" t="s">
        <v>107</v>
      </c>
      <c r="B950" t="s">
        <v>27</v>
      </c>
      <c r="C950" t="s">
        <v>63</v>
      </c>
      <c r="D950" s="1">
        <v>0</v>
      </c>
      <c r="E950" s="1">
        <v>-24200</v>
      </c>
      <c r="F950" s="1">
        <v>-24200</v>
      </c>
      <c r="G950" s="2" t="str">
        <f t="shared" si="14"/>
        <v>-</v>
      </c>
      <c r="H950" s="1"/>
      <c r="I950" s="1"/>
      <c r="J950" s="1"/>
      <c r="K950" s="1"/>
      <c r="L950" s="1"/>
    </row>
    <row r="951" spans="1:12" x14ac:dyDescent="0.35">
      <c r="A951" t="s">
        <v>106</v>
      </c>
      <c r="B951" t="s">
        <v>27</v>
      </c>
      <c r="C951" t="s">
        <v>63</v>
      </c>
      <c r="D951" s="1">
        <v>0</v>
      </c>
      <c r="E951" s="1">
        <v>-475830</v>
      </c>
      <c r="F951" s="1">
        <v>-475830</v>
      </c>
      <c r="G951" s="2" t="str">
        <f t="shared" si="14"/>
        <v>-</v>
      </c>
      <c r="H951" s="1"/>
      <c r="I951" s="1"/>
      <c r="J951" s="1"/>
      <c r="K951" s="1"/>
      <c r="L951" s="1"/>
    </row>
    <row r="952" spans="1:12" x14ac:dyDescent="0.35">
      <c r="A952" t="s">
        <v>105</v>
      </c>
      <c r="B952" t="s">
        <v>27</v>
      </c>
      <c r="C952" t="s">
        <v>63</v>
      </c>
      <c r="D952" s="1">
        <v>0</v>
      </c>
      <c r="E952" s="1">
        <v>-30800</v>
      </c>
      <c r="F952" s="1">
        <v>-30800</v>
      </c>
      <c r="G952" s="2" t="str">
        <f t="shared" si="14"/>
        <v>-</v>
      </c>
      <c r="H952" s="1"/>
      <c r="I952" s="1"/>
      <c r="J952" s="1"/>
      <c r="K952" s="1"/>
      <c r="L952" s="1"/>
    </row>
    <row r="953" spans="1:12" x14ac:dyDescent="0.35">
      <c r="A953" t="s">
        <v>109</v>
      </c>
      <c r="B953" t="s">
        <v>15</v>
      </c>
      <c r="C953" t="s">
        <v>63</v>
      </c>
      <c r="D953" s="1">
        <v>-451000</v>
      </c>
      <c r="E953" s="1">
        <v>-1123915.96</v>
      </c>
      <c r="F953" s="1">
        <v>-672915.96</v>
      </c>
      <c r="G953" s="2">
        <f t="shared" si="14"/>
        <v>-1.4920531263858092</v>
      </c>
      <c r="H953" s="1"/>
      <c r="I953" s="1"/>
      <c r="J953" s="1"/>
      <c r="K953" s="1"/>
      <c r="L953" s="1"/>
    </row>
    <row r="954" spans="1:12" x14ac:dyDescent="0.35">
      <c r="A954" t="s">
        <v>108</v>
      </c>
      <c r="B954" t="s">
        <v>15</v>
      </c>
      <c r="C954" t="s">
        <v>63</v>
      </c>
      <c r="D954" s="1">
        <v>-487080</v>
      </c>
      <c r="E954" s="1">
        <v>-687069.44</v>
      </c>
      <c r="F954" s="1">
        <v>-199989.44</v>
      </c>
      <c r="G954" s="2">
        <f t="shared" si="14"/>
        <v>-0.4105884864909255</v>
      </c>
      <c r="H954" s="1"/>
      <c r="I954" s="1"/>
      <c r="J954" s="1"/>
      <c r="K954" s="1"/>
      <c r="L954" s="1"/>
    </row>
    <row r="955" spans="1:12" x14ac:dyDescent="0.35">
      <c r="A955" t="s">
        <v>107</v>
      </c>
      <c r="B955" t="s">
        <v>15</v>
      </c>
      <c r="C955" t="s">
        <v>63</v>
      </c>
      <c r="D955" s="1">
        <v>-506563.2</v>
      </c>
      <c r="E955" s="1">
        <v>-489014.83</v>
      </c>
      <c r="F955" s="1">
        <v>17548.37</v>
      </c>
      <c r="G955" s="2">
        <f t="shared" si="14"/>
        <v>3.4642015053600414E-2</v>
      </c>
      <c r="H955" s="1"/>
      <c r="I955" s="1"/>
      <c r="J955" s="1"/>
      <c r="K955" s="1"/>
      <c r="L955" s="1"/>
    </row>
    <row r="956" spans="1:12" x14ac:dyDescent="0.35">
      <c r="A956" t="s">
        <v>106</v>
      </c>
      <c r="B956" t="s">
        <v>15</v>
      </c>
      <c r="C956" t="s">
        <v>63</v>
      </c>
      <c r="D956" s="1">
        <v>-526825.73</v>
      </c>
      <c r="E956" s="1">
        <v>-406864.73</v>
      </c>
      <c r="F956" s="1">
        <v>119961</v>
      </c>
      <c r="G956" s="2">
        <f t="shared" si="14"/>
        <v>0.22770527931504031</v>
      </c>
      <c r="H956" s="1"/>
      <c r="I956" s="1"/>
      <c r="J956" s="1"/>
      <c r="K956" s="1"/>
      <c r="L956" s="1"/>
    </row>
    <row r="957" spans="1:12" x14ac:dyDescent="0.35">
      <c r="A957" t="s">
        <v>105</v>
      </c>
      <c r="B957" t="s">
        <v>15</v>
      </c>
      <c r="C957" t="s">
        <v>63</v>
      </c>
      <c r="D957" s="1">
        <v>-547898.76</v>
      </c>
      <c r="E957" s="1">
        <v>-428107.88</v>
      </c>
      <c r="F957" s="1">
        <v>119790.88</v>
      </c>
      <c r="G957" s="2">
        <f t="shared" si="14"/>
        <v>0.21863688831856457</v>
      </c>
      <c r="H957" s="1"/>
      <c r="I957" s="1"/>
      <c r="J957" s="1"/>
      <c r="K957" s="1"/>
      <c r="L957" s="1"/>
    </row>
    <row r="958" spans="1:12" x14ac:dyDescent="0.35">
      <c r="A958" t="s">
        <v>109</v>
      </c>
      <c r="B958" t="s">
        <v>11</v>
      </c>
      <c r="C958" t="s">
        <v>63</v>
      </c>
      <c r="D958" s="1">
        <v>-365000</v>
      </c>
      <c r="E958" s="1">
        <v>-1072233.32</v>
      </c>
      <c r="F958" s="1">
        <v>-707233.32</v>
      </c>
      <c r="G958" s="2">
        <f t="shared" si="14"/>
        <v>-1.9376255342465751</v>
      </c>
      <c r="H958" s="1"/>
      <c r="I958" s="1"/>
      <c r="J958" s="1"/>
      <c r="K958" s="1"/>
      <c r="L958" s="1"/>
    </row>
    <row r="959" spans="1:12" x14ac:dyDescent="0.35">
      <c r="A959" t="s">
        <v>108</v>
      </c>
      <c r="B959" t="s">
        <v>11</v>
      </c>
      <c r="C959" t="s">
        <v>63</v>
      </c>
      <c r="D959" s="1">
        <v>-394200</v>
      </c>
      <c r="E959" s="1">
        <v>-445978.26</v>
      </c>
      <c r="F959" s="1">
        <v>-51778.26</v>
      </c>
      <c r="G959" s="2">
        <f t="shared" si="14"/>
        <v>-0.13135022831050228</v>
      </c>
      <c r="H959" s="1"/>
      <c r="I959" s="1"/>
      <c r="J959" s="1"/>
      <c r="K959" s="1"/>
      <c r="L959" s="1"/>
    </row>
    <row r="960" spans="1:12" x14ac:dyDescent="0.35">
      <c r="A960" t="s">
        <v>107</v>
      </c>
      <c r="B960" t="s">
        <v>11</v>
      </c>
      <c r="C960" t="s">
        <v>63</v>
      </c>
      <c r="D960" s="1">
        <v>-425736</v>
      </c>
      <c r="E960" s="1">
        <v>-265137.78000000003</v>
      </c>
      <c r="F960" s="1">
        <v>160598.22</v>
      </c>
      <c r="G960" s="2">
        <f t="shared" si="14"/>
        <v>0.37722489993798974</v>
      </c>
      <c r="H960" s="1"/>
      <c r="I960" s="1"/>
      <c r="J960" s="1"/>
      <c r="K960" s="1"/>
      <c r="L960" s="1"/>
    </row>
    <row r="961" spans="1:12" x14ac:dyDescent="0.35">
      <c r="A961" t="s">
        <v>106</v>
      </c>
      <c r="B961" t="s">
        <v>11</v>
      </c>
      <c r="C961" t="s">
        <v>63</v>
      </c>
      <c r="D961" s="1">
        <v>-459794.88</v>
      </c>
      <c r="E961" s="1">
        <v>-369425.1</v>
      </c>
      <c r="F961" s="1">
        <v>90369.78</v>
      </c>
      <c r="G961" s="2">
        <f t="shared" si="14"/>
        <v>0.19654368487095811</v>
      </c>
      <c r="H961" s="1"/>
      <c r="I961" s="1"/>
      <c r="J961" s="1"/>
      <c r="K961" s="1"/>
      <c r="L961" s="1"/>
    </row>
    <row r="962" spans="1:12" x14ac:dyDescent="0.35">
      <c r="A962" t="s">
        <v>105</v>
      </c>
      <c r="B962" t="s">
        <v>11</v>
      </c>
      <c r="C962" t="s">
        <v>63</v>
      </c>
      <c r="D962" s="1">
        <v>-496578.47</v>
      </c>
      <c r="E962" s="1">
        <v>-328359</v>
      </c>
      <c r="F962" s="1">
        <v>168219.47</v>
      </c>
      <c r="G962" s="2">
        <f t="shared" ref="G962:G1025" si="15">IF(D962=0,"-",IF(D962&lt;0,F962/D962*-1,F962/D962))</f>
        <v>0.33875707498957819</v>
      </c>
      <c r="H962" s="1"/>
      <c r="I962" s="1"/>
      <c r="J962" s="1"/>
      <c r="K962" s="1"/>
      <c r="L962" s="1"/>
    </row>
    <row r="963" spans="1:12" x14ac:dyDescent="0.35">
      <c r="A963" t="s">
        <v>109</v>
      </c>
      <c r="B963" t="s">
        <v>12</v>
      </c>
      <c r="C963" t="s">
        <v>63</v>
      </c>
      <c r="D963" s="1">
        <v>-276000</v>
      </c>
      <c r="E963" s="1">
        <v>-695698.88</v>
      </c>
      <c r="F963" s="1">
        <v>-419698.88</v>
      </c>
      <c r="G963" s="2">
        <f t="shared" si="15"/>
        <v>-1.5206481159420291</v>
      </c>
      <c r="H963" s="1"/>
      <c r="I963" s="1"/>
      <c r="J963" s="1"/>
      <c r="K963" s="1"/>
      <c r="L963" s="1"/>
    </row>
    <row r="964" spans="1:12" x14ac:dyDescent="0.35">
      <c r="A964" t="s">
        <v>108</v>
      </c>
      <c r="B964" t="s">
        <v>12</v>
      </c>
      <c r="C964" t="s">
        <v>63</v>
      </c>
      <c r="D964" s="1">
        <v>-298080</v>
      </c>
      <c r="E964" s="1">
        <v>-444564.87</v>
      </c>
      <c r="F964" s="1">
        <v>-146484.87</v>
      </c>
      <c r="G964" s="2">
        <f t="shared" si="15"/>
        <v>-0.49142803945249597</v>
      </c>
      <c r="H964" s="1"/>
      <c r="I964" s="1"/>
      <c r="J964" s="1"/>
      <c r="K964" s="1"/>
      <c r="L964" s="1"/>
    </row>
    <row r="965" spans="1:12" x14ac:dyDescent="0.35">
      <c r="A965" t="s">
        <v>107</v>
      </c>
      <c r="B965" t="s">
        <v>12</v>
      </c>
      <c r="C965" t="s">
        <v>63</v>
      </c>
      <c r="D965" s="1">
        <v>-321926.40000000002</v>
      </c>
      <c r="E965" s="1">
        <v>-287289.8</v>
      </c>
      <c r="F965" s="1">
        <v>34636.6</v>
      </c>
      <c r="G965" s="2">
        <f t="shared" si="15"/>
        <v>0.10759167312777081</v>
      </c>
      <c r="H965" s="1"/>
      <c r="I965" s="1"/>
      <c r="J965" s="1"/>
      <c r="K965" s="1"/>
      <c r="L965" s="1"/>
    </row>
    <row r="966" spans="1:12" x14ac:dyDescent="0.35">
      <c r="A966" t="s">
        <v>106</v>
      </c>
      <c r="B966" t="s">
        <v>12</v>
      </c>
      <c r="C966" t="s">
        <v>63</v>
      </c>
      <c r="D966" s="1">
        <v>-347680.51</v>
      </c>
      <c r="E966" s="1">
        <v>-306393.40999999997</v>
      </c>
      <c r="F966" s="1">
        <v>41287.1</v>
      </c>
      <c r="G966" s="2">
        <f t="shared" si="15"/>
        <v>0.11875011343028689</v>
      </c>
      <c r="H966" s="1"/>
      <c r="I966" s="1"/>
      <c r="J966" s="1"/>
      <c r="K966" s="1"/>
      <c r="L966" s="1"/>
    </row>
    <row r="967" spans="1:12" x14ac:dyDescent="0.35">
      <c r="A967" t="s">
        <v>105</v>
      </c>
      <c r="B967" t="s">
        <v>12</v>
      </c>
      <c r="C967" t="s">
        <v>63</v>
      </c>
      <c r="D967" s="1">
        <v>-375494.95</v>
      </c>
      <c r="E967" s="1">
        <v>-437587.44</v>
      </c>
      <c r="F967" s="1">
        <v>-62092.49</v>
      </c>
      <c r="G967" s="2">
        <f t="shared" si="15"/>
        <v>-0.16536171791391602</v>
      </c>
      <c r="H967" s="1"/>
      <c r="I967" s="1"/>
      <c r="J967" s="1"/>
      <c r="K967" s="1"/>
      <c r="L967" s="1"/>
    </row>
    <row r="968" spans="1:12" x14ac:dyDescent="0.35">
      <c r="A968" t="s">
        <v>109</v>
      </c>
      <c r="B968" t="s">
        <v>13</v>
      </c>
      <c r="C968" t="s">
        <v>63</v>
      </c>
      <c r="D968" s="1">
        <v>-163000</v>
      </c>
      <c r="E968" s="1">
        <v>-506625.36</v>
      </c>
      <c r="F968" s="1">
        <v>-343625.36</v>
      </c>
      <c r="G968" s="2">
        <f t="shared" si="15"/>
        <v>-2.1081310429447853</v>
      </c>
      <c r="H968" s="1"/>
      <c r="I968" s="1"/>
      <c r="J968" s="1"/>
      <c r="K968" s="1"/>
      <c r="L968" s="1"/>
    </row>
    <row r="969" spans="1:12" x14ac:dyDescent="0.35">
      <c r="A969" t="s">
        <v>108</v>
      </c>
      <c r="B969" t="s">
        <v>13</v>
      </c>
      <c r="C969" t="s">
        <v>63</v>
      </c>
      <c r="D969" s="1">
        <v>-176040</v>
      </c>
      <c r="E969" s="1">
        <v>-322522</v>
      </c>
      <c r="F969" s="1">
        <v>-146482</v>
      </c>
      <c r="G969" s="2">
        <f t="shared" si="15"/>
        <v>-0.83209497841399682</v>
      </c>
      <c r="H969" s="1"/>
      <c r="I969" s="1"/>
      <c r="J969" s="1"/>
      <c r="K969" s="1"/>
      <c r="L969" s="1"/>
    </row>
    <row r="970" spans="1:12" x14ac:dyDescent="0.35">
      <c r="A970" t="s">
        <v>107</v>
      </c>
      <c r="B970" t="s">
        <v>13</v>
      </c>
      <c r="C970" t="s">
        <v>63</v>
      </c>
      <c r="D970" s="1">
        <v>-190123.2</v>
      </c>
      <c r="E970" s="1">
        <v>-131593.57999999999</v>
      </c>
      <c r="F970" s="1">
        <v>58529.62</v>
      </c>
      <c r="G970" s="2">
        <f t="shared" si="15"/>
        <v>0.30785101450007152</v>
      </c>
      <c r="H970" s="1"/>
      <c r="I970" s="1"/>
      <c r="J970" s="1"/>
      <c r="K970" s="1"/>
      <c r="L970" s="1"/>
    </row>
    <row r="971" spans="1:12" x14ac:dyDescent="0.35">
      <c r="A971" t="s">
        <v>106</v>
      </c>
      <c r="B971" t="s">
        <v>13</v>
      </c>
      <c r="C971" t="s">
        <v>63</v>
      </c>
      <c r="D971" s="1">
        <v>-205333.06</v>
      </c>
      <c r="E971" s="1">
        <v>-247236.78</v>
      </c>
      <c r="F971" s="1">
        <v>-41903.72</v>
      </c>
      <c r="G971" s="2">
        <f t="shared" si="15"/>
        <v>-0.20407683010227384</v>
      </c>
      <c r="H971" s="1"/>
      <c r="I971" s="1"/>
      <c r="J971" s="1"/>
      <c r="K971" s="1"/>
      <c r="L971" s="1"/>
    </row>
    <row r="972" spans="1:12" x14ac:dyDescent="0.35">
      <c r="A972" t="s">
        <v>105</v>
      </c>
      <c r="B972" t="s">
        <v>13</v>
      </c>
      <c r="C972" t="s">
        <v>63</v>
      </c>
      <c r="D972" s="1">
        <v>-221759.7</v>
      </c>
      <c r="E972" s="1">
        <v>-305873.28999999998</v>
      </c>
      <c r="F972" s="1">
        <v>-84113.59</v>
      </c>
      <c r="G972" s="2">
        <f t="shared" si="15"/>
        <v>-0.37930061232947193</v>
      </c>
      <c r="H972" s="1"/>
      <c r="I972" s="1"/>
      <c r="J972" s="1"/>
      <c r="K972" s="1"/>
      <c r="L972" s="1"/>
    </row>
    <row r="973" spans="1:12" x14ac:dyDescent="0.35">
      <c r="A973" t="s">
        <v>109</v>
      </c>
      <c r="B973" t="s">
        <v>7</v>
      </c>
      <c r="C973" t="s">
        <v>63</v>
      </c>
      <c r="D973" s="1">
        <v>0</v>
      </c>
      <c r="E973" s="1">
        <v>-6566</v>
      </c>
      <c r="F973" s="1">
        <v>-6566</v>
      </c>
      <c r="G973" s="2" t="str">
        <f t="shared" si="15"/>
        <v>-</v>
      </c>
      <c r="H973" s="1"/>
      <c r="I973" s="1"/>
      <c r="J973" s="1"/>
      <c r="K973" s="1"/>
      <c r="L973" s="1"/>
    </row>
    <row r="974" spans="1:12" x14ac:dyDescent="0.35">
      <c r="A974" t="s">
        <v>108</v>
      </c>
      <c r="B974" t="s">
        <v>7</v>
      </c>
      <c r="C974" t="s">
        <v>63</v>
      </c>
      <c r="D974" s="1">
        <v>0</v>
      </c>
      <c r="E974" s="1">
        <v>-105000</v>
      </c>
      <c r="F974" s="1">
        <v>-105000</v>
      </c>
      <c r="G974" s="2" t="str">
        <f t="shared" si="15"/>
        <v>-</v>
      </c>
      <c r="H974" s="1"/>
      <c r="I974" s="1"/>
      <c r="J974" s="1"/>
      <c r="K974" s="1"/>
      <c r="L974" s="1"/>
    </row>
    <row r="975" spans="1:12" x14ac:dyDescent="0.35">
      <c r="A975" t="s">
        <v>107</v>
      </c>
      <c r="B975" t="s">
        <v>7</v>
      </c>
      <c r="C975" t="s">
        <v>63</v>
      </c>
      <c r="D975" s="1">
        <v>0</v>
      </c>
      <c r="E975" s="1">
        <v>-12540.2</v>
      </c>
      <c r="F975" s="1">
        <v>-12540.2</v>
      </c>
      <c r="G975" s="2" t="str">
        <f t="shared" si="15"/>
        <v>-</v>
      </c>
      <c r="H975" s="1"/>
      <c r="I975" s="1"/>
      <c r="J975" s="1"/>
      <c r="K975" s="1"/>
      <c r="L975" s="1"/>
    </row>
    <row r="976" spans="1:12" x14ac:dyDescent="0.35">
      <c r="A976" t="s">
        <v>106</v>
      </c>
      <c r="B976" t="s">
        <v>7</v>
      </c>
      <c r="C976" t="s">
        <v>63</v>
      </c>
      <c r="D976" s="1">
        <v>0</v>
      </c>
      <c r="E976" s="1">
        <v>-30755.200000000001</v>
      </c>
      <c r="F976" s="1">
        <v>-30755.200000000001</v>
      </c>
      <c r="G976" s="2" t="str">
        <f t="shared" si="15"/>
        <v>-</v>
      </c>
      <c r="H976" s="1"/>
      <c r="I976" s="1"/>
      <c r="J976" s="1"/>
      <c r="K976" s="1"/>
      <c r="L976" s="1"/>
    </row>
    <row r="977" spans="1:12" x14ac:dyDescent="0.35">
      <c r="A977" t="s">
        <v>105</v>
      </c>
      <c r="B977" t="s">
        <v>7</v>
      </c>
      <c r="C977" t="s">
        <v>63</v>
      </c>
      <c r="D977" s="1">
        <v>0</v>
      </c>
      <c r="E977" s="1">
        <v>-210395.8</v>
      </c>
      <c r="F977" s="1">
        <v>-210395.8</v>
      </c>
      <c r="G977" s="2" t="str">
        <f t="shared" si="15"/>
        <v>-</v>
      </c>
      <c r="H977" s="1"/>
      <c r="I977" s="1"/>
      <c r="J977" s="1"/>
      <c r="K977" s="1"/>
      <c r="L977" s="1"/>
    </row>
    <row r="978" spans="1:12" x14ac:dyDescent="0.35">
      <c r="A978" t="s">
        <v>109</v>
      </c>
      <c r="B978" t="s">
        <v>21</v>
      </c>
      <c r="C978" t="s">
        <v>63</v>
      </c>
      <c r="D978" s="1">
        <v>-27700</v>
      </c>
      <c r="E978" s="1">
        <v>-14324.7</v>
      </c>
      <c r="F978" s="1">
        <v>13375.3</v>
      </c>
      <c r="G978" s="2">
        <f t="shared" si="15"/>
        <v>0.48286281588447649</v>
      </c>
      <c r="H978" s="1"/>
      <c r="I978" s="1"/>
      <c r="J978" s="1"/>
      <c r="K978" s="1"/>
      <c r="L978" s="1"/>
    </row>
    <row r="979" spans="1:12" x14ac:dyDescent="0.35">
      <c r="A979" t="s">
        <v>108</v>
      </c>
      <c r="B979" t="s">
        <v>21</v>
      </c>
      <c r="C979" t="s">
        <v>63</v>
      </c>
      <c r="D979" s="1">
        <v>-56140</v>
      </c>
      <c r="E979" s="1">
        <v>-14324.7</v>
      </c>
      <c r="F979" s="1">
        <v>41815.300000000003</v>
      </c>
      <c r="G979" s="2">
        <f t="shared" si="15"/>
        <v>0.74483968649804067</v>
      </c>
      <c r="H979" s="1"/>
      <c r="I979" s="1"/>
      <c r="J979" s="1"/>
      <c r="K979" s="1"/>
      <c r="L979" s="1"/>
    </row>
    <row r="980" spans="1:12" x14ac:dyDescent="0.35">
      <c r="A980" t="s">
        <v>107</v>
      </c>
      <c r="B980" t="s">
        <v>21</v>
      </c>
      <c r="C980" t="s">
        <v>63</v>
      </c>
      <c r="D980" s="1">
        <v>-36658</v>
      </c>
      <c r="E980" s="1">
        <v>-36909.199999999997</v>
      </c>
      <c r="F980" s="1">
        <v>-251.2</v>
      </c>
      <c r="G980" s="2">
        <f t="shared" si="15"/>
        <v>-6.8525287795297065E-3</v>
      </c>
      <c r="H980" s="1"/>
      <c r="I980" s="1"/>
      <c r="J980" s="1"/>
      <c r="K980" s="1"/>
      <c r="L980" s="1"/>
    </row>
    <row r="981" spans="1:12" x14ac:dyDescent="0.35">
      <c r="A981" t="s">
        <v>106</v>
      </c>
      <c r="B981" t="s">
        <v>21</v>
      </c>
      <c r="C981" t="s">
        <v>63</v>
      </c>
      <c r="D981" s="1">
        <v>-82458</v>
      </c>
      <c r="E981" s="1">
        <v>-40409.199999999997</v>
      </c>
      <c r="F981" s="1">
        <v>42048.800000000003</v>
      </c>
      <c r="G981" s="2">
        <f t="shared" si="15"/>
        <v>0.50994203109461789</v>
      </c>
      <c r="H981" s="1"/>
      <c r="I981" s="1"/>
      <c r="J981" s="1"/>
      <c r="K981" s="1"/>
      <c r="L981" s="1"/>
    </row>
    <row r="982" spans="1:12" x14ac:dyDescent="0.35">
      <c r="A982" t="s">
        <v>105</v>
      </c>
      <c r="B982" t="s">
        <v>21</v>
      </c>
      <c r="C982" t="s">
        <v>63</v>
      </c>
      <c r="D982" s="1">
        <v>-64145</v>
      </c>
      <c r="E982" s="1">
        <v>-198399.2</v>
      </c>
      <c r="F982" s="1">
        <v>-134254.20000000001</v>
      </c>
      <c r="G982" s="2">
        <f t="shared" si="15"/>
        <v>-2.0929799672616731</v>
      </c>
      <c r="H982" s="1"/>
      <c r="I982" s="1"/>
      <c r="J982" s="1"/>
      <c r="K982" s="1"/>
      <c r="L982" s="1"/>
    </row>
    <row r="983" spans="1:12" x14ac:dyDescent="0.35">
      <c r="A983" t="s">
        <v>109</v>
      </c>
      <c r="B983" t="s">
        <v>37</v>
      </c>
      <c r="C983" t="s">
        <v>63</v>
      </c>
      <c r="D983" s="1">
        <v>-60977.78</v>
      </c>
      <c r="E983" s="1">
        <v>0</v>
      </c>
      <c r="F983" s="1">
        <v>60977.78</v>
      </c>
      <c r="G983" s="2">
        <f t="shared" si="15"/>
        <v>1</v>
      </c>
      <c r="H983" s="1"/>
      <c r="I983" s="1"/>
      <c r="J983" s="1"/>
      <c r="K983" s="1"/>
      <c r="L983" s="1"/>
    </row>
    <row r="984" spans="1:12" x14ac:dyDescent="0.35">
      <c r="A984" t="s">
        <v>108</v>
      </c>
      <c r="B984" t="s">
        <v>37</v>
      </c>
      <c r="C984" t="s">
        <v>63</v>
      </c>
      <c r="D984" s="1">
        <v>-60977.78</v>
      </c>
      <c r="E984" s="1">
        <v>0</v>
      </c>
      <c r="F984" s="1">
        <v>60977.78</v>
      </c>
      <c r="G984" s="2">
        <f t="shared" si="15"/>
        <v>1</v>
      </c>
      <c r="H984" s="1"/>
      <c r="I984" s="1"/>
      <c r="J984" s="1"/>
      <c r="K984" s="1"/>
      <c r="L984" s="1"/>
    </row>
    <row r="985" spans="1:12" x14ac:dyDescent="0.35">
      <c r="A985" t="s">
        <v>107</v>
      </c>
      <c r="B985" t="s">
        <v>37</v>
      </c>
      <c r="C985" t="s">
        <v>63</v>
      </c>
      <c r="D985" s="1">
        <v>-60977.78</v>
      </c>
      <c r="E985" s="1">
        <v>0</v>
      </c>
      <c r="F985" s="1">
        <v>60977.78</v>
      </c>
      <c r="G985" s="2">
        <f t="shared" si="15"/>
        <v>1</v>
      </c>
      <c r="H985" s="1"/>
      <c r="I985" s="1"/>
      <c r="J985" s="1"/>
      <c r="K985" s="1"/>
      <c r="L985" s="1"/>
    </row>
    <row r="986" spans="1:12" x14ac:dyDescent="0.35">
      <c r="A986" t="s">
        <v>106</v>
      </c>
      <c r="B986" t="s">
        <v>37</v>
      </c>
      <c r="C986" t="s">
        <v>63</v>
      </c>
      <c r="D986" s="1">
        <v>-60977.78</v>
      </c>
      <c r="E986" s="1">
        <v>0</v>
      </c>
      <c r="F986" s="1">
        <v>60977.78</v>
      </c>
      <c r="G986" s="2">
        <f t="shared" si="15"/>
        <v>1</v>
      </c>
      <c r="H986" s="1"/>
      <c r="I986" s="1"/>
      <c r="J986" s="1"/>
      <c r="K986" s="1"/>
      <c r="L986" s="1"/>
    </row>
    <row r="987" spans="1:12" x14ac:dyDescent="0.35">
      <c r="A987" t="s">
        <v>105</v>
      </c>
      <c r="B987" t="s">
        <v>37</v>
      </c>
      <c r="C987" t="s">
        <v>63</v>
      </c>
      <c r="D987" s="1">
        <v>-60977.78</v>
      </c>
      <c r="E987" s="1">
        <v>-150000</v>
      </c>
      <c r="F987" s="1">
        <v>-89022.22</v>
      </c>
      <c r="G987" s="2">
        <f t="shared" si="15"/>
        <v>-1.4599124467961937</v>
      </c>
      <c r="H987" s="1"/>
      <c r="I987" s="1"/>
      <c r="J987" s="1"/>
      <c r="K987" s="1"/>
      <c r="L987" s="1"/>
    </row>
    <row r="988" spans="1:12" x14ac:dyDescent="0.35">
      <c r="A988" t="s">
        <v>109</v>
      </c>
      <c r="B988" t="s">
        <v>8</v>
      </c>
      <c r="C988" t="s">
        <v>63</v>
      </c>
      <c r="D988" s="1">
        <v>-8500</v>
      </c>
      <c r="E988" s="1">
        <v>0</v>
      </c>
      <c r="F988" s="1">
        <v>8500</v>
      </c>
      <c r="G988" s="2">
        <f t="shared" si="15"/>
        <v>1</v>
      </c>
      <c r="H988" s="1"/>
      <c r="I988" s="1"/>
      <c r="J988" s="1"/>
      <c r="K988" s="1"/>
      <c r="L988" s="1"/>
    </row>
    <row r="989" spans="1:12" x14ac:dyDescent="0.35">
      <c r="A989" t="s">
        <v>108</v>
      </c>
      <c r="B989" t="s">
        <v>8</v>
      </c>
      <c r="C989" t="s">
        <v>63</v>
      </c>
      <c r="D989" s="1">
        <v>-8500</v>
      </c>
      <c r="E989" s="1">
        <v>0</v>
      </c>
      <c r="F989" s="1">
        <v>8500</v>
      </c>
      <c r="G989" s="2">
        <f t="shared" si="15"/>
        <v>1</v>
      </c>
      <c r="H989" s="1"/>
      <c r="I989" s="1"/>
      <c r="J989" s="1"/>
      <c r="K989" s="1"/>
      <c r="L989" s="1"/>
    </row>
    <row r="990" spans="1:12" x14ac:dyDescent="0.35">
      <c r="A990" t="s">
        <v>107</v>
      </c>
      <c r="B990" t="s">
        <v>8</v>
      </c>
      <c r="C990" t="s">
        <v>63</v>
      </c>
      <c r="D990" s="1">
        <v>-8500</v>
      </c>
      <c r="E990" s="1">
        <v>0</v>
      </c>
      <c r="F990" s="1">
        <v>8500</v>
      </c>
      <c r="G990" s="2">
        <f t="shared" si="15"/>
        <v>1</v>
      </c>
      <c r="H990" s="1"/>
      <c r="I990" s="1"/>
      <c r="J990" s="1"/>
      <c r="K990" s="1"/>
      <c r="L990" s="1"/>
    </row>
    <row r="991" spans="1:12" x14ac:dyDescent="0.35">
      <c r="A991" t="s">
        <v>106</v>
      </c>
      <c r="B991" t="s">
        <v>8</v>
      </c>
      <c r="C991" t="s">
        <v>63</v>
      </c>
      <c r="D991" s="1">
        <v>-12700</v>
      </c>
      <c r="E991" s="1">
        <v>-4000</v>
      </c>
      <c r="F991" s="1">
        <v>8700</v>
      </c>
      <c r="G991" s="2">
        <f t="shared" si="15"/>
        <v>0.68503937007874016</v>
      </c>
      <c r="H991" s="1"/>
      <c r="I991" s="1"/>
      <c r="J991" s="1"/>
      <c r="K991" s="1"/>
      <c r="L991" s="1"/>
    </row>
    <row r="992" spans="1:12" x14ac:dyDescent="0.35">
      <c r="A992" t="s">
        <v>105</v>
      </c>
      <c r="B992" t="s">
        <v>8</v>
      </c>
      <c r="C992" t="s">
        <v>63</v>
      </c>
      <c r="D992" s="1">
        <v>-32700</v>
      </c>
      <c r="E992" s="1">
        <v>0</v>
      </c>
      <c r="F992" s="1">
        <v>32700</v>
      </c>
      <c r="G992" s="2">
        <f t="shared" si="15"/>
        <v>1</v>
      </c>
      <c r="H992" s="1"/>
      <c r="I992" s="1"/>
      <c r="J992" s="1"/>
      <c r="K992" s="1"/>
      <c r="L992" s="1"/>
    </row>
    <row r="993" spans="1:12" x14ac:dyDescent="0.35">
      <c r="A993" t="s">
        <v>108</v>
      </c>
      <c r="B993" t="s">
        <v>30</v>
      </c>
      <c r="C993" t="s">
        <v>63</v>
      </c>
      <c r="D993" s="1">
        <v>-4390391.26</v>
      </c>
      <c r="E993" s="1">
        <v>0</v>
      </c>
      <c r="F993" s="1">
        <v>4390391.26</v>
      </c>
      <c r="G993" s="2">
        <f t="shared" si="15"/>
        <v>1</v>
      </c>
      <c r="H993" s="1"/>
      <c r="I993" s="1"/>
      <c r="J993" s="1"/>
      <c r="K993" s="1"/>
      <c r="L993" s="1"/>
    </row>
    <row r="994" spans="1:12" x14ac:dyDescent="0.35">
      <c r="A994" t="s">
        <v>107</v>
      </c>
      <c r="B994" t="s">
        <v>30</v>
      </c>
      <c r="C994" t="s">
        <v>63</v>
      </c>
      <c r="D994" s="1">
        <v>-8235660.1600000001</v>
      </c>
      <c r="E994" s="1">
        <v>0</v>
      </c>
      <c r="F994" s="1">
        <v>8235660.1600000001</v>
      </c>
      <c r="G994" s="2">
        <f t="shared" si="15"/>
        <v>1</v>
      </c>
      <c r="H994" s="1"/>
      <c r="I994" s="1"/>
      <c r="J994" s="1"/>
      <c r="K994" s="1"/>
      <c r="L994" s="1"/>
    </row>
    <row r="995" spans="1:12" x14ac:dyDescent="0.35">
      <c r="A995" t="s">
        <v>106</v>
      </c>
      <c r="B995" t="s">
        <v>30</v>
      </c>
      <c r="C995" t="s">
        <v>63</v>
      </c>
      <c r="D995" s="1">
        <v>-6247558.1399999997</v>
      </c>
      <c r="E995" s="1">
        <v>-3386986.44</v>
      </c>
      <c r="F995" s="1">
        <v>2860571.7</v>
      </c>
      <c r="G995" s="2">
        <f t="shared" si="15"/>
        <v>0.45787036085109573</v>
      </c>
      <c r="H995" s="1"/>
      <c r="I995" s="1"/>
      <c r="J995" s="1"/>
      <c r="K995" s="1"/>
      <c r="L995" s="1"/>
    </row>
    <row r="996" spans="1:12" x14ac:dyDescent="0.35">
      <c r="A996" t="s">
        <v>105</v>
      </c>
      <c r="B996" t="s">
        <v>30</v>
      </c>
      <c r="C996" t="s">
        <v>63</v>
      </c>
      <c r="D996" s="1">
        <v>-6247558.1399999997</v>
      </c>
      <c r="E996" s="1">
        <v>-647557</v>
      </c>
      <c r="F996" s="1">
        <v>5600001.1399999997</v>
      </c>
      <c r="G996" s="2">
        <f t="shared" si="15"/>
        <v>0.89635038434392222</v>
      </c>
      <c r="H996" s="1"/>
      <c r="I996" s="1"/>
      <c r="J996" s="1"/>
      <c r="K996" s="1"/>
      <c r="L996" s="1"/>
    </row>
    <row r="997" spans="1:12" x14ac:dyDescent="0.35">
      <c r="A997" t="s">
        <v>109</v>
      </c>
      <c r="B997" t="s">
        <v>40</v>
      </c>
      <c r="C997" t="s">
        <v>63</v>
      </c>
      <c r="D997" s="1">
        <v>-2000</v>
      </c>
      <c r="E997" s="1">
        <v>-75000</v>
      </c>
      <c r="F997" s="1">
        <v>-73000</v>
      </c>
      <c r="G997" s="2">
        <f t="shared" si="15"/>
        <v>-36.5</v>
      </c>
      <c r="H997" s="1"/>
      <c r="I997" s="1"/>
      <c r="J997" s="1"/>
      <c r="K997" s="1"/>
      <c r="L997" s="1"/>
    </row>
    <row r="998" spans="1:12" x14ac:dyDescent="0.35">
      <c r="A998" t="s">
        <v>108</v>
      </c>
      <c r="B998" t="s">
        <v>40</v>
      </c>
      <c r="C998" t="s">
        <v>63</v>
      </c>
      <c r="D998" s="1">
        <v>-22160</v>
      </c>
      <c r="E998" s="1">
        <v>0</v>
      </c>
      <c r="F998" s="1">
        <v>22160</v>
      </c>
      <c r="G998" s="2">
        <f t="shared" si="15"/>
        <v>1</v>
      </c>
      <c r="H998" s="1"/>
      <c r="I998" s="1"/>
      <c r="J998" s="1"/>
      <c r="K998" s="1"/>
      <c r="L998" s="1"/>
    </row>
    <row r="999" spans="1:12" x14ac:dyDescent="0.35">
      <c r="A999" t="s">
        <v>107</v>
      </c>
      <c r="B999" t="s">
        <v>40</v>
      </c>
      <c r="C999" t="s">
        <v>63</v>
      </c>
      <c r="D999" s="1">
        <v>-27332.799999999999</v>
      </c>
      <c r="E999" s="1">
        <v>0</v>
      </c>
      <c r="F999" s="1">
        <v>27332.799999999999</v>
      </c>
      <c r="G999" s="2">
        <f t="shared" si="15"/>
        <v>1</v>
      </c>
      <c r="H999" s="1"/>
      <c r="I999" s="1"/>
      <c r="J999" s="1"/>
      <c r="K999" s="1"/>
      <c r="L999" s="1"/>
    </row>
    <row r="1000" spans="1:12" x14ac:dyDescent="0.35">
      <c r="A1000" t="s">
        <v>106</v>
      </c>
      <c r="B1000" t="s">
        <v>40</v>
      </c>
      <c r="C1000" t="s">
        <v>63</v>
      </c>
      <c r="D1000" s="1">
        <v>-482519.42</v>
      </c>
      <c r="E1000" s="1">
        <v>-101250</v>
      </c>
      <c r="F1000" s="1">
        <v>381269.42</v>
      </c>
      <c r="G1000" s="2">
        <f t="shared" si="15"/>
        <v>0.79016388604628596</v>
      </c>
      <c r="H1000" s="1"/>
      <c r="I1000" s="1"/>
      <c r="J1000" s="1"/>
      <c r="K1000" s="1"/>
      <c r="L1000" s="1"/>
    </row>
    <row r="1001" spans="1:12" x14ac:dyDescent="0.35">
      <c r="A1001" t="s">
        <v>105</v>
      </c>
      <c r="B1001" t="s">
        <v>40</v>
      </c>
      <c r="C1001" t="s">
        <v>63</v>
      </c>
      <c r="D1001" s="1">
        <v>-32720.98</v>
      </c>
      <c r="E1001" s="1">
        <v>0</v>
      </c>
      <c r="F1001" s="1">
        <v>32720.98</v>
      </c>
      <c r="G1001" s="2">
        <f t="shared" si="15"/>
        <v>1</v>
      </c>
      <c r="H1001" s="1"/>
      <c r="I1001" s="1"/>
      <c r="J1001" s="1"/>
      <c r="K1001" s="1"/>
      <c r="L1001" s="1"/>
    </row>
    <row r="1002" spans="1:12" x14ac:dyDescent="0.35">
      <c r="A1002" t="s">
        <v>107</v>
      </c>
      <c r="B1002" t="s">
        <v>98</v>
      </c>
      <c r="C1002" t="s">
        <v>63</v>
      </c>
      <c r="D1002" s="1">
        <v>-200000</v>
      </c>
      <c r="E1002" s="1">
        <v>0</v>
      </c>
      <c r="F1002" s="1">
        <v>200000</v>
      </c>
      <c r="G1002" s="2">
        <f t="shared" si="15"/>
        <v>1</v>
      </c>
      <c r="H1002" s="1"/>
      <c r="I1002" s="1"/>
      <c r="J1002" s="1"/>
      <c r="K1002" s="1"/>
      <c r="L1002" s="1"/>
    </row>
    <row r="1003" spans="1:12" x14ac:dyDescent="0.35">
      <c r="A1003" t="s">
        <v>106</v>
      </c>
      <c r="B1003" t="s">
        <v>98</v>
      </c>
      <c r="C1003" t="s">
        <v>63</v>
      </c>
      <c r="D1003" s="1">
        <v>-200000</v>
      </c>
      <c r="E1003" s="1">
        <v>0</v>
      </c>
      <c r="F1003" s="1">
        <v>200000</v>
      </c>
      <c r="G1003" s="2">
        <f t="shared" si="15"/>
        <v>1</v>
      </c>
      <c r="H1003" s="1"/>
      <c r="I1003" s="1"/>
      <c r="J1003" s="1"/>
      <c r="K1003" s="1"/>
      <c r="L1003" s="1"/>
    </row>
    <row r="1004" spans="1:12" x14ac:dyDescent="0.35">
      <c r="A1004" t="s">
        <v>105</v>
      </c>
      <c r="B1004" t="s">
        <v>98</v>
      </c>
      <c r="C1004" t="s">
        <v>63</v>
      </c>
      <c r="D1004" s="1">
        <v>-200000</v>
      </c>
      <c r="E1004" s="1">
        <v>0</v>
      </c>
      <c r="F1004" s="1">
        <v>200000</v>
      </c>
      <c r="G1004" s="2">
        <f t="shared" si="15"/>
        <v>1</v>
      </c>
      <c r="H1004" s="1"/>
      <c r="I1004" s="1"/>
      <c r="J1004" s="1"/>
      <c r="K1004" s="1"/>
      <c r="L1004" s="1"/>
    </row>
    <row r="1005" spans="1:12" x14ac:dyDescent="0.35">
      <c r="A1005" t="s">
        <v>109</v>
      </c>
      <c r="B1005" t="s">
        <v>18</v>
      </c>
      <c r="C1005" t="s">
        <v>63</v>
      </c>
      <c r="D1005" s="1">
        <v>-30000</v>
      </c>
      <c r="E1005" s="1">
        <v>-46900</v>
      </c>
      <c r="F1005" s="1">
        <v>-16900</v>
      </c>
      <c r="G1005" s="2">
        <f t="shared" si="15"/>
        <v>-0.56333333333333335</v>
      </c>
      <c r="H1005" s="1"/>
      <c r="I1005" s="1"/>
      <c r="J1005" s="1"/>
      <c r="K1005" s="1"/>
      <c r="L1005" s="1"/>
    </row>
    <row r="1006" spans="1:12" x14ac:dyDescent="0.35">
      <c r="A1006" t="s">
        <v>108</v>
      </c>
      <c r="B1006" t="s">
        <v>18</v>
      </c>
      <c r="C1006" t="s">
        <v>63</v>
      </c>
      <c r="D1006" s="1">
        <v>-300000</v>
      </c>
      <c r="E1006" s="1">
        <v>-34708</v>
      </c>
      <c r="F1006" s="1">
        <v>265292</v>
      </c>
      <c r="G1006" s="2">
        <f t="shared" si="15"/>
        <v>0.88430666666666669</v>
      </c>
      <c r="H1006" s="1"/>
      <c r="I1006" s="1"/>
      <c r="J1006" s="1"/>
      <c r="K1006" s="1"/>
      <c r="L1006" s="1"/>
    </row>
    <row r="1007" spans="1:12" x14ac:dyDescent="0.35">
      <c r="A1007" t="s">
        <v>107</v>
      </c>
      <c r="B1007" t="s">
        <v>18</v>
      </c>
      <c r="C1007" t="s">
        <v>63</v>
      </c>
      <c r="D1007" s="1">
        <v>-100000</v>
      </c>
      <c r="E1007" s="1">
        <v>-95340</v>
      </c>
      <c r="F1007" s="1">
        <v>4660</v>
      </c>
      <c r="G1007" s="2">
        <f t="shared" si="15"/>
        <v>4.6600000000000003E-2</v>
      </c>
      <c r="H1007" s="1"/>
      <c r="I1007" s="1"/>
      <c r="J1007" s="1"/>
      <c r="K1007" s="1"/>
      <c r="L1007" s="1"/>
    </row>
    <row r="1008" spans="1:12" x14ac:dyDescent="0.35">
      <c r="A1008" t="s">
        <v>106</v>
      </c>
      <c r="B1008" t="s">
        <v>18</v>
      </c>
      <c r="C1008" t="s">
        <v>63</v>
      </c>
      <c r="D1008" s="1">
        <v>-30000</v>
      </c>
      <c r="E1008" s="1">
        <v>-304671</v>
      </c>
      <c r="F1008" s="1">
        <v>-274671</v>
      </c>
      <c r="G1008" s="2">
        <f t="shared" si="15"/>
        <v>-9.1556999999999995</v>
      </c>
      <c r="H1008" s="1"/>
      <c r="I1008" s="1"/>
      <c r="J1008" s="1"/>
      <c r="K1008" s="1"/>
      <c r="L1008" s="1"/>
    </row>
    <row r="1009" spans="1:12" x14ac:dyDescent="0.35">
      <c r="A1009" t="s">
        <v>105</v>
      </c>
      <c r="B1009" t="s">
        <v>18</v>
      </c>
      <c r="C1009" t="s">
        <v>63</v>
      </c>
      <c r="D1009" s="1">
        <v>-30000</v>
      </c>
      <c r="E1009" s="1">
        <v>-191225</v>
      </c>
      <c r="F1009" s="1">
        <v>-161225</v>
      </c>
      <c r="G1009" s="2">
        <f t="shared" si="15"/>
        <v>-5.3741666666666665</v>
      </c>
      <c r="H1009" s="1"/>
      <c r="I1009" s="1"/>
      <c r="J1009" s="1"/>
      <c r="K1009" s="1"/>
      <c r="L1009" s="1"/>
    </row>
    <row r="1010" spans="1:12" x14ac:dyDescent="0.35">
      <c r="A1010" t="s">
        <v>109</v>
      </c>
      <c r="B1010" t="s">
        <v>28</v>
      </c>
      <c r="C1010" t="s">
        <v>63</v>
      </c>
      <c r="D1010" s="1">
        <v>-6000</v>
      </c>
      <c r="E1010" s="1">
        <v>0</v>
      </c>
      <c r="F1010" s="1">
        <v>6000</v>
      </c>
      <c r="G1010" s="2">
        <f t="shared" si="15"/>
        <v>1</v>
      </c>
      <c r="H1010" s="1"/>
      <c r="I1010" s="1"/>
      <c r="J1010" s="1"/>
      <c r="K1010" s="1"/>
      <c r="L1010" s="1"/>
    </row>
    <row r="1011" spans="1:12" x14ac:dyDescent="0.35">
      <c r="A1011" t="s">
        <v>108</v>
      </c>
      <c r="B1011" t="s">
        <v>28</v>
      </c>
      <c r="C1011" t="s">
        <v>63</v>
      </c>
      <c r="D1011" s="1">
        <v>-6480</v>
      </c>
      <c r="E1011" s="1">
        <v>0</v>
      </c>
      <c r="F1011" s="1">
        <v>6480</v>
      </c>
      <c r="G1011" s="2">
        <f t="shared" si="15"/>
        <v>1</v>
      </c>
      <c r="H1011" s="1"/>
      <c r="I1011" s="1"/>
      <c r="J1011" s="1"/>
      <c r="K1011" s="1"/>
      <c r="L1011" s="1"/>
    </row>
    <row r="1012" spans="1:12" x14ac:dyDescent="0.35">
      <c r="A1012" t="s">
        <v>107</v>
      </c>
      <c r="B1012" t="s">
        <v>28</v>
      </c>
      <c r="C1012" t="s">
        <v>63</v>
      </c>
      <c r="D1012" s="1">
        <v>-6998.4</v>
      </c>
      <c r="E1012" s="1">
        <v>0</v>
      </c>
      <c r="F1012" s="1">
        <v>6998.4</v>
      </c>
      <c r="G1012" s="2">
        <f t="shared" si="15"/>
        <v>1</v>
      </c>
      <c r="H1012" s="1"/>
      <c r="I1012" s="1"/>
      <c r="J1012" s="1"/>
      <c r="K1012" s="1"/>
      <c r="L1012" s="1"/>
    </row>
    <row r="1013" spans="1:12" x14ac:dyDescent="0.35">
      <c r="A1013" t="s">
        <v>106</v>
      </c>
      <c r="B1013" t="s">
        <v>28</v>
      </c>
      <c r="C1013" t="s">
        <v>63</v>
      </c>
      <c r="D1013" s="1">
        <v>-7558.27</v>
      </c>
      <c r="E1013" s="1">
        <v>0</v>
      </c>
      <c r="F1013" s="1">
        <v>7558.27</v>
      </c>
      <c r="G1013" s="2">
        <f t="shared" si="15"/>
        <v>1</v>
      </c>
      <c r="H1013" s="1"/>
      <c r="I1013" s="1"/>
      <c r="J1013" s="1"/>
      <c r="K1013" s="1"/>
      <c r="L1013" s="1"/>
    </row>
    <row r="1014" spans="1:12" x14ac:dyDescent="0.35">
      <c r="A1014" t="s">
        <v>105</v>
      </c>
      <c r="B1014" t="s">
        <v>28</v>
      </c>
      <c r="C1014" t="s">
        <v>63</v>
      </c>
      <c r="D1014" s="1">
        <v>-88162.64</v>
      </c>
      <c r="E1014" s="1">
        <v>-4000</v>
      </c>
      <c r="F1014" s="1">
        <v>84162.64</v>
      </c>
      <c r="G1014" s="2">
        <f t="shared" si="15"/>
        <v>0.9546293078337944</v>
      </c>
      <c r="H1014" s="1"/>
      <c r="I1014" s="1"/>
      <c r="J1014" s="1"/>
      <c r="K1014" s="1"/>
      <c r="L1014" s="1"/>
    </row>
    <row r="1015" spans="1:12" x14ac:dyDescent="0.35">
      <c r="A1015" t="s">
        <v>109</v>
      </c>
      <c r="B1015" t="s">
        <v>21</v>
      </c>
      <c r="C1015" t="s">
        <v>64</v>
      </c>
      <c r="D1015" s="1">
        <v>1300000</v>
      </c>
      <c r="E1015" s="1">
        <v>1283565</v>
      </c>
      <c r="F1015" s="1">
        <v>-16435</v>
      </c>
      <c r="G1015" s="2">
        <f t="shared" si="15"/>
        <v>-1.2642307692307692E-2</v>
      </c>
      <c r="H1015" s="1"/>
      <c r="I1015" s="1"/>
      <c r="J1015" s="1"/>
      <c r="K1015" s="1"/>
      <c r="L1015" s="1"/>
    </row>
    <row r="1016" spans="1:12" x14ac:dyDescent="0.35">
      <c r="A1016" t="s">
        <v>108</v>
      </c>
      <c r="B1016" t="s">
        <v>21</v>
      </c>
      <c r="C1016" t="s">
        <v>64</v>
      </c>
      <c r="D1016" s="1">
        <v>1300000</v>
      </c>
      <c r="E1016" s="1">
        <v>1271519</v>
      </c>
      <c r="F1016" s="1">
        <v>-28481</v>
      </c>
      <c r="G1016" s="2">
        <f t="shared" si="15"/>
        <v>-2.190846153846154E-2</v>
      </c>
      <c r="H1016" s="1"/>
      <c r="I1016" s="1"/>
      <c r="J1016" s="1"/>
      <c r="K1016" s="1"/>
      <c r="L1016" s="1"/>
    </row>
    <row r="1017" spans="1:12" x14ac:dyDescent="0.35">
      <c r="A1017" t="s">
        <v>107</v>
      </c>
      <c r="B1017" t="s">
        <v>21</v>
      </c>
      <c r="C1017" t="s">
        <v>64</v>
      </c>
      <c r="D1017" s="1">
        <v>1625000</v>
      </c>
      <c r="E1017" s="1">
        <v>1530417.5</v>
      </c>
      <c r="F1017" s="1">
        <v>-94582.5</v>
      </c>
      <c r="G1017" s="2">
        <f t="shared" si="15"/>
        <v>-5.8204615384615382E-2</v>
      </c>
      <c r="H1017" s="1"/>
      <c r="I1017" s="1"/>
      <c r="J1017" s="1"/>
      <c r="K1017" s="1"/>
      <c r="L1017" s="1"/>
    </row>
    <row r="1018" spans="1:12" x14ac:dyDescent="0.35">
      <c r="A1018" t="s">
        <v>106</v>
      </c>
      <c r="B1018" t="s">
        <v>21</v>
      </c>
      <c r="C1018" t="s">
        <v>64</v>
      </c>
      <c r="D1018" s="1">
        <v>1625000</v>
      </c>
      <c r="E1018" s="1">
        <v>1592582.5</v>
      </c>
      <c r="F1018" s="1">
        <v>-32417.5</v>
      </c>
      <c r="G1018" s="2">
        <f t="shared" si="15"/>
        <v>-1.9949230769230768E-2</v>
      </c>
      <c r="H1018" s="1"/>
      <c r="I1018" s="1"/>
      <c r="J1018" s="1"/>
      <c r="K1018" s="1"/>
      <c r="L1018" s="1"/>
    </row>
    <row r="1019" spans="1:12" x14ac:dyDescent="0.35">
      <c r="A1019" t="s">
        <v>105</v>
      </c>
      <c r="B1019" t="s">
        <v>21</v>
      </c>
      <c r="C1019" t="s">
        <v>64</v>
      </c>
      <c r="D1019" s="1">
        <v>1625000</v>
      </c>
      <c r="E1019" s="1">
        <v>1561036.5</v>
      </c>
      <c r="F1019" s="1">
        <v>-63963.5</v>
      </c>
      <c r="G1019" s="2">
        <f t="shared" si="15"/>
        <v>-3.9362153846153845E-2</v>
      </c>
      <c r="H1019" s="1"/>
      <c r="I1019" s="1"/>
      <c r="J1019" s="1"/>
      <c r="K1019" s="1"/>
      <c r="L1019" s="1"/>
    </row>
    <row r="1020" spans="1:12" x14ac:dyDescent="0.35">
      <c r="A1020" t="s">
        <v>109</v>
      </c>
      <c r="B1020" t="s">
        <v>10</v>
      </c>
      <c r="C1020" t="s">
        <v>65</v>
      </c>
      <c r="D1020" s="1">
        <v>-95000</v>
      </c>
      <c r="E1020" s="1">
        <v>-60042.64</v>
      </c>
      <c r="F1020" s="1">
        <v>34957.360000000001</v>
      </c>
      <c r="G1020" s="2">
        <f t="shared" si="15"/>
        <v>0.36797221052631579</v>
      </c>
      <c r="H1020" s="1"/>
      <c r="I1020" s="1"/>
      <c r="J1020" s="1"/>
      <c r="K1020" s="1"/>
      <c r="L1020" s="1"/>
    </row>
    <row r="1021" spans="1:12" x14ac:dyDescent="0.35">
      <c r="A1021" t="s">
        <v>108</v>
      </c>
      <c r="B1021" t="s">
        <v>10</v>
      </c>
      <c r="C1021" t="s">
        <v>65</v>
      </c>
      <c r="D1021" s="1">
        <v>-95000</v>
      </c>
      <c r="E1021" s="1">
        <v>-60042.64</v>
      </c>
      <c r="F1021" s="1">
        <v>34957.360000000001</v>
      </c>
      <c r="G1021" s="2">
        <f t="shared" si="15"/>
        <v>0.36797221052631579</v>
      </c>
      <c r="H1021" s="1"/>
      <c r="I1021" s="1"/>
      <c r="J1021" s="1"/>
      <c r="K1021" s="1"/>
      <c r="L1021" s="1"/>
    </row>
    <row r="1022" spans="1:12" x14ac:dyDescent="0.35">
      <c r="A1022" t="s">
        <v>107</v>
      </c>
      <c r="B1022" t="s">
        <v>10</v>
      </c>
      <c r="C1022" t="s">
        <v>65</v>
      </c>
      <c r="D1022" s="1">
        <v>-95000</v>
      </c>
      <c r="E1022" s="1">
        <v>-121492.74</v>
      </c>
      <c r="F1022" s="1">
        <v>-26492.74</v>
      </c>
      <c r="G1022" s="2">
        <f t="shared" si="15"/>
        <v>-0.27887094736842105</v>
      </c>
      <c r="H1022" s="1"/>
      <c r="I1022" s="1"/>
      <c r="J1022" s="1"/>
      <c r="K1022" s="1"/>
      <c r="L1022" s="1"/>
    </row>
    <row r="1023" spans="1:12" x14ac:dyDescent="0.35">
      <c r="A1023" t="s">
        <v>106</v>
      </c>
      <c r="B1023" t="s">
        <v>10</v>
      </c>
      <c r="C1023" t="s">
        <v>65</v>
      </c>
      <c r="D1023" s="1">
        <v>-95000</v>
      </c>
      <c r="E1023" s="1">
        <v>-151817.32999999999</v>
      </c>
      <c r="F1023" s="1">
        <v>-56817.33</v>
      </c>
      <c r="G1023" s="2">
        <f t="shared" si="15"/>
        <v>-0.59807715789473681</v>
      </c>
      <c r="H1023" s="1"/>
      <c r="I1023" s="1"/>
      <c r="J1023" s="1"/>
      <c r="K1023" s="1"/>
      <c r="L1023" s="1"/>
    </row>
    <row r="1024" spans="1:12" x14ac:dyDescent="0.35">
      <c r="A1024" t="s">
        <v>105</v>
      </c>
      <c r="B1024" t="s">
        <v>10</v>
      </c>
      <c r="C1024" t="s">
        <v>65</v>
      </c>
      <c r="D1024" s="1">
        <v>-95000</v>
      </c>
      <c r="E1024" s="1">
        <v>-255577.38</v>
      </c>
      <c r="F1024" s="1">
        <v>-160577.38</v>
      </c>
      <c r="G1024" s="2">
        <f t="shared" si="15"/>
        <v>-1.6902882105263159</v>
      </c>
      <c r="H1024" s="1"/>
      <c r="I1024" s="1"/>
      <c r="J1024" s="1"/>
      <c r="K1024" s="1"/>
      <c r="L1024" s="1"/>
    </row>
    <row r="1025" spans="1:12" x14ac:dyDescent="0.35">
      <c r="A1025" t="s">
        <v>109</v>
      </c>
      <c r="B1025" t="s">
        <v>15</v>
      </c>
      <c r="C1025" t="s">
        <v>65</v>
      </c>
      <c r="D1025" s="1">
        <v>-152000</v>
      </c>
      <c r="E1025" s="1">
        <v>-413323.39</v>
      </c>
      <c r="F1025" s="1">
        <v>-261323.39</v>
      </c>
      <c r="G1025" s="2">
        <f t="shared" si="15"/>
        <v>-1.7192328289473686</v>
      </c>
      <c r="H1025" s="1"/>
      <c r="I1025" s="1"/>
      <c r="J1025" s="1"/>
      <c r="K1025" s="1"/>
      <c r="L1025" s="1"/>
    </row>
    <row r="1026" spans="1:12" x14ac:dyDescent="0.35">
      <c r="A1026" t="s">
        <v>108</v>
      </c>
      <c r="B1026" t="s">
        <v>15</v>
      </c>
      <c r="C1026" t="s">
        <v>65</v>
      </c>
      <c r="D1026" s="1">
        <v>-164160</v>
      </c>
      <c r="E1026" s="1">
        <v>-111795.88</v>
      </c>
      <c r="F1026" s="1">
        <v>52364.12</v>
      </c>
      <c r="G1026" s="2">
        <f t="shared" ref="G1026:G1089" si="16">IF(D1026=0,"-",IF(D1026&lt;0,F1026/D1026*-1,F1026/D1026))</f>
        <v>0.31898221247563352</v>
      </c>
      <c r="H1026" s="1"/>
      <c r="I1026" s="1"/>
      <c r="J1026" s="1"/>
      <c r="K1026" s="1"/>
      <c r="L1026" s="1"/>
    </row>
    <row r="1027" spans="1:12" x14ac:dyDescent="0.35">
      <c r="A1027" t="s">
        <v>107</v>
      </c>
      <c r="B1027" t="s">
        <v>15</v>
      </c>
      <c r="C1027" t="s">
        <v>65</v>
      </c>
      <c r="D1027" s="1">
        <v>-177292.79999999999</v>
      </c>
      <c r="E1027" s="1">
        <v>-162262.26</v>
      </c>
      <c r="F1027" s="1">
        <v>15030.54</v>
      </c>
      <c r="G1027" s="2">
        <f t="shared" si="16"/>
        <v>8.4778062053281367E-2</v>
      </c>
      <c r="H1027" s="1"/>
      <c r="I1027" s="1"/>
      <c r="J1027" s="1"/>
      <c r="K1027" s="1"/>
      <c r="L1027" s="1"/>
    </row>
    <row r="1028" spans="1:12" x14ac:dyDescent="0.35">
      <c r="A1028" t="s">
        <v>106</v>
      </c>
      <c r="B1028" t="s">
        <v>15</v>
      </c>
      <c r="C1028" t="s">
        <v>65</v>
      </c>
      <c r="D1028" s="1">
        <v>-191476.22</v>
      </c>
      <c r="E1028" s="1">
        <v>-512595.33</v>
      </c>
      <c r="F1028" s="1">
        <v>-321119.11</v>
      </c>
      <c r="G1028" s="2">
        <f t="shared" si="16"/>
        <v>-1.6770704477036364</v>
      </c>
      <c r="H1028" s="1"/>
      <c r="I1028" s="1"/>
      <c r="J1028" s="1"/>
      <c r="K1028" s="1"/>
      <c r="L1028" s="1"/>
    </row>
    <row r="1029" spans="1:12" x14ac:dyDescent="0.35">
      <c r="A1029" t="s">
        <v>105</v>
      </c>
      <c r="B1029" t="s">
        <v>15</v>
      </c>
      <c r="C1029" t="s">
        <v>65</v>
      </c>
      <c r="D1029" s="1">
        <v>-206794.32</v>
      </c>
      <c r="E1029" s="1">
        <v>-295704.25</v>
      </c>
      <c r="F1029" s="1">
        <v>-88909.93</v>
      </c>
      <c r="G1029" s="2">
        <f t="shared" si="16"/>
        <v>-0.42994377215002805</v>
      </c>
      <c r="H1029" s="1"/>
      <c r="I1029" s="1"/>
      <c r="J1029" s="1"/>
      <c r="K1029" s="1"/>
      <c r="L1029" s="1"/>
    </row>
    <row r="1030" spans="1:12" x14ac:dyDescent="0.35">
      <c r="A1030" t="s">
        <v>109</v>
      </c>
      <c r="B1030" t="s">
        <v>11</v>
      </c>
      <c r="C1030" t="s">
        <v>65</v>
      </c>
      <c r="D1030" s="1">
        <v>-114000</v>
      </c>
      <c r="E1030" s="1">
        <v>0</v>
      </c>
      <c r="F1030" s="1">
        <v>114000</v>
      </c>
      <c r="G1030" s="2">
        <f t="shared" si="16"/>
        <v>1</v>
      </c>
      <c r="H1030" s="1"/>
      <c r="I1030" s="1"/>
      <c r="J1030" s="1"/>
      <c r="K1030" s="1"/>
      <c r="L1030" s="1"/>
    </row>
    <row r="1031" spans="1:12" x14ac:dyDescent="0.35">
      <c r="A1031" t="s">
        <v>108</v>
      </c>
      <c r="B1031" t="s">
        <v>11</v>
      </c>
      <c r="C1031" t="s">
        <v>65</v>
      </c>
      <c r="D1031" s="1">
        <v>-123120</v>
      </c>
      <c r="E1031" s="1">
        <v>-111795.9</v>
      </c>
      <c r="F1031" s="1">
        <v>11324.1</v>
      </c>
      <c r="G1031" s="2">
        <f t="shared" si="16"/>
        <v>9.1976120857699808E-2</v>
      </c>
      <c r="H1031" s="1"/>
      <c r="I1031" s="1"/>
      <c r="J1031" s="1"/>
      <c r="K1031" s="1"/>
      <c r="L1031" s="1"/>
    </row>
    <row r="1032" spans="1:12" x14ac:dyDescent="0.35">
      <c r="A1032" t="s">
        <v>107</v>
      </c>
      <c r="B1032" t="s">
        <v>11</v>
      </c>
      <c r="C1032" t="s">
        <v>65</v>
      </c>
      <c r="D1032" s="1">
        <v>-132969.60000000001</v>
      </c>
      <c r="E1032" s="1">
        <v>-162262.73000000001</v>
      </c>
      <c r="F1032" s="1">
        <v>-29293.13</v>
      </c>
      <c r="G1032" s="2">
        <f t="shared" si="16"/>
        <v>-0.22029945190479627</v>
      </c>
      <c r="H1032" s="1"/>
      <c r="I1032" s="1"/>
      <c r="J1032" s="1"/>
      <c r="K1032" s="1"/>
      <c r="L1032" s="1"/>
    </row>
    <row r="1033" spans="1:12" x14ac:dyDescent="0.35">
      <c r="A1033" t="s">
        <v>106</v>
      </c>
      <c r="B1033" t="s">
        <v>11</v>
      </c>
      <c r="C1033" t="s">
        <v>65</v>
      </c>
      <c r="D1033" s="1">
        <v>-143607.17000000001</v>
      </c>
      <c r="E1033" s="1">
        <v>0</v>
      </c>
      <c r="F1033" s="1">
        <v>143607.17000000001</v>
      </c>
      <c r="G1033" s="2">
        <f t="shared" si="16"/>
        <v>1</v>
      </c>
      <c r="H1033" s="1"/>
      <c r="I1033" s="1"/>
      <c r="J1033" s="1"/>
      <c r="K1033" s="1"/>
      <c r="L1033" s="1"/>
    </row>
    <row r="1034" spans="1:12" x14ac:dyDescent="0.35">
      <c r="A1034" t="s">
        <v>105</v>
      </c>
      <c r="B1034" t="s">
        <v>11</v>
      </c>
      <c r="C1034" t="s">
        <v>65</v>
      </c>
      <c r="D1034" s="1">
        <v>-155095.74</v>
      </c>
      <c r="E1034" s="1">
        <v>-131424.10999999999</v>
      </c>
      <c r="F1034" s="1">
        <v>23671.63</v>
      </c>
      <c r="G1034" s="2">
        <f t="shared" si="16"/>
        <v>0.15262591996401709</v>
      </c>
      <c r="H1034" s="1"/>
      <c r="I1034" s="1"/>
      <c r="J1034" s="1"/>
      <c r="K1034" s="1"/>
      <c r="L1034" s="1"/>
    </row>
    <row r="1035" spans="1:12" x14ac:dyDescent="0.35">
      <c r="A1035" t="s">
        <v>109</v>
      </c>
      <c r="B1035" t="s">
        <v>12</v>
      </c>
      <c r="C1035" t="s">
        <v>65</v>
      </c>
      <c r="D1035" s="1">
        <v>-76000</v>
      </c>
      <c r="E1035" s="1">
        <v>0</v>
      </c>
      <c r="F1035" s="1">
        <v>76000</v>
      </c>
      <c r="G1035" s="2">
        <f t="shared" si="16"/>
        <v>1</v>
      </c>
      <c r="H1035" s="1"/>
      <c r="I1035" s="1"/>
      <c r="J1035" s="1"/>
      <c r="K1035" s="1"/>
      <c r="L1035" s="1"/>
    </row>
    <row r="1036" spans="1:12" x14ac:dyDescent="0.35">
      <c r="A1036" t="s">
        <v>108</v>
      </c>
      <c r="B1036" t="s">
        <v>12</v>
      </c>
      <c r="C1036" t="s">
        <v>65</v>
      </c>
      <c r="D1036" s="1">
        <v>-82080</v>
      </c>
      <c r="E1036" s="1">
        <v>-111795.9</v>
      </c>
      <c r="F1036" s="1">
        <v>-29715.9</v>
      </c>
      <c r="G1036" s="2">
        <f t="shared" si="16"/>
        <v>-0.36203581871345031</v>
      </c>
      <c r="H1036" s="1"/>
      <c r="I1036" s="1"/>
      <c r="J1036" s="1"/>
      <c r="K1036" s="1"/>
      <c r="L1036" s="1"/>
    </row>
    <row r="1037" spans="1:12" x14ac:dyDescent="0.35">
      <c r="A1037" t="s">
        <v>107</v>
      </c>
      <c r="B1037" t="s">
        <v>12</v>
      </c>
      <c r="C1037" t="s">
        <v>65</v>
      </c>
      <c r="D1037" s="1">
        <v>-88646.399999999994</v>
      </c>
      <c r="E1037" s="1">
        <v>-162262.26</v>
      </c>
      <c r="F1037" s="1">
        <v>-73615.86</v>
      </c>
      <c r="G1037" s="2">
        <f t="shared" si="16"/>
        <v>-0.83044387589343738</v>
      </c>
      <c r="H1037" s="1"/>
      <c r="I1037" s="1"/>
      <c r="J1037" s="1"/>
      <c r="K1037" s="1"/>
      <c r="L1037" s="1"/>
    </row>
    <row r="1038" spans="1:12" x14ac:dyDescent="0.35">
      <c r="A1038" t="s">
        <v>106</v>
      </c>
      <c r="B1038" t="s">
        <v>12</v>
      </c>
      <c r="C1038" t="s">
        <v>65</v>
      </c>
      <c r="D1038" s="1">
        <v>-95738.11</v>
      </c>
      <c r="E1038" s="1">
        <v>0</v>
      </c>
      <c r="F1038" s="1">
        <v>95738.11</v>
      </c>
      <c r="G1038" s="2">
        <f t="shared" si="16"/>
        <v>1</v>
      </c>
      <c r="H1038" s="1"/>
      <c r="I1038" s="1"/>
      <c r="J1038" s="1"/>
      <c r="K1038" s="1"/>
      <c r="L1038" s="1"/>
    </row>
    <row r="1039" spans="1:12" x14ac:dyDescent="0.35">
      <c r="A1039" t="s">
        <v>105</v>
      </c>
      <c r="B1039" t="s">
        <v>12</v>
      </c>
      <c r="C1039" t="s">
        <v>65</v>
      </c>
      <c r="D1039" s="1">
        <v>-103397.16</v>
      </c>
      <c r="E1039" s="1">
        <v>-131424.10999999999</v>
      </c>
      <c r="F1039" s="1">
        <v>-28026.95</v>
      </c>
      <c r="G1039" s="2">
        <f t="shared" si="16"/>
        <v>-0.27106112005397442</v>
      </c>
      <c r="H1039" s="1"/>
      <c r="I1039" s="1"/>
      <c r="J1039" s="1"/>
      <c r="K1039" s="1"/>
      <c r="L1039" s="1"/>
    </row>
    <row r="1040" spans="1:12" x14ac:dyDescent="0.35">
      <c r="A1040" t="s">
        <v>109</v>
      </c>
      <c r="B1040" t="s">
        <v>13</v>
      </c>
      <c r="C1040" t="s">
        <v>65</v>
      </c>
      <c r="D1040" s="1">
        <v>-38000</v>
      </c>
      <c r="E1040" s="1">
        <v>0</v>
      </c>
      <c r="F1040" s="1">
        <v>38000</v>
      </c>
      <c r="G1040" s="2">
        <f t="shared" si="16"/>
        <v>1</v>
      </c>
      <c r="H1040" s="1"/>
      <c r="I1040" s="1"/>
      <c r="J1040" s="1"/>
      <c r="K1040" s="1"/>
      <c r="L1040" s="1"/>
    </row>
    <row r="1041" spans="1:12" x14ac:dyDescent="0.35">
      <c r="A1041" t="s">
        <v>108</v>
      </c>
      <c r="B1041" t="s">
        <v>13</v>
      </c>
      <c r="C1041" t="s">
        <v>65</v>
      </c>
      <c r="D1041" s="1">
        <v>-41040</v>
      </c>
      <c r="E1041" s="1">
        <v>-111795.9</v>
      </c>
      <c r="F1041" s="1">
        <v>-70755.899999999994</v>
      </c>
      <c r="G1041" s="2">
        <f t="shared" si="16"/>
        <v>-1.7240716374269005</v>
      </c>
      <c r="H1041" s="1"/>
      <c r="I1041" s="1"/>
      <c r="J1041" s="1"/>
      <c r="K1041" s="1"/>
      <c r="L1041" s="1"/>
    </row>
    <row r="1042" spans="1:12" x14ac:dyDescent="0.35">
      <c r="A1042" t="s">
        <v>107</v>
      </c>
      <c r="B1042" t="s">
        <v>13</v>
      </c>
      <c r="C1042" t="s">
        <v>65</v>
      </c>
      <c r="D1042" s="1">
        <v>-44323.199999999997</v>
      </c>
      <c r="E1042" s="1">
        <v>0</v>
      </c>
      <c r="F1042" s="1">
        <v>44323.199999999997</v>
      </c>
      <c r="G1042" s="2">
        <f t="shared" si="16"/>
        <v>1</v>
      </c>
      <c r="H1042" s="1"/>
      <c r="I1042" s="1"/>
      <c r="J1042" s="1"/>
      <c r="K1042" s="1"/>
      <c r="L1042" s="1"/>
    </row>
    <row r="1043" spans="1:12" x14ac:dyDescent="0.35">
      <c r="A1043" t="s">
        <v>106</v>
      </c>
      <c r="B1043" t="s">
        <v>13</v>
      </c>
      <c r="C1043" t="s">
        <v>65</v>
      </c>
      <c r="D1043" s="1">
        <v>-47869.06</v>
      </c>
      <c r="E1043" s="1">
        <v>0</v>
      </c>
      <c r="F1043" s="1">
        <v>47869.06</v>
      </c>
      <c r="G1043" s="2">
        <f t="shared" si="16"/>
        <v>1</v>
      </c>
      <c r="H1043" s="1"/>
      <c r="I1043" s="1"/>
      <c r="J1043" s="1"/>
      <c r="K1043" s="1"/>
      <c r="L1043" s="1"/>
    </row>
    <row r="1044" spans="1:12" x14ac:dyDescent="0.35">
      <c r="A1044" t="s">
        <v>105</v>
      </c>
      <c r="B1044" t="s">
        <v>13</v>
      </c>
      <c r="C1044" t="s">
        <v>65</v>
      </c>
      <c r="D1044" s="1">
        <v>-51698.58</v>
      </c>
      <c r="E1044" s="1">
        <v>-98568.09</v>
      </c>
      <c r="F1044" s="1">
        <v>-46869.51</v>
      </c>
      <c r="G1044" s="2">
        <f t="shared" si="16"/>
        <v>-0.90659182515264447</v>
      </c>
      <c r="H1044" s="1"/>
      <c r="I1044" s="1"/>
      <c r="J1044" s="1"/>
      <c r="K1044" s="1"/>
      <c r="L1044" s="1"/>
    </row>
    <row r="1045" spans="1:12" x14ac:dyDescent="0.35">
      <c r="A1045" t="s">
        <v>109</v>
      </c>
      <c r="B1045" t="s">
        <v>8</v>
      </c>
      <c r="C1045" t="s">
        <v>65</v>
      </c>
      <c r="D1045" s="1">
        <v>-70000</v>
      </c>
      <c r="E1045" s="1">
        <v>-307345</v>
      </c>
      <c r="F1045" s="1">
        <v>-237345</v>
      </c>
      <c r="G1045" s="2">
        <f t="shared" si="16"/>
        <v>-3.3906428571428573</v>
      </c>
      <c r="H1045" s="1"/>
      <c r="I1045" s="1"/>
      <c r="J1045" s="1"/>
      <c r="K1045" s="1"/>
      <c r="L1045" s="1"/>
    </row>
    <row r="1046" spans="1:12" x14ac:dyDescent="0.35">
      <c r="A1046" t="s">
        <v>108</v>
      </c>
      <c r="B1046" t="s">
        <v>8</v>
      </c>
      <c r="C1046" t="s">
        <v>65</v>
      </c>
      <c r="D1046" s="1">
        <v>-242500</v>
      </c>
      <c r="E1046" s="1">
        <v>-71487.399999999994</v>
      </c>
      <c r="F1046" s="1">
        <v>171012.6</v>
      </c>
      <c r="G1046" s="2">
        <f t="shared" si="16"/>
        <v>0.70520659793814433</v>
      </c>
      <c r="H1046" s="1"/>
      <c r="I1046" s="1"/>
      <c r="J1046" s="1"/>
      <c r="K1046" s="1"/>
      <c r="L1046" s="1"/>
    </row>
    <row r="1047" spans="1:12" x14ac:dyDescent="0.35">
      <c r="A1047" t="s">
        <v>107</v>
      </c>
      <c r="B1047" t="s">
        <v>8</v>
      </c>
      <c r="C1047" t="s">
        <v>65</v>
      </c>
      <c r="D1047" s="1">
        <v>-70000</v>
      </c>
      <c r="E1047" s="1">
        <v>-71487.399999999994</v>
      </c>
      <c r="F1047" s="1">
        <v>-1487.4</v>
      </c>
      <c r="G1047" s="2">
        <f t="shared" si="16"/>
        <v>-2.1248571428571429E-2</v>
      </c>
      <c r="H1047" s="1"/>
      <c r="I1047" s="1"/>
      <c r="J1047" s="1"/>
      <c r="K1047" s="1"/>
      <c r="L1047" s="1"/>
    </row>
    <row r="1048" spans="1:12" x14ac:dyDescent="0.35">
      <c r="A1048" t="s">
        <v>106</v>
      </c>
      <c r="B1048" t="s">
        <v>8</v>
      </c>
      <c r="C1048" t="s">
        <v>65</v>
      </c>
      <c r="D1048" s="1">
        <v>-105000</v>
      </c>
      <c r="E1048" s="1">
        <v>-89966.88</v>
      </c>
      <c r="F1048" s="1">
        <v>15033.12</v>
      </c>
      <c r="G1048" s="2">
        <f t="shared" si="16"/>
        <v>0.14317257142857143</v>
      </c>
      <c r="H1048" s="1"/>
      <c r="I1048" s="1"/>
      <c r="J1048" s="1"/>
      <c r="K1048" s="1"/>
      <c r="L1048" s="1"/>
    </row>
    <row r="1049" spans="1:12" x14ac:dyDescent="0.35">
      <c r="A1049" t="s">
        <v>105</v>
      </c>
      <c r="B1049" t="s">
        <v>8</v>
      </c>
      <c r="C1049" t="s">
        <v>65</v>
      </c>
      <c r="D1049" s="1">
        <v>-105000</v>
      </c>
      <c r="E1049" s="1">
        <v>-89966.88</v>
      </c>
      <c r="F1049" s="1">
        <v>15033.12</v>
      </c>
      <c r="G1049" s="2">
        <f t="shared" si="16"/>
        <v>0.14317257142857143</v>
      </c>
      <c r="H1049" s="1"/>
      <c r="I1049" s="1"/>
      <c r="J1049" s="1"/>
      <c r="K1049" s="1"/>
      <c r="L1049" s="1"/>
    </row>
    <row r="1050" spans="1:12" x14ac:dyDescent="0.35">
      <c r="A1050" t="s">
        <v>109</v>
      </c>
      <c r="B1050" t="s">
        <v>10</v>
      </c>
      <c r="C1050" t="s">
        <v>66</v>
      </c>
      <c r="D1050" s="1">
        <v>-3275342.4</v>
      </c>
      <c r="E1050" s="1">
        <v>-2818469.63</v>
      </c>
      <c r="F1050" s="1">
        <v>456872.77</v>
      </c>
      <c r="G1050" s="2">
        <f t="shared" si="16"/>
        <v>0.13948855240294877</v>
      </c>
      <c r="H1050" s="1"/>
      <c r="I1050" s="1"/>
      <c r="J1050" s="1"/>
      <c r="K1050" s="1"/>
      <c r="L1050" s="1"/>
    </row>
    <row r="1051" spans="1:12" x14ac:dyDescent="0.35">
      <c r="A1051" t="s">
        <v>108</v>
      </c>
      <c r="B1051" t="s">
        <v>10</v>
      </c>
      <c r="C1051" t="s">
        <v>66</v>
      </c>
      <c r="D1051" s="1">
        <v>-3694703.42</v>
      </c>
      <c r="E1051" s="1">
        <v>-3093235</v>
      </c>
      <c r="F1051" s="1">
        <v>601468.42000000004</v>
      </c>
      <c r="G1051" s="2">
        <f t="shared" si="16"/>
        <v>0.16279207060143411</v>
      </c>
      <c r="H1051" s="1"/>
      <c r="I1051" s="1"/>
      <c r="J1051" s="1"/>
      <c r="K1051" s="1"/>
      <c r="L1051" s="1"/>
    </row>
    <row r="1052" spans="1:12" x14ac:dyDescent="0.35">
      <c r="A1052" t="s">
        <v>107</v>
      </c>
      <c r="B1052" t="s">
        <v>10</v>
      </c>
      <c r="C1052" t="s">
        <v>66</v>
      </c>
      <c r="D1052" s="1">
        <v>-5542055.1200000001</v>
      </c>
      <c r="E1052" s="1">
        <v>-4639853.72</v>
      </c>
      <c r="F1052" s="1">
        <v>902201.4</v>
      </c>
      <c r="G1052" s="2">
        <f t="shared" si="16"/>
        <v>0.16279184895584367</v>
      </c>
      <c r="H1052" s="1"/>
      <c r="I1052" s="1"/>
      <c r="J1052" s="1"/>
      <c r="K1052" s="1"/>
      <c r="L1052" s="1"/>
    </row>
    <row r="1053" spans="1:12" x14ac:dyDescent="0.35">
      <c r="A1053" t="s">
        <v>106</v>
      </c>
      <c r="B1053" t="s">
        <v>10</v>
      </c>
      <c r="C1053" t="s">
        <v>66</v>
      </c>
      <c r="D1053" s="1">
        <v>-4050489.67</v>
      </c>
      <c r="E1053" s="1">
        <v>-3400608.25</v>
      </c>
      <c r="F1053" s="1">
        <v>649881.42000000004</v>
      </c>
      <c r="G1053" s="2">
        <f t="shared" si="16"/>
        <v>0.16044514933919091</v>
      </c>
      <c r="H1053" s="1"/>
      <c r="I1053" s="1"/>
      <c r="J1053" s="1"/>
      <c r="K1053" s="1"/>
      <c r="L1053" s="1"/>
    </row>
    <row r="1054" spans="1:12" x14ac:dyDescent="0.35">
      <c r="A1054" t="s">
        <v>105</v>
      </c>
      <c r="B1054" t="s">
        <v>10</v>
      </c>
      <c r="C1054" t="s">
        <v>66</v>
      </c>
      <c r="D1054" s="1">
        <v>-4740098.32</v>
      </c>
      <c r="E1054" s="1">
        <v>-3899830.28</v>
      </c>
      <c r="F1054" s="1">
        <v>840268.04</v>
      </c>
      <c r="G1054" s="2">
        <f t="shared" si="16"/>
        <v>0.17726806139329193</v>
      </c>
      <c r="H1054" s="1"/>
      <c r="I1054" s="1"/>
      <c r="J1054" s="1"/>
      <c r="K1054" s="1"/>
      <c r="L1054" s="1"/>
    </row>
    <row r="1055" spans="1:12" x14ac:dyDescent="0.35">
      <c r="A1055" t="s">
        <v>109</v>
      </c>
      <c r="B1055" t="s">
        <v>7</v>
      </c>
      <c r="C1055" t="s">
        <v>66</v>
      </c>
      <c r="D1055" s="1">
        <v>0</v>
      </c>
      <c r="E1055" s="1">
        <v>-268219.88</v>
      </c>
      <c r="F1055" s="1">
        <v>-268219.88</v>
      </c>
      <c r="G1055" s="2" t="str">
        <f t="shared" si="16"/>
        <v>-</v>
      </c>
      <c r="H1055" s="1"/>
      <c r="I1055" s="1"/>
      <c r="J1055" s="1"/>
      <c r="K1055" s="1"/>
      <c r="L1055" s="1"/>
    </row>
    <row r="1056" spans="1:12" x14ac:dyDescent="0.35">
      <c r="A1056" t="s">
        <v>108</v>
      </c>
      <c r="B1056" t="s">
        <v>7</v>
      </c>
      <c r="C1056" t="s">
        <v>66</v>
      </c>
      <c r="D1056" s="1">
        <v>0</v>
      </c>
      <c r="E1056" s="1">
        <v>-321482.28000000003</v>
      </c>
      <c r="F1056" s="1">
        <v>-321482.28000000003</v>
      </c>
      <c r="G1056" s="2" t="str">
        <f t="shared" si="16"/>
        <v>-</v>
      </c>
      <c r="H1056" s="1"/>
      <c r="I1056" s="1"/>
      <c r="J1056" s="1"/>
      <c r="K1056" s="1"/>
      <c r="L1056" s="1"/>
    </row>
    <row r="1057" spans="1:12" x14ac:dyDescent="0.35">
      <c r="A1057" t="s">
        <v>107</v>
      </c>
      <c r="B1057" t="s">
        <v>7</v>
      </c>
      <c r="C1057" t="s">
        <v>66</v>
      </c>
      <c r="D1057" s="1">
        <v>0</v>
      </c>
      <c r="E1057" s="1">
        <v>-467603.83</v>
      </c>
      <c r="F1057" s="1">
        <v>-467603.83</v>
      </c>
      <c r="G1057" s="2" t="str">
        <f t="shared" si="16"/>
        <v>-</v>
      </c>
      <c r="H1057" s="1"/>
      <c r="I1057" s="1"/>
      <c r="J1057" s="1"/>
      <c r="K1057" s="1"/>
      <c r="L1057" s="1"/>
    </row>
    <row r="1058" spans="1:12" x14ac:dyDescent="0.35">
      <c r="A1058" t="s">
        <v>106</v>
      </c>
      <c r="B1058" t="s">
        <v>7</v>
      </c>
      <c r="C1058" t="s">
        <v>66</v>
      </c>
      <c r="D1058" s="1">
        <v>0</v>
      </c>
      <c r="E1058" s="1">
        <v>-336411.51</v>
      </c>
      <c r="F1058" s="1">
        <v>-336411.51</v>
      </c>
      <c r="G1058" s="2" t="str">
        <f t="shared" si="16"/>
        <v>-</v>
      </c>
      <c r="H1058" s="1"/>
      <c r="I1058" s="1"/>
      <c r="J1058" s="1"/>
      <c r="K1058" s="1"/>
      <c r="L1058" s="1"/>
    </row>
    <row r="1059" spans="1:12" x14ac:dyDescent="0.35">
      <c r="A1059" t="s">
        <v>105</v>
      </c>
      <c r="B1059" t="s">
        <v>7</v>
      </c>
      <c r="C1059" t="s">
        <v>66</v>
      </c>
      <c r="D1059" s="1">
        <v>0</v>
      </c>
      <c r="E1059" s="1">
        <v>-386873.57</v>
      </c>
      <c r="F1059" s="1">
        <v>-386873.57</v>
      </c>
      <c r="G1059" s="2" t="str">
        <f t="shared" si="16"/>
        <v>-</v>
      </c>
      <c r="H1059" s="1"/>
      <c r="I1059" s="1"/>
      <c r="J1059" s="1"/>
      <c r="K1059" s="1"/>
      <c r="L1059" s="1"/>
    </row>
    <row r="1060" spans="1:12" x14ac:dyDescent="0.35">
      <c r="A1060" t="s">
        <v>109</v>
      </c>
      <c r="B1060" t="s">
        <v>8</v>
      </c>
      <c r="C1060" t="s">
        <v>66</v>
      </c>
      <c r="D1060" s="1">
        <v>0</v>
      </c>
      <c r="E1060" s="1">
        <v>-205785.01</v>
      </c>
      <c r="F1060" s="1">
        <v>-205785.01</v>
      </c>
      <c r="G1060" s="2" t="str">
        <f t="shared" si="16"/>
        <v>-</v>
      </c>
      <c r="H1060" s="1"/>
      <c r="I1060" s="1"/>
      <c r="J1060" s="1"/>
      <c r="K1060" s="1"/>
      <c r="L1060" s="1"/>
    </row>
    <row r="1061" spans="1:12" x14ac:dyDescent="0.35">
      <c r="A1061" t="s">
        <v>108</v>
      </c>
      <c r="B1061" t="s">
        <v>8</v>
      </c>
      <c r="C1061" t="s">
        <v>66</v>
      </c>
      <c r="D1061" s="1">
        <v>0</v>
      </c>
      <c r="E1061" s="1">
        <v>-235432.17</v>
      </c>
      <c r="F1061" s="1">
        <v>-235432.17</v>
      </c>
      <c r="G1061" s="2" t="str">
        <f t="shared" si="16"/>
        <v>-</v>
      </c>
      <c r="H1061" s="1"/>
      <c r="I1061" s="1"/>
      <c r="J1061" s="1"/>
      <c r="K1061" s="1"/>
      <c r="L1061" s="1"/>
    </row>
    <row r="1062" spans="1:12" x14ac:dyDescent="0.35">
      <c r="A1062" t="s">
        <v>107</v>
      </c>
      <c r="B1062" t="s">
        <v>8</v>
      </c>
      <c r="C1062" t="s">
        <v>66</v>
      </c>
      <c r="D1062" s="1">
        <v>0</v>
      </c>
      <c r="E1062" s="1">
        <v>-353148.75</v>
      </c>
      <c r="F1062" s="1">
        <v>-353148.75</v>
      </c>
      <c r="G1062" s="2" t="str">
        <f t="shared" si="16"/>
        <v>-</v>
      </c>
      <c r="H1062" s="1"/>
      <c r="I1062" s="1"/>
      <c r="J1062" s="1"/>
      <c r="K1062" s="1"/>
      <c r="L1062" s="1"/>
    </row>
    <row r="1063" spans="1:12" x14ac:dyDescent="0.35">
      <c r="A1063" t="s">
        <v>106</v>
      </c>
      <c r="B1063" t="s">
        <v>8</v>
      </c>
      <c r="C1063" t="s">
        <v>66</v>
      </c>
      <c r="D1063" s="1">
        <v>0</v>
      </c>
      <c r="E1063" s="1">
        <v>-258103.64</v>
      </c>
      <c r="F1063" s="1">
        <v>-258103.64</v>
      </c>
      <c r="G1063" s="2" t="str">
        <f t="shared" si="16"/>
        <v>-</v>
      </c>
      <c r="H1063" s="1"/>
      <c r="I1063" s="1"/>
      <c r="J1063" s="1"/>
      <c r="K1063" s="1"/>
      <c r="L1063" s="1"/>
    </row>
    <row r="1064" spans="1:12" x14ac:dyDescent="0.35">
      <c r="A1064" t="s">
        <v>105</v>
      </c>
      <c r="B1064" t="s">
        <v>8</v>
      </c>
      <c r="C1064" t="s">
        <v>66</v>
      </c>
      <c r="D1064" s="1">
        <v>0</v>
      </c>
      <c r="E1064" s="1">
        <v>-296818.87</v>
      </c>
      <c r="F1064" s="1">
        <v>-296818.87</v>
      </c>
      <c r="G1064" s="2" t="str">
        <f t="shared" si="16"/>
        <v>-</v>
      </c>
      <c r="H1064" s="1"/>
      <c r="I1064" s="1"/>
      <c r="J1064" s="1"/>
      <c r="K1064" s="1"/>
      <c r="L1064" s="1"/>
    </row>
    <row r="1065" spans="1:12" x14ac:dyDescent="0.35">
      <c r="A1065" t="s">
        <v>109</v>
      </c>
      <c r="B1065" t="s">
        <v>18</v>
      </c>
      <c r="C1065" t="s">
        <v>66</v>
      </c>
      <c r="D1065" s="1">
        <v>-317448.42</v>
      </c>
      <c r="E1065" s="1">
        <v>-167292.41</v>
      </c>
      <c r="F1065" s="1">
        <v>150156.01</v>
      </c>
      <c r="G1065" s="2">
        <f t="shared" si="16"/>
        <v>0.4730091584642318</v>
      </c>
      <c r="H1065" s="1"/>
      <c r="I1065" s="1"/>
      <c r="J1065" s="1"/>
      <c r="K1065" s="1"/>
      <c r="L1065" s="1"/>
    </row>
    <row r="1066" spans="1:12" x14ac:dyDescent="0.35">
      <c r="A1066" t="s">
        <v>108</v>
      </c>
      <c r="B1066" t="s">
        <v>18</v>
      </c>
      <c r="C1066" t="s">
        <v>66</v>
      </c>
      <c r="D1066" s="1">
        <v>-358824.06</v>
      </c>
      <c r="E1066" s="1">
        <v>-422130.26</v>
      </c>
      <c r="F1066" s="1">
        <v>-63306.2</v>
      </c>
      <c r="G1066" s="2">
        <f t="shared" si="16"/>
        <v>-0.17642685387373411</v>
      </c>
      <c r="H1066" s="1"/>
      <c r="I1066" s="1"/>
      <c r="J1066" s="1"/>
      <c r="K1066" s="1"/>
      <c r="L1066" s="1"/>
    </row>
    <row r="1067" spans="1:12" x14ac:dyDescent="0.35">
      <c r="A1067" t="s">
        <v>107</v>
      </c>
      <c r="B1067" t="s">
        <v>18</v>
      </c>
      <c r="C1067" t="s">
        <v>66</v>
      </c>
      <c r="D1067" s="1">
        <v>-534791</v>
      </c>
      <c r="E1067" s="1">
        <v>-291441.59999999998</v>
      </c>
      <c r="F1067" s="1">
        <v>243349.4</v>
      </c>
      <c r="G1067" s="2">
        <f t="shared" si="16"/>
        <v>0.45503645349304683</v>
      </c>
      <c r="H1067" s="1"/>
      <c r="I1067" s="1"/>
      <c r="J1067" s="1"/>
      <c r="K1067" s="1"/>
      <c r="L1067" s="1"/>
    </row>
    <row r="1068" spans="1:12" x14ac:dyDescent="0.35">
      <c r="A1068" t="s">
        <v>106</v>
      </c>
      <c r="B1068" t="s">
        <v>18</v>
      </c>
      <c r="C1068" t="s">
        <v>66</v>
      </c>
      <c r="D1068" s="1">
        <v>-390859.59</v>
      </c>
      <c r="E1068" s="1">
        <v>-231425.56</v>
      </c>
      <c r="F1068" s="1">
        <v>159434.03</v>
      </c>
      <c r="G1068" s="2">
        <f t="shared" si="16"/>
        <v>0.40790614859929619</v>
      </c>
      <c r="H1068" s="1"/>
      <c r="I1068" s="1"/>
      <c r="J1068" s="1"/>
      <c r="K1068" s="1"/>
      <c r="L1068" s="1"/>
    </row>
    <row r="1069" spans="1:12" x14ac:dyDescent="0.35">
      <c r="A1069" t="s">
        <v>105</v>
      </c>
      <c r="B1069" t="s">
        <v>18</v>
      </c>
      <c r="C1069" t="s">
        <v>66</v>
      </c>
      <c r="D1069" s="1">
        <v>-457305.72</v>
      </c>
      <c r="E1069" s="1">
        <v>-244954.56</v>
      </c>
      <c r="F1069" s="1">
        <v>212351.16</v>
      </c>
      <c r="G1069" s="2">
        <f t="shared" si="16"/>
        <v>0.46435273103515962</v>
      </c>
      <c r="H1069" s="1"/>
      <c r="I1069" s="1"/>
      <c r="J1069" s="1"/>
      <c r="K1069" s="1"/>
      <c r="L1069" s="1"/>
    </row>
    <row r="1070" spans="1:12" x14ac:dyDescent="0.35">
      <c r="A1070" t="s">
        <v>109</v>
      </c>
      <c r="B1070" t="s">
        <v>15</v>
      </c>
      <c r="C1070" t="s">
        <v>67</v>
      </c>
      <c r="D1070" s="1">
        <v>-3532170.11</v>
      </c>
      <c r="E1070" s="1">
        <v>-3161269.02</v>
      </c>
      <c r="F1070" s="1">
        <v>370901.09</v>
      </c>
      <c r="G1070" s="2">
        <f t="shared" si="16"/>
        <v>0.10500657625461873</v>
      </c>
      <c r="H1070" s="1"/>
      <c r="I1070" s="1"/>
      <c r="J1070" s="1"/>
      <c r="K1070" s="1"/>
      <c r="L1070" s="1"/>
    </row>
    <row r="1071" spans="1:12" x14ac:dyDescent="0.35">
      <c r="A1071" t="s">
        <v>108</v>
      </c>
      <c r="B1071" t="s">
        <v>15</v>
      </c>
      <c r="C1071" t="s">
        <v>67</v>
      </c>
      <c r="D1071" s="1">
        <v>-4274331.92</v>
      </c>
      <c r="E1071" s="1">
        <v>-4095743.38</v>
      </c>
      <c r="F1071" s="1">
        <v>178588.54</v>
      </c>
      <c r="G1071" s="2">
        <f t="shared" si="16"/>
        <v>4.1781626542470293E-2</v>
      </c>
      <c r="H1071" s="1"/>
      <c r="I1071" s="1"/>
      <c r="J1071" s="1"/>
      <c r="K1071" s="1"/>
      <c r="L1071" s="1"/>
    </row>
    <row r="1072" spans="1:12" x14ac:dyDescent="0.35">
      <c r="A1072" t="s">
        <v>107</v>
      </c>
      <c r="B1072" t="s">
        <v>15</v>
      </c>
      <c r="C1072" t="s">
        <v>67</v>
      </c>
      <c r="D1072" s="1">
        <v>-6339104.1299999999</v>
      </c>
      <c r="E1072" s="1">
        <v>-5333218.04</v>
      </c>
      <c r="F1072" s="1">
        <v>1005886.09</v>
      </c>
      <c r="G1072" s="2">
        <f t="shared" si="16"/>
        <v>0.15867953410634383</v>
      </c>
      <c r="H1072" s="1"/>
      <c r="I1072" s="1"/>
      <c r="J1072" s="1"/>
      <c r="K1072" s="1"/>
      <c r="L1072" s="1"/>
    </row>
    <row r="1073" spans="1:12" x14ac:dyDescent="0.35">
      <c r="A1073" t="s">
        <v>106</v>
      </c>
      <c r="B1073" t="s">
        <v>15</v>
      </c>
      <c r="C1073" t="s">
        <v>67</v>
      </c>
      <c r="D1073" s="1">
        <v>-4658049.26</v>
      </c>
      <c r="E1073" s="1">
        <v>-4025897.28</v>
      </c>
      <c r="F1073" s="1">
        <v>632151.98</v>
      </c>
      <c r="G1073" s="2">
        <f t="shared" si="16"/>
        <v>0.13571174212957979</v>
      </c>
      <c r="H1073" s="1"/>
      <c r="I1073" s="1"/>
      <c r="J1073" s="1"/>
      <c r="K1073" s="1"/>
      <c r="L1073" s="1"/>
    </row>
    <row r="1074" spans="1:12" x14ac:dyDescent="0.35">
      <c r="A1074" t="s">
        <v>105</v>
      </c>
      <c r="B1074" t="s">
        <v>15</v>
      </c>
      <c r="C1074" t="s">
        <v>67</v>
      </c>
      <c r="D1074" s="1">
        <v>-5449917.6299999999</v>
      </c>
      <c r="E1074" s="1">
        <f>-4609873.29+350000</f>
        <v>-4259873.29</v>
      </c>
      <c r="F1074" s="1">
        <v>840044.34</v>
      </c>
      <c r="G1074" s="18">
        <f t="shared" si="16"/>
        <v>0.15413890576544365</v>
      </c>
      <c r="H1074" s="1"/>
      <c r="I1074" s="1"/>
      <c r="J1074" s="1"/>
      <c r="K1074" s="1"/>
      <c r="L1074" s="1"/>
    </row>
    <row r="1075" spans="1:12" x14ac:dyDescent="0.35">
      <c r="A1075" t="s">
        <v>109</v>
      </c>
      <c r="B1075" t="s">
        <v>11</v>
      </c>
      <c r="C1075" t="s">
        <v>67</v>
      </c>
      <c r="D1075" s="1">
        <v>-1749008.41</v>
      </c>
      <c r="E1075" s="1">
        <v>-1518151.34</v>
      </c>
      <c r="F1075" s="1">
        <v>230857.07</v>
      </c>
      <c r="G1075" s="2">
        <f t="shared" si="16"/>
        <v>0.13199311603081429</v>
      </c>
      <c r="H1075" s="1"/>
      <c r="I1075" s="1"/>
      <c r="J1075" s="1"/>
      <c r="K1075" s="1"/>
      <c r="L1075" s="1"/>
    </row>
    <row r="1076" spans="1:12" x14ac:dyDescent="0.35">
      <c r="A1076" t="s">
        <v>108</v>
      </c>
      <c r="B1076" t="s">
        <v>11</v>
      </c>
      <c r="C1076" t="s">
        <v>67</v>
      </c>
      <c r="D1076" s="1">
        <v>-2105788.2400000002</v>
      </c>
      <c r="E1076" s="1">
        <v>-1924463.78</v>
      </c>
      <c r="F1076" s="1">
        <v>181324.46</v>
      </c>
      <c r="G1076" s="2">
        <f t="shared" si="16"/>
        <v>8.610764204856608E-2</v>
      </c>
      <c r="H1076" s="1"/>
      <c r="I1076" s="1"/>
      <c r="J1076" s="1"/>
      <c r="K1076" s="1"/>
      <c r="L1076" s="1"/>
    </row>
    <row r="1077" spans="1:12" x14ac:dyDescent="0.35">
      <c r="A1077" t="s">
        <v>107</v>
      </c>
      <c r="B1077" t="s">
        <v>11</v>
      </c>
      <c r="C1077" t="s">
        <v>67</v>
      </c>
      <c r="D1077" s="1">
        <v>-3129172.1</v>
      </c>
      <c r="E1077" s="1">
        <v>-2748341.4</v>
      </c>
      <c r="F1077" s="1">
        <v>380830.7</v>
      </c>
      <c r="G1077" s="2">
        <f t="shared" si="16"/>
        <v>0.12170334127675496</v>
      </c>
      <c r="H1077" s="1"/>
      <c r="I1077" s="1"/>
      <c r="J1077" s="1"/>
      <c r="K1077" s="1"/>
      <c r="L1077" s="1"/>
    </row>
    <row r="1078" spans="1:12" x14ac:dyDescent="0.35">
      <c r="A1078" t="s">
        <v>106</v>
      </c>
      <c r="B1078" t="s">
        <v>11</v>
      </c>
      <c r="C1078" t="s">
        <v>67</v>
      </c>
      <c r="D1078" s="1">
        <v>-2296174.5099999998</v>
      </c>
      <c r="E1078" s="1">
        <v>-2013559.73</v>
      </c>
      <c r="F1078" s="1">
        <v>282614.78000000003</v>
      </c>
      <c r="G1078" s="2">
        <f t="shared" si="16"/>
        <v>0.12308070609145472</v>
      </c>
      <c r="H1078" s="1"/>
      <c r="I1078" s="1"/>
      <c r="J1078" s="1"/>
      <c r="K1078" s="1"/>
      <c r="L1078" s="1"/>
    </row>
    <row r="1079" spans="1:12" x14ac:dyDescent="0.35">
      <c r="A1079" t="s">
        <v>105</v>
      </c>
      <c r="B1079" t="s">
        <v>11</v>
      </c>
      <c r="C1079" t="s">
        <v>67</v>
      </c>
      <c r="D1079" s="1">
        <v>-2686524.18</v>
      </c>
      <c r="E1079" s="1">
        <f>-2305458.1+200000</f>
        <v>-2105458.1</v>
      </c>
      <c r="F1079" s="1">
        <v>381066.08</v>
      </c>
      <c r="G1079" s="18">
        <f t="shared" si="16"/>
        <v>0.1418435325603509</v>
      </c>
      <c r="H1079" s="1"/>
      <c r="I1079" s="1"/>
      <c r="J1079" s="1"/>
      <c r="K1079" s="1"/>
      <c r="L1079" s="1"/>
    </row>
    <row r="1080" spans="1:12" x14ac:dyDescent="0.35">
      <c r="A1080" t="s">
        <v>109</v>
      </c>
      <c r="B1080" t="s">
        <v>12</v>
      </c>
      <c r="C1080" t="s">
        <v>67</v>
      </c>
      <c r="D1080" s="1">
        <v>-1425754.94</v>
      </c>
      <c r="E1080" s="1">
        <v>-1278152.69</v>
      </c>
      <c r="F1080" s="1">
        <v>147602.25</v>
      </c>
      <c r="G1080" s="2">
        <f t="shared" si="16"/>
        <v>0.10352568022664541</v>
      </c>
      <c r="H1080" s="1"/>
      <c r="I1080" s="1"/>
      <c r="J1080" s="1"/>
      <c r="K1080" s="1"/>
      <c r="L1080" s="1"/>
    </row>
    <row r="1081" spans="1:12" x14ac:dyDescent="0.35">
      <c r="A1081" t="s">
        <v>108</v>
      </c>
      <c r="B1081" t="s">
        <v>12</v>
      </c>
      <c r="C1081" t="s">
        <v>67</v>
      </c>
      <c r="D1081" s="1">
        <v>-1741420.1</v>
      </c>
      <c r="E1081" s="1">
        <v>-1249087.8500000001</v>
      </c>
      <c r="F1081" s="1">
        <v>492332.25</v>
      </c>
      <c r="G1081" s="2">
        <f t="shared" si="16"/>
        <v>0.28271882815639948</v>
      </c>
      <c r="H1081" s="1"/>
      <c r="I1081" s="1"/>
      <c r="J1081" s="1"/>
      <c r="K1081" s="1"/>
      <c r="L1081" s="1"/>
    </row>
    <row r="1082" spans="1:12" x14ac:dyDescent="0.35">
      <c r="A1082" t="s">
        <v>107</v>
      </c>
      <c r="B1082" t="s">
        <v>12</v>
      </c>
      <c r="C1082" t="s">
        <v>67</v>
      </c>
      <c r="D1082" s="1">
        <v>-2579955.16</v>
      </c>
      <c r="E1082" s="1">
        <v>-1901868.13</v>
      </c>
      <c r="F1082" s="1">
        <v>678087.03</v>
      </c>
      <c r="G1082" s="2">
        <f t="shared" si="16"/>
        <v>0.26282899815979749</v>
      </c>
      <c r="H1082" s="1"/>
      <c r="I1082" s="1"/>
      <c r="J1082" s="1"/>
      <c r="K1082" s="1"/>
      <c r="L1082" s="1"/>
    </row>
    <row r="1083" spans="1:12" x14ac:dyDescent="0.35">
      <c r="A1083" t="s">
        <v>106</v>
      </c>
      <c r="B1083" t="s">
        <v>12</v>
      </c>
      <c r="C1083" t="s">
        <v>67</v>
      </c>
      <c r="D1083" s="1">
        <v>-1896719.08</v>
      </c>
      <c r="E1083" s="1">
        <v>-1378180.52</v>
      </c>
      <c r="F1083" s="1">
        <v>518538.56</v>
      </c>
      <c r="G1083" s="2">
        <f t="shared" si="16"/>
        <v>0.27338711645163605</v>
      </c>
      <c r="H1083" s="1"/>
      <c r="I1083" s="1"/>
      <c r="J1083" s="1"/>
      <c r="K1083" s="1"/>
      <c r="L1083" s="1"/>
    </row>
    <row r="1084" spans="1:12" x14ac:dyDescent="0.35">
      <c r="A1084" t="s">
        <v>105</v>
      </c>
      <c r="B1084" t="s">
        <v>12</v>
      </c>
      <c r="C1084" t="s">
        <v>67</v>
      </c>
      <c r="D1084" s="1">
        <v>-2219161.3199999998</v>
      </c>
      <c r="E1084" s="1">
        <f>-1574774.74+150000</f>
        <v>-1424774.74</v>
      </c>
      <c r="F1084" s="1">
        <v>644386.57999999996</v>
      </c>
      <c r="G1084" s="18">
        <f t="shared" si="16"/>
        <v>0.29037392378486482</v>
      </c>
      <c r="H1084" s="1"/>
      <c r="I1084" s="1"/>
      <c r="J1084" s="1"/>
      <c r="K1084" s="1"/>
      <c r="L1084" s="1"/>
    </row>
    <row r="1085" spans="1:12" x14ac:dyDescent="0.35">
      <c r="A1085" t="s">
        <v>109</v>
      </c>
      <c r="B1085" t="s">
        <v>13</v>
      </c>
      <c r="C1085" t="s">
        <v>67</v>
      </c>
      <c r="D1085" s="1">
        <v>-1060134.52</v>
      </c>
      <c r="E1085" s="1">
        <v>-947153.4</v>
      </c>
      <c r="F1085" s="1">
        <v>112981.12</v>
      </c>
      <c r="G1085" s="2">
        <f t="shared" si="16"/>
        <v>0.10657243761857693</v>
      </c>
      <c r="H1085" s="1"/>
      <c r="I1085" s="1"/>
      <c r="J1085" s="1"/>
      <c r="K1085" s="1"/>
      <c r="L1085" s="1"/>
    </row>
    <row r="1086" spans="1:12" x14ac:dyDescent="0.35">
      <c r="A1086" t="s">
        <v>108</v>
      </c>
      <c r="B1086" t="s">
        <v>13</v>
      </c>
      <c r="C1086" t="s">
        <v>67</v>
      </c>
      <c r="D1086" s="1">
        <v>-1294901.07</v>
      </c>
      <c r="E1086" s="1">
        <v>-1294221.31</v>
      </c>
      <c r="F1086" s="1">
        <v>679.76</v>
      </c>
      <c r="G1086" s="2">
        <f t="shared" si="16"/>
        <v>5.2495129994757043E-4</v>
      </c>
      <c r="H1086" s="1"/>
      <c r="I1086" s="1"/>
      <c r="J1086" s="1"/>
      <c r="K1086" s="1"/>
      <c r="L1086" s="1"/>
    </row>
    <row r="1087" spans="1:12" x14ac:dyDescent="0.35">
      <c r="A1087" t="s">
        <v>107</v>
      </c>
      <c r="B1087" t="s">
        <v>13</v>
      </c>
      <c r="C1087" t="s">
        <v>67</v>
      </c>
      <c r="D1087" s="1">
        <v>-2134550.38</v>
      </c>
      <c r="E1087" s="1">
        <v>-2143697.65</v>
      </c>
      <c r="F1087" s="1">
        <v>-9147.27</v>
      </c>
      <c r="G1087" s="2">
        <f t="shared" si="16"/>
        <v>-4.2853380673076461E-3</v>
      </c>
      <c r="H1087" s="1"/>
      <c r="I1087" s="1"/>
      <c r="J1087" s="1"/>
      <c r="K1087" s="1"/>
      <c r="L1087" s="1"/>
    </row>
    <row r="1088" spans="1:12" x14ac:dyDescent="0.35">
      <c r="A1088" t="s">
        <v>106</v>
      </c>
      <c r="B1088" t="s">
        <v>13</v>
      </c>
      <c r="C1088" t="s">
        <v>67</v>
      </c>
      <c r="D1088" s="1">
        <v>-1629218.84</v>
      </c>
      <c r="E1088" s="1">
        <v>-1668902.98</v>
      </c>
      <c r="F1088" s="1">
        <v>-39684.14</v>
      </c>
      <c r="G1088" s="2">
        <f t="shared" si="16"/>
        <v>-2.4357771359923629E-2</v>
      </c>
      <c r="H1088" s="1"/>
      <c r="I1088" s="1"/>
      <c r="J1088" s="1"/>
      <c r="K1088" s="1"/>
      <c r="L1088" s="1"/>
    </row>
    <row r="1089" spans="1:12" x14ac:dyDescent="0.35">
      <c r="A1089" t="s">
        <v>105</v>
      </c>
      <c r="B1089" t="s">
        <v>13</v>
      </c>
      <c r="C1089" t="s">
        <v>67</v>
      </c>
      <c r="D1089" s="1">
        <v>-1906186.04</v>
      </c>
      <c r="E1089" s="1">
        <v>-1911637.25</v>
      </c>
      <c r="F1089" s="1">
        <v>-5451.21</v>
      </c>
      <c r="G1089" s="2">
        <f t="shared" si="16"/>
        <v>-2.8597471000259764E-3</v>
      </c>
      <c r="H1089" s="1"/>
      <c r="I1089" s="1"/>
      <c r="J1089" s="1"/>
      <c r="K1089" s="1"/>
      <c r="L1089" s="1"/>
    </row>
    <row r="1090" spans="1:12" x14ac:dyDescent="0.35">
      <c r="A1090" t="s">
        <v>108</v>
      </c>
      <c r="B1090" t="s">
        <v>10</v>
      </c>
      <c r="C1090" t="s">
        <v>68</v>
      </c>
      <c r="D1090" s="1">
        <v>0</v>
      </c>
      <c r="E1090" s="1">
        <v>-52487.44</v>
      </c>
      <c r="F1090" s="1">
        <v>-52487.44</v>
      </c>
      <c r="G1090" s="2" t="str">
        <f t="shared" ref="G1090:G1153" si="17">IF(D1090=0,"-",IF(D1090&lt;0,F1090/D1090*-1,F1090/D1090))</f>
        <v>-</v>
      </c>
      <c r="H1090" s="1"/>
      <c r="I1090" s="1"/>
      <c r="J1090" s="1"/>
      <c r="K1090" s="1"/>
      <c r="L1090" s="1"/>
    </row>
    <row r="1091" spans="1:12" x14ac:dyDescent="0.35">
      <c r="A1091" t="s">
        <v>107</v>
      </c>
      <c r="B1091" t="s">
        <v>10</v>
      </c>
      <c r="C1091" t="s">
        <v>68</v>
      </c>
      <c r="D1091" s="1">
        <v>0</v>
      </c>
      <c r="E1091" s="1">
        <v>-78731.28</v>
      </c>
      <c r="F1091" s="1">
        <v>-78731.28</v>
      </c>
      <c r="G1091" s="2" t="str">
        <f t="shared" si="17"/>
        <v>-</v>
      </c>
      <c r="H1091" s="1"/>
      <c r="I1091" s="1"/>
      <c r="J1091" s="1"/>
      <c r="K1091" s="1"/>
      <c r="L1091" s="1"/>
    </row>
    <row r="1092" spans="1:12" x14ac:dyDescent="0.35">
      <c r="A1092" t="s">
        <v>109</v>
      </c>
      <c r="B1092" t="s">
        <v>15</v>
      </c>
      <c r="C1092" t="s">
        <v>68</v>
      </c>
      <c r="D1092" s="1">
        <v>0</v>
      </c>
      <c r="E1092" s="1">
        <v>-115152.46</v>
      </c>
      <c r="F1092" s="1">
        <v>-115152.46</v>
      </c>
      <c r="G1092" s="2" t="str">
        <f t="shared" si="17"/>
        <v>-</v>
      </c>
      <c r="H1092" s="1"/>
      <c r="I1092" s="1"/>
      <c r="J1092" s="1"/>
      <c r="K1092" s="1"/>
      <c r="L1092" s="1"/>
    </row>
    <row r="1093" spans="1:12" x14ac:dyDescent="0.35">
      <c r="A1093" t="s">
        <v>108</v>
      </c>
      <c r="B1093" t="s">
        <v>15</v>
      </c>
      <c r="C1093" t="s">
        <v>68</v>
      </c>
      <c r="D1093" s="1">
        <v>0</v>
      </c>
      <c r="E1093" s="1">
        <v>-202600.39</v>
      </c>
      <c r="F1093" s="1">
        <v>-202600.39</v>
      </c>
      <c r="G1093" s="2" t="str">
        <f t="shared" si="17"/>
        <v>-</v>
      </c>
      <c r="H1093" s="1"/>
      <c r="I1093" s="1"/>
      <c r="J1093" s="1"/>
      <c r="K1093" s="1"/>
      <c r="L1093" s="1"/>
    </row>
    <row r="1094" spans="1:12" x14ac:dyDescent="0.35">
      <c r="A1094" t="s">
        <v>107</v>
      </c>
      <c r="B1094" t="s">
        <v>15</v>
      </c>
      <c r="C1094" t="s">
        <v>68</v>
      </c>
      <c r="D1094" s="1">
        <v>0</v>
      </c>
      <c r="E1094" s="1">
        <v>-306294.21000000002</v>
      </c>
      <c r="F1094" s="1">
        <v>-306294.21000000002</v>
      </c>
      <c r="G1094" s="2" t="str">
        <f t="shared" si="17"/>
        <v>-</v>
      </c>
      <c r="H1094" s="1"/>
      <c r="I1094" s="1"/>
      <c r="J1094" s="1"/>
      <c r="K1094" s="1"/>
      <c r="L1094" s="1"/>
    </row>
    <row r="1095" spans="1:12" x14ac:dyDescent="0.35">
      <c r="A1095" t="s">
        <v>106</v>
      </c>
      <c r="B1095" t="s">
        <v>15</v>
      </c>
      <c r="C1095" t="s">
        <v>68</v>
      </c>
      <c r="D1095" s="1">
        <v>0</v>
      </c>
      <c r="E1095" s="1">
        <v>-144428.57999999999</v>
      </c>
      <c r="F1095" s="1">
        <v>-144428.57999999999</v>
      </c>
      <c r="G1095" s="2" t="str">
        <f t="shared" si="17"/>
        <v>-</v>
      </c>
      <c r="H1095" s="1"/>
      <c r="I1095" s="1"/>
      <c r="J1095" s="1"/>
      <c r="K1095" s="1"/>
      <c r="L1095" s="1"/>
    </row>
    <row r="1096" spans="1:12" x14ac:dyDescent="0.35">
      <c r="A1096" t="s">
        <v>105</v>
      </c>
      <c r="B1096" t="s">
        <v>15</v>
      </c>
      <c r="C1096" t="s">
        <v>68</v>
      </c>
      <c r="D1096" s="1">
        <v>0</v>
      </c>
      <c r="E1096" s="1">
        <v>-166093.09</v>
      </c>
      <c r="F1096" s="1">
        <v>-166093.09</v>
      </c>
      <c r="G1096" s="2" t="str">
        <f t="shared" si="17"/>
        <v>-</v>
      </c>
      <c r="H1096" s="1"/>
      <c r="I1096" s="1"/>
      <c r="J1096" s="1"/>
      <c r="K1096" s="1"/>
      <c r="L1096" s="1"/>
    </row>
    <row r="1097" spans="1:12" x14ac:dyDescent="0.35">
      <c r="A1097" t="s">
        <v>109</v>
      </c>
      <c r="B1097" t="s">
        <v>11</v>
      </c>
      <c r="C1097" t="s">
        <v>68</v>
      </c>
      <c r="D1097" s="1">
        <v>0</v>
      </c>
      <c r="E1097" s="1">
        <v>-51178.87</v>
      </c>
      <c r="F1097" s="1">
        <v>-51178.87</v>
      </c>
      <c r="G1097" s="2" t="str">
        <f t="shared" si="17"/>
        <v>-</v>
      </c>
      <c r="H1097" s="1"/>
      <c r="I1097" s="1"/>
      <c r="J1097" s="1"/>
      <c r="K1097" s="1"/>
      <c r="L1097" s="1"/>
    </row>
    <row r="1098" spans="1:12" x14ac:dyDescent="0.35">
      <c r="A1098" t="s">
        <v>108</v>
      </c>
      <c r="B1098" t="s">
        <v>11</v>
      </c>
      <c r="C1098" t="s">
        <v>68</v>
      </c>
      <c r="D1098" s="1">
        <v>0</v>
      </c>
      <c r="E1098" s="1">
        <v>-90044.62</v>
      </c>
      <c r="F1098" s="1">
        <v>-90044.62</v>
      </c>
      <c r="G1098" s="2" t="str">
        <f t="shared" si="17"/>
        <v>-</v>
      </c>
      <c r="H1098" s="1"/>
      <c r="I1098" s="1"/>
      <c r="J1098" s="1"/>
      <c r="K1098" s="1"/>
      <c r="L1098" s="1"/>
    </row>
    <row r="1099" spans="1:12" x14ac:dyDescent="0.35">
      <c r="A1099" t="s">
        <v>107</v>
      </c>
      <c r="B1099" t="s">
        <v>11</v>
      </c>
      <c r="C1099" t="s">
        <v>68</v>
      </c>
      <c r="D1099" s="1">
        <v>0</v>
      </c>
      <c r="E1099" s="1">
        <v>-136130.76</v>
      </c>
      <c r="F1099" s="1">
        <v>-136130.76</v>
      </c>
      <c r="G1099" s="2" t="str">
        <f t="shared" si="17"/>
        <v>-</v>
      </c>
      <c r="H1099" s="1"/>
      <c r="I1099" s="1"/>
      <c r="J1099" s="1"/>
      <c r="K1099" s="1"/>
      <c r="L1099" s="1"/>
    </row>
    <row r="1100" spans="1:12" x14ac:dyDescent="0.35">
      <c r="A1100" t="s">
        <v>106</v>
      </c>
      <c r="B1100" t="s">
        <v>11</v>
      </c>
      <c r="C1100" t="s">
        <v>68</v>
      </c>
      <c r="D1100" s="1">
        <v>0</v>
      </c>
      <c r="E1100" s="1">
        <v>-64190.48</v>
      </c>
      <c r="F1100" s="1">
        <v>-64190.48</v>
      </c>
      <c r="G1100" s="2" t="str">
        <f t="shared" si="17"/>
        <v>-</v>
      </c>
      <c r="H1100" s="1"/>
      <c r="I1100" s="1"/>
      <c r="J1100" s="1"/>
      <c r="K1100" s="1"/>
      <c r="L1100" s="1"/>
    </row>
    <row r="1101" spans="1:12" x14ac:dyDescent="0.35">
      <c r="A1101" t="s">
        <v>105</v>
      </c>
      <c r="B1101" t="s">
        <v>11</v>
      </c>
      <c r="C1101" t="s">
        <v>68</v>
      </c>
      <c r="D1101" s="1">
        <v>0</v>
      </c>
      <c r="E1101" s="1">
        <v>-73819.149999999994</v>
      </c>
      <c r="F1101" s="1">
        <v>-73819.149999999994</v>
      </c>
      <c r="G1101" s="2" t="str">
        <f t="shared" si="17"/>
        <v>-</v>
      </c>
      <c r="H1101" s="1"/>
      <c r="I1101" s="1"/>
      <c r="J1101" s="1"/>
      <c r="K1101" s="1"/>
      <c r="L1101" s="1"/>
    </row>
    <row r="1102" spans="1:12" x14ac:dyDescent="0.35">
      <c r="A1102" t="s">
        <v>109</v>
      </c>
      <c r="B1102" t="s">
        <v>12</v>
      </c>
      <c r="C1102" t="s">
        <v>68</v>
      </c>
      <c r="D1102" s="1">
        <v>0</v>
      </c>
      <c r="E1102" s="1">
        <v>-51178.87</v>
      </c>
      <c r="F1102" s="1">
        <v>-51178.87</v>
      </c>
      <c r="G1102" s="2" t="str">
        <f t="shared" si="17"/>
        <v>-</v>
      </c>
      <c r="H1102" s="1"/>
      <c r="I1102" s="1"/>
      <c r="J1102" s="1"/>
      <c r="K1102" s="1"/>
      <c r="L1102" s="1"/>
    </row>
    <row r="1103" spans="1:12" x14ac:dyDescent="0.35">
      <c r="A1103" t="s">
        <v>108</v>
      </c>
      <c r="B1103" t="s">
        <v>12</v>
      </c>
      <c r="C1103" t="s">
        <v>68</v>
      </c>
      <c r="D1103" s="1">
        <v>0</v>
      </c>
      <c r="E1103" s="1">
        <v>-90044.62</v>
      </c>
      <c r="F1103" s="1">
        <v>-90044.62</v>
      </c>
      <c r="G1103" s="2" t="str">
        <f t="shared" si="17"/>
        <v>-</v>
      </c>
      <c r="H1103" s="1"/>
      <c r="I1103" s="1"/>
      <c r="J1103" s="1"/>
      <c r="K1103" s="1"/>
      <c r="L1103" s="1"/>
    </row>
    <row r="1104" spans="1:12" x14ac:dyDescent="0.35">
      <c r="A1104" t="s">
        <v>107</v>
      </c>
      <c r="B1104" t="s">
        <v>12</v>
      </c>
      <c r="C1104" t="s">
        <v>68</v>
      </c>
      <c r="D1104" s="1">
        <v>0</v>
      </c>
      <c r="E1104" s="1">
        <v>-136130.76</v>
      </c>
      <c r="F1104" s="1">
        <v>-136130.76</v>
      </c>
      <c r="G1104" s="2" t="str">
        <f t="shared" si="17"/>
        <v>-</v>
      </c>
      <c r="H1104" s="1"/>
      <c r="I1104" s="1"/>
      <c r="J1104" s="1"/>
      <c r="K1104" s="1"/>
      <c r="L1104" s="1"/>
    </row>
    <row r="1105" spans="1:12" x14ac:dyDescent="0.35">
      <c r="A1105" t="s">
        <v>106</v>
      </c>
      <c r="B1105" t="s">
        <v>12</v>
      </c>
      <c r="C1105" t="s">
        <v>68</v>
      </c>
      <c r="D1105" s="1">
        <v>0</v>
      </c>
      <c r="E1105" s="1">
        <v>-64190.48</v>
      </c>
      <c r="F1105" s="1">
        <v>-64190.48</v>
      </c>
      <c r="G1105" s="2" t="str">
        <f t="shared" si="17"/>
        <v>-</v>
      </c>
      <c r="H1105" s="1"/>
      <c r="I1105" s="1"/>
      <c r="J1105" s="1"/>
      <c r="K1105" s="1"/>
      <c r="L1105" s="1"/>
    </row>
    <row r="1106" spans="1:12" x14ac:dyDescent="0.35">
      <c r="A1106" t="s">
        <v>105</v>
      </c>
      <c r="B1106" t="s">
        <v>12</v>
      </c>
      <c r="C1106" t="s">
        <v>68</v>
      </c>
      <c r="D1106" s="1">
        <v>0</v>
      </c>
      <c r="E1106" s="1">
        <v>-73819.149999999994</v>
      </c>
      <c r="F1106" s="1">
        <v>-73819.149999999994</v>
      </c>
      <c r="G1106" s="2" t="str">
        <f t="shared" si="17"/>
        <v>-</v>
      </c>
      <c r="H1106" s="1"/>
      <c r="I1106" s="1"/>
      <c r="J1106" s="1"/>
      <c r="K1106" s="1"/>
      <c r="L1106" s="1"/>
    </row>
    <row r="1107" spans="1:12" x14ac:dyDescent="0.35">
      <c r="A1107" t="s">
        <v>109</v>
      </c>
      <c r="B1107" t="s">
        <v>13</v>
      </c>
      <c r="C1107" t="s">
        <v>68</v>
      </c>
      <c r="D1107" s="1">
        <v>0</v>
      </c>
      <c r="E1107" s="1">
        <v>-38384.15</v>
      </c>
      <c r="F1107" s="1">
        <v>-38384.15</v>
      </c>
      <c r="G1107" s="2" t="str">
        <f t="shared" si="17"/>
        <v>-</v>
      </c>
      <c r="H1107" s="1"/>
      <c r="I1107" s="1"/>
      <c r="J1107" s="1"/>
      <c r="K1107" s="1"/>
      <c r="L1107" s="1"/>
    </row>
    <row r="1108" spans="1:12" x14ac:dyDescent="0.35">
      <c r="A1108" t="s">
        <v>108</v>
      </c>
      <c r="B1108" t="s">
        <v>13</v>
      </c>
      <c r="C1108" t="s">
        <v>68</v>
      </c>
      <c r="D1108" s="1">
        <v>0</v>
      </c>
      <c r="E1108" s="1">
        <v>-67533.460000000006</v>
      </c>
      <c r="F1108" s="1">
        <v>-67533.460000000006</v>
      </c>
      <c r="G1108" s="2" t="str">
        <f t="shared" si="17"/>
        <v>-</v>
      </c>
      <c r="H1108" s="1"/>
      <c r="I1108" s="1"/>
      <c r="J1108" s="1"/>
      <c r="K1108" s="1"/>
      <c r="L1108" s="1"/>
    </row>
    <row r="1109" spans="1:12" x14ac:dyDescent="0.35">
      <c r="A1109" t="s">
        <v>107</v>
      </c>
      <c r="B1109" t="s">
        <v>13</v>
      </c>
      <c r="C1109" t="s">
        <v>68</v>
      </c>
      <c r="D1109" s="1">
        <v>0</v>
      </c>
      <c r="E1109" s="1">
        <v>-102098.07</v>
      </c>
      <c r="F1109" s="1">
        <v>-102098.07</v>
      </c>
      <c r="G1109" s="2" t="str">
        <f t="shared" si="17"/>
        <v>-</v>
      </c>
      <c r="H1109" s="1"/>
      <c r="I1109" s="1"/>
      <c r="J1109" s="1"/>
      <c r="K1109" s="1"/>
      <c r="L1109" s="1"/>
    </row>
    <row r="1110" spans="1:12" x14ac:dyDescent="0.35">
      <c r="A1110" t="s">
        <v>106</v>
      </c>
      <c r="B1110" t="s">
        <v>13</v>
      </c>
      <c r="C1110" t="s">
        <v>68</v>
      </c>
      <c r="D1110" s="1">
        <v>0</v>
      </c>
      <c r="E1110" s="1">
        <v>-48142.86</v>
      </c>
      <c r="F1110" s="1">
        <v>-48142.86</v>
      </c>
      <c r="G1110" s="2" t="str">
        <f t="shared" si="17"/>
        <v>-</v>
      </c>
      <c r="H1110" s="1"/>
      <c r="I1110" s="1"/>
      <c r="J1110" s="1"/>
      <c r="K1110" s="1"/>
      <c r="L1110" s="1"/>
    </row>
    <row r="1111" spans="1:12" x14ac:dyDescent="0.35">
      <c r="A1111" t="s">
        <v>105</v>
      </c>
      <c r="B1111" t="s">
        <v>13</v>
      </c>
      <c r="C1111" t="s">
        <v>68</v>
      </c>
      <c r="D1111" s="1">
        <v>0</v>
      </c>
      <c r="E1111" s="1">
        <v>-55364.36</v>
      </c>
      <c r="F1111" s="1">
        <v>-55364.36</v>
      </c>
      <c r="G1111" s="2" t="str">
        <f t="shared" si="17"/>
        <v>-</v>
      </c>
      <c r="H1111" s="1"/>
      <c r="I1111" s="1"/>
      <c r="J1111" s="1"/>
      <c r="K1111" s="1"/>
      <c r="L1111" s="1"/>
    </row>
    <row r="1112" spans="1:12" x14ac:dyDescent="0.35">
      <c r="A1112" t="s">
        <v>109</v>
      </c>
      <c r="B1112" t="s">
        <v>21</v>
      </c>
      <c r="C1112" t="s">
        <v>68</v>
      </c>
      <c r="D1112" s="1">
        <v>-911118.85</v>
      </c>
      <c r="E1112" s="1">
        <v>-899383.42</v>
      </c>
      <c r="F1112" s="1">
        <v>11735.43</v>
      </c>
      <c r="G1112" s="2">
        <f t="shared" si="17"/>
        <v>1.2880240596492983E-2</v>
      </c>
      <c r="H1112" s="1"/>
      <c r="I1112" s="1"/>
      <c r="J1112" s="1"/>
      <c r="K1112" s="1"/>
      <c r="L1112" s="1"/>
    </row>
    <row r="1113" spans="1:12" x14ac:dyDescent="0.35">
      <c r="A1113" t="s">
        <v>108</v>
      </c>
      <c r="B1113" t="s">
        <v>21</v>
      </c>
      <c r="C1113" t="s">
        <v>68</v>
      </c>
      <c r="D1113" s="1">
        <v>-1028833.96</v>
      </c>
      <c r="E1113" s="1">
        <v>-877034.85</v>
      </c>
      <c r="F1113" s="1">
        <v>151799.10999999999</v>
      </c>
      <c r="G1113" s="2">
        <f t="shared" si="17"/>
        <v>0.14754480888247506</v>
      </c>
      <c r="H1113" s="1"/>
      <c r="I1113" s="1"/>
      <c r="J1113" s="1"/>
      <c r="K1113" s="1"/>
      <c r="L1113" s="1"/>
    </row>
    <row r="1114" spans="1:12" x14ac:dyDescent="0.35">
      <c r="A1114" t="s">
        <v>107</v>
      </c>
      <c r="B1114" t="s">
        <v>21</v>
      </c>
      <c r="C1114" t="s">
        <v>68</v>
      </c>
      <c r="D1114" s="1">
        <v>-1543250.95</v>
      </c>
      <c r="E1114" s="1">
        <v>-1315552.3799999999</v>
      </c>
      <c r="F1114" s="1">
        <v>227698.57</v>
      </c>
      <c r="G1114" s="2">
        <f t="shared" si="17"/>
        <v>0.14754474636804857</v>
      </c>
      <c r="H1114" s="1"/>
      <c r="I1114" s="1"/>
      <c r="J1114" s="1"/>
      <c r="K1114" s="1"/>
      <c r="L1114" s="1"/>
    </row>
    <row r="1115" spans="1:12" x14ac:dyDescent="0.35">
      <c r="A1115" t="s">
        <v>106</v>
      </c>
      <c r="B1115" t="s">
        <v>21</v>
      </c>
      <c r="C1115" t="s">
        <v>68</v>
      </c>
      <c r="D1115" s="1">
        <v>-1127906.8600000001</v>
      </c>
      <c r="E1115" s="1">
        <v>-984186.49</v>
      </c>
      <c r="F1115" s="1">
        <v>143720.37</v>
      </c>
      <c r="G1115" s="2">
        <f t="shared" si="17"/>
        <v>0.12742219690019438</v>
      </c>
      <c r="H1115" s="1"/>
      <c r="I1115" s="1"/>
      <c r="J1115" s="1"/>
      <c r="K1115" s="1"/>
      <c r="L1115" s="1"/>
    </row>
    <row r="1116" spans="1:12" x14ac:dyDescent="0.35">
      <c r="A1116" t="s">
        <v>105</v>
      </c>
      <c r="B1116" t="s">
        <v>21</v>
      </c>
      <c r="C1116" t="s">
        <v>68</v>
      </c>
      <c r="D1116" s="1">
        <v>-1319651.03</v>
      </c>
      <c r="E1116" s="1">
        <v>-1131814.44</v>
      </c>
      <c r="F1116" s="1">
        <v>187836.59</v>
      </c>
      <c r="G1116" s="2">
        <f t="shared" si="17"/>
        <v>0.14233807705966023</v>
      </c>
      <c r="H1116" s="1"/>
      <c r="I1116" s="1"/>
      <c r="J1116" s="1"/>
      <c r="K1116" s="1"/>
      <c r="L1116" s="1"/>
    </row>
    <row r="1117" spans="1:12" x14ac:dyDescent="0.35">
      <c r="A1117" t="s">
        <v>109</v>
      </c>
      <c r="B1117" t="s">
        <v>15</v>
      </c>
      <c r="C1117" t="s">
        <v>69</v>
      </c>
      <c r="D1117" s="1">
        <v>0</v>
      </c>
      <c r="E1117" s="1">
        <v>-186258.36</v>
      </c>
      <c r="F1117" s="1">
        <v>-186258.36</v>
      </c>
      <c r="G1117" s="2" t="str">
        <f t="shared" si="17"/>
        <v>-</v>
      </c>
      <c r="H1117" s="1"/>
      <c r="I1117" s="1"/>
      <c r="J1117" s="1"/>
      <c r="K1117" s="1"/>
      <c r="L1117" s="1"/>
    </row>
    <row r="1118" spans="1:12" x14ac:dyDescent="0.35">
      <c r="A1118" t="s">
        <v>108</v>
      </c>
      <c r="B1118" t="s">
        <v>15</v>
      </c>
      <c r="C1118" t="s">
        <v>69</v>
      </c>
      <c r="D1118" s="1">
        <v>0</v>
      </c>
      <c r="E1118" s="1">
        <v>-213092.33</v>
      </c>
      <c r="F1118" s="1">
        <v>-213092.33</v>
      </c>
      <c r="G1118" s="2" t="str">
        <f t="shared" si="17"/>
        <v>-</v>
      </c>
      <c r="H1118" s="1"/>
      <c r="I1118" s="1"/>
      <c r="J1118" s="1"/>
      <c r="K1118" s="1"/>
      <c r="L1118" s="1"/>
    </row>
    <row r="1119" spans="1:12" x14ac:dyDescent="0.35">
      <c r="A1119" t="s">
        <v>107</v>
      </c>
      <c r="B1119" t="s">
        <v>15</v>
      </c>
      <c r="C1119" t="s">
        <v>69</v>
      </c>
      <c r="D1119" s="1">
        <v>0</v>
      </c>
      <c r="E1119" s="1">
        <v>-319638.71000000002</v>
      </c>
      <c r="F1119" s="1">
        <v>-319638.71000000002</v>
      </c>
      <c r="G1119" s="2" t="str">
        <f t="shared" si="17"/>
        <v>-</v>
      </c>
      <c r="H1119" s="1"/>
      <c r="I1119" s="1"/>
      <c r="J1119" s="1"/>
      <c r="K1119" s="1"/>
      <c r="L1119" s="1"/>
    </row>
    <row r="1120" spans="1:12" x14ac:dyDescent="0.35">
      <c r="A1120" t="s">
        <v>106</v>
      </c>
      <c r="B1120" t="s">
        <v>15</v>
      </c>
      <c r="C1120" t="s">
        <v>69</v>
      </c>
      <c r="D1120" s="1">
        <v>0</v>
      </c>
      <c r="E1120" s="1">
        <v>-367805.02</v>
      </c>
      <c r="F1120" s="1">
        <v>-367805.02</v>
      </c>
      <c r="G1120" s="2" t="str">
        <f t="shared" si="17"/>
        <v>-</v>
      </c>
      <c r="H1120" s="1"/>
      <c r="I1120" s="1"/>
      <c r="J1120" s="1"/>
      <c r="K1120" s="1"/>
      <c r="L1120" s="1"/>
    </row>
    <row r="1121" spans="1:12" x14ac:dyDescent="0.35">
      <c r="A1121" t="s">
        <v>105</v>
      </c>
      <c r="B1121" t="s">
        <v>15</v>
      </c>
      <c r="C1121" t="s">
        <v>69</v>
      </c>
      <c r="D1121" s="1">
        <v>0</v>
      </c>
      <c r="E1121" s="1">
        <v>-417543.7</v>
      </c>
      <c r="F1121" s="1">
        <v>-417543.7</v>
      </c>
      <c r="G1121" s="2" t="str">
        <f t="shared" si="17"/>
        <v>-</v>
      </c>
      <c r="H1121" s="1"/>
      <c r="I1121" s="1"/>
      <c r="J1121" s="1"/>
      <c r="K1121" s="1"/>
      <c r="L1121" s="1"/>
    </row>
    <row r="1122" spans="1:12" x14ac:dyDescent="0.35">
      <c r="A1122" t="s">
        <v>109</v>
      </c>
      <c r="B1122" t="s">
        <v>11</v>
      </c>
      <c r="C1122" t="s">
        <v>69</v>
      </c>
      <c r="D1122" s="1">
        <v>0</v>
      </c>
      <c r="E1122" s="1">
        <v>-82781.490000000005</v>
      </c>
      <c r="F1122" s="1">
        <v>-82781.490000000005</v>
      </c>
      <c r="G1122" s="2" t="str">
        <f t="shared" si="17"/>
        <v>-</v>
      </c>
      <c r="H1122" s="1"/>
      <c r="I1122" s="1"/>
      <c r="J1122" s="1"/>
      <c r="K1122" s="1"/>
      <c r="L1122" s="1"/>
    </row>
    <row r="1123" spans="1:12" x14ac:dyDescent="0.35">
      <c r="A1123" t="s">
        <v>108</v>
      </c>
      <c r="B1123" t="s">
        <v>11</v>
      </c>
      <c r="C1123" t="s">
        <v>69</v>
      </c>
      <c r="D1123" s="1">
        <v>0</v>
      </c>
      <c r="E1123" s="1">
        <v>-94707.7</v>
      </c>
      <c r="F1123" s="1">
        <v>-94707.7</v>
      </c>
      <c r="G1123" s="2" t="str">
        <f t="shared" si="17"/>
        <v>-</v>
      </c>
      <c r="H1123" s="1"/>
      <c r="I1123" s="1"/>
      <c r="J1123" s="1"/>
      <c r="K1123" s="1"/>
      <c r="L1123" s="1"/>
    </row>
    <row r="1124" spans="1:12" x14ac:dyDescent="0.35">
      <c r="A1124" t="s">
        <v>107</v>
      </c>
      <c r="B1124" t="s">
        <v>11</v>
      </c>
      <c r="C1124" t="s">
        <v>69</v>
      </c>
      <c r="D1124" s="1">
        <v>0</v>
      </c>
      <c r="E1124" s="1">
        <v>-142061.65</v>
      </c>
      <c r="F1124" s="1">
        <v>-142061.65</v>
      </c>
      <c r="G1124" s="2" t="str">
        <f t="shared" si="17"/>
        <v>-</v>
      </c>
      <c r="H1124" s="1"/>
      <c r="I1124" s="1"/>
      <c r="J1124" s="1"/>
      <c r="K1124" s="1"/>
      <c r="L1124" s="1"/>
    </row>
    <row r="1125" spans="1:12" x14ac:dyDescent="0.35">
      <c r="A1125" t="s">
        <v>106</v>
      </c>
      <c r="B1125" t="s">
        <v>11</v>
      </c>
      <c r="C1125" t="s">
        <v>69</v>
      </c>
      <c r="D1125" s="1">
        <v>0</v>
      </c>
      <c r="E1125" s="1">
        <v>-163468.89000000001</v>
      </c>
      <c r="F1125" s="1">
        <v>-163468.89000000001</v>
      </c>
      <c r="G1125" s="2" t="str">
        <f t="shared" si="17"/>
        <v>-</v>
      </c>
      <c r="H1125" s="1"/>
      <c r="I1125" s="1"/>
      <c r="J1125" s="1"/>
      <c r="K1125" s="1"/>
      <c r="L1125" s="1"/>
    </row>
    <row r="1126" spans="1:12" x14ac:dyDescent="0.35">
      <c r="A1126" t="s">
        <v>105</v>
      </c>
      <c r="B1126" t="s">
        <v>11</v>
      </c>
      <c r="C1126" t="s">
        <v>69</v>
      </c>
      <c r="D1126" s="1">
        <v>0</v>
      </c>
      <c r="E1126" s="1">
        <v>-185574.98</v>
      </c>
      <c r="F1126" s="1">
        <v>-185574.98</v>
      </c>
      <c r="G1126" s="2" t="str">
        <f t="shared" si="17"/>
        <v>-</v>
      </c>
      <c r="H1126" s="1"/>
      <c r="I1126" s="1"/>
      <c r="J1126" s="1"/>
      <c r="K1126" s="1"/>
      <c r="L1126" s="1"/>
    </row>
    <row r="1127" spans="1:12" x14ac:dyDescent="0.35">
      <c r="A1127" t="s">
        <v>109</v>
      </c>
      <c r="B1127" t="s">
        <v>12</v>
      </c>
      <c r="C1127" t="s">
        <v>69</v>
      </c>
      <c r="D1127" s="1">
        <v>0</v>
      </c>
      <c r="E1127" s="1">
        <v>-82781.490000000005</v>
      </c>
      <c r="F1127" s="1">
        <v>-82781.490000000005</v>
      </c>
      <c r="G1127" s="2" t="str">
        <f t="shared" si="17"/>
        <v>-</v>
      </c>
      <c r="H1127" s="1"/>
      <c r="I1127" s="1"/>
      <c r="J1127" s="1"/>
      <c r="K1127" s="1"/>
      <c r="L1127" s="1"/>
    </row>
    <row r="1128" spans="1:12" x14ac:dyDescent="0.35">
      <c r="A1128" t="s">
        <v>108</v>
      </c>
      <c r="B1128" t="s">
        <v>12</v>
      </c>
      <c r="C1128" t="s">
        <v>69</v>
      </c>
      <c r="D1128" s="1">
        <v>0</v>
      </c>
      <c r="E1128" s="1">
        <v>-94707.7</v>
      </c>
      <c r="F1128" s="1">
        <v>-94707.7</v>
      </c>
      <c r="G1128" s="2" t="str">
        <f t="shared" si="17"/>
        <v>-</v>
      </c>
      <c r="H1128" s="1"/>
      <c r="I1128" s="1"/>
      <c r="J1128" s="1"/>
      <c r="K1128" s="1"/>
      <c r="L1128" s="1"/>
    </row>
    <row r="1129" spans="1:12" x14ac:dyDescent="0.35">
      <c r="A1129" t="s">
        <v>107</v>
      </c>
      <c r="B1129" t="s">
        <v>12</v>
      </c>
      <c r="C1129" t="s">
        <v>69</v>
      </c>
      <c r="D1129" s="1">
        <v>0</v>
      </c>
      <c r="E1129" s="1">
        <v>-142061.65</v>
      </c>
      <c r="F1129" s="1">
        <v>-142061.65</v>
      </c>
      <c r="G1129" s="2" t="str">
        <f t="shared" si="17"/>
        <v>-</v>
      </c>
      <c r="H1129" s="1"/>
      <c r="I1129" s="1"/>
      <c r="J1129" s="1"/>
      <c r="K1129" s="1"/>
      <c r="L1129" s="1"/>
    </row>
    <row r="1130" spans="1:12" x14ac:dyDescent="0.35">
      <c r="A1130" t="s">
        <v>106</v>
      </c>
      <c r="B1130" t="s">
        <v>12</v>
      </c>
      <c r="C1130" t="s">
        <v>69</v>
      </c>
      <c r="D1130" s="1">
        <v>0</v>
      </c>
      <c r="E1130" s="1">
        <v>-163468.89000000001</v>
      </c>
      <c r="F1130" s="1">
        <v>-163468.89000000001</v>
      </c>
      <c r="G1130" s="2" t="str">
        <f t="shared" si="17"/>
        <v>-</v>
      </c>
      <c r="H1130" s="1"/>
      <c r="I1130" s="1"/>
      <c r="J1130" s="1"/>
      <c r="K1130" s="1"/>
      <c r="L1130" s="1"/>
    </row>
    <row r="1131" spans="1:12" x14ac:dyDescent="0.35">
      <c r="A1131" t="s">
        <v>105</v>
      </c>
      <c r="B1131" t="s">
        <v>12</v>
      </c>
      <c r="C1131" t="s">
        <v>69</v>
      </c>
      <c r="D1131" s="1">
        <v>0</v>
      </c>
      <c r="E1131" s="1">
        <v>-185574.98</v>
      </c>
      <c r="F1131" s="1">
        <v>-185574.98</v>
      </c>
      <c r="G1131" s="2" t="str">
        <f t="shared" si="17"/>
        <v>-</v>
      </c>
      <c r="H1131" s="1"/>
      <c r="I1131" s="1"/>
      <c r="J1131" s="1"/>
      <c r="K1131" s="1"/>
      <c r="L1131" s="1"/>
    </row>
    <row r="1132" spans="1:12" x14ac:dyDescent="0.35">
      <c r="A1132" t="s">
        <v>109</v>
      </c>
      <c r="B1132" t="s">
        <v>13</v>
      </c>
      <c r="C1132" t="s">
        <v>69</v>
      </c>
      <c r="D1132" s="1">
        <v>0</v>
      </c>
      <c r="E1132" s="1">
        <v>-62086.12</v>
      </c>
      <c r="F1132" s="1">
        <v>-62086.12</v>
      </c>
      <c r="G1132" s="2" t="str">
        <f t="shared" si="17"/>
        <v>-</v>
      </c>
      <c r="H1132" s="1"/>
      <c r="I1132" s="1"/>
      <c r="J1132" s="1"/>
      <c r="K1132" s="1"/>
      <c r="L1132" s="1"/>
    </row>
    <row r="1133" spans="1:12" x14ac:dyDescent="0.35">
      <c r="A1133" t="s">
        <v>108</v>
      </c>
      <c r="B1133" t="s">
        <v>13</v>
      </c>
      <c r="C1133" t="s">
        <v>69</v>
      </c>
      <c r="D1133" s="1">
        <v>0</v>
      </c>
      <c r="E1133" s="1">
        <v>-71030.77</v>
      </c>
      <c r="F1133" s="1">
        <v>-71030.77</v>
      </c>
      <c r="G1133" s="2" t="str">
        <f t="shared" si="17"/>
        <v>-</v>
      </c>
      <c r="H1133" s="1"/>
      <c r="I1133" s="1"/>
      <c r="J1133" s="1"/>
      <c r="K1133" s="1"/>
      <c r="L1133" s="1"/>
    </row>
    <row r="1134" spans="1:12" x14ac:dyDescent="0.35">
      <c r="A1134" t="s">
        <v>107</v>
      </c>
      <c r="B1134" t="s">
        <v>13</v>
      </c>
      <c r="C1134" t="s">
        <v>69</v>
      </c>
      <c r="D1134" s="1">
        <v>0</v>
      </c>
      <c r="E1134" s="1">
        <v>-106546.24000000001</v>
      </c>
      <c r="F1134" s="1">
        <v>-106546.24000000001</v>
      </c>
      <c r="G1134" s="2" t="str">
        <f t="shared" si="17"/>
        <v>-</v>
      </c>
      <c r="H1134" s="1"/>
      <c r="I1134" s="1"/>
      <c r="J1134" s="1"/>
      <c r="K1134" s="1"/>
      <c r="L1134" s="1"/>
    </row>
    <row r="1135" spans="1:12" x14ac:dyDescent="0.35">
      <c r="A1135" t="s">
        <v>106</v>
      </c>
      <c r="B1135" t="s">
        <v>13</v>
      </c>
      <c r="C1135" t="s">
        <v>69</v>
      </c>
      <c r="D1135" s="1">
        <v>0</v>
      </c>
      <c r="E1135" s="1">
        <v>-122601.67</v>
      </c>
      <c r="F1135" s="1">
        <v>-122601.67</v>
      </c>
      <c r="G1135" s="2" t="str">
        <f t="shared" si="17"/>
        <v>-</v>
      </c>
      <c r="H1135" s="1"/>
      <c r="I1135" s="1"/>
      <c r="J1135" s="1"/>
      <c r="K1135" s="1"/>
      <c r="L1135" s="1"/>
    </row>
    <row r="1136" spans="1:12" x14ac:dyDescent="0.35">
      <c r="A1136" t="s">
        <v>105</v>
      </c>
      <c r="B1136" t="s">
        <v>13</v>
      </c>
      <c r="C1136" t="s">
        <v>69</v>
      </c>
      <c r="D1136" s="1">
        <v>0</v>
      </c>
      <c r="E1136" s="1">
        <v>-139181.23000000001</v>
      </c>
      <c r="F1136" s="1">
        <v>-139181.23000000001</v>
      </c>
      <c r="G1136" s="2" t="str">
        <f t="shared" si="17"/>
        <v>-</v>
      </c>
      <c r="H1136" s="1"/>
      <c r="I1136" s="1"/>
      <c r="J1136" s="1"/>
      <c r="K1136" s="1"/>
      <c r="L1136" s="1"/>
    </row>
    <row r="1137" spans="1:12" x14ac:dyDescent="0.35">
      <c r="A1137" t="s">
        <v>109</v>
      </c>
      <c r="B1137" t="s">
        <v>8</v>
      </c>
      <c r="C1137" t="s">
        <v>70</v>
      </c>
      <c r="D1137" s="1">
        <v>-666980.66</v>
      </c>
      <c r="E1137" s="1">
        <v>-453376.84</v>
      </c>
      <c r="F1137" s="1">
        <v>213603.82</v>
      </c>
      <c r="G1137" s="2">
        <f t="shared" si="17"/>
        <v>0.32025489314787625</v>
      </c>
      <c r="H1137" s="1"/>
      <c r="I1137" s="1"/>
      <c r="J1137" s="1"/>
      <c r="K1137" s="1"/>
      <c r="L1137" s="1"/>
    </row>
    <row r="1138" spans="1:12" x14ac:dyDescent="0.35">
      <c r="A1138" t="s">
        <v>108</v>
      </c>
      <c r="B1138" t="s">
        <v>8</v>
      </c>
      <c r="C1138" t="s">
        <v>70</v>
      </c>
      <c r="D1138" s="1">
        <v>-754160.83</v>
      </c>
      <c r="E1138" s="1">
        <v>-752824.59</v>
      </c>
      <c r="F1138" s="1">
        <v>1336.24</v>
      </c>
      <c r="G1138" s="2">
        <f t="shared" si="17"/>
        <v>1.7718236572960174E-3</v>
      </c>
      <c r="H1138" s="1"/>
      <c r="I1138" s="1"/>
      <c r="J1138" s="1"/>
      <c r="K1138" s="1"/>
      <c r="L1138" s="1"/>
    </row>
    <row r="1139" spans="1:12" x14ac:dyDescent="0.35">
      <c r="A1139" t="s">
        <v>107</v>
      </c>
      <c r="B1139" t="s">
        <v>8</v>
      </c>
      <c r="C1139" t="s">
        <v>70</v>
      </c>
      <c r="D1139" s="1">
        <v>-1131241.24</v>
      </c>
      <c r="E1139" s="1">
        <v>-778418.76</v>
      </c>
      <c r="F1139" s="1">
        <v>352822.48</v>
      </c>
      <c r="G1139" s="2">
        <f t="shared" si="17"/>
        <v>0.3118896903016018</v>
      </c>
      <c r="H1139" s="1"/>
      <c r="I1139" s="1"/>
      <c r="J1139" s="1"/>
      <c r="K1139" s="1"/>
      <c r="L1139" s="1"/>
    </row>
    <row r="1140" spans="1:12" x14ac:dyDescent="0.35">
      <c r="A1140" t="s">
        <v>106</v>
      </c>
      <c r="B1140" t="s">
        <v>8</v>
      </c>
      <c r="C1140" t="s">
        <v>70</v>
      </c>
      <c r="D1140" s="1">
        <v>-826783.72</v>
      </c>
      <c r="E1140" s="1">
        <v>-580538.91</v>
      </c>
      <c r="F1140" s="1">
        <v>246244.81</v>
      </c>
      <c r="G1140" s="2">
        <f t="shared" si="17"/>
        <v>0.29783461386975546</v>
      </c>
      <c r="H1140" s="1"/>
      <c r="I1140" s="1"/>
      <c r="J1140" s="1"/>
      <c r="K1140" s="1"/>
      <c r="L1140" s="1"/>
    </row>
    <row r="1141" spans="1:12" x14ac:dyDescent="0.35">
      <c r="A1141" t="s">
        <v>105</v>
      </c>
      <c r="B1141" t="s">
        <v>8</v>
      </c>
      <c r="C1141" t="s">
        <v>70</v>
      </c>
      <c r="D1141" s="1">
        <v>-967336.95</v>
      </c>
      <c r="E1141" s="1">
        <v>-653429.59</v>
      </c>
      <c r="F1141" s="1">
        <v>313907.36</v>
      </c>
      <c r="G1141" s="2">
        <f t="shared" si="17"/>
        <v>0.32450673986970102</v>
      </c>
      <c r="H1141" s="1"/>
      <c r="I1141" s="1"/>
      <c r="J1141" s="1"/>
      <c r="K1141" s="1"/>
      <c r="L1141" s="1"/>
    </row>
    <row r="1142" spans="1:12" x14ac:dyDescent="0.35">
      <c r="A1142" t="s">
        <v>109</v>
      </c>
      <c r="B1142" t="s">
        <v>7</v>
      </c>
      <c r="C1142" t="s">
        <v>71</v>
      </c>
      <c r="D1142" s="1">
        <v>-594333.67000000004</v>
      </c>
      <c r="E1142" s="1">
        <v>-620630.81000000006</v>
      </c>
      <c r="F1142" s="1">
        <v>-26297.14</v>
      </c>
      <c r="G1142" s="2">
        <f t="shared" si="17"/>
        <v>-4.4246424739826699E-2</v>
      </c>
      <c r="H1142" s="1"/>
      <c r="I1142" s="1"/>
      <c r="J1142" s="1"/>
      <c r="K1142" s="1"/>
      <c r="L1142" s="1"/>
    </row>
    <row r="1143" spans="1:12" x14ac:dyDescent="0.35">
      <c r="A1143" t="s">
        <v>108</v>
      </c>
      <c r="B1143" t="s">
        <v>7</v>
      </c>
      <c r="C1143" t="s">
        <v>71</v>
      </c>
      <c r="D1143" s="1">
        <v>-641669.98</v>
      </c>
      <c r="E1143" s="1">
        <v>-710044.05</v>
      </c>
      <c r="F1143" s="1">
        <v>-68374.070000000007</v>
      </c>
      <c r="G1143" s="2">
        <f t="shared" si="17"/>
        <v>-0.10655644198907359</v>
      </c>
      <c r="H1143" s="1"/>
      <c r="I1143" s="1"/>
      <c r="J1143" s="1"/>
      <c r="K1143" s="1"/>
      <c r="L1143" s="1"/>
    </row>
    <row r="1144" spans="1:12" x14ac:dyDescent="0.35">
      <c r="A1144" t="s">
        <v>107</v>
      </c>
      <c r="B1144" t="s">
        <v>7</v>
      </c>
      <c r="C1144" t="s">
        <v>71</v>
      </c>
      <c r="D1144" s="1">
        <v>-673227.52</v>
      </c>
      <c r="E1144" s="1">
        <v>-1065066.57</v>
      </c>
      <c r="F1144" s="1">
        <v>-391839.05</v>
      </c>
      <c r="G1144" s="2">
        <f t="shared" si="17"/>
        <v>-0.58203064842031405</v>
      </c>
      <c r="H1144" s="1"/>
      <c r="I1144" s="1"/>
      <c r="J1144" s="1"/>
      <c r="K1144" s="1"/>
      <c r="L1144" s="1"/>
    </row>
    <row r="1145" spans="1:12" x14ac:dyDescent="0.35">
      <c r="A1145" t="s">
        <v>106</v>
      </c>
      <c r="B1145" t="s">
        <v>7</v>
      </c>
      <c r="C1145" t="s">
        <v>71</v>
      </c>
      <c r="D1145" s="1">
        <v>-720563.83</v>
      </c>
      <c r="E1145" s="1">
        <v>-804365.59</v>
      </c>
      <c r="F1145" s="1">
        <v>-83801.759999999995</v>
      </c>
      <c r="G1145" s="2">
        <f t="shared" si="17"/>
        <v>-0.11630025892362651</v>
      </c>
      <c r="H1145" s="1"/>
      <c r="I1145" s="1"/>
      <c r="J1145" s="1"/>
      <c r="K1145" s="1"/>
      <c r="L1145" s="1"/>
    </row>
    <row r="1146" spans="1:12" x14ac:dyDescent="0.35">
      <c r="A1146" t="s">
        <v>105</v>
      </c>
      <c r="B1146" t="s">
        <v>7</v>
      </c>
      <c r="C1146" t="s">
        <v>71</v>
      </c>
      <c r="D1146" s="1">
        <v>-843059.68</v>
      </c>
      <c r="E1146" s="1">
        <v>-895181.55</v>
      </c>
      <c r="F1146" s="1">
        <v>-52121.87</v>
      </c>
      <c r="G1146" s="2">
        <f t="shared" si="17"/>
        <v>-6.1824650420952407E-2</v>
      </c>
      <c r="H1146" s="1"/>
      <c r="I1146" s="1"/>
      <c r="J1146" s="1"/>
      <c r="K1146" s="1"/>
      <c r="L1146" s="1"/>
    </row>
    <row r="1147" spans="1:12" x14ac:dyDescent="0.35">
      <c r="A1147" t="s">
        <v>109</v>
      </c>
      <c r="B1147" t="s">
        <v>10</v>
      </c>
      <c r="C1147" t="s">
        <v>72</v>
      </c>
      <c r="D1147" s="1">
        <v>0</v>
      </c>
      <c r="E1147" s="1">
        <v>-410931.49</v>
      </c>
      <c r="F1147" s="1">
        <v>-410931.49</v>
      </c>
      <c r="G1147" s="2" t="str">
        <f t="shared" si="17"/>
        <v>-</v>
      </c>
      <c r="H1147" s="1"/>
      <c r="I1147" s="1"/>
      <c r="J1147" s="1"/>
      <c r="K1147" s="1"/>
      <c r="L1147" s="1"/>
    </row>
    <row r="1148" spans="1:12" x14ac:dyDescent="0.35">
      <c r="A1148" t="s">
        <v>108</v>
      </c>
      <c r="B1148" t="s">
        <v>10</v>
      </c>
      <c r="C1148" t="s">
        <v>72</v>
      </c>
      <c r="D1148" s="1">
        <v>0</v>
      </c>
      <c r="E1148" s="1">
        <v>-473258.67</v>
      </c>
      <c r="F1148" s="1">
        <v>-473258.67</v>
      </c>
      <c r="G1148" s="2" t="str">
        <f t="shared" si="17"/>
        <v>-</v>
      </c>
      <c r="H1148" s="1"/>
      <c r="I1148" s="1"/>
      <c r="J1148" s="1"/>
      <c r="K1148" s="1"/>
      <c r="L1148" s="1"/>
    </row>
    <row r="1149" spans="1:12" x14ac:dyDescent="0.35">
      <c r="A1149" t="s">
        <v>107</v>
      </c>
      <c r="B1149" t="s">
        <v>10</v>
      </c>
      <c r="C1149" t="s">
        <v>72</v>
      </c>
      <c r="D1149" s="1">
        <v>0</v>
      </c>
      <c r="E1149" s="1">
        <v>-706764.43</v>
      </c>
      <c r="F1149" s="1">
        <v>-706764.43</v>
      </c>
      <c r="G1149" s="2" t="str">
        <f t="shared" si="17"/>
        <v>-</v>
      </c>
      <c r="H1149" s="1"/>
      <c r="I1149" s="1"/>
      <c r="J1149" s="1"/>
      <c r="K1149" s="1"/>
      <c r="L1149" s="1"/>
    </row>
    <row r="1150" spans="1:12" x14ac:dyDescent="0.35">
      <c r="A1150" t="s">
        <v>106</v>
      </c>
      <c r="B1150" t="s">
        <v>10</v>
      </c>
      <c r="C1150" t="s">
        <v>72</v>
      </c>
      <c r="D1150" s="1">
        <v>0</v>
      </c>
      <c r="E1150" s="1">
        <v>-515406.5</v>
      </c>
      <c r="F1150" s="1">
        <v>-515406.5</v>
      </c>
      <c r="G1150" s="2" t="str">
        <f t="shared" si="17"/>
        <v>-</v>
      </c>
      <c r="H1150" s="1"/>
      <c r="I1150" s="1"/>
      <c r="J1150" s="1"/>
      <c r="K1150" s="1"/>
      <c r="L1150" s="1"/>
    </row>
    <row r="1151" spans="1:12" x14ac:dyDescent="0.35">
      <c r="A1151" t="s">
        <v>105</v>
      </c>
      <c r="B1151" t="s">
        <v>10</v>
      </c>
      <c r="C1151" t="s">
        <v>72</v>
      </c>
      <c r="D1151" s="1">
        <v>0</v>
      </c>
      <c r="E1151" s="1">
        <v>-597636.68999999994</v>
      </c>
      <c r="F1151" s="1">
        <v>-597636.68999999994</v>
      </c>
      <c r="G1151" s="2" t="str">
        <f t="shared" si="17"/>
        <v>-</v>
      </c>
      <c r="H1151" s="1"/>
      <c r="I1151" s="1"/>
      <c r="J1151" s="1"/>
      <c r="K1151" s="1"/>
      <c r="L1151" s="1"/>
    </row>
    <row r="1152" spans="1:12" x14ac:dyDescent="0.35">
      <c r="A1152" t="s">
        <v>109</v>
      </c>
      <c r="B1152" t="s">
        <v>27</v>
      </c>
      <c r="C1152" t="s">
        <v>73</v>
      </c>
      <c r="D1152" s="1">
        <v>0</v>
      </c>
      <c r="E1152" s="1">
        <v>-169988.98</v>
      </c>
      <c r="F1152" s="1">
        <v>-169988.98</v>
      </c>
      <c r="G1152" s="2" t="str">
        <f t="shared" si="17"/>
        <v>-</v>
      </c>
      <c r="H1152" s="1"/>
      <c r="I1152" s="1"/>
      <c r="J1152" s="1"/>
      <c r="K1152" s="1"/>
      <c r="L1152" s="1"/>
    </row>
    <row r="1153" spans="1:12" x14ac:dyDescent="0.35">
      <c r="A1153" t="s">
        <v>108</v>
      </c>
      <c r="B1153" t="s">
        <v>27</v>
      </c>
      <c r="C1153" t="s">
        <v>73</v>
      </c>
      <c r="D1153" s="1">
        <v>0</v>
      </c>
      <c r="E1153" s="1">
        <v>-194479.02</v>
      </c>
      <c r="F1153" s="1">
        <v>-194479.02</v>
      </c>
      <c r="G1153" s="2" t="str">
        <f t="shared" si="17"/>
        <v>-</v>
      </c>
      <c r="H1153" s="1"/>
      <c r="I1153" s="1"/>
      <c r="J1153" s="1"/>
      <c r="K1153" s="1"/>
      <c r="L1153" s="1"/>
    </row>
    <row r="1154" spans="1:12" x14ac:dyDescent="0.35">
      <c r="A1154" t="s">
        <v>107</v>
      </c>
      <c r="B1154" t="s">
        <v>27</v>
      </c>
      <c r="C1154" t="s">
        <v>73</v>
      </c>
      <c r="D1154" s="1">
        <v>0</v>
      </c>
      <c r="E1154" s="1">
        <v>-322835.08</v>
      </c>
      <c r="F1154" s="1">
        <v>-322835.08</v>
      </c>
      <c r="G1154" s="2" t="str">
        <f t="shared" ref="G1154:G1217" si="18">IF(D1154=0,"-",IF(D1154&lt;0,F1154/D1154*-1,F1154/D1154))</f>
        <v>-</v>
      </c>
      <c r="H1154" s="1"/>
      <c r="I1154" s="1"/>
      <c r="J1154" s="1"/>
      <c r="K1154" s="1"/>
      <c r="L1154" s="1"/>
    </row>
    <row r="1155" spans="1:12" x14ac:dyDescent="0.35">
      <c r="A1155" t="s">
        <v>106</v>
      </c>
      <c r="B1155" t="s">
        <v>27</v>
      </c>
      <c r="C1155" t="s">
        <v>73</v>
      </c>
      <c r="D1155" s="1">
        <v>0</v>
      </c>
      <c r="E1155" s="1">
        <v>-106603.31</v>
      </c>
      <c r="F1155" s="1">
        <v>-106603.31</v>
      </c>
      <c r="G1155" s="2" t="str">
        <f t="shared" si="18"/>
        <v>-</v>
      </c>
      <c r="H1155" s="1"/>
      <c r="I1155" s="1"/>
      <c r="J1155" s="1"/>
      <c r="K1155" s="1"/>
      <c r="L1155" s="1"/>
    </row>
    <row r="1156" spans="1:12" x14ac:dyDescent="0.35">
      <c r="A1156" t="s">
        <v>105</v>
      </c>
      <c r="B1156" t="s">
        <v>27</v>
      </c>
      <c r="C1156" t="s">
        <v>73</v>
      </c>
      <c r="D1156" s="1">
        <v>0</v>
      </c>
      <c r="E1156" s="1">
        <v>-122593.79</v>
      </c>
      <c r="F1156" s="1">
        <v>-122593.79</v>
      </c>
      <c r="G1156" s="2" t="str">
        <f t="shared" si="18"/>
        <v>-</v>
      </c>
      <c r="H1156" s="1"/>
      <c r="I1156" s="1"/>
      <c r="J1156" s="1"/>
      <c r="K1156" s="1"/>
      <c r="L1156" s="1"/>
    </row>
    <row r="1157" spans="1:12" x14ac:dyDescent="0.35">
      <c r="A1157" t="s">
        <v>109</v>
      </c>
      <c r="B1157" t="s">
        <v>15</v>
      </c>
      <c r="C1157" t="s">
        <v>73</v>
      </c>
      <c r="D1157" s="1">
        <v>-660343.74</v>
      </c>
      <c r="E1157" s="1">
        <v>-652472.31000000006</v>
      </c>
      <c r="F1157" s="1">
        <v>7871.43</v>
      </c>
      <c r="G1157" s="2">
        <f t="shared" si="18"/>
        <v>1.1920200833584037E-2</v>
      </c>
      <c r="H1157" s="1"/>
      <c r="I1157" s="1"/>
      <c r="J1157" s="1"/>
      <c r="K1157" s="1"/>
      <c r="L1157" s="1"/>
    </row>
    <row r="1158" spans="1:12" x14ac:dyDescent="0.35">
      <c r="A1158" t="s">
        <v>108</v>
      </c>
      <c r="B1158" t="s">
        <v>15</v>
      </c>
      <c r="C1158" t="s">
        <v>73</v>
      </c>
      <c r="D1158" s="1">
        <v>-744752.06</v>
      </c>
      <c r="E1158" s="1">
        <v>-742109.11</v>
      </c>
      <c r="F1158" s="1">
        <v>2642.95</v>
      </c>
      <c r="G1158" s="2">
        <f t="shared" si="18"/>
        <v>3.5487649406434666E-3</v>
      </c>
      <c r="H1158" s="1"/>
      <c r="I1158" s="1"/>
      <c r="J1158" s="1"/>
      <c r="K1158" s="1"/>
      <c r="L1158" s="1"/>
    </row>
    <row r="1159" spans="1:12" x14ac:dyDescent="0.35">
      <c r="A1159" t="s">
        <v>107</v>
      </c>
      <c r="B1159" t="s">
        <v>15</v>
      </c>
      <c r="C1159" t="s">
        <v>73</v>
      </c>
      <c r="D1159" s="1">
        <v>-1117128.0900000001</v>
      </c>
      <c r="E1159" s="1">
        <v>-1097717.52</v>
      </c>
      <c r="F1159" s="1">
        <v>19410.57</v>
      </c>
      <c r="G1159" s="2">
        <f t="shared" si="18"/>
        <v>1.737542021703169E-2</v>
      </c>
      <c r="H1159" s="1"/>
      <c r="I1159" s="1"/>
      <c r="J1159" s="1"/>
      <c r="K1159" s="1"/>
      <c r="L1159" s="1"/>
    </row>
    <row r="1160" spans="1:12" x14ac:dyDescent="0.35">
      <c r="A1160" t="s">
        <v>106</v>
      </c>
      <c r="B1160" t="s">
        <v>15</v>
      </c>
      <c r="C1160" t="s">
        <v>73</v>
      </c>
      <c r="D1160" s="1">
        <v>-816468.93</v>
      </c>
      <c r="E1160" s="1">
        <v>-1435129.82</v>
      </c>
      <c r="F1160" s="1">
        <v>-618660.89</v>
      </c>
      <c r="G1160" s="2">
        <f t="shared" si="18"/>
        <v>-0.75772741284839829</v>
      </c>
      <c r="H1160" s="1"/>
      <c r="I1160" s="1"/>
      <c r="J1160" s="1"/>
      <c r="K1160" s="1"/>
      <c r="L1160" s="1"/>
    </row>
    <row r="1161" spans="1:12" x14ac:dyDescent="0.35">
      <c r="A1161" t="s">
        <v>105</v>
      </c>
      <c r="B1161" t="s">
        <v>15</v>
      </c>
      <c r="C1161" t="s">
        <v>73</v>
      </c>
      <c r="D1161" s="1">
        <v>-955268.64</v>
      </c>
      <c r="E1161" s="1">
        <v>-655650.93000000005</v>
      </c>
      <c r="F1161" s="1">
        <v>299617.71000000002</v>
      </c>
      <c r="G1161" s="2">
        <f t="shared" si="18"/>
        <v>0.31364759341414161</v>
      </c>
      <c r="H1161" s="1"/>
      <c r="I1161" s="1"/>
      <c r="J1161" s="1"/>
      <c r="K1161" s="1"/>
      <c r="L1161" s="1"/>
    </row>
    <row r="1162" spans="1:12" x14ac:dyDescent="0.35">
      <c r="A1162" t="s">
        <v>109</v>
      </c>
      <c r="B1162" t="s">
        <v>11</v>
      </c>
      <c r="C1162" t="s">
        <v>73</v>
      </c>
      <c r="D1162" s="1">
        <v>-439897.45</v>
      </c>
      <c r="E1162" s="1">
        <v>-402176.38</v>
      </c>
      <c r="F1162" s="1">
        <v>37721.07</v>
      </c>
      <c r="G1162" s="2">
        <f t="shared" si="18"/>
        <v>8.5749690069810591E-2</v>
      </c>
      <c r="H1162" s="1"/>
      <c r="I1162" s="1"/>
      <c r="J1162" s="1"/>
      <c r="K1162" s="1"/>
      <c r="L1162" s="1"/>
    </row>
    <row r="1163" spans="1:12" x14ac:dyDescent="0.35">
      <c r="A1163" t="s">
        <v>108</v>
      </c>
      <c r="B1163" t="s">
        <v>11</v>
      </c>
      <c r="C1163" t="s">
        <v>73</v>
      </c>
      <c r="D1163" s="1">
        <v>-497177.2</v>
      </c>
      <c r="E1163" s="1">
        <v>-499651.69</v>
      </c>
      <c r="F1163" s="1">
        <v>-2474.4899999999998</v>
      </c>
      <c r="G1163" s="2">
        <f t="shared" si="18"/>
        <v>-4.9770785949154539E-3</v>
      </c>
      <c r="H1163" s="1"/>
      <c r="I1163" s="1"/>
      <c r="J1163" s="1"/>
      <c r="K1163" s="1"/>
      <c r="L1163" s="1"/>
    </row>
    <row r="1164" spans="1:12" x14ac:dyDescent="0.35">
      <c r="A1164" t="s">
        <v>107</v>
      </c>
      <c r="B1164" t="s">
        <v>11</v>
      </c>
      <c r="C1164" t="s">
        <v>73</v>
      </c>
      <c r="D1164" s="1">
        <v>-745765.8</v>
      </c>
      <c r="E1164" s="1">
        <v>-718423.69</v>
      </c>
      <c r="F1164" s="1">
        <v>27342.11</v>
      </c>
      <c r="G1164" s="2">
        <f t="shared" si="18"/>
        <v>3.6663132044939574E-2</v>
      </c>
      <c r="H1164" s="1"/>
      <c r="I1164" s="1"/>
      <c r="J1164" s="1"/>
      <c r="K1164" s="1"/>
      <c r="L1164" s="1"/>
    </row>
    <row r="1165" spans="1:12" x14ac:dyDescent="0.35">
      <c r="A1165" t="s">
        <v>106</v>
      </c>
      <c r="B1165" t="s">
        <v>11</v>
      </c>
      <c r="C1165" t="s">
        <v>73</v>
      </c>
      <c r="D1165" s="1">
        <v>-545053.52</v>
      </c>
      <c r="E1165" s="1">
        <v>-559160.18999999994</v>
      </c>
      <c r="F1165" s="1">
        <v>-14106.67</v>
      </c>
      <c r="G1165" s="2">
        <f t="shared" si="18"/>
        <v>-2.5881256578253086E-2</v>
      </c>
      <c r="H1165" s="1"/>
      <c r="I1165" s="1"/>
      <c r="J1165" s="1"/>
      <c r="K1165" s="1"/>
      <c r="L1165" s="1"/>
    </row>
    <row r="1166" spans="1:12" x14ac:dyDescent="0.35">
      <c r="A1166" t="s">
        <v>105</v>
      </c>
      <c r="B1166" t="s">
        <v>11</v>
      </c>
      <c r="C1166" t="s">
        <v>73</v>
      </c>
      <c r="D1166" s="1">
        <v>-642132.21</v>
      </c>
      <c r="E1166" s="1">
        <v>-636366.11</v>
      </c>
      <c r="F1166" s="1">
        <v>5766.1</v>
      </c>
      <c r="G1166" s="2">
        <f t="shared" si="18"/>
        <v>8.9796149612242637E-3</v>
      </c>
      <c r="H1166" s="1"/>
      <c r="I1166" s="1"/>
      <c r="J1166" s="1"/>
      <c r="K1166" s="1"/>
      <c r="L1166" s="1"/>
    </row>
    <row r="1167" spans="1:12" x14ac:dyDescent="0.35">
      <c r="A1167" t="s">
        <v>109</v>
      </c>
      <c r="B1167" t="s">
        <v>12</v>
      </c>
      <c r="C1167" t="s">
        <v>73</v>
      </c>
      <c r="D1167" s="1">
        <v>-352924.6</v>
      </c>
      <c r="E1167" s="1">
        <v>-338502.25</v>
      </c>
      <c r="F1167" s="1">
        <v>14422.35</v>
      </c>
      <c r="G1167" s="2">
        <f t="shared" si="18"/>
        <v>4.0865244304307498E-2</v>
      </c>
      <c r="H1167" s="1"/>
      <c r="I1167" s="1"/>
      <c r="J1167" s="1"/>
      <c r="K1167" s="1"/>
      <c r="L1167" s="1"/>
    </row>
    <row r="1168" spans="1:12" x14ac:dyDescent="0.35">
      <c r="A1168" t="s">
        <v>108</v>
      </c>
      <c r="B1168" t="s">
        <v>12</v>
      </c>
      <c r="C1168" t="s">
        <v>73</v>
      </c>
      <c r="D1168" s="1">
        <v>-210041.76</v>
      </c>
      <c r="E1168" s="1">
        <v>-212565.7</v>
      </c>
      <c r="F1168" s="1">
        <v>-2523.94</v>
      </c>
      <c r="G1168" s="2">
        <f t="shared" si="18"/>
        <v>-1.2016372363286234E-2</v>
      </c>
      <c r="H1168" s="1"/>
      <c r="I1168" s="1"/>
      <c r="J1168" s="1"/>
      <c r="K1168" s="1"/>
      <c r="L1168" s="1"/>
    </row>
    <row r="1169" spans="1:12" x14ac:dyDescent="0.35">
      <c r="A1169" t="s">
        <v>107</v>
      </c>
      <c r="B1169" t="s">
        <v>12</v>
      </c>
      <c r="C1169" t="s">
        <v>73</v>
      </c>
      <c r="D1169" s="1">
        <v>-401700.13</v>
      </c>
      <c r="E1169" s="1">
        <v>-342781.77</v>
      </c>
      <c r="F1169" s="1">
        <v>58918.36</v>
      </c>
      <c r="G1169" s="2">
        <f t="shared" si="18"/>
        <v>0.1466724942309578</v>
      </c>
      <c r="H1169" s="1"/>
      <c r="I1169" s="1"/>
      <c r="J1169" s="1"/>
      <c r="K1169" s="1"/>
      <c r="L1169" s="1"/>
    </row>
    <row r="1170" spans="1:12" x14ac:dyDescent="0.35">
      <c r="A1170" t="s">
        <v>106</v>
      </c>
      <c r="B1170" t="s">
        <v>12</v>
      </c>
      <c r="C1170" t="s">
        <v>73</v>
      </c>
      <c r="D1170" s="1">
        <v>-230268</v>
      </c>
      <c r="E1170" s="1">
        <v>-308884.76</v>
      </c>
      <c r="F1170" s="1">
        <v>-78616.759999999995</v>
      </c>
      <c r="G1170" s="2">
        <f t="shared" si="18"/>
        <v>-0.34141417826185139</v>
      </c>
      <c r="H1170" s="1"/>
      <c r="I1170" s="1"/>
      <c r="J1170" s="1"/>
      <c r="K1170" s="1"/>
      <c r="L1170" s="1"/>
    </row>
    <row r="1171" spans="1:12" x14ac:dyDescent="0.35">
      <c r="A1171" t="s">
        <v>105</v>
      </c>
      <c r="B1171" t="s">
        <v>12</v>
      </c>
      <c r="C1171" t="s">
        <v>73</v>
      </c>
      <c r="D1171" s="1">
        <v>-571157.64</v>
      </c>
      <c r="E1171" s="1">
        <v>-573271.74</v>
      </c>
      <c r="F1171" s="1">
        <v>-2114.1</v>
      </c>
      <c r="G1171" s="2">
        <f t="shared" si="18"/>
        <v>-3.7014299589864541E-3</v>
      </c>
      <c r="H1171" s="1"/>
      <c r="I1171" s="1"/>
      <c r="J1171" s="1"/>
      <c r="K1171" s="1"/>
      <c r="L1171" s="1"/>
    </row>
    <row r="1172" spans="1:12" x14ac:dyDescent="0.35">
      <c r="A1172" t="s">
        <v>109</v>
      </c>
      <c r="B1172" t="s">
        <v>13</v>
      </c>
      <c r="C1172" t="s">
        <v>73</v>
      </c>
      <c r="D1172" s="1">
        <v>-262288.01</v>
      </c>
      <c r="E1172" s="1">
        <v>-259005.69</v>
      </c>
      <c r="F1172" s="1">
        <v>3282.32</v>
      </c>
      <c r="G1172" s="2">
        <f t="shared" si="18"/>
        <v>1.2514182405821753E-2</v>
      </c>
      <c r="H1172" s="1"/>
      <c r="I1172" s="1"/>
      <c r="J1172" s="1"/>
      <c r="K1172" s="1"/>
      <c r="L1172" s="1"/>
    </row>
    <row r="1173" spans="1:12" x14ac:dyDescent="0.35">
      <c r="A1173" t="s">
        <v>108</v>
      </c>
      <c r="B1173" t="s">
        <v>13</v>
      </c>
      <c r="C1173" t="s">
        <v>73</v>
      </c>
      <c r="D1173" s="1">
        <v>-296320.44</v>
      </c>
      <c r="E1173" s="1">
        <v>-296320.33</v>
      </c>
      <c r="F1173" s="1">
        <v>0.11</v>
      </c>
      <c r="G1173" s="2">
        <f t="shared" si="18"/>
        <v>3.7121975115857686E-7</v>
      </c>
      <c r="H1173" s="1"/>
      <c r="I1173" s="1"/>
      <c r="J1173" s="1"/>
      <c r="K1173" s="1"/>
      <c r="L1173" s="1"/>
    </row>
    <row r="1174" spans="1:12" x14ac:dyDescent="0.35">
      <c r="A1174" t="s">
        <v>107</v>
      </c>
      <c r="B1174" t="s">
        <v>13</v>
      </c>
      <c r="C1174" t="s">
        <v>73</v>
      </c>
      <c r="D1174" s="1">
        <v>-444480.66</v>
      </c>
      <c r="E1174" s="1">
        <v>-438960.44</v>
      </c>
      <c r="F1174" s="1">
        <v>5520.22</v>
      </c>
      <c r="G1174" s="2">
        <f t="shared" si="18"/>
        <v>1.2419482998427874E-2</v>
      </c>
      <c r="H1174" s="1"/>
      <c r="I1174" s="1"/>
      <c r="J1174" s="1"/>
      <c r="K1174" s="1"/>
      <c r="L1174" s="1"/>
    </row>
    <row r="1175" spans="1:12" x14ac:dyDescent="0.35">
      <c r="A1175" t="s">
        <v>106</v>
      </c>
      <c r="B1175" t="s">
        <v>13</v>
      </c>
      <c r="C1175" t="s">
        <v>73</v>
      </c>
      <c r="D1175" s="1">
        <v>-324855</v>
      </c>
      <c r="E1175" s="1">
        <v>-324855.15999999997</v>
      </c>
      <c r="F1175" s="1">
        <v>-0.16</v>
      </c>
      <c r="G1175" s="2">
        <f t="shared" si="18"/>
        <v>-4.9252743531729541E-7</v>
      </c>
      <c r="H1175" s="1"/>
      <c r="I1175" s="1"/>
      <c r="J1175" s="1"/>
      <c r="K1175" s="1"/>
      <c r="L1175" s="1"/>
    </row>
    <row r="1176" spans="1:12" x14ac:dyDescent="0.35">
      <c r="A1176" t="s">
        <v>105</v>
      </c>
      <c r="B1176" t="s">
        <v>13</v>
      </c>
      <c r="C1176" t="s">
        <v>73</v>
      </c>
      <c r="D1176" s="1">
        <v>-380080.35</v>
      </c>
      <c r="E1176" s="1">
        <v>-373583.22</v>
      </c>
      <c r="F1176" s="1">
        <v>6497.13</v>
      </c>
      <c r="G1176" s="2">
        <f t="shared" si="18"/>
        <v>1.7094096024695832E-2</v>
      </c>
      <c r="H1176" s="1"/>
      <c r="I1176" s="1"/>
      <c r="J1176" s="1"/>
      <c r="K1176" s="1"/>
      <c r="L1176" s="1"/>
    </row>
    <row r="1177" spans="1:12" x14ac:dyDescent="0.35">
      <c r="A1177" t="s">
        <v>109</v>
      </c>
      <c r="B1177" t="s">
        <v>18</v>
      </c>
      <c r="C1177" t="s">
        <v>73</v>
      </c>
      <c r="D1177" s="1">
        <v>0</v>
      </c>
      <c r="E1177" s="1">
        <v>-146118.53</v>
      </c>
      <c r="F1177" s="1">
        <v>-146118.53</v>
      </c>
      <c r="G1177" s="2" t="str">
        <f t="shared" si="18"/>
        <v>-</v>
      </c>
      <c r="H1177" s="1"/>
      <c r="I1177" s="1"/>
      <c r="J1177" s="1"/>
      <c r="K1177" s="1"/>
      <c r="L1177" s="1"/>
    </row>
    <row r="1178" spans="1:12" x14ac:dyDescent="0.35">
      <c r="A1178" t="s">
        <v>109</v>
      </c>
      <c r="B1178" t="s">
        <v>28</v>
      </c>
      <c r="C1178" t="s">
        <v>73</v>
      </c>
      <c r="D1178" s="1">
        <v>-1150539.25</v>
      </c>
      <c r="E1178" s="1">
        <v>-1129401.1499999999</v>
      </c>
      <c r="F1178" s="1">
        <v>21138.1</v>
      </c>
      <c r="G1178" s="2">
        <f t="shared" si="18"/>
        <v>1.8372341491174681E-2</v>
      </c>
      <c r="H1178" s="1"/>
      <c r="I1178" s="1"/>
      <c r="J1178" s="1"/>
      <c r="K1178" s="1"/>
      <c r="L1178" s="1"/>
    </row>
    <row r="1179" spans="1:12" x14ac:dyDescent="0.35">
      <c r="A1179" t="s">
        <v>108</v>
      </c>
      <c r="B1179" t="s">
        <v>28</v>
      </c>
      <c r="C1179" t="s">
        <v>73</v>
      </c>
      <c r="D1179" s="1">
        <v>-1292174.32</v>
      </c>
      <c r="E1179" s="1">
        <v>-1292174.1599999999</v>
      </c>
      <c r="F1179" s="1">
        <v>0.16</v>
      </c>
      <c r="G1179" s="2">
        <f t="shared" si="18"/>
        <v>1.2382230286080906E-7</v>
      </c>
      <c r="H1179" s="1"/>
      <c r="I1179" s="1"/>
      <c r="J1179" s="1"/>
      <c r="K1179" s="1"/>
      <c r="L1179" s="1"/>
    </row>
    <row r="1180" spans="1:12" x14ac:dyDescent="0.35">
      <c r="A1180" t="s">
        <v>107</v>
      </c>
      <c r="B1180" t="s">
        <v>28</v>
      </c>
      <c r="C1180" t="s">
        <v>73</v>
      </c>
      <c r="D1180" s="1">
        <v>-1938261.48</v>
      </c>
      <c r="E1180" s="1">
        <v>-2062727.15</v>
      </c>
      <c r="F1180" s="1">
        <v>-124465.67</v>
      </c>
      <c r="G1180" s="2">
        <f t="shared" si="18"/>
        <v>-6.4215107860472978E-2</v>
      </c>
      <c r="H1180" s="1"/>
      <c r="I1180" s="1"/>
      <c r="J1180" s="1"/>
      <c r="K1180" s="1"/>
      <c r="L1180" s="1"/>
    </row>
    <row r="1181" spans="1:12" x14ac:dyDescent="0.35">
      <c r="A1181" t="s">
        <v>106</v>
      </c>
      <c r="B1181" t="s">
        <v>28</v>
      </c>
      <c r="C1181" t="s">
        <v>73</v>
      </c>
      <c r="D1181" s="1">
        <v>-1416605.92</v>
      </c>
      <c r="E1181" s="1">
        <v>-1526967.8</v>
      </c>
      <c r="F1181" s="1">
        <v>-110361.88</v>
      </c>
      <c r="G1181" s="2">
        <f t="shared" si="18"/>
        <v>-7.7905844132008156E-2</v>
      </c>
      <c r="H1181" s="1"/>
      <c r="I1181" s="1"/>
      <c r="J1181" s="1"/>
      <c r="K1181" s="1"/>
      <c r="L1181" s="1"/>
    </row>
    <row r="1182" spans="1:12" x14ac:dyDescent="0.35">
      <c r="A1182" t="s">
        <v>105</v>
      </c>
      <c r="B1182" t="s">
        <v>28</v>
      </c>
      <c r="C1182" t="s">
        <v>73</v>
      </c>
      <c r="D1182" s="1">
        <v>-1657428.93</v>
      </c>
      <c r="E1182" s="1">
        <v>-1751689.81</v>
      </c>
      <c r="F1182" s="1">
        <v>-94260.88</v>
      </c>
      <c r="G1182" s="2">
        <f t="shared" si="18"/>
        <v>-5.6871747737623962E-2</v>
      </c>
      <c r="H1182" s="1"/>
      <c r="I1182" s="1"/>
      <c r="J1182" s="1"/>
      <c r="K1182" s="1"/>
      <c r="L1182" s="1"/>
    </row>
    <row r="1183" spans="1:12" x14ac:dyDescent="0.35">
      <c r="A1183" t="s">
        <v>109</v>
      </c>
      <c r="B1183" t="s">
        <v>10</v>
      </c>
      <c r="C1183" t="s">
        <v>74</v>
      </c>
      <c r="D1183" s="1">
        <v>-40000</v>
      </c>
      <c r="E1183" s="1">
        <v>-3516</v>
      </c>
      <c r="F1183" s="1">
        <v>36484</v>
      </c>
      <c r="G1183" s="2">
        <f t="shared" si="18"/>
        <v>0.91210000000000002</v>
      </c>
      <c r="H1183" s="1"/>
      <c r="I1183" s="1"/>
      <c r="J1183" s="1"/>
      <c r="K1183" s="1"/>
      <c r="L1183" s="1"/>
    </row>
    <row r="1184" spans="1:12" x14ac:dyDescent="0.35">
      <c r="A1184" t="s">
        <v>108</v>
      </c>
      <c r="B1184" t="s">
        <v>10</v>
      </c>
      <c r="C1184" t="s">
        <v>74</v>
      </c>
      <c r="D1184" s="1">
        <v>-40000</v>
      </c>
      <c r="E1184" s="1">
        <v>-11820</v>
      </c>
      <c r="F1184" s="1">
        <v>28180</v>
      </c>
      <c r="G1184" s="2">
        <f t="shared" si="18"/>
        <v>0.70450000000000002</v>
      </c>
      <c r="H1184" s="1"/>
      <c r="I1184" s="1"/>
      <c r="J1184" s="1"/>
      <c r="K1184" s="1"/>
      <c r="L1184" s="1"/>
    </row>
    <row r="1185" spans="1:12" x14ac:dyDescent="0.35">
      <c r="A1185" t="s">
        <v>107</v>
      </c>
      <c r="B1185" t="s">
        <v>10</v>
      </c>
      <c r="C1185" t="s">
        <v>74</v>
      </c>
      <c r="D1185" s="1">
        <v>-40000</v>
      </c>
      <c r="E1185" s="1">
        <v>0</v>
      </c>
      <c r="F1185" s="1">
        <v>40000</v>
      </c>
      <c r="G1185" s="2">
        <f t="shared" si="18"/>
        <v>1</v>
      </c>
      <c r="H1185" s="1"/>
      <c r="I1185" s="1"/>
      <c r="J1185" s="1"/>
      <c r="K1185" s="1"/>
      <c r="L1185" s="1"/>
    </row>
    <row r="1186" spans="1:12" x14ac:dyDescent="0.35">
      <c r="A1186" t="s">
        <v>106</v>
      </c>
      <c r="B1186" t="s">
        <v>10</v>
      </c>
      <c r="C1186" t="s">
        <v>74</v>
      </c>
      <c r="D1186" s="1">
        <v>-40000</v>
      </c>
      <c r="E1186" s="1">
        <v>-168084</v>
      </c>
      <c r="F1186" s="1">
        <v>-128084</v>
      </c>
      <c r="G1186" s="2">
        <f t="shared" si="18"/>
        <v>-3.2021000000000002</v>
      </c>
      <c r="H1186" s="1"/>
      <c r="I1186" s="1"/>
      <c r="J1186" s="1"/>
      <c r="K1186" s="1"/>
      <c r="L1186" s="1"/>
    </row>
    <row r="1187" spans="1:12" x14ac:dyDescent="0.35">
      <c r="A1187" t="s">
        <v>105</v>
      </c>
      <c r="B1187" t="s">
        <v>10</v>
      </c>
      <c r="C1187" t="s">
        <v>74</v>
      </c>
      <c r="D1187" s="1">
        <v>-50000</v>
      </c>
      <c r="E1187" s="1">
        <v>-150104.70000000001</v>
      </c>
      <c r="F1187" s="1">
        <v>-100104.7</v>
      </c>
      <c r="G1187" s="2">
        <f t="shared" si="18"/>
        <v>-2.002094</v>
      </c>
      <c r="H1187" s="1"/>
      <c r="I1187" s="1"/>
      <c r="J1187" s="1"/>
      <c r="K1187" s="1"/>
      <c r="L1187" s="1"/>
    </row>
    <row r="1188" spans="1:12" x14ac:dyDescent="0.35">
      <c r="A1188" t="s">
        <v>109</v>
      </c>
      <c r="B1188" t="s">
        <v>27</v>
      </c>
      <c r="C1188" t="s">
        <v>74</v>
      </c>
      <c r="D1188" s="1">
        <v>0</v>
      </c>
      <c r="E1188" s="1">
        <v>-221151.84</v>
      </c>
      <c r="F1188" s="1">
        <v>-221151.84</v>
      </c>
      <c r="G1188" s="2" t="str">
        <f t="shared" si="18"/>
        <v>-</v>
      </c>
      <c r="H1188" s="1"/>
      <c r="I1188" s="1"/>
      <c r="J1188" s="1"/>
      <c r="K1188" s="1"/>
      <c r="L1188" s="1"/>
    </row>
    <row r="1189" spans="1:12" x14ac:dyDescent="0.35">
      <c r="A1189" t="s">
        <v>107</v>
      </c>
      <c r="B1189" t="s">
        <v>27</v>
      </c>
      <c r="C1189" t="s">
        <v>74</v>
      </c>
      <c r="D1189" s="1">
        <v>0</v>
      </c>
      <c r="E1189" s="1">
        <v>-56438.55</v>
      </c>
      <c r="F1189" s="1">
        <v>-56438.55</v>
      </c>
      <c r="G1189" s="2" t="str">
        <f t="shared" si="18"/>
        <v>-</v>
      </c>
      <c r="H1189" s="1"/>
      <c r="I1189" s="1"/>
      <c r="J1189" s="1"/>
      <c r="K1189" s="1"/>
      <c r="L1189" s="1"/>
    </row>
    <row r="1190" spans="1:12" x14ac:dyDescent="0.35">
      <c r="A1190" t="s">
        <v>106</v>
      </c>
      <c r="B1190" t="s">
        <v>27</v>
      </c>
      <c r="C1190" t="s">
        <v>74</v>
      </c>
      <c r="D1190" s="1">
        <v>0</v>
      </c>
      <c r="E1190" s="1">
        <v>-279503.27</v>
      </c>
      <c r="F1190" s="1">
        <v>-279503.27</v>
      </c>
      <c r="G1190" s="2" t="str">
        <f t="shared" si="18"/>
        <v>-</v>
      </c>
      <c r="H1190" s="1"/>
      <c r="I1190" s="1"/>
      <c r="J1190" s="1"/>
      <c r="K1190" s="1"/>
      <c r="L1190" s="1"/>
    </row>
    <row r="1191" spans="1:12" x14ac:dyDescent="0.35">
      <c r="A1191" t="s">
        <v>105</v>
      </c>
      <c r="B1191" t="s">
        <v>27</v>
      </c>
      <c r="C1191" t="s">
        <v>74</v>
      </c>
      <c r="D1191" s="1">
        <v>0</v>
      </c>
      <c r="E1191" s="1">
        <v>-43201.13</v>
      </c>
      <c r="F1191" s="1">
        <v>-43201.13</v>
      </c>
      <c r="G1191" s="2" t="str">
        <f t="shared" si="18"/>
        <v>-</v>
      </c>
      <c r="H1191" s="1"/>
      <c r="I1191" s="1"/>
      <c r="J1191" s="1"/>
      <c r="K1191" s="1"/>
      <c r="L1191" s="1"/>
    </row>
    <row r="1192" spans="1:12" x14ac:dyDescent="0.35">
      <c r="A1192" t="s">
        <v>109</v>
      </c>
      <c r="B1192" t="s">
        <v>15</v>
      </c>
      <c r="C1192" t="s">
        <v>74</v>
      </c>
      <c r="D1192" s="1">
        <v>-50625</v>
      </c>
      <c r="E1192" s="1">
        <v>-138550.48000000001</v>
      </c>
      <c r="F1192" s="1">
        <v>-87925.48</v>
      </c>
      <c r="G1192" s="2">
        <f t="shared" si="18"/>
        <v>-1.7367996049382715</v>
      </c>
      <c r="H1192" s="1"/>
      <c r="I1192" s="1"/>
      <c r="J1192" s="1"/>
      <c r="K1192" s="1"/>
      <c r="L1192" s="1"/>
    </row>
    <row r="1193" spans="1:12" x14ac:dyDescent="0.35">
      <c r="A1193" t="s">
        <v>108</v>
      </c>
      <c r="B1193" t="s">
        <v>15</v>
      </c>
      <c r="C1193" t="s">
        <v>74</v>
      </c>
      <c r="D1193" s="1">
        <v>-54747</v>
      </c>
      <c r="E1193" s="1">
        <v>-8778</v>
      </c>
      <c r="F1193" s="1">
        <v>45969</v>
      </c>
      <c r="G1193" s="2">
        <f t="shared" si="18"/>
        <v>0.83966244725738393</v>
      </c>
      <c r="H1193" s="1"/>
      <c r="I1193" s="1"/>
      <c r="J1193" s="1"/>
      <c r="K1193" s="1"/>
      <c r="L1193" s="1"/>
    </row>
    <row r="1194" spans="1:12" x14ac:dyDescent="0.35">
      <c r="A1194" t="s">
        <v>107</v>
      </c>
      <c r="B1194" t="s">
        <v>15</v>
      </c>
      <c r="C1194" t="s">
        <v>74</v>
      </c>
      <c r="D1194" s="1">
        <v>-59126.76</v>
      </c>
      <c r="E1194" s="1">
        <v>-9216.86</v>
      </c>
      <c r="F1194" s="1">
        <v>49909.9</v>
      </c>
      <c r="G1194" s="2">
        <f t="shared" si="18"/>
        <v>0.84411694467953258</v>
      </c>
      <c r="H1194" s="1"/>
      <c r="I1194" s="1"/>
      <c r="J1194" s="1"/>
      <c r="K1194" s="1"/>
      <c r="L1194" s="1"/>
    </row>
    <row r="1195" spans="1:12" x14ac:dyDescent="0.35">
      <c r="A1195" t="s">
        <v>106</v>
      </c>
      <c r="B1195" t="s">
        <v>15</v>
      </c>
      <c r="C1195" t="s">
        <v>74</v>
      </c>
      <c r="D1195" s="1">
        <v>-63784.9</v>
      </c>
      <c r="E1195" s="1">
        <v>-7922</v>
      </c>
      <c r="F1195" s="1">
        <v>55862.9</v>
      </c>
      <c r="G1195" s="2">
        <f t="shared" si="18"/>
        <v>0.8758013260191676</v>
      </c>
      <c r="H1195" s="1"/>
      <c r="I1195" s="1"/>
      <c r="J1195" s="1"/>
      <c r="K1195" s="1"/>
      <c r="L1195" s="1"/>
    </row>
    <row r="1196" spans="1:12" x14ac:dyDescent="0.35">
      <c r="A1196" t="s">
        <v>105</v>
      </c>
      <c r="B1196" t="s">
        <v>15</v>
      </c>
      <c r="C1196" t="s">
        <v>74</v>
      </c>
      <c r="D1196" s="1">
        <v>-68293.69</v>
      </c>
      <c r="E1196" s="1">
        <v>-6542.44</v>
      </c>
      <c r="F1196" s="1">
        <v>61751.25</v>
      </c>
      <c r="G1196" s="2">
        <f t="shared" si="18"/>
        <v>0.90420139840152136</v>
      </c>
      <c r="H1196" s="1"/>
      <c r="I1196" s="1"/>
      <c r="J1196" s="1"/>
      <c r="K1196" s="1"/>
      <c r="L1196" s="1"/>
    </row>
    <row r="1197" spans="1:12" x14ac:dyDescent="0.35">
      <c r="A1197" t="s">
        <v>109</v>
      </c>
      <c r="B1197" t="s">
        <v>11</v>
      </c>
      <c r="C1197" t="s">
        <v>74</v>
      </c>
      <c r="D1197" s="1">
        <v>-22500</v>
      </c>
      <c r="E1197" s="1">
        <v>-61577.99</v>
      </c>
      <c r="F1197" s="1">
        <v>-39077.99</v>
      </c>
      <c r="G1197" s="2">
        <f t="shared" si="18"/>
        <v>-1.7367995555555555</v>
      </c>
      <c r="H1197" s="1"/>
      <c r="I1197" s="1"/>
      <c r="J1197" s="1"/>
      <c r="K1197" s="1"/>
      <c r="L1197" s="1"/>
    </row>
    <row r="1198" spans="1:12" x14ac:dyDescent="0.35">
      <c r="A1198" t="s">
        <v>108</v>
      </c>
      <c r="B1198" t="s">
        <v>11</v>
      </c>
      <c r="C1198" t="s">
        <v>74</v>
      </c>
      <c r="D1198" s="1">
        <v>-24332</v>
      </c>
      <c r="E1198" s="1">
        <v>0</v>
      </c>
      <c r="F1198" s="1">
        <v>24332</v>
      </c>
      <c r="G1198" s="2">
        <f t="shared" si="18"/>
        <v>1</v>
      </c>
      <c r="H1198" s="1"/>
      <c r="I1198" s="1"/>
      <c r="J1198" s="1"/>
      <c r="K1198" s="1"/>
      <c r="L1198" s="1"/>
    </row>
    <row r="1199" spans="1:12" x14ac:dyDescent="0.35">
      <c r="A1199" t="s">
        <v>107</v>
      </c>
      <c r="B1199" t="s">
        <v>11</v>
      </c>
      <c r="C1199" t="s">
        <v>74</v>
      </c>
      <c r="D1199" s="1">
        <v>-26278.560000000001</v>
      </c>
      <c r="E1199" s="1">
        <v>-24106.93</v>
      </c>
      <c r="F1199" s="1">
        <v>2171.63</v>
      </c>
      <c r="G1199" s="2">
        <f t="shared" si="18"/>
        <v>8.2638850835053373E-2</v>
      </c>
      <c r="H1199" s="1"/>
      <c r="I1199" s="1"/>
      <c r="J1199" s="1"/>
      <c r="K1199" s="1"/>
      <c r="L1199" s="1"/>
    </row>
    <row r="1200" spans="1:12" x14ac:dyDescent="0.35">
      <c r="A1200" t="s">
        <v>106</v>
      </c>
      <c r="B1200" t="s">
        <v>11</v>
      </c>
      <c r="C1200" t="s">
        <v>74</v>
      </c>
      <c r="D1200" s="1">
        <v>-28348.84</v>
      </c>
      <c r="E1200" s="1">
        <v>-7584</v>
      </c>
      <c r="F1200" s="1">
        <v>20764.84</v>
      </c>
      <c r="G1200" s="2">
        <f t="shared" si="18"/>
        <v>0.73247582617137064</v>
      </c>
      <c r="H1200" s="1"/>
      <c r="I1200" s="1"/>
      <c r="J1200" s="1"/>
      <c r="K1200" s="1"/>
      <c r="L1200" s="1"/>
    </row>
    <row r="1201" spans="1:12" x14ac:dyDescent="0.35">
      <c r="A1201" t="s">
        <v>105</v>
      </c>
      <c r="B1201" t="s">
        <v>11</v>
      </c>
      <c r="C1201" t="s">
        <v>74</v>
      </c>
      <c r="D1201" s="1">
        <v>-30352.75</v>
      </c>
      <c r="E1201" s="1">
        <v>-3768.05</v>
      </c>
      <c r="F1201" s="1">
        <v>26584.7</v>
      </c>
      <c r="G1201" s="2">
        <f t="shared" si="18"/>
        <v>0.87585803592755185</v>
      </c>
      <c r="H1201" s="1"/>
      <c r="I1201" s="1"/>
      <c r="J1201" s="1"/>
      <c r="K1201" s="1"/>
      <c r="L1201" s="1"/>
    </row>
    <row r="1202" spans="1:12" x14ac:dyDescent="0.35">
      <c r="A1202" t="s">
        <v>109</v>
      </c>
      <c r="B1202" t="s">
        <v>12</v>
      </c>
      <c r="C1202" t="s">
        <v>74</v>
      </c>
      <c r="D1202" s="1">
        <v>-22500</v>
      </c>
      <c r="E1202" s="1">
        <v>-78128.990000000005</v>
      </c>
      <c r="F1202" s="1">
        <v>-55628.99</v>
      </c>
      <c r="G1202" s="2">
        <f t="shared" si="18"/>
        <v>-2.4723995555555556</v>
      </c>
      <c r="H1202" s="1"/>
      <c r="I1202" s="1"/>
      <c r="J1202" s="1"/>
      <c r="K1202" s="1"/>
      <c r="L1202" s="1"/>
    </row>
    <row r="1203" spans="1:12" x14ac:dyDescent="0.35">
      <c r="A1203" t="s">
        <v>108</v>
      </c>
      <c r="B1203" t="s">
        <v>12</v>
      </c>
      <c r="C1203" t="s">
        <v>74</v>
      </c>
      <c r="D1203" s="1">
        <v>-24332</v>
      </c>
      <c r="E1203" s="1">
        <v>-13866</v>
      </c>
      <c r="F1203" s="1">
        <v>10466</v>
      </c>
      <c r="G1203" s="2">
        <f t="shared" si="18"/>
        <v>0.43013315798125923</v>
      </c>
      <c r="H1203" s="1"/>
      <c r="I1203" s="1"/>
      <c r="J1203" s="1"/>
      <c r="K1203" s="1"/>
      <c r="L1203" s="1"/>
    </row>
    <row r="1204" spans="1:12" x14ac:dyDescent="0.35">
      <c r="A1204" t="s">
        <v>107</v>
      </c>
      <c r="B1204" t="s">
        <v>12</v>
      </c>
      <c r="C1204" t="s">
        <v>74</v>
      </c>
      <c r="D1204" s="1">
        <v>-26278.560000000001</v>
      </c>
      <c r="E1204" s="1">
        <v>-17439.93</v>
      </c>
      <c r="F1204" s="1">
        <v>8838.6299999999992</v>
      </c>
      <c r="G1204" s="2">
        <f t="shared" si="18"/>
        <v>0.33634377226149376</v>
      </c>
      <c r="H1204" s="1"/>
      <c r="I1204" s="1"/>
      <c r="J1204" s="1"/>
      <c r="K1204" s="1"/>
      <c r="L1204" s="1"/>
    </row>
    <row r="1205" spans="1:12" x14ac:dyDescent="0.35">
      <c r="A1205" t="s">
        <v>106</v>
      </c>
      <c r="B1205" t="s">
        <v>12</v>
      </c>
      <c r="C1205" t="s">
        <v>74</v>
      </c>
      <c r="D1205" s="1">
        <v>-28348.84</v>
      </c>
      <c r="E1205" s="1">
        <v>-15863</v>
      </c>
      <c r="F1205" s="1">
        <v>12485.84</v>
      </c>
      <c r="G1205" s="2">
        <f t="shared" si="18"/>
        <v>0.44043565803750701</v>
      </c>
      <c r="H1205" s="1"/>
      <c r="I1205" s="1"/>
      <c r="J1205" s="1"/>
      <c r="K1205" s="1"/>
      <c r="L1205" s="1"/>
    </row>
    <row r="1206" spans="1:12" x14ac:dyDescent="0.35">
      <c r="A1206" t="s">
        <v>105</v>
      </c>
      <c r="B1206" t="s">
        <v>12</v>
      </c>
      <c r="C1206" t="s">
        <v>74</v>
      </c>
      <c r="D1206" s="1">
        <v>-30352.75</v>
      </c>
      <c r="E1206" s="1">
        <v>-24941.3</v>
      </c>
      <c r="F1206" s="1">
        <v>5411.45</v>
      </c>
      <c r="G1206" s="2">
        <f t="shared" si="18"/>
        <v>0.17828532834751382</v>
      </c>
      <c r="H1206" s="1"/>
      <c r="I1206" s="1"/>
      <c r="J1206" s="1"/>
      <c r="K1206" s="1"/>
      <c r="L1206" s="1"/>
    </row>
    <row r="1207" spans="1:12" x14ac:dyDescent="0.35">
      <c r="A1207" t="s">
        <v>109</v>
      </c>
      <c r="B1207" t="s">
        <v>13</v>
      </c>
      <c r="C1207" t="s">
        <v>74</v>
      </c>
      <c r="D1207" s="1">
        <v>-16875</v>
      </c>
      <c r="E1207" s="1">
        <v>-46183.49</v>
      </c>
      <c r="F1207" s="1">
        <v>-29308.49</v>
      </c>
      <c r="G1207" s="2">
        <f t="shared" si="18"/>
        <v>-1.7367994074074076</v>
      </c>
      <c r="H1207" s="1"/>
      <c r="I1207" s="1"/>
      <c r="J1207" s="1"/>
      <c r="K1207" s="1"/>
      <c r="L1207" s="1"/>
    </row>
    <row r="1208" spans="1:12" x14ac:dyDescent="0.35">
      <c r="A1208" t="s">
        <v>108</v>
      </c>
      <c r="B1208" t="s">
        <v>13</v>
      </c>
      <c r="C1208" t="s">
        <v>74</v>
      </c>
      <c r="D1208" s="1">
        <v>-18249</v>
      </c>
      <c r="E1208" s="1">
        <v>0</v>
      </c>
      <c r="F1208" s="1">
        <v>18249</v>
      </c>
      <c r="G1208" s="2">
        <f t="shared" si="18"/>
        <v>1</v>
      </c>
      <c r="H1208" s="1"/>
      <c r="I1208" s="1"/>
      <c r="J1208" s="1"/>
      <c r="K1208" s="1"/>
      <c r="L1208" s="1"/>
    </row>
    <row r="1209" spans="1:12" x14ac:dyDescent="0.35">
      <c r="A1209" t="s">
        <v>107</v>
      </c>
      <c r="B1209" t="s">
        <v>13</v>
      </c>
      <c r="C1209" t="s">
        <v>74</v>
      </c>
      <c r="D1209" s="1">
        <v>-19708.919999999998</v>
      </c>
      <c r="E1209" s="1">
        <v>-3480.28</v>
      </c>
      <c r="F1209" s="1">
        <v>16228.64</v>
      </c>
      <c r="G1209" s="2">
        <f t="shared" si="18"/>
        <v>0.8234159964117771</v>
      </c>
      <c r="H1209" s="1"/>
      <c r="I1209" s="1"/>
      <c r="J1209" s="1"/>
      <c r="K1209" s="1"/>
      <c r="L1209" s="1"/>
    </row>
    <row r="1210" spans="1:12" x14ac:dyDescent="0.35">
      <c r="A1210" t="s">
        <v>106</v>
      </c>
      <c r="B1210" t="s">
        <v>13</v>
      </c>
      <c r="C1210" t="s">
        <v>74</v>
      </c>
      <c r="D1210" s="1">
        <v>-21261.63</v>
      </c>
      <c r="E1210" s="1">
        <v>-9742</v>
      </c>
      <c r="F1210" s="1">
        <v>11519.63</v>
      </c>
      <c r="G1210" s="2">
        <f t="shared" si="18"/>
        <v>0.54180370931109223</v>
      </c>
      <c r="H1210" s="1"/>
      <c r="I1210" s="1"/>
      <c r="J1210" s="1"/>
      <c r="K1210" s="1"/>
      <c r="L1210" s="1"/>
    </row>
    <row r="1211" spans="1:12" x14ac:dyDescent="0.35">
      <c r="A1211" t="s">
        <v>105</v>
      </c>
      <c r="B1211" t="s">
        <v>13</v>
      </c>
      <c r="C1211" t="s">
        <v>74</v>
      </c>
      <c r="D1211" s="1">
        <v>-22764.560000000001</v>
      </c>
      <c r="E1211" s="1">
        <v>-6542.44</v>
      </c>
      <c r="F1211" s="1">
        <v>16222.12</v>
      </c>
      <c r="G1211" s="2">
        <f t="shared" si="18"/>
        <v>0.71260415312222158</v>
      </c>
      <c r="H1211" s="1"/>
      <c r="I1211" s="1"/>
      <c r="J1211" s="1"/>
      <c r="K1211" s="1"/>
      <c r="L1211" s="1"/>
    </row>
    <row r="1212" spans="1:12" x14ac:dyDescent="0.35">
      <c r="A1212" t="s">
        <v>109</v>
      </c>
      <c r="B1212" t="s">
        <v>7</v>
      </c>
      <c r="C1212" t="s">
        <v>74</v>
      </c>
      <c r="D1212" s="1">
        <v>0</v>
      </c>
      <c r="E1212" s="1">
        <v>-24315</v>
      </c>
      <c r="F1212" s="1">
        <v>-24315</v>
      </c>
      <c r="G1212" s="2" t="str">
        <f t="shared" si="18"/>
        <v>-</v>
      </c>
      <c r="H1212" s="1"/>
      <c r="I1212" s="1"/>
      <c r="J1212" s="1"/>
      <c r="K1212" s="1"/>
      <c r="L1212" s="1"/>
    </row>
    <row r="1213" spans="1:12" x14ac:dyDescent="0.35">
      <c r="A1213" t="s">
        <v>108</v>
      </c>
      <c r="B1213" t="s">
        <v>7</v>
      </c>
      <c r="C1213" t="s">
        <v>74</v>
      </c>
      <c r="D1213" s="1">
        <v>0</v>
      </c>
      <c r="E1213" s="1">
        <v>-1500</v>
      </c>
      <c r="F1213" s="1">
        <v>-1500</v>
      </c>
      <c r="G1213" s="2" t="str">
        <f t="shared" si="18"/>
        <v>-</v>
      </c>
      <c r="H1213" s="1"/>
      <c r="I1213" s="1"/>
      <c r="J1213" s="1"/>
      <c r="K1213" s="1"/>
      <c r="L1213" s="1"/>
    </row>
    <row r="1214" spans="1:12" x14ac:dyDescent="0.35">
      <c r="A1214" t="s">
        <v>107</v>
      </c>
      <c r="B1214" t="s">
        <v>7</v>
      </c>
      <c r="C1214" t="s">
        <v>74</v>
      </c>
      <c r="D1214" s="1">
        <v>0</v>
      </c>
      <c r="E1214" s="1">
        <v>-9815</v>
      </c>
      <c r="F1214" s="1">
        <v>-9815</v>
      </c>
      <c r="G1214" s="2" t="str">
        <f t="shared" si="18"/>
        <v>-</v>
      </c>
      <c r="H1214" s="1"/>
      <c r="I1214" s="1"/>
      <c r="J1214" s="1"/>
      <c r="K1214" s="1"/>
      <c r="L1214" s="1"/>
    </row>
    <row r="1215" spans="1:12" x14ac:dyDescent="0.35">
      <c r="A1215" t="s">
        <v>106</v>
      </c>
      <c r="B1215" t="s">
        <v>7</v>
      </c>
      <c r="C1215" t="s">
        <v>74</v>
      </c>
      <c r="D1215" s="1">
        <v>0</v>
      </c>
      <c r="E1215" s="1">
        <v>-60252.3</v>
      </c>
      <c r="F1215" s="1">
        <v>-60252.3</v>
      </c>
      <c r="G1215" s="2" t="str">
        <f t="shared" si="18"/>
        <v>-</v>
      </c>
      <c r="H1215" s="1"/>
      <c r="I1215" s="1"/>
      <c r="J1215" s="1"/>
      <c r="K1215" s="1"/>
      <c r="L1215" s="1"/>
    </row>
    <row r="1216" spans="1:12" x14ac:dyDescent="0.35">
      <c r="A1216" t="s">
        <v>105</v>
      </c>
      <c r="B1216" t="s">
        <v>7</v>
      </c>
      <c r="C1216" t="s">
        <v>74</v>
      </c>
      <c r="D1216" s="1">
        <v>0</v>
      </c>
      <c r="E1216" s="1">
        <v>-28920</v>
      </c>
      <c r="F1216" s="1">
        <v>-28920</v>
      </c>
      <c r="G1216" s="2" t="str">
        <f t="shared" si="18"/>
        <v>-</v>
      </c>
      <c r="H1216" s="1"/>
      <c r="I1216" s="1"/>
      <c r="J1216" s="1"/>
      <c r="K1216" s="1"/>
      <c r="L1216" s="1"/>
    </row>
    <row r="1217" spans="1:12" x14ac:dyDescent="0.35">
      <c r="A1217" t="s">
        <v>109</v>
      </c>
      <c r="B1217" t="s">
        <v>21</v>
      </c>
      <c r="C1217" t="s">
        <v>74</v>
      </c>
      <c r="D1217" s="1">
        <v>-4000</v>
      </c>
      <c r="E1217" s="1">
        <v>0</v>
      </c>
      <c r="F1217" s="1">
        <v>4000</v>
      </c>
      <c r="G1217" s="2">
        <f t="shared" si="18"/>
        <v>1</v>
      </c>
      <c r="H1217" s="1"/>
      <c r="I1217" s="1"/>
      <c r="J1217" s="1"/>
      <c r="K1217" s="1"/>
      <c r="L1217" s="1"/>
    </row>
    <row r="1218" spans="1:12" x14ac:dyDescent="0.35">
      <c r="A1218" t="s">
        <v>108</v>
      </c>
      <c r="B1218" t="s">
        <v>21</v>
      </c>
      <c r="C1218" t="s">
        <v>74</v>
      </c>
      <c r="D1218" s="1">
        <v>-4200</v>
      </c>
      <c r="E1218" s="1">
        <v>0</v>
      </c>
      <c r="F1218" s="1">
        <v>4200</v>
      </c>
      <c r="G1218" s="2">
        <f t="shared" ref="G1218:G1241" si="19">IF(D1218=0,"-",IF(D1218&lt;0,F1218/D1218*-1,F1218/D1218))</f>
        <v>1</v>
      </c>
      <c r="H1218" s="1"/>
      <c r="I1218" s="1"/>
      <c r="J1218" s="1"/>
      <c r="K1218" s="1"/>
      <c r="L1218" s="1"/>
    </row>
    <row r="1219" spans="1:12" x14ac:dyDescent="0.35">
      <c r="A1219" t="s">
        <v>107</v>
      </c>
      <c r="B1219" t="s">
        <v>21</v>
      </c>
      <c r="C1219" t="s">
        <v>74</v>
      </c>
      <c r="D1219" s="1">
        <v>-4410</v>
      </c>
      <c r="E1219" s="1">
        <v>-4190</v>
      </c>
      <c r="F1219" s="1">
        <v>220</v>
      </c>
      <c r="G1219" s="2">
        <f t="shared" si="19"/>
        <v>4.9886621315192746E-2</v>
      </c>
      <c r="H1219" s="1"/>
      <c r="I1219" s="1"/>
      <c r="J1219" s="1"/>
      <c r="K1219" s="1"/>
      <c r="L1219" s="1"/>
    </row>
    <row r="1220" spans="1:12" x14ac:dyDescent="0.35">
      <c r="A1220" t="s">
        <v>106</v>
      </c>
      <c r="B1220" t="s">
        <v>21</v>
      </c>
      <c r="C1220" t="s">
        <v>74</v>
      </c>
      <c r="D1220" s="1">
        <v>-4630.5</v>
      </c>
      <c r="E1220" s="1">
        <v>-33900.89</v>
      </c>
      <c r="F1220" s="1">
        <v>-29270.39</v>
      </c>
      <c r="G1220" s="2">
        <f t="shared" si="19"/>
        <v>-6.3212158514199333</v>
      </c>
      <c r="H1220" s="1"/>
      <c r="I1220" s="1"/>
      <c r="J1220" s="1"/>
      <c r="K1220" s="1"/>
      <c r="L1220" s="1"/>
    </row>
    <row r="1221" spans="1:12" x14ac:dyDescent="0.35">
      <c r="A1221" t="s">
        <v>105</v>
      </c>
      <c r="B1221" t="s">
        <v>21</v>
      </c>
      <c r="C1221" t="s">
        <v>74</v>
      </c>
      <c r="D1221" s="1">
        <v>-4862.03</v>
      </c>
      <c r="E1221" s="1">
        <v>-38484.51</v>
      </c>
      <c r="F1221" s="1">
        <v>-33622.480000000003</v>
      </c>
      <c r="G1221" s="2">
        <f t="shared" si="19"/>
        <v>-6.9153172645993557</v>
      </c>
      <c r="H1221" s="1"/>
      <c r="I1221" s="1"/>
      <c r="J1221" s="1"/>
      <c r="K1221" s="1"/>
      <c r="L1221" s="1"/>
    </row>
    <row r="1222" spans="1:12" x14ac:dyDescent="0.35">
      <c r="A1222" t="s">
        <v>108</v>
      </c>
      <c r="B1222" t="s">
        <v>37</v>
      </c>
      <c r="C1222" t="s">
        <v>74</v>
      </c>
      <c r="D1222" s="1">
        <v>0</v>
      </c>
      <c r="E1222" s="1">
        <v>-19152</v>
      </c>
      <c r="F1222" s="1">
        <v>-19152</v>
      </c>
      <c r="G1222" s="2" t="str">
        <f t="shared" si="19"/>
        <v>-</v>
      </c>
      <c r="H1222" s="1"/>
      <c r="I1222" s="1"/>
      <c r="J1222" s="1"/>
      <c r="K1222" s="1"/>
      <c r="L1222" s="1"/>
    </row>
    <row r="1223" spans="1:12" x14ac:dyDescent="0.35">
      <c r="A1223" t="s">
        <v>107</v>
      </c>
      <c r="B1223" t="s">
        <v>8</v>
      </c>
      <c r="C1223" t="s">
        <v>74</v>
      </c>
      <c r="D1223" s="1">
        <v>-5000</v>
      </c>
      <c r="E1223" s="1">
        <v>0</v>
      </c>
      <c r="F1223" s="1">
        <v>5000</v>
      </c>
      <c r="G1223" s="2">
        <f t="shared" si="19"/>
        <v>1</v>
      </c>
      <c r="H1223" s="1"/>
      <c r="I1223" s="1"/>
      <c r="J1223" s="1"/>
      <c r="K1223" s="1"/>
      <c r="L1223" s="1"/>
    </row>
    <row r="1224" spans="1:12" x14ac:dyDescent="0.35">
      <c r="A1224" t="s">
        <v>107</v>
      </c>
      <c r="B1224" t="s">
        <v>30</v>
      </c>
      <c r="C1224" t="s">
        <v>74</v>
      </c>
      <c r="D1224" s="1">
        <v>0</v>
      </c>
      <c r="E1224" s="1">
        <v>-19474.7</v>
      </c>
      <c r="F1224" s="1">
        <v>-19474.7</v>
      </c>
      <c r="G1224" s="2" t="str">
        <f t="shared" si="19"/>
        <v>-</v>
      </c>
      <c r="H1224" s="1"/>
      <c r="I1224" s="1"/>
      <c r="J1224" s="1"/>
      <c r="K1224" s="1"/>
      <c r="L1224" s="1"/>
    </row>
    <row r="1225" spans="1:12" x14ac:dyDescent="0.35">
      <c r="A1225" t="s">
        <v>109</v>
      </c>
      <c r="B1225" t="s">
        <v>40</v>
      </c>
      <c r="C1225" t="s">
        <v>74</v>
      </c>
      <c r="D1225" s="1">
        <v>-12000</v>
      </c>
      <c r="E1225" s="1">
        <v>-13007.6</v>
      </c>
      <c r="F1225" s="1">
        <v>-1007.6</v>
      </c>
      <c r="G1225" s="2">
        <f t="shared" si="19"/>
        <v>-8.3966666666666662E-2</v>
      </c>
      <c r="H1225" s="1"/>
      <c r="I1225" s="1"/>
      <c r="J1225" s="1"/>
      <c r="K1225" s="1"/>
      <c r="L1225" s="1"/>
    </row>
    <row r="1226" spans="1:12" x14ac:dyDescent="0.35">
      <c r="A1226" t="s">
        <v>108</v>
      </c>
      <c r="B1226" t="s">
        <v>40</v>
      </c>
      <c r="C1226" t="s">
        <v>74</v>
      </c>
      <c r="D1226" s="1">
        <v>-12960</v>
      </c>
      <c r="E1226" s="1">
        <v>-21546</v>
      </c>
      <c r="F1226" s="1">
        <v>-8586</v>
      </c>
      <c r="G1226" s="2">
        <f t="shared" si="19"/>
        <v>-0.66249999999999998</v>
      </c>
      <c r="H1226" s="1"/>
      <c r="I1226" s="1"/>
      <c r="J1226" s="1"/>
      <c r="K1226" s="1"/>
      <c r="L1226" s="1"/>
    </row>
    <row r="1227" spans="1:12" x14ac:dyDescent="0.35">
      <c r="A1227" t="s">
        <v>107</v>
      </c>
      <c r="B1227" t="s">
        <v>40</v>
      </c>
      <c r="C1227" t="s">
        <v>74</v>
      </c>
      <c r="D1227" s="1">
        <v>-13996.8</v>
      </c>
      <c r="E1227" s="1">
        <v>0</v>
      </c>
      <c r="F1227" s="1">
        <v>13996.8</v>
      </c>
      <c r="G1227" s="2">
        <f t="shared" si="19"/>
        <v>1</v>
      </c>
      <c r="H1227" s="1"/>
      <c r="I1227" s="1"/>
      <c r="J1227" s="1"/>
      <c r="K1227" s="1"/>
      <c r="L1227" s="1"/>
    </row>
    <row r="1228" spans="1:12" x14ac:dyDescent="0.35">
      <c r="A1228" t="s">
        <v>106</v>
      </c>
      <c r="B1228" t="s">
        <v>40</v>
      </c>
      <c r="C1228" t="s">
        <v>74</v>
      </c>
      <c r="D1228" s="1">
        <v>-15116.54</v>
      </c>
      <c r="E1228" s="1">
        <v>-15082.2</v>
      </c>
      <c r="F1228" s="1">
        <v>34.340000000000003</v>
      </c>
      <c r="G1228" s="2">
        <f t="shared" si="19"/>
        <v>2.2716838641646834E-3</v>
      </c>
      <c r="H1228" s="1"/>
      <c r="I1228" s="1"/>
      <c r="J1228" s="1"/>
      <c r="K1228" s="1"/>
      <c r="L1228" s="1"/>
    </row>
    <row r="1229" spans="1:12" x14ac:dyDescent="0.35">
      <c r="A1229" t="s">
        <v>105</v>
      </c>
      <c r="B1229" t="s">
        <v>40</v>
      </c>
      <c r="C1229" t="s">
        <v>74</v>
      </c>
      <c r="D1229" s="1">
        <v>-16325.87</v>
      </c>
      <c r="E1229" s="1">
        <v>-24389.52</v>
      </c>
      <c r="F1229" s="1">
        <v>-8063.65</v>
      </c>
      <c r="G1229" s="2">
        <f t="shared" si="19"/>
        <v>-0.49391854767923543</v>
      </c>
      <c r="H1229" s="1"/>
      <c r="I1229" s="1"/>
      <c r="J1229" s="1"/>
      <c r="K1229" s="1"/>
      <c r="L1229" s="1"/>
    </row>
    <row r="1230" spans="1:12" x14ac:dyDescent="0.35">
      <c r="A1230" t="s">
        <v>108</v>
      </c>
      <c r="B1230" t="s">
        <v>18</v>
      </c>
      <c r="C1230" t="s">
        <v>74</v>
      </c>
      <c r="D1230" s="1">
        <v>-150000</v>
      </c>
      <c r="E1230" s="1">
        <v>-42521.32</v>
      </c>
      <c r="F1230" s="1">
        <v>107478.68</v>
      </c>
      <c r="G1230" s="2">
        <f t="shared" si="19"/>
        <v>0.71652453333333332</v>
      </c>
      <c r="H1230" s="1"/>
      <c r="I1230" s="1"/>
      <c r="J1230" s="1"/>
      <c r="K1230" s="1"/>
      <c r="L1230" s="1"/>
    </row>
    <row r="1231" spans="1:12" x14ac:dyDescent="0.35">
      <c r="A1231" t="s">
        <v>107</v>
      </c>
      <c r="B1231" t="s">
        <v>18</v>
      </c>
      <c r="C1231" t="s">
        <v>74</v>
      </c>
      <c r="D1231" s="1">
        <v>0</v>
      </c>
      <c r="E1231" s="1">
        <v>-7519</v>
      </c>
      <c r="F1231" s="1">
        <v>-7519</v>
      </c>
      <c r="G1231" s="2" t="str">
        <f t="shared" si="19"/>
        <v>-</v>
      </c>
      <c r="H1231" s="1"/>
      <c r="I1231" s="1"/>
      <c r="J1231" s="1"/>
      <c r="K1231" s="1"/>
      <c r="L1231" s="1"/>
    </row>
    <row r="1232" spans="1:12" x14ac:dyDescent="0.35">
      <c r="A1232" t="s">
        <v>106</v>
      </c>
      <c r="B1232" t="s">
        <v>18</v>
      </c>
      <c r="C1232" t="s">
        <v>74</v>
      </c>
      <c r="D1232" s="1">
        <v>0</v>
      </c>
      <c r="E1232" s="1">
        <v>-54300</v>
      </c>
      <c r="F1232" s="1">
        <v>-54300</v>
      </c>
      <c r="G1232" s="2" t="str">
        <f t="shared" si="19"/>
        <v>-</v>
      </c>
      <c r="H1232" s="1"/>
      <c r="I1232" s="1"/>
      <c r="J1232" s="1"/>
      <c r="K1232" s="1"/>
      <c r="L1232" s="1"/>
    </row>
    <row r="1233" spans="1:12" x14ac:dyDescent="0.35">
      <c r="A1233" t="s">
        <v>109</v>
      </c>
      <c r="B1233" t="s">
        <v>28</v>
      </c>
      <c r="C1233" t="s">
        <v>74</v>
      </c>
      <c r="D1233" s="1">
        <v>-112000</v>
      </c>
      <c r="E1233" s="1">
        <v>-8528.25</v>
      </c>
      <c r="F1233" s="1">
        <v>103471.75</v>
      </c>
      <c r="G1233" s="2">
        <f t="shared" si="19"/>
        <v>0.92385491071428572</v>
      </c>
      <c r="H1233" s="1"/>
      <c r="I1233" s="1"/>
      <c r="J1233" s="1"/>
      <c r="K1233" s="1"/>
      <c r="L1233" s="1"/>
    </row>
    <row r="1234" spans="1:12" x14ac:dyDescent="0.35">
      <c r="A1234" t="s">
        <v>108</v>
      </c>
      <c r="B1234" t="s">
        <v>28</v>
      </c>
      <c r="C1234" t="s">
        <v>74</v>
      </c>
      <c r="D1234" s="1">
        <v>-120960</v>
      </c>
      <c r="E1234" s="1">
        <v>-13921.85</v>
      </c>
      <c r="F1234" s="1">
        <v>107038.15</v>
      </c>
      <c r="G1234" s="2">
        <f t="shared" si="19"/>
        <v>0.8849053406084656</v>
      </c>
      <c r="H1234" s="1"/>
      <c r="I1234" s="1"/>
      <c r="J1234" s="1"/>
      <c r="K1234" s="1"/>
      <c r="L1234" s="1"/>
    </row>
    <row r="1235" spans="1:12" x14ac:dyDescent="0.35">
      <c r="A1235" t="s">
        <v>107</v>
      </c>
      <c r="B1235" t="s">
        <v>28</v>
      </c>
      <c r="C1235" t="s">
        <v>74</v>
      </c>
      <c r="D1235" s="1">
        <v>-130636.8</v>
      </c>
      <c r="E1235" s="1">
        <v>-31199.7</v>
      </c>
      <c r="F1235" s="1">
        <v>99437.1</v>
      </c>
      <c r="G1235" s="2">
        <f t="shared" si="19"/>
        <v>0.76117219650205759</v>
      </c>
      <c r="H1235" s="1"/>
      <c r="I1235" s="1"/>
      <c r="J1235" s="1"/>
      <c r="K1235" s="1"/>
      <c r="L1235" s="1"/>
    </row>
    <row r="1236" spans="1:12" x14ac:dyDescent="0.35">
      <c r="A1236" t="s">
        <v>106</v>
      </c>
      <c r="B1236" t="s">
        <v>28</v>
      </c>
      <c r="C1236" t="s">
        <v>74</v>
      </c>
      <c r="D1236" s="1">
        <v>-141087.74</v>
      </c>
      <c r="E1236" s="1">
        <v>0</v>
      </c>
      <c r="F1236" s="1">
        <v>141087.74</v>
      </c>
      <c r="G1236" s="2">
        <f t="shared" si="19"/>
        <v>1</v>
      </c>
      <c r="H1236" s="1"/>
      <c r="I1236" s="1"/>
      <c r="J1236" s="1"/>
      <c r="K1236" s="1"/>
      <c r="L1236" s="1"/>
    </row>
    <row r="1237" spans="1:12" x14ac:dyDescent="0.35">
      <c r="A1237" t="s">
        <v>105</v>
      </c>
      <c r="B1237" t="s">
        <v>28</v>
      </c>
      <c r="C1237" t="s">
        <v>74</v>
      </c>
      <c r="D1237" s="1">
        <v>-152374.76</v>
      </c>
      <c r="E1237" s="1">
        <v>-47337.64</v>
      </c>
      <c r="F1237" s="1">
        <v>105037.12</v>
      </c>
      <c r="G1237" s="2">
        <f t="shared" si="19"/>
        <v>0.68933411281500945</v>
      </c>
      <c r="H1237" s="1"/>
      <c r="I1237" s="1"/>
      <c r="J1237" s="1"/>
      <c r="K1237" s="1"/>
      <c r="L1237" s="1"/>
    </row>
    <row r="1238" spans="1:12" x14ac:dyDescent="0.35">
      <c r="A1238" t="s">
        <v>108</v>
      </c>
      <c r="B1238" t="s">
        <v>98</v>
      </c>
      <c r="C1238" t="s">
        <v>98</v>
      </c>
      <c r="D1238" s="1">
        <v>350000</v>
      </c>
      <c r="E1238" s="1">
        <v>0</v>
      </c>
      <c r="F1238" s="1">
        <v>-350000</v>
      </c>
      <c r="G1238" s="2">
        <f t="shared" si="19"/>
        <v>-1</v>
      </c>
      <c r="H1238" s="1"/>
      <c r="I1238" s="1"/>
      <c r="J1238" s="1"/>
      <c r="K1238" s="1"/>
      <c r="L1238" s="1"/>
    </row>
    <row r="1239" spans="1:12" x14ac:dyDescent="0.35">
      <c r="A1239" t="s">
        <v>107</v>
      </c>
      <c r="B1239" t="s">
        <v>98</v>
      </c>
      <c r="C1239" t="s">
        <v>98</v>
      </c>
      <c r="D1239" s="1">
        <v>700000</v>
      </c>
      <c r="E1239" s="1">
        <v>0</v>
      </c>
      <c r="F1239" s="1">
        <v>-700000</v>
      </c>
      <c r="G1239" s="2">
        <f t="shared" si="19"/>
        <v>-1</v>
      </c>
      <c r="H1239" s="1"/>
      <c r="I1239" s="1"/>
      <c r="J1239" s="1"/>
      <c r="K1239" s="1"/>
      <c r="L1239" s="1"/>
    </row>
    <row r="1240" spans="1:12" x14ac:dyDescent="0.35">
      <c r="A1240" t="s">
        <v>106</v>
      </c>
      <c r="B1240" t="s">
        <v>98</v>
      </c>
      <c r="C1240" t="s">
        <v>98</v>
      </c>
      <c r="D1240" s="1">
        <v>700000</v>
      </c>
      <c r="E1240" s="1">
        <v>0</v>
      </c>
      <c r="F1240" s="1">
        <v>-700000</v>
      </c>
      <c r="G1240" s="2">
        <f t="shared" si="19"/>
        <v>-1</v>
      </c>
      <c r="H1240" s="1"/>
      <c r="I1240" s="1"/>
      <c r="J1240" s="1"/>
      <c r="K1240" s="1"/>
      <c r="L1240" s="1"/>
    </row>
    <row r="1241" spans="1:12" x14ac:dyDescent="0.35">
      <c r="A1241" t="s">
        <v>105</v>
      </c>
      <c r="B1241" t="s">
        <v>98</v>
      </c>
      <c r="C1241" t="s">
        <v>98</v>
      </c>
      <c r="D1241" s="1">
        <v>700000</v>
      </c>
      <c r="E1241" s="1">
        <v>0</v>
      </c>
      <c r="F1241" s="1">
        <v>-700000</v>
      </c>
      <c r="G1241" s="2">
        <f t="shared" si="19"/>
        <v>-1</v>
      </c>
      <c r="H1241" s="1"/>
      <c r="I1241" s="1"/>
      <c r="J1241" s="1"/>
      <c r="K1241" s="1"/>
      <c r="L1241" s="1"/>
    </row>
    <row r="1242" spans="1:12" x14ac:dyDescent="0.35">
      <c r="A1242" t="s">
        <v>6</v>
      </c>
      <c r="B1242" t="s">
        <v>10</v>
      </c>
      <c r="C1242" t="s">
        <v>9</v>
      </c>
      <c r="D1242" s="1">
        <v>-240000</v>
      </c>
      <c r="E1242" s="1">
        <v>-246858.79</v>
      </c>
      <c r="F1242" s="1">
        <v>-6858.79</v>
      </c>
    </row>
    <row r="1243" spans="1:12" x14ac:dyDescent="0.35">
      <c r="A1243" t="s">
        <v>97</v>
      </c>
      <c r="B1243" t="s">
        <v>10</v>
      </c>
      <c r="C1243" t="s">
        <v>9</v>
      </c>
      <c r="D1243" s="1">
        <v>-240000</v>
      </c>
      <c r="E1243" s="1">
        <v>-378006.46</v>
      </c>
      <c r="F1243" s="1">
        <v>-138006.46</v>
      </c>
    </row>
    <row r="1244" spans="1:12" x14ac:dyDescent="0.35">
      <c r="A1244" t="s">
        <v>111</v>
      </c>
      <c r="B1244" t="s">
        <v>10</v>
      </c>
      <c r="C1244" t="s">
        <v>9</v>
      </c>
      <c r="D1244" s="1">
        <v>-240000</v>
      </c>
      <c r="E1244" s="1">
        <v>-330417.96999999997</v>
      </c>
      <c r="F1244" s="1">
        <v>-90417.97</v>
      </c>
    </row>
    <row r="1245" spans="1:12" x14ac:dyDescent="0.35">
      <c r="A1245" t="s">
        <v>113</v>
      </c>
      <c r="B1245" t="s">
        <v>10</v>
      </c>
      <c r="C1245" t="s">
        <v>9</v>
      </c>
      <c r="D1245" s="1">
        <v>-240000</v>
      </c>
      <c r="E1245" s="1">
        <v>-356229.22</v>
      </c>
      <c r="F1245" s="1">
        <v>-116229.22</v>
      </c>
    </row>
    <row r="1246" spans="1:12" x14ac:dyDescent="0.35">
      <c r="A1246" t="s">
        <v>6</v>
      </c>
      <c r="B1246" t="s">
        <v>11</v>
      </c>
      <c r="C1246" t="s">
        <v>9</v>
      </c>
      <c r="D1246" s="1">
        <v>-120000</v>
      </c>
      <c r="E1246" s="1">
        <v>-120000</v>
      </c>
      <c r="F1246" s="1">
        <v>0</v>
      </c>
    </row>
    <row r="1247" spans="1:12" x14ac:dyDescent="0.35">
      <c r="A1247" t="s">
        <v>97</v>
      </c>
      <c r="B1247" t="s">
        <v>11</v>
      </c>
      <c r="C1247" t="s">
        <v>9</v>
      </c>
      <c r="D1247" s="1">
        <v>-120000</v>
      </c>
      <c r="E1247" s="1">
        <v>-120000</v>
      </c>
      <c r="F1247" s="1">
        <v>0</v>
      </c>
    </row>
    <row r="1248" spans="1:12" x14ac:dyDescent="0.35">
      <c r="A1248" t="s">
        <v>111</v>
      </c>
      <c r="B1248" t="s">
        <v>11</v>
      </c>
      <c r="C1248" t="s">
        <v>9</v>
      </c>
      <c r="D1248" s="1">
        <v>-205000</v>
      </c>
      <c r="E1248" s="1">
        <v>-205000</v>
      </c>
      <c r="F1248" s="1">
        <v>0</v>
      </c>
    </row>
    <row r="1249" spans="1:6" x14ac:dyDescent="0.35">
      <c r="A1249" t="s">
        <v>113</v>
      </c>
      <c r="B1249" t="s">
        <v>11</v>
      </c>
      <c r="C1249" t="s">
        <v>9</v>
      </c>
      <c r="D1249" s="1">
        <v>-205000</v>
      </c>
      <c r="E1249" s="1">
        <v>-205000</v>
      </c>
      <c r="F1249" s="1">
        <v>0</v>
      </c>
    </row>
    <row r="1250" spans="1:6" x14ac:dyDescent="0.35">
      <c r="A1250" t="s">
        <v>6</v>
      </c>
      <c r="B1250" t="s">
        <v>12</v>
      </c>
      <c r="C1250" t="s">
        <v>9</v>
      </c>
      <c r="D1250" s="1">
        <v>-537500</v>
      </c>
      <c r="E1250" s="1">
        <v>0</v>
      </c>
      <c r="F1250" s="1">
        <v>537500</v>
      </c>
    </row>
    <row r="1251" spans="1:6" x14ac:dyDescent="0.35">
      <c r="A1251" t="s">
        <v>97</v>
      </c>
      <c r="B1251" t="s">
        <v>12</v>
      </c>
      <c r="C1251" t="s">
        <v>9</v>
      </c>
      <c r="D1251" s="1">
        <v>-806250</v>
      </c>
      <c r="E1251" s="1">
        <v>-900000.01</v>
      </c>
      <c r="F1251" s="1">
        <v>-93750.01</v>
      </c>
    </row>
    <row r="1252" spans="1:6" x14ac:dyDescent="0.35">
      <c r="A1252" t="s">
        <v>111</v>
      </c>
      <c r="B1252" t="s">
        <v>12</v>
      </c>
      <c r="C1252" t="s">
        <v>9</v>
      </c>
      <c r="D1252" s="1">
        <v>-806250</v>
      </c>
      <c r="E1252" s="1">
        <v>-900000.01</v>
      </c>
      <c r="F1252" s="1">
        <v>-93750.01</v>
      </c>
    </row>
    <row r="1253" spans="1:6" x14ac:dyDescent="0.35">
      <c r="A1253" t="s">
        <v>113</v>
      </c>
      <c r="B1253" t="s">
        <v>12</v>
      </c>
      <c r="C1253" t="s">
        <v>9</v>
      </c>
      <c r="D1253" s="1">
        <v>-806250</v>
      </c>
      <c r="E1253" s="1">
        <v>-900000</v>
      </c>
      <c r="F1253" s="1">
        <v>-93750</v>
      </c>
    </row>
    <row r="1254" spans="1:6" x14ac:dyDescent="0.35">
      <c r="A1254" t="s">
        <v>6</v>
      </c>
      <c r="B1254" t="s">
        <v>13</v>
      </c>
      <c r="C1254" t="s">
        <v>9</v>
      </c>
      <c r="D1254" s="1">
        <v>-511225</v>
      </c>
      <c r="E1254" s="1">
        <v>0</v>
      </c>
      <c r="F1254" s="1">
        <v>511225</v>
      </c>
    </row>
    <row r="1255" spans="1:6" x14ac:dyDescent="0.35">
      <c r="A1255" t="s">
        <v>97</v>
      </c>
      <c r="B1255" t="s">
        <v>13</v>
      </c>
      <c r="C1255" t="s">
        <v>9</v>
      </c>
      <c r="D1255" s="1">
        <v>-511225</v>
      </c>
      <c r="E1255" s="1">
        <v>-403412</v>
      </c>
      <c r="F1255" s="1">
        <v>107813</v>
      </c>
    </row>
    <row r="1256" spans="1:6" x14ac:dyDescent="0.35">
      <c r="A1256" t="s">
        <v>111</v>
      </c>
      <c r="B1256" t="s">
        <v>13</v>
      </c>
      <c r="C1256" t="s">
        <v>9</v>
      </c>
      <c r="D1256" s="1">
        <v>-511225</v>
      </c>
      <c r="E1256" s="1">
        <v>-511225</v>
      </c>
      <c r="F1256" s="1">
        <v>0</v>
      </c>
    </row>
    <row r="1257" spans="1:6" x14ac:dyDescent="0.35">
      <c r="A1257" t="s">
        <v>113</v>
      </c>
      <c r="B1257" t="s">
        <v>13</v>
      </c>
      <c r="C1257" t="s">
        <v>9</v>
      </c>
      <c r="D1257" s="1">
        <v>-511225</v>
      </c>
      <c r="E1257" s="1">
        <v>-511225</v>
      </c>
      <c r="F1257" s="1">
        <v>0</v>
      </c>
    </row>
    <row r="1258" spans="1:6" x14ac:dyDescent="0.35">
      <c r="A1258" t="s">
        <v>6</v>
      </c>
      <c r="B1258" t="s">
        <v>10</v>
      </c>
      <c r="C1258" t="s">
        <v>14</v>
      </c>
      <c r="D1258" s="1">
        <v>-50000</v>
      </c>
      <c r="E1258" s="1">
        <v>-48476.44</v>
      </c>
      <c r="F1258" s="1">
        <v>1523.56</v>
      </c>
    </row>
    <row r="1259" spans="1:6" x14ac:dyDescent="0.35">
      <c r="A1259" t="s">
        <v>97</v>
      </c>
      <c r="B1259" t="s">
        <v>10</v>
      </c>
      <c r="C1259" t="s">
        <v>14</v>
      </c>
      <c r="D1259" s="1">
        <v>-50000</v>
      </c>
      <c r="E1259" s="1">
        <v>0</v>
      </c>
      <c r="F1259" s="1">
        <v>50000</v>
      </c>
    </row>
    <row r="1260" spans="1:6" x14ac:dyDescent="0.35">
      <c r="A1260" t="s">
        <v>111</v>
      </c>
      <c r="B1260" t="s">
        <v>10</v>
      </c>
      <c r="C1260" t="s">
        <v>14</v>
      </c>
      <c r="D1260" s="1">
        <v>-50000</v>
      </c>
      <c r="E1260" s="1">
        <v>-48752.55</v>
      </c>
      <c r="F1260" s="1">
        <v>1247.45</v>
      </c>
    </row>
    <row r="1261" spans="1:6" x14ac:dyDescent="0.35">
      <c r="A1261" t="s">
        <v>113</v>
      </c>
      <c r="B1261" t="s">
        <v>10</v>
      </c>
      <c r="C1261" t="s">
        <v>14</v>
      </c>
      <c r="D1261" s="1">
        <v>-50000</v>
      </c>
      <c r="E1261" s="1">
        <v>-74078.850000000006</v>
      </c>
      <c r="F1261" s="1">
        <v>-24078.85</v>
      </c>
    </row>
    <row r="1262" spans="1:6" x14ac:dyDescent="0.35">
      <c r="A1262" t="s">
        <v>6</v>
      </c>
      <c r="B1262" t="s">
        <v>15</v>
      </c>
      <c r="C1262" t="s">
        <v>14</v>
      </c>
      <c r="D1262" s="1">
        <v>-22500</v>
      </c>
      <c r="E1262" s="1">
        <v>0</v>
      </c>
      <c r="F1262" s="1">
        <v>22500</v>
      </c>
    </row>
    <row r="1263" spans="1:6" x14ac:dyDescent="0.35">
      <c r="A1263" t="s">
        <v>97</v>
      </c>
      <c r="B1263" t="s">
        <v>15</v>
      </c>
      <c r="C1263" t="s">
        <v>14</v>
      </c>
      <c r="D1263" s="1">
        <v>-22500</v>
      </c>
      <c r="E1263" s="1">
        <v>-35993.870000000003</v>
      </c>
      <c r="F1263" s="1">
        <v>-13493.87</v>
      </c>
    </row>
    <row r="1264" spans="1:6" x14ac:dyDescent="0.35">
      <c r="A1264" t="s">
        <v>111</v>
      </c>
      <c r="B1264" t="s">
        <v>15</v>
      </c>
      <c r="C1264" t="s">
        <v>14</v>
      </c>
      <c r="D1264" s="1">
        <v>-22500</v>
      </c>
      <c r="E1264" s="1">
        <v>-20676.009999999998</v>
      </c>
      <c r="F1264" s="1">
        <v>1823.99</v>
      </c>
    </row>
    <row r="1265" spans="1:6" x14ac:dyDescent="0.35">
      <c r="A1265" t="s">
        <v>113</v>
      </c>
      <c r="B1265" t="s">
        <v>15</v>
      </c>
      <c r="C1265" t="s">
        <v>14</v>
      </c>
      <c r="D1265" s="1">
        <v>0</v>
      </c>
      <c r="E1265" s="1">
        <v>-21334.13</v>
      </c>
      <c r="F1265" s="1">
        <v>-21334.13</v>
      </c>
    </row>
    <row r="1266" spans="1:6" x14ac:dyDescent="0.35">
      <c r="A1266" t="s">
        <v>6</v>
      </c>
      <c r="B1266" t="s">
        <v>11</v>
      </c>
      <c r="C1266" t="s">
        <v>14</v>
      </c>
      <c r="D1266" s="1">
        <v>-10000</v>
      </c>
      <c r="E1266" s="1">
        <v>0</v>
      </c>
      <c r="F1266" s="1">
        <v>10000</v>
      </c>
    </row>
    <row r="1267" spans="1:6" x14ac:dyDescent="0.35">
      <c r="A1267" t="s">
        <v>97</v>
      </c>
      <c r="B1267" t="s">
        <v>11</v>
      </c>
      <c r="C1267" t="s">
        <v>14</v>
      </c>
      <c r="D1267" s="1">
        <v>-10000</v>
      </c>
      <c r="E1267" s="1">
        <v>-15997.27</v>
      </c>
      <c r="F1267" s="1">
        <v>-5997.27</v>
      </c>
    </row>
    <row r="1268" spans="1:6" x14ac:dyDescent="0.35">
      <c r="A1268" t="s">
        <v>111</v>
      </c>
      <c r="B1268" t="s">
        <v>11</v>
      </c>
      <c r="C1268" t="s">
        <v>14</v>
      </c>
      <c r="D1268" s="1">
        <v>-10000</v>
      </c>
      <c r="E1268" s="1">
        <v>-9189.34</v>
      </c>
      <c r="F1268" s="1">
        <v>810.66</v>
      </c>
    </row>
    <row r="1269" spans="1:6" x14ac:dyDescent="0.35">
      <c r="A1269" t="s">
        <v>113</v>
      </c>
      <c r="B1269" t="s">
        <v>11</v>
      </c>
      <c r="C1269" t="s">
        <v>14</v>
      </c>
      <c r="D1269" s="1">
        <v>0</v>
      </c>
      <c r="E1269" s="1">
        <v>-9481.83</v>
      </c>
      <c r="F1269" s="1">
        <v>-9481.83</v>
      </c>
    </row>
    <row r="1270" spans="1:6" x14ac:dyDescent="0.35">
      <c r="A1270" t="s">
        <v>6</v>
      </c>
      <c r="B1270" t="s">
        <v>12</v>
      </c>
      <c r="C1270" t="s">
        <v>14</v>
      </c>
      <c r="D1270" s="1">
        <v>-10000</v>
      </c>
      <c r="E1270" s="1">
        <v>0</v>
      </c>
      <c r="F1270" s="1">
        <v>10000</v>
      </c>
    </row>
    <row r="1271" spans="1:6" x14ac:dyDescent="0.35">
      <c r="A1271" t="s">
        <v>97</v>
      </c>
      <c r="B1271" t="s">
        <v>12</v>
      </c>
      <c r="C1271" t="s">
        <v>14</v>
      </c>
      <c r="D1271" s="1">
        <v>-10000</v>
      </c>
      <c r="E1271" s="1">
        <v>-15997.27</v>
      </c>
      <c r="F1271" s="1">
        <v>-5997.27</v>
      </c>
    </row>
    <row r="1272" spans="1:6" x14ac:dyDescent="0.35">
      <c r="A1272" t="s">
        <v>111</v>
      </c>
      <c r="B1272" t="s">
        <v>12</v>
      </c>
      <c r="C1272" t="s">
        <v>14</v>
      </c>
      <c r="D1272" s="1">
        <v>-10000</v>
      </c>
      <c r="E1272" s="1">
        <v>-9189.34</v>
      </c>
      <c r="F1272" s="1">
        <v>810.66</v>
      </c>
    </row>
    <row r="1273" spans="1:6" x14ac:dyDescent="0.35">
      <c r="A1273" t="s">
        <v>113</v>
      </c>
      <c r="B1273" t="s">
        <v>12</v>
      </c>
      <c r="C1273" t="s">
        <v>14</v>
      </c>
      <c r="D1273" s="1">
        <v>0</v>
      </c>
      <c r="E1273" s="1">
        <v>-9481.83</v>
      </c>
      <c r="F1273" s="1">
        <v>-9481.83</v>
      </c>
    </row>
    <row r="1274" spans="1:6" x14ac:dyDescent="0.35">
      <c r="A1274" t="s">
        <v>6</v>
      </c>
      <c r="B1274" t="s">
        <v>13</v>
      </c>
      <c r="C1274" t="s">
        <v>14</v>
      </c>
      <c r="D1274" s="1">
        <v>-7500</v>
      </c>
      <c r="E1274" s="1">
        <v>0</v>
      </c>
      <c r="F1274" s="1">
        <v>7500</v>
      </c>
    </row>
    <row r="1275" spans="1:6" x14ac:dyDescent="0.35">
      <c r="A1275" t="s">
        <v>97</v>
      </c>
      <c r="B1275" t="s">
        <v>13</v>
      </c>
      <c r="C1275" t="s">
        <v>14</v>
      </c>
      <c r="D1275" s="1">
        <v>-7500</v>
      </c>
      <c r="E1275" s="1">
        <v>-11997.95</v>
      </c>
      <c r="F1275" s="1">
        <v>-4497.95</v>
      </c>
    </row>
    <row r="1276" spans="1:6" x14ac:dyDescent="0.35">
      <c r="A1276" t="s">
        <v>111</v>
      </c>
      <c r="B1276" t="s">
        <v>13</v>
      </c>
      <c r="C1276" t="s">
        <v>14</v>
      </c>
      <c r="D1276" s="1">
        <v>-7500</v>
      </c>
      <c r="E1276" s="1">
        <v>-6892</v>
      </c>
      <c r="F1276" s="1">
        <v>608</v>
      </c>
    </row>
    <row r="1277" spans="1:6" x14ac:dyDescent="0.35">
      <c r="A1277" t="s">
        <v>113</v>
      </c>
      <c r="B1277" t="s">
        <v>13</v>
      </c>
      <c r="C1277" t="s">
        <v>14</v>
      </c>
      <c r="D1277" s="1">
        <v>0</v>
      </c>
      <c r="E1277" s="1">
        <v>-7111.38</v>
      </c>
      <c r="F1277" s="1">
        <v>-7111.38</v>
      </c>
    </row>
    <row r="1278" spans="1:6" x14ac:dyDescent="0.35">
      <c r="A1278" t="s">
        <v>6</v>
      </c>
      <c r="B1278" t="s">
        <v>15</v>
      </c>
      <c r="C1278" t="s">
        <v>16</v>
      </c>
      <c r="D1278" s="1">
        <v>-29378</v>
      </c>
      <c r="E1278" s="1">
        <v>-54810</v>
      </c>
      <c r="F1278" s="1">
        <v>-25432</v>
      </c>
    </row>
    <row r="1279" spans="1:6" x14ac:dyDescent="0.35">
      <c r="A1279" t="s">
        <v>97</v>
      </c>
      <c r="B1279" t="s">
        <v>15</v>
      </c>
      <c r="C1279" t="s">
        <v>16</v>
      </c>
      <c r="D1279" s="1">
        <v>-31728.240000000002</v>
      </c>
      <c r="E1279" s="1">
        <v>-37794.6</v>
      </c>
      <c r="F1279" s="1">
        <v>-6066.36</v>
      </c>
    </row>
    <row r="1280" spans="1:6" x14ac:dyDescent="0.35">
      <c r="A1280" t="s">
        <v>111</v>
      </c>
      <c r="B1280" t="s">
        <v>15</v>
      </c>
      <c r="C1280" t="s">
        <v>16</v>
      </c>
      <c r="D1280" s="1">
        <v>-34266.5</v>
      </c>
      <c r="E1280" s="1">
        <v>0</v>
      </c>
      <c r="F1280" s="1">
        <v>34266.5</v>
      </c>
    </row>
    <row r="1281" spans="1:6" x14ac:dyDescent="0.35">
      <c r="A1281" t="s">
        <v>113</v>
      </c>
      <c r="B1281" t="s">
        <v>15</v>
      </c>
      <c r="C1281" t="s">
        <v>16</v>
      </c>
      <c r="D1281" s="1">
        <v>-37007.82</v>
      </c>
      <c r="E1281" s="1">
        <v>0</v>
      </c>
      <c r="F1281" s="1">
        <v>37007.82</v>
      </c>
    </row>
    <row r="1282" spans="1:6" x14ac:dyDescent="0.35">
      <c r="A1282" t="s">
        <v>6</v>
      </c>
      <c r="B1282" t="s">
        <v>11</v>
      </c>
      <c r="C1282" t="s">
        <v>16</v>
      </c>
      <c r="D1282" s="1">
        <v>-22040</v>
      </c>
      <c r="E1282" s="1">
        <v>-24360</v>
      </c>
      <c r="F1282" s="1">
        <v>-2320</v>
      </c>
    </row>
    <row r="1283" spans="1:6" x14ac:dyDescent="0.35">
      <c r="A1283" t="s">
        <v>97</v>
      </c>
      <c r="B1283" t="s">
        <v>11</v>
      </c>
      <c r="C1283" t="s">
        <v>16</v>
      </c>
      <c r="D1283" s="1">
        <v>-23803.200000000001</v>
      </c>
      <c r="E1283" s="1">
        <v>-16797.599999999999</v>
      </c>
      <c r="F1283" s="1">
        <v>7005.6</v>
      </c>
    </row>
    <row r="1284" spans="1:6" x14ac:dyDescent="0.35">
      <c r="A1284" t="s">
        <v>111</v>
      </c>
      <c r="B1284" t="s">
        <v>11</v>
      </c>
      <c r="C1284" t="s">
        <v>16</v>
      </c>
      <c r="D1284" s="1">
        <v>-25707.46</v>
      </c>
      <c r="E1284" s="1">
        <v>0</v>
      </c>
      <c r="F1284" s="1">
        <v>25707.46</v>
      </c>
    </row>
    <row r="1285" spans="1:6" x14ac:dyDescent="0.35">
      <c r="A1285" t="s">
        <v>113</v>
      </c>
      <c r="B1285" t="s">
        <v>11</v>
      </c>
      <c r="C1285" t="s">
        <v>16</v>
      </c>
      <c r="D1285" s="1">
        <v>-27764.05</v>
      </c>
      <c r="E1285" s="1">
        <v>0</v>
      </c>
      <c r="F1285" s="1">
        <v>27764.05</v>
      </c>
    </row>
    <row r="1286" spans="1:6" x14ac:dyDescent="0.35">
      <c r="A1286" t="s">
        <v>6</v>
      </c>
      <c r="B1286" t="s">
        <v>12</v>
      </c>
      <c r="C1286" t="s">
        <v>16</v>
      </c>
      <c r="D1286" s="1">
        <v>-18367</v>
      </c>
      <c r="E1286" s="1">
        <v>-24360</v>
      </c>
      <c r="F1286" s="1">
        <v>-5993</v>
      </c>
    </row>
    <row r="1287" spans="1:6" x14ac:dyDescent="0.35">
      <c r="A1287" t="s">
        <v>97</v>
      </c>
      <c r="B1287" t="s">
        <v>12</v>
      </c>
      <c r="C1287" t="s">
        <v>16</v>
      </c>
      <c r="D1287" s="1">
        <v>-19836.36</v>
      </c>
      <c r="E1287" s="1">
        <v>-16797.599999999999</v>
      </c>
      <c r="F1287" s="1">
        <v>3038.76</v>
      </c>
    </row>
    <row r="1288" spans="1:6" x14ac:dyDescent="0.35">
      <c r="A1288" t="s">
        <v>111</v>
      </c>
      <c r="B1288" t="s">
        <v>12</v>
      </c>
      <c r="C1288" t="s">
        <v>16</v>
      </c>
      <c r="D1288" s="1">
        <v>-21423.27</v>
      </c>
      <c r="E1288" s="1">
        <v>0</v>
      </c>
      <c r="F1288" s="1">
        <v>21423.27</v>
      </c>
    </row>
    <row r="1289" spans="1:6" x14ac:dyDescent="0.35">
      <c r="A1289" t="s">
        <v>113</v>
      </c>
      <c r="B1289" t="s">
        <v>12</v>
      </c>
      <c r="C1289" t="s">
        <v>16</v>
      </c>
      <c r="D1289" s="1">
        <v>-23137.13</v>
      </c>
      <c r="E1289" s="1">
        <v>0</v>
      </c>
      <c r="F1289" s="1">
        <v>23137.13</v>
      </c>
    </row>
    <row r="1290" spans="1:6" x14ac:dyDescent="0.35">
      <c r="A1290" t="s">
        <v>6</v>
      </c>
      <c r="B1290" t="s">
        <v>13</v>
      </c>
      <c r="C1290" t="s">
        <v>16</v>
      </c>
      <c r="D1290" s="1">
        <v>-14693</v>
      </c>
      <c r="E1290" s="1">
        <v>-18270</v>
      </c>
      <c r="F1290" s="1">
        <v>-3577</v>
      </c>
    </row>
    <row r="1291" spans="1:6" x14ac:dyDescent="0.35">
      <c r="A1291" t="s">
        <v>97</v>
      </c>
      <c r="B1291" t="s">
        <v>13</v>
      </c>
      <c r="C1291" t="s">
        <v>16</v>
      </c>
      <c r="D1291" s="1">
        <v>-15868.44</v>
      </c>
      <c r="E1291" s="1">
        <v>-12598.2</v>
      </c>
      <c r="F1291" s="1">
        <v>3270.24</v>
      </c>
    </row>
    <row r="1292" spans="1:6" x14ac:dyDescent="0.35">
      <c r="A1292" t="s">
        <v>111</v>
      </c>
      <c r="B1292" t="s">
        <v>13</v>
      </c>
      <c r="C1292" t="s">
        <v>16</v>
      </c>
      <c r="D1292" s="1">
        <v>-17137.919999999998</v>
      </c>
      <c r="E1292" s="1">
        <v>0</v>
      </c>
      <c r="F1292" s="1">
        <v>17137.919999999998</v>
      </c>
    </row>
    <row r="1293" spans="1:6" x14ac:dyDescent="0.35">
      <c r="A1293" t="s">
        <v>113</v>
      </c>
      <c r="B1293" t="s">
        <v>13</v>
      </c>
      <c r="C1293" t="s">
        <v>16</v>
      </c>
      <c r="D1293" s="1">
        <v>-18508.95</v>
      </c>
      <c r="E1293" s="1">
        <v>0</v>
      </c>
      <c r="F1293" s="1">
        <v>18508.95</v>
      </c>
    </row>
    <row r="1294" spans="1:6" x14ac:dyDescent="0.35">
      <c r="A1294" t="s">
        <v>97</v>
      </c>
      <c r="B1294" t="s">
        <v>28</v>
      </c>
      <c r="C1294" t="s">
        <v>16</v>
      </c>
      <c r="D1294" s="1">
        <v>-50000</v>
      </c>
      <c r="E1294" s="1">
        <v>0</v>
      </c>
      <c r="F1294" s="1">
        <v>50000</v>
      </c>
    </row>
    <row r="1295" spans="1:6" x14ac:dyDescent="0.35">
      <c r="A1295" t="s">
        <v>6</v>
      </c>
      <c r="B1295" t="s">
        <v>10</v>
      </c>
      <c r="C1295" t="s">
        <v>17</v>
      </c>
      <c r="D1295" s="1">
        <v>-1091951.68</v>
      </c>
      <c r="E1295" s="1">
        <v>-988139.23</v>
      </c>
      <c r="F1295" s="1">
        <v>103812.45</v>
      </c>
    </row>
    <row r="1296" spans="1:6" x14ac:dyDescent="0.35">
      <c r="A1296" t="s">
        <v>97</v>
      </c>
      <c r="B1296" t="s">
        <v>10</v>
      </c>
      <c r="C1296" t="s">
        <v>17</v>
      </c>
      <c r="D1296" s="1">
        <v>-1205894.46</v>
      </c>
      <c r="E1296" s="1">
        <v>-1110205.51</v>
      </c>
      <c r="F1296" s="1">
        <v>95688.95</v>
      </c>
    </row>
    <row r="1297" spans="1:6" x14ac:dyDescent="0.35">
      <c r="A1297" t="s">
        <v>111</v>
      </c>
      <c r="B1297" t="s">
        <v>10</v>
      </c>
      <c r="C1297" t="s">
        <v>17</v>
      </c>
      <c r="D1297" s="1">
        <v>-1300846.78</v>
      </c>
      <c r="E1297" s="1">
        <v>-1228953.96</v>
      </c>
      <c r="F1297" s="1">
        <v>71892.820000000007</v>
      </c>
    </row>
    <row r="1298" spans="1:6" x14ac:dyDescent="0.35">
      <c r="A1298" t="s">
        <v>113</v>
      </c>
      <c r="B1298" t="s">
        <v>10</v>
      </c>
      <c r="C1298" t="s">
        <v>17</v>
      </c>
      <c r="D1298" s="1">
        <v>-2218723.96</v>
      </c>
      <c r="E1298" s="1">
        <v>-2214676.4</v>
      </c>
      <c r="F1298" s="1">
        <v>4047.56</v>
      </c>
    </row>
    <row r="1299" spans="1:6" x14ac:dyDescent="0.35">
      <c r="A1299" t="s">
        <v>6</v>
      </c>
      <c r="B1299" t="s">
        <v>7</v>
      </c>
      <c r="C1299" t="s">
        <v>17</v>
      </c>
      <c r="D1299" s="1">
        <v>-108324.4</v>
      </c>
      <c r="E1299" s="1">
        <v>-91011.78</v>
      </c>
      <c r="F1299" s="1">
        <v>17312.62</v>
      </c>
    </row>
    <row r="1300" spans="1:6" x14ac:dyDescent="0.35">
      <c r="A1300" t="s">
        <v>97</v>
      </c>
      <c r="B1300" t="s">
        <v>7</v>
      </c>
      <c r="C1300" t="s">
        <v>17</v>
      </c>
      <c r="D1300" s="1">
        <v>-119627.81</v>
      </c>
      <c r="E1300" s="1">
        <v>-103270.08</v>
      </c>
      <c r="F1300" s="1">
        <v>16357.73</v>
      </c>
    </row>
    <row r="1301" spans="1:6" x14ac:dyDescent="0.35">
      <c r="A1301" t="s">
        <v>111</v>
      </c>
      <c r="B1301" t="s">
        <v>7</v>
      </c>
      <c r="C1301" t="s">
        <v>17</v>
      </c>
      <c r="D1301" s="1">
        <v>-131370.18</v>
      </c>
      <c r="E1301" s="1">
        <v>-116511.81</v>
      </c>
      <c r="F1301" s="1">
        <v>14858.37</v>
      </c>
    </row>
    <row r="1302" spans="1:6" x14ac:dyDescent="0.35">
      <c r="A1302" t="s">
        <v>113</v>
      </c>
      <c r="B1302" t="s">
        <v>7</v>
      </c>
      <c r="C1302" t="s">
        <v>17</v>
      </c>
      <c r="D1302" s="1">
        <v>-222316.69</v>
      </c>
      <c r="E1302" s="1">
        <v>-195520.06</v>
      </c>
      <c r="F1302" s="1">
        <v>26796.63</v>
      </c>
    </row>
    <row r="1303" spans="1:6" x14ac:dyDescent="0.35">
      <c r="A1303" t="s">
        <v>6</v>
      </c>
      <c r="B1303" t="s">
        <v>8</v>
      </c>
      <c r="C1303" t="s">
        <v>17</v>
      </c>
      <c r="D1303" s="1">
        <v>-83109.259999999995</v>
      </c>
      <c r="E1303" s="1">
        <v>-71204.55</v>
      </c>
      <c r="F1303" s="1">
        <v>11904.71</v>
      </c>
    </row>
    <row r="1304" spans="1:6" x14ac:dyDescent="0.35">
      <c r="A1304" t="s">
        <v>97</v>
      </c>
      <c r="B1304" t="s">
        <v>8</v>
      </c>
      <c r="C1304" t="s">
        <v>17</v>
      </c>
      <c r="D1304" s="1">
        <v>-91781.53</v>
      </c>
      <c r="E1304" s="1">
        <v>-80298.149999999994</v>
      </c>
      <c r="F1304" s="1">
        <v>11483.38</v>
      </c>
    </row>
    <row r="1305" spans="1:6" x14ac:dyDescent="0.35">
      <c r="A1305" t="s">
        <v>111</v>
      </c>
      <c r="B1305" t="s">
        <v>8</v>
      </c>
      <c r="C1305" t="s">
        <v>17</v>
      </c>
      <c r="D1305" s="1">
        <v>-99008.42</v>
      </c>
      <c r="E1305" s="1">
        <v>-91807.27</v>
      </c>
      <c r="F1305" s="1">
        <v>7201.15</v>
      </c>
    </row>
    <row r="1306" spans="1:6" x14ac:dyDescent="0.35">
      <c r="A1306" t="s">
        <v>113</v>
      </c>
      <c r="B1306" t="s">
        <v>8</v>
      </c>
      <c r="C1306" t="s">
        <v>17</v>
      </c>
      <c r="D1306" s="1">
        <v>-169105.49</v>
      </c>
      <c r="E1306" s="1">
        <v>-155070.04</v>
      </c>
      <c r="F1306" s="1">
        <v>14035.45</v>
      </c>
    </row>
    <row r="1307" spans="1:6" x14ac:dyDescent="0.35">
      <c r="A1307" t="s">
        <v>6</v>
      </c>
      <c r="B1307" t="s">
        <v>18</v>
      </c>
      <c r="C1307" t="s">
        <v>17</v>
      </c>
      <c r="D1307" s="1">
        <v>-68587.09</v>
      </c>
      <c r="E1307" s="1">
        <v>-59013.82</v>
      </c>
      <c r="F1307" s="1">
        <v>9573.27</v>
      </c>
    </row>
    <row r="1308" spans="1:6" x14ac:dyDescent="0.35">
      <c r="A1308" t="s">
        <v>97</v>
      </c>
      <c r="B1308" t="s">
        <v>18</v>
      </c>
      <c r="C1308" t="s">
        <v>17</v>
      </c>
      <c r="D1308" s="1">
        <v>-75744</v>
      </c>
      <c r="E1308" s="1">
        <v>-65105.75</v>
      </c>
      <c r="F1308" s="1">
        <v>10638.25</v>
      </c>
    </row>
    <row r="1309" spans="1:6" x14ac:dyDescent="0.35">
      <c r="A1309" t="s">
        <v>111</v>
      </c>
      <c r="B1309" t="s">
        <v>18</v>
      </c>
      <c r="C1309" t="s">
        <v>17</v>
      </c>
      <c r="D1309" s="1">
        <v>-81708.09</v>
      </c>
      <c r="E1309" s="1">
        <v>-73444.320000000007</v>
      </c>
      <c r="F1309" s="1">
        <v>8263.77</v>
      </c>
    </row>
    <row r="1310" spans="1:6" x14ac:dyDescent="0.35">
      <c r="A1310" t="s">
        <v>113</v>
      </c>
      <c r="B1310" t="s">
        <v>18</v>
      </c>
      <c r="C1310" t="s">
        <v>17</v>
      </c>
      <c r="D1310" s="1">
        <v>-139932.76</v>
      </c>
      <c r="E1310" s="1">
        <v>-126142.14</v>
      </c>
      <c r="F1310" s="1">
        <v>13790.62</v>
      </c>
    </row>
    <row r="1311" spans="1:6" x14ac:dyDescent="0.35">
      <c r="A1311" t="s">
        <v>6</v>
      </c>
      <c r="B1311" t="s">
        <v>15</v>
      </c>
      <c r="C1311" t="s">
        <v>19</v>
      </c>
      <c r="D1311" s="1">
        <v>-1293560.18</v>
      </c>
      <c r="E1311" s="1">
        <v>-1115895.52</v>
      </c>
      <c r="F1311" s="1">
        <v>177664.66</v>
      </c>
    </row>
    <row r="1312" spans="1:6" x14ac:dyDescent="0.35">
      <c r="A1312" t="s">
        <v>97</v>
      </c>
      <c r="B1312" t="s">
        <v>15</v>
      </c>
      <c r="C1312" t="s">
        <v>19</v>
      </c>
      <c r="D1312" s="1">
        <v>-1430344.71</v>
      </c>
      <c r="E1312" s="1">
        <v>-1251090.55</v>
      </c>
      <c r="F1312" s="1">
        <v>179254.16</v>
      </c>
    </row>
    <row r="1313" spans="1:6" x14ac:dyDescent="0.35">
      <c r="A1313" t="s">
        <v>111</v>
      </c>
      <c r="B1313" t="s">
        <v>15</v>
      </c>
      <c r="C1313" t="s">
        <v>19</v>
      </c>
      <c r="D1313" s="1">
        <v>-1543989.22</v>
      </c>
      <c r="E1313" s="1">
        <v>-1383788.9</v>
      </c>
      <c r="F1313" s="1">
        <v>160200.32000000001</v>
      </c>
    </row>
    <row r="1314" spans="1:6" x14ac:dyDescent="0.35">
      <c r="A1314" t="s">
        <v>113</v>
      </c>
      <c r="B1314" t="s">
        <v>15</v>
      </c>
      <c r="C1314" t="s">
        <v>19</v>
      </c>
      <c r="D1314" s="1">
        <v>-2614213.98</v>
      </c>
      <c r="E1314" s="1">
        <v>-2426178.46</v>
      </c>
      <c r="F1314" s="1">
        <v>188035.52</v>
      </c>
    </row>
    <row r="1315" spans="1:6" x14ac:dyDescent="0.35">
      <c r="A1315" t="s">
        <v>6</v>
      </c>
      <c r="B1315" t="s">
        <v>11</v>
      </c>
      <c r="C1315" t="s">
        <v>19</v>
      </c>
      <c r="D1315" s="1">
        <v>-646938.66</v>
      </c>
      <c r="E1315" s="1">
        <v>-583608.97</v>
      </c>
      <c r="F1315" s="1">
        <v>63329.69</v>
      </c>
    </row>
    <row r="1316" spans="1:6" x14ac:dyDescent="0.35">
      <c r="A1316" t="s">
        <v>97</v>
      </c>
      <c r="B1316" t="s">
        <v>11</v>
      </c>
      <c r="C1316" t="s">
        <v>19</v>
      </c>
      <c r="D1316" s="1">
        <v>-716003.8</v>
      </c>
      <c r="E1316" s="1">
        <v>-563466.52</v>
      </c>
      <c r="F1316" s="1">
        <v>152537.28</v>
      </c>
    </row>
    <row r="1317" spans="1:6" x14ac:dyDescent="0.35">
      <c r="A1317" t="s">
        <v>111</v>
      </c>
      <c r="B1317" t="s">
        <v>11</v>
      </c>
      <c r="C1317" t="s">
        <v>19</v>
      </c>
      <c r="D1317" s="1">
        <v>-772834.91</v>
      </c>
      <c r="E1317" s="1">
        <v>-627518.43999999994</v>
      </c>
      <c r="F1317" s="1">
        <v>145316.47</v>
      </c>
    </row>
    <row r="1318" spans="1:6" x14ac:dyDescent="0.35">
      <c r="A1318" t="s">
        <v>113</v>
      </c>
      <c r="B1318" t="s">
        <v>11</v>
      </c>
      <c r="C1318" t="s">
        <v>19</v>
      </c>
      <c r="D1318" s="1">
        <v>-1301230.94</v>
      </c>
      <c r="E1318" s="1">
        <v>-1149691.94</v>
      </c>
      <c r="F1318" s="1">
        <v>151539</v>
      </c>
    </row>
    <row r="1319" spans="1:6" x14ac:dyDescent="0.35">
      <c r="A1319" t="s">
        <v>6</v>
      </c>
      <c r="B1319" t="s">
        <v>12</v>
      </c>
      <c r="C1319" t="s">
        <v>19</v>
      </c>
      <c r="D1319" s="1">
        <v>-515283.07</v>
      </c>
      <c r="E1319" s="1">
        <v>-389872.29</v>
      </c>
      <c r="F1319" s="1">
        <v>125410.78</v>
      </c>
    </row>
    <row r="1320" spans="1:6" x14ac:dyDescent="0.35">
      <c r="A1320" t="s">
        <v>97</v>
      </c>
      <c r="B1320" t="s">
        <v>12</v>
      </c>
      <c r="C1320" t="s">
        <v>19</v>
      </c>
      <c r="D1320" s="1">
        <v>-570556.49</v>
      </c>
      <c r="E1320" s="1">
        <v>-507616.74</v>
      </c>
      <c r="F1320" s="1">
        <v>62939.75</v>
      </c>
    </row>
    <row r="1321" spans="1:6" x14ac:dyDescent="0.35">
      <c r="A1321" t="s">
        <v>111</v>
      </c>
      <c r="B1321" t="s">
        <v>12</v>
      </c>
      <c r="C1321" t="s">
        <v>19</v>
      </c>
      <c r="D1321" s="1">
        <v>-615935.06999999995</v>
      </c>
      <c r="E1321" s="1">
        <v>-564245.41</v>
      </c>
      <c r="F1321" s="1">
        <v>51689.66</v>
      </c>
    </row>
    <row r="1322" spans="1:6" x14ac:dyDescent="0.35">
      <c r="A1322" t="s">
        <v>113</v>
      </c>
      <c r="B1322" t="s">
        <v>12</v>
      </c>
      <c r="C1322" t="s">
        <v>19</v>
      </c>
      <c r="D1322" s="1">
        <v>-1038037.88</v>
      </c>
      <c r="E1322" s="1">
        <v>-986288.16</v>
      </c>
      <c r="F1322" s="1">
        <v>51749.72</v>
      </c>
    </row>
    <row r="1323" spans="1:6" x14ac:dyDescent="0.35">
      <c r="A1323" t="s">
        <v>6</v>
      </c>
      <c r="B1323" t="s">
        <v>13</v>
      </c>
      <c r="C1323" t="s">
        <v>19</v>
      </c>
      <c r="D1323" s="1">
        <v>-460911.33</v>
      </c>
      <c r="E1323" s="1">
        <v>-463768.84</v>
      </c>
      <c r="F1323" s="1">
        <v>-2857.51</v>
      </c>
    </row>
    <row r="1324" spans="1:6" x14ac:dyDescent="0.35">
      <c r="A1324" t="s">
        <v>97</v>
      </c>
      <c r="B1324" t="s">
        <v>13</v>
      </c>
      <c r="C1324" t="s">
        <v>19</v>
      </c>
      <c r="D1324" s="1">
        <v>-510645.53</v>
      </c>
      <c r="E1324" s="1">
        <v>-451728.19</v>
      </c>
      <c r="F1324" s="1">
        <v>58917.34</v>
      </c>
    </row>
    <row r="1325" spans="1:6" x14ac:dyDescent="0.35">
      <c r="A1325" t="s">
        <v>111</v>
      </c>
      <c r="B1325" t="s">
        <v>13</v>
      </c>
      <c r="C1325" t="s">
        <v>19</v>
      </c>
      <c r="D1325" s="1">
        <v>-552874.43000000005</v>
      </c>
      <c r="E1325" s="1">
        <v>-464072.4</v>
      </c>
      <c r="F1325" s="1">
        <v>88802.03</v>
      </c>
    </row>
    <row r="1326" spans="1:6" x14ac:dyDescent="0.35">
      <c r="A1326" t="s">
        <v>113</v>
      </c>
      <c r="B1326" t="s">
        <v>13</v>
      </c>
      <c r="C1326" t="s">
        <v>19</v>
      </c>
      <c r="D1326" s="1">
        <v>-933586.5</v>
      </c>
      <c r="E1326" s="1">
        <v>-875410.85</v>
      </c>
      <c r="F1326" s="1">
        <v>58175.65</v>
      </c>
    </row>
    <row r="1327" spans="1:6" x14ac:dyDescent="0.35">
      <c r="A1327" t="s">
        <v>6</v>
      </c>
      <c r="B1327" t="s">
        <v>15</v>
      </c>
      <c r="C1327" t="s">
        <v>20</v>
      </c>
      <c r="D1327" s="1">
        <v>-47343.08</v>
      </c>
      <c r="E1327" s="1">
        <v>-40743.699999999997</v>
      </c>
      <c r="F1327" s="1">
        <v>6599.38</v>
      </c>
    </row>
    <row r="1328" spans="1:6" x14ac:dyDescent="0.35">
      <c r="A1328" t="s">
        <v>97</v>
      </c>
      <c r="B1328" t="s">
        <v>15</v>
      </c>
      <c r="C1328" t="s">
        <v>20</v>
      </c>
      <c r="D1328" s="1">
        <v>-52283.23</v>
      </c>
      <c r="E1328" s="1">
        <v>-85489.42</v>
      </c>
      <c r="F1328" s="1">
        <v>-33206.19</v>
      </c>
    </row>
    <row r="1329" spans="1:6" x14ac:dyDescent="0.35">
      <c r="A1329" t="s">
        <v>111</v>
      </c>
      <c r="B1329" t="s">
        <v>15</v>
      </c>
      <c r="C1329" t="s">
        <v>20</v>
      </c>
      <c r="D1329" s="1">
        <v>-56400.02</v>
      </c>
      <c r="E1329" s="1">
        <v>-95019.24</v>
      </c>
      <c r="F1329" s="1">
        <v>-38619.22</v>
      </c>
    </row>
    <row r="1330" spans="1:6" x14ac:dyDescent="0.35">
      <c r="A1330" t="s">
        <v>113</v>
      </c>
      <c r="B1330" t="s">
        <v>15</v>
      </c>
      <c r="C1330" t="s">
        <v>20</v>
      </c>
      <c r="D1330" s="1">
        <v>-94627.43</v>
      </c>
      <c r="E1330" s="1">
        <v>-87117.02</v>
      </c>
      <c r="F1330" s="1">
        <v>7510.41</v>
      </c>
    </row>
    <row r="1331" spans="1:6" x14ac:dyDescent="0.35">
      <c r="A1331" t="s">
        <v>6</v>
      </c>
      <c r="B1331" t="s">
        <v>11</v>
      </c>
      <c r="C1331" t="s">
        <v>20</v>
      </c>
      <c r="D1331" s="1">
        <v>-21041.37</v>
      </c>
      <c r="E1331" s="1">
        <v>-18108.310000000001</v>
      </c>
      <c r="F1331" s="1">
        <v>2933.06</v>
      </c>
    </row>
    <row r="1332" spans="1:6" x14ac:dyDescent="0.35">
      <c r="A1332" t="s">
        <v>97</v>
      </c>
      <c r="B1332" t="s">
        <v>11</v>
      </c>
      <c r="C1332" t="s">
        <v>20</v>
      </c>
      <c r="D1332" s="1">
        <v>-23236.99</v>
      </c>
      <c r="E1332" s="1">
        <v>-37995.300000000003</v>
      </c>
      <c r="F1332" s="1">
        <v>-14758.31</v>
      </c>
    </row>
    <row r="1333" spans="1:6" x14ac:dyDescent="0.35">
      <c r="A1333" t="s">
        <v>111</v>
      </c>
      <c r="B1333" t="s">
        <v>11</v>
      </c>
      <c r="C1333" t="s">
        <v>20</v>
      </c>
      <c r="D1333" s="1">
        <v>-25066.67</v>
      </c>
      <c r="E1333" s="1">
        <v>-42230.77</v>
      </c>
      <c r="F1333" s="1">
        <v>-17164.099999999999</v>
      </c>
    </row>
    <row r="1334" spans="1:6" x14ac:dyDescent="0.35">
      <c r="A1334" t="s">
        <v>113</v>
      </c>
      <c r="B1334" t="s">
        <v>11</v>
      </c>
      <c r="C1334" t="s">
        <v>20</v>
      </c>
      <c r="D1334" s="1">
        <v>-42056.639999999999</v>
      </c>
      <c r="E1334" s="1">
        <v>-38718.68</v>
      </c>
      <c r="F1334" s="1">
        <v>3337.96</v>
      </c>
    </row>
    <row r="1335" spans="1:6" x14ac:dyDescent="0.35">
      <c r="A1335" t="s">
        <v>6</v>
      </c>
      <c r="B1335" t="s">
        <v>12</v>
      </c>
      <c r="C1335" t="s">
        <v>20</v>
      </c>
      <c r="D1335" s="1">
        <v>-21041.37</v>
      </c>
      <c r="E1335" s="1">
        <v>-18108.310000000001</v>
      </c>
      <c r="F1335" s="1">
        <v>2933.06</v>
      </c>
    </row>
    <row r="1336" spans="1:6" x14ac:dyDescent="0.35">
      <c r="A1336" t="s">
        <v>97</v>
      </c>
      <c r="B1336" t="s">
        <v>12</v>
      </c>
      <c r="C1336" t="s">
        <v>20</v>
      </c>
      <c r="D1336" s="1">
        <v>-23236.99</v>
      </c>
      <c r="E1336" s="1">
        <v>-37995.300000000003</v>
      </c>
      <c r="F1336" s="1">
        <v>-14758.31</v>
      </c>
    </row>
    <row r="1337" spans="1:6" x14ac:dyDescent="0.35">
      <c r="A1337" t="s">
        <v>111</v>
      </c>
      <c r="B1337" t="s">
        <v>12</v>
      </c>
      <c r="C1337" t="s">
        <v>20</v>
      </c>
      <c r="D1337" s="1">
        <v>-25066.67</v>
      </c>
      <c r="E1337" s="1">
        <v>-42230.77</v>
      </c>
      <c r="F1337" s="1">
        <v>-17164.099999999999</v>
      </c>
    </row>
    <row r="1338" spans="1:6" x14ac:dyDescent="0.35">
      <c r="A1338" t="s">
        <v>113</v>
      </c>
      <c r="B1338" t="s">
        <v>12</v>
      </c>
      <c r="C1338" t="s">
        <v>20</v>
      </c>
      <c r="D1338" s="1">
        <v>-42056.639999999999</v>
      </c>
      <c r="E1338" s="1">
        <v>-38718.68</v>
      </c>
      <c r="F1338" s="1">
        <v>3337.96</v>
      </c>
    </row>
    <row r="1339" spans="1:6" x14ac:dyDescent="0.35">
      <c r="A1339" t="s">
        <v>6</v>
      </c>
      <c r="B1339" t="s">
        <v>13</v>
      </c>
      <c r="C1339" t="s">
        <v>20</v>
      </c>
      <c r="D1339" s="1">
        <v>-15781.03</v>
      </c>
      <c r="E1339" s="1">
        <v>-13581.23</v>
      </c>
      <c r="F1339" s="1">
        <v>2199.8000000000002</v>
      </c>
    </row>
    <row r="1340" spans="1:6" x14ac:dyDescent="0.35">
      <c r="A1340" t="s">
        <v>97</v>
      </c>
      <c r="B1340" t="s">
        <v>13</v>
      </c>
      <c r="C1340" t="s">
        <v>20</v>
      </c>
      <c r="D1340" s="1">
        <v>-17427.740000000002</v>
      </c>
      <c r="E1340" s="1">
        <v>-28496.47</v>
      </c>
      <c r="F1340" s="1">
        <v>-11068.73</v>
      </c>
    </row>
    <row r="1341" spans="1:6" x14ac:dyDescent="0.35">
      <c r="A1341" t="s">
        <v>111</v>
      </c>
      <c r="B1341" t="s">
        <v>13</v>
      </c>
      <c r="C1341" t="s">
        <v>20</v>
      </c>
      <c r="D1341" s="1">
        <v>-18800.009999999998</v>
      </c>
      <c r="E1341" s="1">
        <v>-31673.08</v>
      </c>
      <c r="F1341" s="1">
        <v>-12873.07</v>
      </c>
    </row>
    <row r="1342" spans="1:6" x14ac:dyDescent="0.35">
      <c r="A1342" t="s">
        <v>113</v>
      </c>
      <c r="B1342" t="s">
        <v>13</v>
      </c>
      <c r="C1342" t="s">
        <v>20</v>
      </c>
      <c r="D1342" s="1">
        <v>-31542.48</v>
      </c>
      <c r="E1342" s="1">
        <v>-29039.01</v>
      </c>
      <c r="F1342" s="1">
        <v>2503.4699999999998</v>
      </c>
    </row>
    <row r="1343" spans="1:6" x14ac:dyDescent="0.35">
      <c r="A1343" t="s">
        <v>6</v>
      </c>
      <c r="B1343" t="s">
        <v>21</v>
      </c>
      <c r="C1343" t="s">
        <v>20</v>
      </c>
      <c r="D1343" s="1">
        <v>-317373</v>
      </c>
      <c r="E1343" s="1">
        <v>-292056.57</v>
      </c>
      <c r="F1343" s="1">
        <v>25316.43</v>
      </c>
    </row>
    <row r="1344" spans="1:6" x14ac:dyDescent="0.35">
      <c r="A1344" t="s">
        <v>97</v>
      </c>
      <c r="B1344" t="s">
        <v>21</v>
      </c>
      <c r="C1344" t="s">
        <v>20</v>
      </c>
      <c r="D1344" s="1">
        <v>-350490.19</v>
      </c>
      <c r="E1344" s="1">
        <v>-340740.17</v>
      </c>
      <c r="F1344" s="1">
        <v>9750.02</v>
      </c>
    </row>
    <row r="1345" spans="1:6" x14ac:dyDescent="0.35">
      <c r="A1345" t="s">
        <v>111</v>
      </c>
      <c r="B1345" t="s">
        <v>21</v>
      </c>
      <c r="C1345" t="s">
        <v>20</v>
      </c>
      <c r="D1345" s="1">
        <v>-378087.84</v>
      </c>
      <c r="E1345" s="1">
        <v>-380835.53</v>
      </c>
      <c r="F1345" s="1">
        <v>-2747.69</v>
      </c>
    </row>
    <row r="1346" spans="1:6" x14ac:dyDescent="0.35">
      <c r="A1346" t="s">
        <v>113</v>
      </c>
      <c r="B1346" t="s">
        <v>21</v>
      </c>
      <c r="C1346" t="s">
        <v>20</v>
      </c>
      <c r="D1346" s="1">
        <v>-639380.64</v>
      </c>
      <c r="E1346" s="1">
        <v>-642795.92000000004</v>
      </c>
      <c r="F1346" s="1">
        <v>-3415.28</v>
      </c>
    </row>
    <row r="1347" spans="1:6" x14ac:dyDescent="0.35">
      <c r="A1347" t="s">
        <v>6</v>
      </c>
      <c r="B1347" t="s">
        <v>15</v>
      </c>
      <c r="C1347" t="s">
        <v>22</v>
      </c>
      <c r="D1347" s="1">
        <v>-116912.04</v>
      </c>
      <c r="E1347" s="1">
        <v>-104292.15</v>
      </c>
      <c r="F1347" s="1">
        <v>12619.89</v>
      </c>
    </row>
    <row r="1348" spans="1:6" x14ac:dyDescent="0.35">
      <c r="A1348" t="s">
        <v>97</v>
      </c>
      <c r="B1348" t="s">
        <v>15</v>
      </c>
      <c r="C1348" t="s">
        <v>22</v>
      </c>
      <c r="D1348" s="1">
        <v>-232084.43</v>
      </c>
      <c r="E1348" s="1">
        <v>-76760.61</v>
      </c>
      <c r="F1348" s="1">
        <v>155323.82</v>
      </c>
    </row>
    <row r="1349" spans="1:6" x14ac:dyDescent="0.35">
      <c r="A1349" t="s">
        <v>111</v>
      </c>
      <c r="B1349" t="s">
        <v>15</v>
      </c>
      <c r="C1349" t="s">
        <v>22</v>
      </c>
      <c r="D1349" s="1">
        <v>-250358.79</v>
      </c>
      <c r="E1349" s="1">
        <v>-85885.88</v>
      </c>
      <c r="F1349" s="1">
        <v>164472.91</v>
      </c>
    </row>
    <row r="1350" spans="1:6" x14ac:dyDescent="0.35">
      <c r="A1350" t="s">
        <v>113</v>
      </c>
      <c r="B1350" t="s">
        <v>15</v>
      </c>
      <c r="C1350" t="s">
        <v>22</v>
      </c>
      <c r="D1350" s="1">
        <v>-417923.04</v>
      </c>
      <c r="E1350" s="1">
        <v>-226865.36</v>
      </c>
      <c r="F1350" s="1">
        <v>191057.68</v>
      </c>
    </row>
    <row r="1351" spans="1:6" x14ac:dyDescent="0.35">
      <c r="A1351" t="s">
        <v>6</v>
      </c>
      <c r="B1351" t="s">
        <v>11</v>
      </c>
      <c r="C1351" t="s">
        <v>22</v>
      </c>
      <c r="D1351" s="1">
        <v>-51960.91</v>
      </c>
      <c r="E1351" s="1">
        <v>-46352.07</v>
      </c>
      <c r="F1351" s="1">
        <v>5608.84</v>
      </c>
    </row>
    <row r="1352" spans="1:6" x14ac:dyDescent="0.35">
      <c r="A1352" t="s">
        <v>97</v>
      </c>
      <c r="B1352" t="s">
        <v>11</v>
      </c>
      <c r="C1352" t="s">
        <v>22</v>
      </c>
      <c r="D1352" s="1">
        <v>-103148.63</v>
      </c>
      <c r="E1352" s="1">
        <v>-34115.83</v>
      </c>
      <c r="F1352" s="1">
        <v>69032.800000000003</v>
      </c>
    </row>
    <row r="1353" spans="1:6" x14ac:dyDescent="0.35">
      <c r="A1353" t="s">
        <v>111</v>
      </c>
      <c r="B1353" t="s">
        <v>11</v>
      </c>
      <c r="C1353" t="s">
        <v>22</v>
      </c>
      <c r="D1353" s="1">
        <v>-111270.57</v>
      </c>
      <c r="E1353" s="1">
        <v>-38171.5</v>
      </c>
      <c r="F1353" s="1">
        <v>73099.070000000007</v>
      </c>
    </row>
    <row r="1354" spans="1:6" x14ac:dyDescent="0.35">
      <c r="A1354" t="s">
        <v>113</v>
      </c>
      <c r="B1354" t="s">
        <v>11</v>
      </c>
      <c r="C1354" t="s">
        <v>22</v>
      </c>
      <c r="D1354" s="1">
        <v>-185743.57</v>
      </c>
      <c r="E1354" s="1">
        <v>-100829.05</v>
      </c>
      <c r="F1354" s="1">
        <v>84914.52</v>
      </c>
    </row>
    <row r="1355" spans="1:6" x14ac:dyDescent="0.35">
      <c r="A1355" t="s">
        <v>6</v>
      </c>
      <c r="B1355" t="s">
        <v>12</v>
      </c>
      <c r="C1355" t="s">
        <v>22</v>
      </c>
      <c r="D1355" s="1">
        <v>-51960.91</v>
      </c>
      <c r="E1355" s="1">
        <v>-46352.07</v>
      </c>
      <c r="F1355" s="1">
        <v>5608.84</v>
      </c>
    </row>
    <row r="1356" spans="1:6" x14ac:dyDescent="0.35">
      <c r="A1356" t="s">
        <v>97</v>
      </c>
      <c r="B1356" t="s">
        <v>12</v>
      </c>
      <c r="C1356" t="s">
        <v>22</v>
      </c>
      <c r="D1356" s="1">
        <v>-103148.63</v>
      </c>
      <c r="E1356" s="1">
        <v>-34115.83</v>
      </c>
      <c r="F1356" s="1">
        <v>69032.800000000003</v>
      </c>
    </row>
    <row r="1357" spans="1:6" x14ac:dyDescent="0.35">
      <c r="A1357" t="s">
        <v>111</v>
      </c>
      <c r="B1357" t="s">
        <v>12</v>
      </c>
      <c r="C1357" t="s">
        <v>22</v>
      </c>
      <c r="D1357" s="1">
        <v>-111270.57</v>
      </c>
      <c r="E1357" s="1">
        <v>-38171.5</v>
      </c>
      <c r="F1357" s="1">
        <v>73099.070000000007</v>
      </c>
    </row>
    <row r="1358" spans="1:6" x14ac:dyDescent="0.35">
      <c r="A1358" t="s">
        <v>113</v>
      </c>
      <c r="B1358" t="s">
        <v>12</v>
      </c>
      <c r="C1358" t="s">
        <v>22</v>
      </c>
      <c r="D1358" s="1">
        <v>-185743.57</v>
      </c>
      <c r="E1358" s="1">
        <v>-100829.05</v>
      </c>
      <c r="F1358" s="1">
        <v>84914.52</v>
      </c>
    </row>
    <row r="1359" spans="1:6" x14ac:dyDescent="0.35">
      <c r="A1359" t="s">
        <v>6</v>
      </c>
      <c r="B1359" t="s">
        <v>13</v>
      </c>
      <c r="C1359" t="s">
        <v>22</v>
      </c>
      <c r="D1359" s="1">
        <v>-38970.68</v>
      </c>
      <c r="E1359" s="1">
        <v>-34764.050000000003</v>
      </c>
      <c r="F1359" s="1">
        <v>4206.63</v>
      </c>
    </row>
    <row r="1360" spans="1:6" x14ac:dyDescent="0.35">
      <c r="A1360" t="s">
        <v>97</v>
      </c>
      <c r="B1360" t="s">
        <v>13</v>
      </c>
      <c r="C1360" t="s">
        <v>22</v>
      </c>
      <c r="D1360" s="1">
        <v>-77361.48</v>
      </c>
      <c r="E1360" s="1">
        <v>-25586.87</v>
      </c>
      <c r="F1360" s="1">
        <v>51774.61</v>
      </c>
    </row>
    <row r="1361" spans="1:6" x14ac:dyDescent="0.35">
      <c r="A1361" t="s">
        <v>111</v>
      </c>
      <c r="B1361" t="s">
        <v>13</v>
      </c>
      <c r="C1361" t="s">
        <v>22</v>
      </c>
      <c r="D1361" s="1">
        <v>-83452.929999999993</v>
      </c>
      <c r="E1361" s="1">
        <v>-28628.63</v>
      </c>
      <c r="F1361" s="1">
        <v>54824.3</v>
      </c>
    </row>
    <row r="1362" spans="1:6" x14ac:dyDescent="0.35">
      <c r="A1362" t="s">
        <v>113</v>
      </c>
      <c r="B1362" t="s">
        <v>13</v>
      </c>
      <c r="C1362" t="s">
        <v>22</v>
      </c>
      <c r="D1362" s="1">
        <v>-139307.68</v>
      </c>
      <c r="E1362" s="1">
        <v>-75621.789999999994</v>
      </c>
      <c r="F1362" s="1">
        <v>63685.89</v>
      </c>
    </row>
    <row r="1363" spans="1:6" x14ac:dyDescent="0.35">
      <c r="A1363" t="s">
        <v>6</v>
      </c>
      <c r="B1363" t="s">
        <v>8</v>
      </c>
      <c r="C1363" t="s">
        <v>23</v>
      </c>
      <c r="D1363" s="1">
        <v>-182960.13</v>
      </c>
      <c r="E1363" s="1">
        <v>-156434.48000000001</v>
      </c>
      <c r="F1363" s="1">
        <v>26525.65</v>
      </c>
    </row>
    <row r="1364" spans="1:6" x14ac:dyDescent="0.35">
      <c r="A1364" t="s">
        <v>97</v>
      </c>
      <c r="B1364" t="s">
        <v>8</v>
      </c>
      <c r="C1364" t="s">
        <v>23</v>
      </c>
      <c r="D1364" s="1">
        <v>-202051.62</v>
      </c>
      <c r="E1364" s="1">
        <v>-179588.99</v>
      </c>
      <c r="F1364" s="1">
        <v>22462.63</v>
      </c>
    </row>
    <row r="1365" spans="1:6" x14ac:dyDescent="0.35">
      <c r="A1365" t="s">
        <v>111</v>
      </c>
      <c r="B1365" t="s">
        <v>8</v>
      </c>
      <c r="C1365" t="s">
        <v>23</v>
      </c>
      <c r="D1365" s="1">
        <v>-217961.19</v>
      </c>
      <c r="E1365" s="1">
        <v>-196421.87</v>
      </c>
      <c r="F1365" s="1">
        <v>21539.32</v>
      </c>
    </row>
    <row r="1366" spans="1:6" x14ac:dyDescent="0.35">
      <c r="A1366" t="s">
        <v>113</v>
      </c>
      <c r="B1366" t="s">
        <v>8</v>
      </c>
      <c r="C1366" t="s">
        <v>23</v>
      </c>
      <c r="D1366" s="1">
        <v>-370597.72</v>
      </c>
      <c r="E1366" s="1">
        <v>-336783.06</v>
      </c>
      <c r="F1366" s="1">
        <v>33814.660000000003</v>
      </c>
    </row>
    <row r="1367" spans="1:6" x14ac:dyDescent="0.35">
      <c r="A1367" t="s">
        <v>6</v>
      </c>
      <c r="B1367" t="s">
        <v>7</v>
      </c>
      <c r="C1367" t="s">
        <v>24</v>
      </c>
      <c r="D1367" s="1">
        <v>-250650.69</v>
      </c>
      <c r="E1367" s="1">
        <v>-239646.01</v>
      </c>
      <c r="F1367" s="1">
        <v>11004.68</v>
      </c>
    </row>
    <row r="1368" spans="1:6" x14ac:dyDescent="0.35">
      <c r="A1368" t="s">
        <v>97</v>
      </c>
      <c r="B1368" t="s">
        <v>7</v>
      </c>
      <c r="C1368" t="s">
        <v>24</v>
      </c>
      <c r="D1368" s="1">
        <v>-276805.55</v>
      </c>
      <c r="E1368" s="1">
        <v>-256193.42</v>
      </c>
      <c r="F1368" s="1">
        <v>20612.13</v>
      </c>
    </row>
    <row r="1369" spans="1:6" x14ac:dyDescent="0.35">
      <c r="A1369" t="s">
        <v>111</v>
      </c>
      <c r="B1369" t="s">
        <v>7</v>
      </c>
      <c r="C1369" t="s">
        <v>24</v>
      </c>
      <c r="D1369" s="1">
        <v>-298601.26</v>
      </c>
      <c r="E1369" s="1">
        <v>-286583.74</v>
      </c>
      <c r="F1369" s="1">
        <v>12017.52</v>
      </c>
    </row>
    <row r="1370" spans="1:6" x14ac:dyDescent="0.35">
      <c r="A1370" t="s">
        <v>113</v>
      </c>
      <c r="B1370" t="s">
        <v>7</v>
      </c>
      <c r="C1370" t="s">
        <v>24</v>
      </c>
      <c r="D1370" s="1">
        <v>-511382.63</v>
      </c>
      <c r="E1370" s="1">
        <v>-511660.87</v>
      </c>
      <c r="F1370" s="1">
        <v>-278.24</v>
      </c>
    </row>
    <row r="1371" spans="1:6" x14ac:dyDescent="0.35">
      <c r="A1371" t="s">
        <v>6</v>
      </c>
      <c r="B1371" t="s">
        <v>10</v>
      </c>
      <c r="C1371" t="s">
        <v>25</v>
      </c>
      <c r="D1371" s="1">
        <v>-166388.19</v>
      </c>
      <c r="E1371" s="1">
        <v>-161546.96</v>
      </c>
      <c r="F1371" s="1">
        <v>4841.2299999999996</v>
      </c>
    </row>
    <row r="1372" spans="1:6" x14ac:dyDescent="0.35">
      <c r="A1372" t="s">
        <v>97</v>
      </c>
      <c r="B1372" t="s">
        <v>10</v>
      </c>
      <c r="C1372" t="s">
        <v>25</v>
      </c>
      <c r="D1372" s="1">
        <v>-183750.43</v>
      </c>
      <c r="E1372" s="1">
        <v>-176942.85</v>
      </c>
      <c r="F1372" s="1">
        <v>6807.58</v>
      </c>
    </row>
    <row r="1373" spans="1:6" x14ac:dyDescent="0.35">
      <c r="A1373" t="s">
        <v>111</v>
      </c>
      <c r="B1373" t="s">
        <v>10</v>
      </c>
      <c r="C1373" t="s">
        <v>25</v>
      </c>
      <c r="D1373" s="1">
        <v>-198218.97</v>
      </c>
      <c r="E1373" s="1">
        <v>-197682.2</v>
      </c>
      <c r="F1373" s="1">
        <v>536.77</v>
      </c>
    </row>
    <row r="1374" spans="1:6" x14ac:dyDescent="0.35">
      <c r="A1374" t="s">
        <v>113</v>
      </c>
      <c r="B1374" t="s">
        <v>10</v>
      </c>
      <c r="C1374" t="s">
        <v>25</v>
      </c>
      <c r="D1374" s="1">
        <v>-332569.96000000002</v>
      </c>
      <c r="E1374" s="1">
        <v>-364892.05</v>
      </c>
      <c r="F1374" s="1">
        <v>-32322.09</v>
      </c>
    </row>
    <row r="1375" spans="1:6" x14ac:dyDescent="0.35">
      <c r="A1375" t="s">
        <v>6</v>
      </c>
      <c r="B1375" t="s">
        <v>27</v>
      </c>
      <c r="C1375" t="s">
        <v>26</v>
      </c>
      <c r="D1375" s="1">
        <v>0</v>
      </c>
      <c r="E1375" s="1">
        <v>-32000.94</v>
      </c>
      <c r="F1375" s="1">
        <v>-32000.94</v>
      </c>
    </row>
    <row r="1376" spans="1:6" x14ac:dyDescent="0.35">
      <c r="A1376" t="s">
        <v>97</v>
      </c>
      <c r="B1376" t="s">
        <v>27</v>
      </c>
      <c r="C1376" t="s">
        <v>26</v>
      </c>
      <c r="D1376" s="1">
        <v>0</v>
      </c>
      <c r="E1376" s="1">
        <v>-70232.73</v>
      </c>
      <c r="F1376" s="1">
        <v>-70232.73</v>
      </c>
    </row>
    <row r="1377" spans="1:6" x14ac:dyDescent="0.35">
      <c r="A1377" t="s">
        <v>111</v>
      </c>
      <c r="B1377" t="s">
        <v>27</v>
      </c>
      <c r="C1377" t="s">
        <v>26</v>
      </c>
      <c r="D1377" s="1">
        <v>0</v>
      </c>
      <c r="E1377" s="1">
        <v>-78554.19</v>
      </c>
      <c r="F1377" s="1">
        <v>-78554.19</v>
      </c>
    </row>
    <row r="1378" spans="1:6" x14ac:dyDescent="0.35">
      <c r="A1378" t="s">
        <v>113</v>
      </c>
      <c r="B1378" t="s">
        <v>27</v>
      </c>
      <c r="C1378" t="s">
        <v>26</v>
      </c>
      <c r="D1378" s="1">
        <v>0</v>
      </c>
      <c r="E1378" s="1">
        <v>-140245.49</v>
      </c>
      <c r="F1378" s="1">
        <v>-140245.49</v>
      </c>
    </row>
    <row r="1379" spans="1:6" x14ac:dyDescent="0.35">
      <c r="A1379" t="s">
        <v>6</v>
      </c>
      <c r="B1379" t="s">
        <v>15</v>
      </c>
      <c r="C1379" t="s">
        <v>26</v>
      </c>
      <c r="D1379" s="1">
        <v>-183582</v>
      </c>
      <c r="E1379" s="1">
        <v>-161140.89000000001</v>
      </c>
      <c r="F1379" s="1">
        <v>22441.11</v>
      </c>
    </row>
    <row r="1380" spans="1:6" x14ac:dyDescent="0.35">
      <c r="A1380" t="s">
        <v>97</v>
      </c>
      <c r="B1380" t="s">
        <v>15</v>
      </c>
      <c r="C1380" t="s">
        <v>26</v>
      </c>
      <c r="D1380" s="1">
        <v>-202738.38</v>
      </c>
      <c r="E1380" s="1">
        <v>-181228.14</v>
      </c>
      <c r="F1380" s="1">
        <v>21510.240000000002</v>
      </c>
    </row>
    <row r="1381" spans="1:6" x14ac:dyDescent="0.35">
      <c r="A1381" t="s">
        <v>111</v>
      </c>
      <c r="B1381" t="s">
        <v>15</v>
      </c>
      <c r="C1381" t="s">
        <v>26</v>
      </c>
      <c r="D1381" s="1">
        <v>-312087.64</v>
      </c>
      <c r="E1381" s="1">
        <v>-206047.02</v>
      </c>
      <c r="F1381" s="1">
        <v>106040.62</v>
      </c>
    </row>
    <row r="1382" spans="1:6" x14ac:dyDescent="0.35">
      <c r="A1382" t="s">
        <v>113</v>
      </c>
      <c r="B1382" t="s">
        <v>15</v>
      </c>
      <c r="C1382" t="s">
        <v>26</v>
      </c>
      <c r="D1382" s="1">
        <v>-490502.6</v>
      </c>
      <c r="E1382" s="1">
        <v>-450037.81</v>
      </c>
      <c r="F1382" s="1">
        <v>40464.79</v>
      </c>
    </row>
    <row r="1383" spans="1:6" x14ac:dyDescent="0.35">
      <c r="A1383" t="s">
        <v>6</v>
      </c>
      <c r="B1383" t="s">
        <v>11</v>
      </c>
      <c r="C1383" t="s">
        <v>26</v>
      </c>
      <c r="D1383" s="1">
        <v>-178182.22</v>
      </c>
      <c r="E1383" s="1">
        <v>-158668.6</v>
      </c>
      <c r="F1383" s="1">
        <v>19513.62</v>
      </c>
    </row>
    <row r="1384" spans="1:6" x14ac:dyDescent="0.35">
      <c r="A1384" t="s">
        <v>97</v>
      </c>
      <c r="B1384" t="s">
        <v>11</v>
      </c>
      <c r="C1384" t="s">
        <v>26</v>
      </c>
      <c r="D1384" s="1">
        <v>-196775.15</v>
      </c>
      <c r="E1384" s="1">
        <v>-182174.97</v>
      </c>
      <c r="F1384" s="1">
        <v>14600.18</v>
      </c>
    </row>
    <row r="1385" spans="1:6" x14ac:dyDescent="0.35">
      <c r="A1385" t="s">
        <v>111</v>
      </c>
      <c r="B1385" t="s">
        <v>11</v>
      </c>
      <c r="C1385" t="s">
        <v>26</v>
      </c>
      <c r="D1385" s="1">
        <v>-212269.26</v>
      </c>
      <c r="E1385" s="1">
        <v>-238245.04</v>
      </c>
      <c r="F1385" s="1">
        <v>-25975.78</v>
      </c>
    </row>
    <row r="1386" spans="1:6" x14ac:dyDescent="0.35">
      <c r="A1386" t="s">
        <v>113</v>
      </c>
      <c r="B1386" t="s">
        <v>11</v>
      </c>
      <c r="C1386" t="s">
        <v>26</v>
      </c>
      <c r="D1386" s="1">
        <v>-357592.52</v>
      </c>
      <c r="E1386" s="1">
        <v>-345914.95</v>
      </c>
      <c r="F1386" s="1">
        <v>11677.57</v>
      </c>
    </row>
    <row r="1387" spans="1:6" x14ac:dyDescent="0.35">
      <c r="A1387" t="s">
        <v>6</v>
      </c>
      <c r="B1387" t="s">
        <v>12</v>
      </c>
      <c r="C1387" t="s">
        <v>26</v>
      </c>
      <c r="D1387" s="1">
        <v>-156277.15</v>
      </c>
      <c r="E1387" s="1">
        <v>-140147.67000000001</v>
      </c>
      <c r="F1387" s="1">
        <v>16129.48</v>
      </c>
    </row>
    <row r="1388" spans="1:6" x14ac:dyDescent="0.35">
      <c r="A1388" t="s">
        <v>97</v>
      </c>
      <c r="B1388" t="s">
        <v>12</v>
      </c>
      <c r="C1388" t="s">
        <v>26</v>
      </c>
      <c r="D1388" s="1">
        <v>-177306.29</v>
      </c>
      <c r="E1388" s="1">
        <v>-163196.01999999999</v>
      </c>
      <c r="F1388" s="1">
        <v>14110.27</v>
      </c>
    </row>
    <row r="1389" spans="1:6" x14ac:dyDescent="0.35">
      <c r="A1389" t="s">
        <v>111</v>
      </c>
      <c r="B1389" t="s">
        <v>12</v>
      </c>
      <c r="C1389" t="s">
        <v>26</v>
      </c>
      <c r="D1389" s="1">
        <v>-138419.62</v>
      </c>
      <c r="E1389" s="1">
        <v>-210493.66</v>
      </c>
      <c r="F1389" s="1">
        <v>-72074.039999999994</v>
      </c>
    </row>
    <row r="1390" spans="1:6" x14ac:dyDescent="0.35">
      <c r="A1390" t="s">
        <v>113</v>
      </c>
      <c r="B1390" t="s">
        <v>12</v>
      </c>
      <c r="C1390" t="s">
        <v>26</v>
      </c>
      <c r="D1390" s="1">
        <v>-251367.23</v>
      </c>
      <c r="E1390" s="1">
        <v>-210768.85</v>
      </c>
      <c r="F1390" s="1">
        <v>40598.379999999997</v>
      </c>
    </row>
    <row r="1391" spans="1:6" x14ac:dyDescent="0.35">
      <c r="A1391" t="s">
        <v>6</v>
      </c>
      <c r="B1391" t="s">
        <v>13</v>
      </c>
      <c r="C1391" t="s">
        <v>26</v>
      </c>
      <c r="D1391" s="1">
        <v>-104603.2</v>
      </c>
      <c r="E1391" s="1">
        <v>-89570.32</v>
      </c>
      <c r="F1391" s="1">
        <v>15032.88</v>
      </c>
    </row>
    <row r="1392" spans="1:6" x14ac:dyDescent="0.35">
      <c r="A1392" t="s">
        <v>97</v>
      </c>
      <c r="B1392" t="s">
        <v>13</v>
      </c>
      <c r="C1392" t="s">
        <v>26</v>
      </c>
      <c r="D1392" s="1">
        <v>-115518.32</v>
      </c>
      <c r="E1392" s="1">
        <v>-101042.21</v>
      </c>
      <c r="F1392" s="1">
        <v>14476.11</v>
      </c>
    </row>
    <row r="1393" spans="1:7" x14ac:dyDescent="0.35">
      <c r="A1393" t="s">
        <v>111</v>
      </c>
      <c r="B1393" t="s">
        <v>13</v>
      </c>
      <c r="C1393" t="s">
        <v>26</v>
      </c>
      <c r="D1393" s="1">
        <v>-124614.25</v>
      </c>
      <c r="E1393" s="1">
        <v>-114036.83</v>
      </c>
      <c r="F1393" s="1">
        <v>10577.42</v>
      </c>
    </row>
    <row r="1394" spans="1:7" x14ac:dyDescent="0.35">
      <c r="A1394" t="s">
        <v>113</v>
      </c>
      <c r="B1394" t="s">
        <v>13</v>
      </c>
      <c r="C1394" t="s">
        <v>26</v>
      </c>
      <c r="D1394" s="1">
        <v>-210163.48</v>
      </c>
      <c r="E1394" s="1">
        <v>-191474.25</v>
      </c>
      <c r="F1394" s="1">
        <v>18689.23</v>
      </c>
    </row>
    <row r="1395" spans="1:7" x14ac:dyDescent="0.35">
      <c r="A1395" t="s">
        <v>6</v>
      </c>
      <c r="B1395" t="s">
        <v>28</v>
      </c>
      <c r="C1395" t="s">
        <v>26</v>
      </c>
      <c r="D1395" s="1">
        <v>-524799.23</v>
      </c>
      <c r="E1395" s="1">
        <v>-455718.99</v>
      </c>
      <c r="F1395" s="1">
        <v>69080.240000000005</v>
      </c>
    </row>
    <row r="1396" spans="1:7" x14ac:dyDescent="0.35">
      <c r="A1396" t="s">
        <v>97</v>
      </c>
      <c r="B1396" t="s">
        <v>28</v>
      </c>
      <c r="C1396" t="s">
        <v>26</v>
      </c>
      <c r="D1396" s="1">
        <v>-579560.89</v>
      </c>
      <c r="E1396" s="1">
        <v>-466250.35</v>
      </c>
      <c r="F1396" s="1">
        <v>113310.54</v>
      </c>
    </row>
    <row r="1397" spans="1:7" x14ac:dyDescent="0.35">
      <c r="A1397" t="s">
        <v>111</v>
      </c>
      <c r="B1397" t="s">
        <v>28</v>
      </c>
      <c r="C1397" t="s">
        <v>26</v>
      </c>
      <c r="D1397" s="1">
        <v>-625195.61</v>
      </c>
      <c r="E1397" s="1">
        <v>-521555.53</v>
      </c>
      <c r="F1397" s="1">
        <v>103640.08</v>
      </c>
    </row>
    <row r="1398" spans="1:7" x14ac:dyDescent="0.35">
      <c r="A1398" t="s">
        <v>113</v>
      </c>
      <c r="B1398" t="s">
        <v>28</v>
      </c>
      <c r="C1398" t="s">
        <v>26</v>
      </c>
      <c r="D1398" s="1">
        <v>-1070706.04</v>
      </c>
      <c r="E1398" s="1">
        <v>-948514.57</v>
      </c>
      <c r="F1398" s="1">
        <v>122191.47</v>
      </c>
    </row>
    <row r="1399" spans="1:7" x14ac:dyDescent="0.35">
      <c r="A1399" t="s">
        <v>6</v>
      </c>
      <c r="B1399" t="s">
        <v>10</v>
      </c>
      <c r="C1399" t="s">
        <v>29</v>
      </c>
      <c r="D1399" s="1">
        <v>-600000</v>
      </c>
      <c r="E1399" s="1">
        <v>-782024.12</v>
      </c>
      <c r="F1399" s="1">
        <v>-182024.12</v>
      </c>
    </row>
    <row r="1400" spans="1:7" x14ac:dyDescent="0.35">
      <c r="A1400" t="s">
        <v>97</v>
      </c>
      <c r="B1400" t="s">
        <v>10</v>
      </c>
      <c r="C1400" t="s">
        <v>29</v>
      </c>
      <c r="D1400" s="1">
        <v>-500000</v>
      </c>
      <c r="E1400" s="1">
        <v>-812710.26</v>
      </c>
      <c r="F1400" s="1">
        <v>-312710.26</v>
      </c>
    </row>
    <row r="1401" spans="1:7" x14ac:dyDescent="0.35">
      <c r="A1401" t="s">
        <v>111</v>
      </c>
      <c r="B1401" t="s">
        <v>10</v>
      </c>
      <c r="C1401" t="s">
        <v>29</v>
      </c>
      <c r="D1401" s="1">
        <v>-500000</v>
      </c>
      <c r="E1401" s="1">
        <v>-1587620.4</v>
      </c>
      <c r="F1401" s="1">
        <v>-1087620.3999999999</v>
      </c>
      <c r="G1401" s="1"/>
    </row>
    <row r="1402" spans="1:7" x14ac:dyDescent="0.35">
      <c r="A1402" t="s">
        <v>113</v>
      </c>
      <c r="B1402" t="s">
        <v>10</v>
      </c>
      <c r="C1402" t="s">
        <v>29</v>
      </c>
      <c r="D1402" s="1">
        <v>-800000</v>
      </c>
      <c r="E1402" s="1">
        <v>-965265.29</v>
      </c>
      <c r="F1402" s="1">
        <v>-165265.29</v>
      </c>
    </row>
    <row r="1403" spans="1:7" x14ac:dyDescent="0.35">
      <c r="A1403" t="s">
        <v>6</v>
      </c>
      <c r="B1403" t="s">
        <v>13</v>
      </c>
      <c r="C1403" t="s">
        <v>29</v>
      </c>
      <c r="D1403" s="1">
        <v>-59590</v>
      </c>
      <c r="E1403" s="1">
        <v>-59590.07</v>
      </c>
      <c r="F1403" s="1">
        <v>-7.0000000000000007E-2</v>
      </c>
    </row>
    <row r="1404" spans="1:7" x14ac:dyDescent="0.35">
      <c r="A1404" t="s">
        <v>97</v>
      </c>
      <c r="B1404" t="s">
        <v>13</v>
      </c>
      <c r="C1404" t="s">
        <v>29</v>
      </c>
      <c r="D1404" s="1">
        <v>-48542</v>
      </c>
      <c r="E1404" s="1">
        <v>0</v>
      </c>
      <c r="F1404" s="1">
        <v>48542</v>
      </c>
    </row>
    <row r="1405" spans="1:7" x14ac:dyDescent="0.35">
      <c r="A1405" t="s">
        <v>111</v>
      </c>
      <c r="B1405" t="s">
        <v>13</v>
      </c>
      <c r="C1405" t="s">
        <v>29</v>
      </c>
      <c r="D1405" s="1">
        <v>-37076</v>
      </c>
      <c r="E1405" s="1">
        <v>-85618.68</v>
      </c>
      <c r="F1405" s="1">
        <v>-48542.68</v>
      </c>
    </row>
    <row r="1406" spans="1:7" x14ac:dyDescent="0.35">
      <c r="A1406" t="s">
        <v>113</v>
      </c>
      <c r="B1406" t="s">
        <v>13</v>
      </c>
      <c r="C1406" t="s">
        <v>29</v>
      </c>
      <c r="D1406" s="1">
        <v>-25176</v>
      </c>
      <c r="E1406" s="1">
        <v>-25175.71</v>
      </c>
      <c r="F1406" s="1">
        <v>0.28999999999999998</v>
      </c>
    </row>
    <row r="1407" spans="1:7" x14ac:dyDescent="0.35">
      <c r="A1407" t="s">
        <v>97</v>
      </c>
      <c r="B1407" t="s">
        <v>37</v>
      </c>
      <c r="C1407" t="s">
        <v>29</v>
      </c>
      <c r="D1407" s="1">
        <v>0</v>
      </c>
      <c r="E1407" s="1">
        <v>-5.15</v>
      </c>
      <c r="F1407" s="1">
        <v>-5.15</v>
      </c>
    </row>
    <row r="1408" spans="1:7" x14ac:dyDescent="0.35">
      <c r="A1408" t="s">
        <v>6</v>
      </c>
      <c r="B1408" t="s">
        <v>30</v>
      </c>
      <c r="C1408" t="s">
        <v>29</v>
      </c>
      <c r="D1408" s="1">
        <v>-793750</v>
      </c>
      <c r="E1408" s="1">
        <v>-970420.37</v>
      </c>
      <c r="F1408" s="1">
        <v>-176670.37</v>
      </c>
    </row>
    <row r="1409" spans="1:6" x14ac:dyDescent="0.35">
      <c r="A1409" t="s">
        <v>97</v>
      </c>
      <c r="B1409" t="s">
        <v>30</v>
      </c>
      <c r="C1409" t="s">
        <v>29</v>
      </c>
      <c r="D1409" s="1">
        <v>-2173806</v>
      </c>
      <c r="E1409" s="1">
        <v>-2671459.0299999998</v>
      </c>
      <c r="F1409" s="1">
        <v>-497653.03</v>
      </c>
    </row>
    <row r="1410" spans="1:6" x14ac:dyDescent="0.35">
      <c r="A1410" t="s">
        <v>111</v>
      </c>
      <c r="B1410" t="s">
        <v>30</v>
      </c>
      <c r="C1410" t="s">
        <v>29</v>
      </c>
      <c r="D1410" s="1">
        <v>-2202988.34</v>
      </c>
      <c r="E1410" s="1">
        <v>-2697169.85</v>
      </c>
      <c r="F1410" s="1">
        <v>-494181.51</v>
      </c>
    </row>
    <row r="1411" spans="1:6" x14ac:dyDescent="0.35">
      <c r="A1411" t="s">
        <v>113</v>
      </c>
      <c r="B1411" t="s">
        <v>30</v>
      </c>
      <c r="C1411" t="s">
        <v>29</v>
      </c>
      <c r="D1411" s="1">
        <v>-2223045.11</v>
      </c>
      <c r="E1411" s="1">
        <v>-2663896.8199999998</v>
      </c>
      <c r="F1411" s="1">
        <v>-440851.71</v>
      </c>
    </row>
    <row r="1412" spans="1:6" x14ac:dyDescent="0.35">
      <c r="A1412" t="s">
        <v>6</v>
      </c>
      <c r="B1412" t="s">
        <v>15</v>
      </c>
      <c r="C1412" t="s">
        <v>31</v>
      </c>
      <c r="D1412" s="1">
        <v>-396567.62</v>
      </c>
      <c r="E1412" s="1">
        <v>-837898.41</v>
      </c>
      <c r="F1412" s="1">
        <v>-441330.79</v>
      </c>
    </row>
    <row r="1413" spans="1:6" x14ac:dyDescent="0.35">
      <c r="A1413" t="s">
        <v>97</v>
      </c>
      <c r="B1413" t="s">
        <v>15</v>
      </c>
      <c r="C1413" t="s">
        <v>31</v>
      </c>
      <c r="D1413" s="1">
        <v>-429601.7</v>
      </c>
      <c r="E1413" s="1">
        <v>-771347.32</v>
      </c>
      <c r="F1413" s="1">
        <v>-341745.62</v>
      </c>
    </row>
    <row r="1414" spans="1:6" x14ac:dyDescent="0.35">
      <c r="A1414" t="s">
        <v>111</v>
      </c>
      <c r="B1414" t="s">
        <v>15</v>
      </c>
      <c r="C1414" t="s">
        <v>31</v>
      </c>
      <c r="D1414" s="1">
        <v>-481587.52</v>
      </c>
      <c r="E1414" s="1">
        <v>-1802665.68</v>
      </c>
      <c r="F1414" s="1">
        <v>-1321078.1599999999</v>
      </c>
    </row>
    <row r="1415" spans="1:6" x14ac:dyDescent="0.35">
      <c r="A1415" t="s">
        <v>113</v>
      </c>
      <c r="B1415" t="s">
        <v>15</v>
      </c>
      <c r="C1415" t="s">
        <v>31</v>
      </c>
      <c r="D1415" s="1">
        <v>-528454.30000000005</v>
      </c>
      <c r="E1415" s="1">
        <v>-1194256.83</v>
      </c>
      <c r="F1415" s="1">
        <v>-665802.53</v>
      </c>
    </row>
    <row r="1416" spans="1:6" x14ac:dyDescent="0.35">
      <c r="A1416" t="s">
        <v>6</v>
      </c>
      <c r="B1416" t="s">
        <v>11</v>
      </c>
      <c r="C1416" t="s">
        <v>31</v>
      </c>
      <c r="D1416" s="1">
        <v>-219155.88</v>
      </c>
      <c r="E1416" s="1">
        <v>-310664.15999999997</v>
      </c>
      <c r="F1416" s="1">
        <v>-91508.28</v>
      </c>
    </row>
    <row r="1417" spans="1:6" x14ac:dyDescent="0.35">
      <c r="A1417" t="s">
        <v>97</v>
      </c>
      <c r="B1417" t="s">
        <v>11</v>
      </c>
      <c r="C1417" t="s">
        <v>31</v>
      </c>
      <c r="D1417" s="1">
        <v>-237411.56</v>
      </c>
      <c r="E1417" s="1">
        <v>-244055.21</v>
      </c>
      <c r="F1417" s="1">
        <v>-6643.65</v>
      </c>
    </row>
    <row r="1418" spans="1:6" x14ac:dyDescent="0.35">
      <c r="A1418" t="s">
        <v>111</v>
      </c>
      <c r="B1418" t="s">
        <v>11</v>
      </c>
      <c r="C1418" t="s">
        <v>31</v>
      </c>
      <c r="D1418" s="1">
        <v>-264387.94</v>
      </c>
      <c r="E1418" s="1">
        <v>-250413.98</v>
      </c>
      <c r="F1418" s="1">
        <v>13973.96</v>
      </c>
    </row>
    <row r="1419" spans="1:6" x14ac:dyDescent="0.35">
      <c r="A1419" t="s">
        <v>113</v>
      </c>
      <c r="B1419" t="s">
        <v>11</v>
      </c>
      <c r="C1419" t="s">
        <v>31</v>
      </c>
      <c r="D1419" s="1">
        <v>-289411.7</v>
      </c>
      <c r="E1419" s="1">
        <v>-393469.56</v>
      </c>
      <c r="F1419" s="1">
        <v>-104057.86</v>
      </c>
    </row>
    <row r="1420" spans="1:6" x14ac:dyDescent="0.35">
      <c r="A1420" t="s">
        <v>6</v>
      </c>
      <c r="B1420" t="s">
        <v>12</v>
      </c>
      <c r="C1420" t="s">
        <v>31</v>
      </c>
      <c r="D1420" s="1">
        <v>-214048.74</v>
      </c>
      <c r="E1420" s="1">
        <v>-389047.72</v>
      </c>
      <c r="F1420" s="1">
        <v>-174998.98</v>
      </c>
    </row>
    <row r="1421" spans="1:6" x14ac:dyDescent="0.35">
      <c r="A1421" t="s">
        <v>97</v>
      </c>
      <c r="B1421" t="s">
        <v>12</v>
      </c>
      <c r="C1421" t="s">
        <v>31</v>
      </c>
      <c r="D1421" s="1">
        <v>-234197.8</v>
      </c>
      <c r="E1421" s="1">
        <v>-237883.07</v>
      </c>
      <c r="F1421" s="1">
        <v>-3685.27</v>
      </c>
    </row>
    <row r="1422" spans="1:6" x14ac:dyDescent="0.35">
      <c r="A1422" t="s">
        <v>111</v>
      </c>
      <c r="B1422" t="s">
        <v>12</v>
      </c>
      <c r="C1422" t="s">
        <v>31</v>
      </c>
      <c r="D1422" s="1">
        <v>-263443.53999999998</v>
      </c>
      <c r="E1422" s="1">
        <v>-339708.79</v>
      </c>
      <c r="F1422" s="1">
        <v>-76265.25</v>
      </c>
    </row>
    <row r="1423" spans="1:6" x14ac:dyDescent="0.35">
      <c r="A1423" t="s">
        <v>113</v>
      </c>
      <c r="B1423" t="s">
        <v>12</v>
      </c>
      <c r="C1423" t="s">
        <v>31</v>
      </c>
      <c r="D1423" s="1">
        <v>-291164.5</v>
      </c>
      <c r="E1423" s="1">
        <v>-324983.78999999998</v>
      </c>
      <c r="F1423" s="1">
        <v>-33819.29</v>
      </c>
    </row>
    <row r="1424" spans="1:6" x14ac:dyDescent="0.35">
      <c r="A1424" t="s">
        <v>6</v>
      </c>
      <c r="B1424" t="s">
        <v>13</v>
      </c>
      <c r="C1424" t="s">
        <v>31</v>
      </c>
      <c r="D1424" s="1">
        <v>-118950.12</v>
      </c>
      <c r="E1424" s="1">
        <v>-454867.64</v>
      </c>
      <c r="F1424" s="1">
        <v>-335917.52</v>
      </c>
    </row>
    <row r="1425" spans="1:6" x14ac:dyDescent="0.35">
      <c r="A1425" t="s">
        <v>97</v>
      </c>
      <c r="B1425" t="s">
        <v>13</v>
      </c>
      <c r="C1425" t="s">
        <v>31</v>
      </c>
      <c r="D1425" s="1">
        <v>-138863.48000000001</v>
      </c>
      <c r="E1425" s="1">
        <v>-622525.54</v>
      </c>
      <c r="F1425" s="1">
        <v>-483662.06</v>
      </c>
    </row>
    <row r="1426" spans="1:6" x14ac:dyDescent="0.35">
      <c r="A1426" t="s">
        <v>111</v>
      </c>
      <c r="B1426" t="s">
        <v>13</v>
      </c>
      <c r="C1426" t="s">
        <v>31</v>
      </c>
      <c r="D1426" s="1">
        <v>-162305.74</v>
      </c>
      <c r="E1426" s="1">
        <v>-517676.52</v>
      </c>
      <c r="F1426" s="1">
        <v>-355370.78</v>
      </c>
    </row>
    <row r="1427" spans="1:6" x14ac:dyDescent="0.35">
      <c r="A1427" t="s">
        <v>113</v>
      </c>
      <c r="B1427" t="s">
        <v>13</v>
      </c>
      <c r="C1427" t="s">
        <v>31</v>
      </c>
      <c r="D1427" s="1">
        <v>-188100</v>
      </c>
      <c r="E1427" s="1">
        <v>-525402.56000000006</v>
      </c>
      <c r="F1427" s="1">
        <v>-337302.56</v>
      </c>
    </row>
    <row r="1428" spans="1:6" x14ac:dyDescent="0.35">
      <c r="A1428" t="s">
        <v>6</v>
      </c>
      <c r="B1428" t="s">
        <v>7</v>
      </c>
      <c r="C1428" t="s">
        <v>31</v>
      </c>
      <c r="D1428" s="1">
        <v>0</v>
      </c>
      <c r="E1428" s="1">
        <v>-59660.02</v>
      </c>
      <c r="F1428" s="1">
        <v>-59660.02</v>
      </c>
    </row>
    <row r="1429" spans="1:6" x14ac:dyDescent="0.35">
      <c r="A1429" t="s">
        <v>97</v>
      </c>
      <c r="B1429" t="s">
        <v>7</v>
      </c>
      <c r="C1429" t="s">
        <v>31</v>
      </c>
      <c r="D1429" s="1">
        <v>0</v>
      </c>
      <c r="E1429" s="1">
        <v>-73666.61</v>
      </c>
      <c r="F1429" s="1">
        <v>-73666.61</v>
      </c>
    </row>
    <row r="1430" spans="1:6" x14ac:dyDescent="0.35">
      <c r="A1430" t="s">
        <v>111</v>
      </c>
      <c r="B1430" t="s">
        <v>7</v>
      </c>
      <c r="C1430" t="s">
        <v>31</v>
      </c>
      <c r="D1430" s="1">
        <v>0</v>
      </c>
      <c r="E1430" s="1">
        <v>-78426.960000000006</v>
      </c>
      <c r="F1430" s="1">
        <v>-78426.960000000006</v>
      </c>
    </row>
    <row r="1431" spans="1:6" x14ac:dyDescent="0.35">
      <c r="A1431" t="s">
        <v>113</v>
      </c>
      <c r="B1431" t="s">
        <v>7</v>
      </c>
      <c r="C1431" t="s">
        <v>31</v>
      </c>
      <c r="D1431" s="1">
        <v>0</v>
      </c>
      <c r="E1431" s="1">
        <v>-68566.210000000006</v>
      </c>
      <c r="F1431" s="1">
        <v>-68566.210000000006</v>
      </c>
    </row>
    <row r="1432" spans="1:6" x14ac:dyDescent="0.35">
      <c r="A1432" t="s">
        <v>6</v>
      </c>
      <c r="B1432" t="s">
        <v>21</v>
      </c>
      <c r="C1432" t="s">
        <v>31</v>
      </c>
      <c r="D1432" s="1">
        <v>-35000</v>
      </c>
      <c r="E1432" s="1">
        <v>-37805.79</v>
      </c>
      <c r="F1432" s="1">
        <v>-2805.79</v>
      </c>
    </row>
    <row r="1433" spans="1:6" x14ac:dyDescent="0.35">
      <c r="A1433" t="s">
        <v>97</v>
      </c>
      <c r="B1433" t="s">
        <v>21</v>
      </c>
      <c r="C1433" t="s">
        <v>31</v>
      </c>
      <c r="D1433" s="1">
        <v>-35000</v>
      </c>
      <c r="E1433" s="1">
        <v>-41643.79</v>
      </c>
      <c r="F1433" s="1">
        <v>-6643.79</v>
      </c>
    </row>
    <row r="1434" spans="1:6" x14ac:dyDescent="0.35">
      <c r="A1434" t="s">
        <v>111</v>
      </c>
      <c r="B1434" t="s">
        <v>21</v>
      </c>
      <c r="C1434" t="s">
        <v>31</v>
      </c>
      <c r="D1434" s="1">
        <v>-35000</v>
      </c>
      <c r="E1434" s="1">
        <v>-48397.41</v>
      </c>
      <c r="F1434" s="1">
        <v>-13397.41</v>
      </c>
    </row>
    <row r="1435" spans="1:6" x14ac:dyDescent="0.35">
      <c r="A1435" t="s">
        <v>113</v>
      </c>
      <c r="B1435" t="s">
        <v>21</v>
      </c>
      <c r="C1435" t="s">
        <v>31</v>
      </c>
      <c r="D1435" s="1">
        <v>-45000</v>
      </c>
      <c r="E1435" s="1">
        <v>-49046.13</v>
      </c>
      <c r="F1435" s="1">
        <v>-4046.13</v>
      </c>
    </row>
    <row r="1436" spans="1:6" x14ac:dyDescent="0.35">
      <c r="A1436" t="s">
        <v>6</v>
      </c>
      <c r="B1436" t="s">
        <v>8</v>
      </c>
      <c r="C1436" t="s">
        <v>31</v>
      </c>
      <c r="D1436" s="1">
        <v>-93775</v>
      </c>
      <c r="E1436" s="1">
        <v>-77369.429999999993</v>
      </c>
      <c r="F1436" s="1">
        <v>16405.57</v>
      </c>
    </row>
    <row r="1437" spans="1:6" x14ac:dyDescent="0.35">
      <c r="A1437" t="s">
        <v>97</v>
      </c>
      <c r="B1437" t="s">
        <v>8</v>
      </c>
      <c r="C1437" t="s">
        <v>31</v>
      </c>
      <c r="D1437" s="1">
        <v>-105910</v>
      </c>
      <c r="E1437" s="1">
        <v>-86337.63</v>
      </c>
      <c r="F1437" s="1">
        <v>19572.37</v>
      </c>
    </row>
    <row r="1438" spans="1:6" x14ac:dyDescent="0.35">
      <c r="A1438" t="s">
        <v>111</v>
      </c>
      <c r="B1438" t="s">
        <v>8</v>
      </c>
      <c r="C1438" t="s">
        <v>31</v>
      </c>
      <c r="D1438" s="1">
        <v>-119000</v>
      </c>
      <c r="E1438" s="1">
        <v>-85068.89</v>
      </c>
      <c r="F1438" s="1">
        <v>33931.11</v>
      </c>
    </row>
    <row r="1439" spans="1:6" x14ac:dyDescent="0.35">
      <c r="A1439" t="s">
        <v>113</v>
      </c>
      <c r="B1439" t="s">
        <v>8</v>
      </c>
      <c r="C1439" t="s">
        <v>31</v>
      </c>
      <c r="D1439" s="1">
        <v>-124560</v>
      </c>
      <c r="E1439" s="1">
        <v>-75954.33</v>
      </c>
      <c r="F1439" s="1">
        <v>48605.67</v>
      </c>
    </row>
    <row r="1440" spans="1:6" x14ac:dyDescent="0.35">
      <c r="A1440" t="s">
        <v>6</v>
      </c>
      <c r="B1440" t="s">
        <v>18</v>
      </c>
      <c r="C1440" t="s">
        <v>31</v>
      </c>
      <c r="D1440" s="1">
        <v>0</v>
      </c>
      <c r="E1440" s="1">
        <v>-1913.93</v>
      </c>
      <c r="F1440" s="1">
        <v>-1913.93</v>
      </c>
    </row>
    <row r="1441" spans="1:6" x14ac:dyDescent="0.35">
      <c r="A1441" t="s">
        <v>97</v>
      </c>
      <c r="B1441" t="s">
        <v>18</v>
      </c>
      <c r="C1441" t="s">
        <v>31</v>
      </c>
      <c r="D1441" s="1">
        <v>0</v>
      </c>
      <c r="E1441" s="1">
        <v>-3054.05</v>
      </c>
      <c r="F1441" s="1">
        <v>-3054.05</v>
      </c>
    </row>
    <row r="1442" spans="1:6" x14ac:dyDescent="0.35">
      <c r="A1442" t="s">
        <v>111</v>
      </c>
      <c r="B1442" t="s">
        <v>18</v>
      </c>
      <c r="C1442" t="s">
        <v>31</v>
      </c>
      <c r="D1442" s="1">
        <v>0</v>
      </c>
      <c r="E1442" s="1">
        <v>-2699.3</v>
      </c>
      <c r="F1442" s="1">
        <v>-2699.3</v>
      </c>
    </row>
    <row r="1443" spans="1:6" x14ac:dyDescent="0.35">
      <c r="A1443" t="s">
        <v>113</v>
      </c>
      <c r="B1443" t="s">
        <v>18</v>
      </c>
      <c r="C1443" t="s">
        <v>31</v>
      </c>
      <c r="D1443" s="1">
        <v>0</v>
      </c>
      <c r="E1443" s="1">
        <v>-2003.78</v>
      </c>
      <c r="F1443" s="1">
        <v>-2003.78</v>
      </c>
    </row>
    <row r="1444" spans="1:6" x14ac:dyDescent="0.35">
      <c r="A1444" t="s">
        <v>6</v>
      </c>
      <c r="B1444" t="s">
        <v>15</v>
      </c>
      <c r="C1444" t="s">
        <v>32</v>
      </c>
      <c r="D1444" s="1">
        <v>-1430000</v>
      </c>
      <c r="E1444" s="1">
        <v>-413440</v>
      </c>
      <c r="F1444" s="1">
        <v>1016560</v>
      </c>
    </row>
    <row r="1445" spans="1:6" x14ac:dyDescent="0.35">
      <c r="A1445" t="s">
        <v>97</v>
      </c>
      <c r="B1445" t="s">
        <v>15</v>
      </c>
      <c r="C1445" t="s">
        <v>32</v>
      </c>
      <c r="D1445" s="1">
        <v>-1610000</v>
      </c>
      <c r="E1445" s="1">
        <v>-463674</v>
      </c>
      <c r="F1445" s="1">
        <v>1146326</v>
      </c>
    </row>
    <row r="1446" spans="1:6" x14ac:dyDescent="0.35">
      <c r="A1446" t="s">
        <v>111</v>
      </c>
      <c r="B1446" t="s">
        <v>15</v>
      </c>
      <c r="C1446" t="s">
        <v>32</v>
      </c>
      <c r="D1446" s="1">
        <v>-1760000</v>
      </c>
      <c r="E1446" s="1">
        <v>-568582.12</v>
      </c>
      <c r="F1446" s="1">
        <v>1191417.8799999999</v>
      </c>
    </row>
    <row r="1447" spans="1:6" x14ac:dyDescent="0.35">
      <c r="A1447" t="s">
        <v>113</v>
      </c>
      <c r="B1447" t="s">
        <v>15</v>
      </c>
      <c r="C1447" t="s">
        <v>32</v>
      </c>
      <c r="D1447" s="1">
        <v>-2110000</v>
      </c>
      <c r="E1447" s="1">
        <v>-496949.12</v>
      </c>
      <c r="F1447" s="1">
        <v>1613050.8799999999</v>
      </c>
    </row>
    <row r="1448" spans="1:6" x14ac:dyDescent="0.35">
      <c r="A1448" t="s">
        <v>6</v>
      </c>
      <c r="B1448" t="s">
        <v>11</v>
      </c>
      <c r="C1448" t="s">
        <v>32</v>
      </c>
      <c r="D1448" s="1">
        <v>-625000</v>
      </c>
      <c r="E1448" s="1">
        <v>-310080</v>
      </c>
      <c r="F1448" s="1">
        <v>314920</v>
      </c>
    </row>
    <row r="1449" spans="1:6" x14ac:dyDescent="0.35">
      <c r="A1449" t="s">
        <v>97</v>
      </c>
      <c r="B1449" t="s">
        <v>11</v>
      </c>
      <c r="C1449" t="s">
        <v>32</v>
      </c>
      <c r="D1449" s="1">
        <v>-705000</v>
      </c>
      <c r="E1449" s="1">
        <v>-295120</v>
      </c>
      <c r="F1449" s="1">
        <v>409880</v>
      </c>
    </row>
    <row r="1450" spans="1:6" x14ac:dyDescent="0.35">
      <c r="A1450" t="s">
        <v>111</v>
      </c>
      <c r="B1450" t="s">
        <v>11</v>
      </c>
      <c r="C1450" t="s">
        <v>32</v>
      </c>
      <c r="D1450" s="1">
        <v>-705000</v>
      </c>
      <c r="E1450" s="1">
        <v>-460797.84</v>
      </c>
      <c r="F1450" s="1">
        <v>244202.16</v>
      </c>
    </row>
    <row r="1451" spans="1:6" x14ac:dyDescent="0.35">
      <c r="A1451" t="s">
        <v>113</v>
      </c>
      <c r="B1451" t="s">
        <v>11</v>
      </c>
      <c r="C1451" t="s">
        <v>32</v>
      </c>
      <c r="D1451" s="1">
        <v>-805000</v>
      </c>
      <c r="E1451" s="1">
        <v>-293466.27</v>
      </c>
      <c r="F1451" s="1">
        <v>511533.73</v>
      </c>
    </row>
    <row r="1452" spans="1:6" x14ac:dyDescent="0.35">
      <c r="A1452" t="s">
        <v>6</v>
      </c>
      <c r="B1452" t="s">
        <v>12</v>
      </c>
      <c r="C1452" t="s">
        <v>32</v>
      </c>
      <c r="D1452" s="1">
        <v>-625000</v>
      </c>
      <c r="E1452" s="1">
        <v>-114224</v>
      </c>
      <c r="F1452" s="1">
        <v>510776</v>
      </c>
    </row>
    <row r="1453" spans="1:6" x14ac:dyDescent="0.35">
      <c r="A1453" t="s">
        <v>97</v>
      </c>
      <c r="B1453" t="s">
        <v>12</v>
      </c>
      <c r="C1453" t="s">
        <v>32</v>
      </c>
      <c r="D1453" s="1">
        <v>-705000</v>
      </c>
      <c r="E1453" s="1">
        <v>-262450</v>
      </c>
      <c r="F1453" s="1">
        <v>442550</v>
      </c>
    </row>
    <row r="1454" spans="1:6" x14ac:dyDescent="0.35">
      <c r="A1454" t="s">
        <v>111</v>
      </c>
      <c r="B1454" t="s">
        <v>12</v>
      </c>
      <c r="C1454" t="s">
        <v>32</v>
      </c>
      <c r="D1454" s="1">
        <v>-705000</v>
      </c>
      <c r="E1454" s="1">
        <v>-374138.56</v>
      </c>
      <c r="F1454" s="1">
        <v>330861.44</v>
      </c>
    </row>
    <row r="1455" spans="1:6" x14ac:dyDescent="0.35">
      <c r="A1455" t="s">
        <v>113</v>
      </c>
      <c r="B1455" t="s">
        <v>12</v>
      </c>
      <c r="C1455" t="s">
        <v>32</v>
      </c>
      <c r="D1455" s="1">
        <v>-805000</v>
      </c>
      <c r="E1455" s="1">
        <v>-293466.27</v>
      </c>
      <c r="F1455" s="1">
        <v>511533.73</v>
      </c>
    </row>
    <row r="1456" spans="1:6" x14ac:dyDescent="0.35">
      <c r="A1456" t="s">
        <v>6</v>
      </c>
      <c r="B1456" t="s">
        <v>13</v>
      </c>
      <c r="C1456" t="s">
        <v>32</v>
      </c>
      <c r="D1456" s="1">
        <v>-380000</v>
      </c>
      <c r="E1456" s="1">
        <v>-195856</v>
      </c>
      <c r="F1456" s="1">
        <v>184144</v>
      </c>
    </row>
    <row r="1457" spans="1:6" x14ac:dyDescent="0.35">
      <c r="A1457" t="s">
        <v>97</v>
      </c>
      <c r="B1457" t="s">
        <v>13</v>
      </c>
      <c r="C1457" t="s">
        <v>32</v>
      </c>
      <c r="D1457" s="1">
        <v>-440000</v>
      </c>
      <c r="E1457" s="1">
        <v>-166236</v>
      </c>
      <c r="F1457" s="1">
        <v>273764</v>
      </c>
    </row>
    <row r="1458" spans="1:6" x14ac:dyDescent="0.35">
      <c r="A1458" t="s">
        <v>111</v>
      </c>
      <c r="B1458" t="s">
        <v>13</v>
      </c>
      <c r="C1458" t="s">
        <v>32</v>
      </c>
      <c r="D1458" s="1">
        <v>-440000</v>
      </c>
      <c r="E1458" s="1">
        <v>-283254.28000000003</v>
      </c>
      <c r="F1458" s="1">
        <v>156745.72</v>
      </c>
    </row>
    <row r="1459" spans="1:6" x14ac:dyDescent="0.35">
      <c r="A1459" t="s">
        <v>113</v>
      </c>
      <c r="B1459" t="s">
        <v>13</v>
      </c>
      <c r="C1459" t="s">
        <v>32</v>
      </c>
      <c r="D1459" s="1">
        <v>-440000</v>
      </c>
      <c r="E1459" s="1">
        <v>-252769.71</v>
      </c>
      <c r="F1459" s="1">
        <v>187230.29</v>
      </c>
    </row>
    <row r="1460" spans="1:6" x14ac:dyDescent="0.35">
      <c r="A1460" t="s">
        <v>6</v>
      </c>
      <c r="B1460" t="s">
        <v>21</v>
      </c>
      <c r="C1460" t="s">
        <v>32</v>
      </c>
      <c r="D1460" s="1">
        <v>-170000</v>
      </c>
      <c r="E1460" s="1">
        <v>-287711.38</v>
      </c>
      <c r="F1460" s="1">
        <v>-117711.38</v>
      </c>
    </row>
    <row r="1461" spans="1:6" x14ac:dyDescent="0.35">
      <c r="A1461" t="s">
        <v>97</v>
      </c>
      <c r="B1461" t="s">
        <v>21</v>
      </c>
      <c r="C1461" t="s">
        <v>32</v>
      </c>
      <c r="D1461" s="1">
        <v>-222000</v>
      </c>
      <c r="E1461" s="1">
        <v>-130680</v>
      </c>
      <c r="F1461" s="1">
        <v>91320</v>
      </c>
    </row>
    <row r="1462" spans="1:6" x14ac:dyDescent="0.35">
      <c r="A1462" t="s">
        <v>111</v>
      </c>
      <c r="B1462" t="s">
        <v>21</v>
      </c>
      <c r="C1462" t="s">
        <v>32</v>
      </c>
      <c r="D1462" s="1">
        <v>-222000</v>
      </c>
      <c r="E1462" s="1">
        <v>-183920</v>
      </c>
      <c r="F1462" s="1">
        <v>38080</v>
      </c>
    </row>
    <row r="1463" spans="1:6" x14ac:dyDescent="0.35">
      <c r="A1463" t="s">
        <v>113</v>
      </c>
      <c r="B1463" t="s">
        <v>21</v>
      </c>
      <c r="C1463" t="s">
        <v>32</v>
      </c>
      <c r="D1463" s="1">
        <v>-422000</v>
      </c>
      <c r="E1463" s="1">
        <v>-130680</v>
      </c>
      <c r="F1463" s="1">
        <v>291320</v>
      </c>
    </row>
    <row r="1464" spans="1:6" x14ac:dyDescent="0.35">
      <c r="A1464" t="s">
        <v>6</v>
      </c>
      <c r="B1464" t="s">
        <v>10</v>
      </c>
      <c r="C1464" t="s">
        <v>33</v>
      </c>
      <c r="D1464" s="1">
        <v>-8000</v>
      </c>
      <c r="E1464" s="1">
        <v>-12263.33</v>
      </c>
      <c r="F1464" s="1">
        <v>-4263.33</v>
      </c>
    </row>
    <row r="1465" spans="1:6" x14ac:dyDescent="0.35">
      <c r="A1465" t="s">
        <v>97</v>
      </c>
      <c r="B1465" t="s">
        <v>10</v>
      </c>
      <c r="C1465" t="s">
        <v>33</v>
      </c>
      <c r="D1465" s="1">
        <v>-8500</v>
      </c>
      <c r="E1465" s="1">
        <v>-13496.16</v>
      </c>
      <c r="F1465" s="1">
        <v>-4996.16</v>
      </c>
    </row>
    <row r="1466" spans="1:6" x14ac:dyDescent="0.35">
      <c r="A1466" t="s">
        <v>111</v>
      </c>
      <c r="B1466" t="s">
        <v>10</v>
      </c>
      <c r="C1466" t="s">
        <v>33</v>
      </c>
      <c r="D1466" s="1">
        <v>-9000</v>
      </c>
      <c r="E1466" s="1">
        <v>-10202.76</v>
      </c>
      <c r="F1466" s="1">
        <v>-1202.76</v>
      </c>
    </row>
    <row r="1467" spans="1:6" x14ac:dyDescent="0.35">
      <c r="A1467" t="s">
        <v>113</v>
      </c>
      <c r="B1467" t="s">
        <v>10</v>
      </c>
      <c r="C1467" t="s">
        <v>33</v>
      </c>
      <c r="D1467" s="1">
        <v>-9000</v>
      </c>
      <c r="E1467" s="1">
        <v>-10202.76</v>
      </c>
      <c r="F1467" s="1">
        <v>-1202.76</v>
      </c>
    </row>
    <row r="1468" spans="1:6" x14ac:dyDescent="0.35">
      <c r="A1468" t="s">
        <v>6</v>
      </c>
      <c r="B1468" t="s">
        <v>15</v>
      </c>
      <c r="C1468" t="s">
        <v>33</v>
      </c>
      <c r="D1468" s="1">
        <v>0</v>
      </c>
      <c r="E1468" s="1">
        <v>-96698.53</v>
      </c>
      <c r="F1468" s="1">
        <v>-96698.53</v>
      </c>
    </row>
    <row r="1469" spans="1:6" x14ac:dyDescent="0.35">
      <c r="A1469" t="s">
        <v>97</v>
      </c>
      <c r="B1469" t="s">
        <v>15</v>
      </c>
      <c r="C1469" t="s">
        <v>33</v>
      </c>
      <c r="D1469" s="1">
        <v>0</v>
      </c>
      <c r="E1469" s="1">
        <v>-102430.58</v>
      </c>
      <c r="F1469" s="1">
        <v>-102430.58</v>
      </c>
    </row>
    <row r="1470" spans="1:6" x14ac:dyDescent="0.35">
      <c r="A1470" t="s">
        <v>111</v>
      </c>
      <c r="B1470" t="s">
        <v>15</v>
      </c>
      <c r="C1470" t="s">
        <v>33</v>
      </c>
      <c r="D1470" s="1">
        <v>0</v>
      </c>
      <c r="E1470" s="1">
        <v>-68660.679999999993</v>
      </c>
      <c r="F1470" s="1">
        <v>-68660.679999999993</v>
      </c>
    </row>
    <row r="1471" spans="1:6" x14ac:dyDescent="0.35">
      <c r="A1471" t="s">
        <v>113</v>
      </c>
      <c r="B1471" t="s">
        <v>15</v>
      </c>
      <c r="C1471" t="s">
        <v>33</v>
      </c>
      <c r="D1471" s="1">
        <v>0</v>
      </c>
      <c r="E1471" s="1">
        <v>-70965.509999999995</v>
      </c>
      <c r="F1471" s="1">
        <v>-70965.509999999995</v>
      </c>
    </row>
    <row r="1472" spans="1:6" x14ac:dyDescent="0.35">
      <c r="A1472" t="s">
        <v>6</v>
      </c>
      <c r="B1472" t="s">
        <v>11</v>
      </c>
      <c r="C1472" t="s">
        <v>33</v>
      </c>
      <c r="D1472" s="1">
        <v>0</v>
      </c>
      <c r="E1472" s="1">
        <v>-127635.81</v>
      </c>
      <c r="F1472" s="1">
        <v>-127635.81</v>
      </c>
    </row>
    <row r="1473" spans="1:6" x14ac:dyDescent="0.35">
      <c r="A1473" t="s">
        <v>97</v>
      </c>
      <c r="B1473" t="s">
        <v>11</v>
      </c>
      <c r="C1473" t="s">
        <v>33</v>
      </c>
      <c r="D1473" s="1">
        <v>0</v>
      </c>
      <c r="E1473" s="1">
        <v>-37117.370000000003</v>
      </c>
      <c r="F1473" s="1">
        <v>-37117.370000000003</v>
      </c>
    </row>
    <row r="1474" spans="1:6" x14ac:dyDescent="0.35">
      <c r="A1474" t="s">
        <v>111</v>
      </c>
      <c r="B1474" t="s">
        <v>11</v>
      </c>
      <c r="C1474" t="s">
        <v>33</v>
      </c>
      <c r="D1474" s="1">
        <v>0</v>
      </c>
      <c r="E1474" s="1">
        <v>-22653.59</v>
      </c>
      <c r="F1474" s="1">
        <v>-22653.59</v>
      </c>
    </row>
    <row r="1475" spans="1:6" x14ac:dyDescent="0.35">
      <c r="A1475" t="s">
        <v>113</v>
      </c>
      <c r="B1475" t="s">
        <v>11</v>
      </c>
      <c r="C1475" t="s">
        <v>33</v>
      </c>
      <c r="D1475" s="1">
        <v>0</v>
      </c>
      <c r="E1475" s="1">
        <v>-23423.91</v>
      </c>
      <c r="F1475" s="1">
        <v>-23423.91</v>
      </c>
    </row>
    <row r="1476" spans="1:6" x14ac:dyDescent="0.35">
      <c r="A1476" t="s">
        <v>6</v>
      </c>
      <c r="B1476" t="s">
        <v>12</v>
      </c>
      <c r="C1476" t="s">
        <v>33</v>
      </c>
      <c r="D1476" s="1">
        <v>0</v>
      </c>
      <c r="E1476" s="1">
        <v>-21172.61</v>
      </c>
      <c r="F1476" s="1">
        <v>-21172.61</v>
      </c>
    </row>
    <row r="1477" spans="1:6" x14ac:dyDescent="0.35">
      <c r="A1477" t="s">
        <v>113</v>
      </c>
      <c r="B1477" t="s">
        <v>12</v>
      </c>
      <c r="C1477" t="s">
        <v>33</v>
      </c>
      <c r="D1477" s="1">
        <v>0</v>
      </c>
      <c r="E1477" s="1">
        <v>-31321.71</v>
      </c>
      <c r="F1477" s="1">
        <v>-31321.71</v>
      </c>
    </row>
    <row r="1478" spans="1:6" x14ac:dyDescent="0.35">
      <c r="A1478" t="s">
        <v>6</v>
      </c>
      <c r="B1478" t="s">
        <v>13</v>
      </c>
      <c r="C1478" t="s">
        <v>33</v>
      </c>
      <c r="D1478" s="1">
        <v>-35000</v>
      </c>
      <c r="E1478" s="1">
        <v>-40634.959999999999</v>
      </c>
      <c r="F1478" s="1">
        <v>-5634.96</v>
      </c>
    </row>
    <row r="1479" spans="1:6" x14ac:dyDescent="0.35">
      <c r="A1479" t="s">
        <v>97</v>
      </c>
      <c r="B1479" t="s">
        <v>13</v>
      </c>
      <c r="C1479" t="s">
        <v>33</v>
      </c>
      <c r="D1479" s="1">
        <v>-37800</v>
      </c>
      <c r="E1479" s="1">
        <v>-30770.3</v>
      </c>
      <c r="F1479" s="1">
        <v>7029.7</v>
      </c>
    </row>
    <row r="1480" spans="1:6" x14ac:dyDescent="0.35">
      <c r="A1480" t="s">
        <v>111</v>
      </c>
      <c r="B1480" t="s">
        <v>13</v>
      </c>
      <c r="C1480" t="s">
        <v>33</v>
      </c>
      <c r="D1480" s="1">
        <v>-40824</v>
      </c>
      <c r="E1480" s="1">
        <v>-31825.83</v>
      </c>
      <c r="F1480" s="1">
        <v>8998.17</v>
      </c>
    </row>
    <row r="1481" spans="1:6" x14ac:dyDescent="0.35">
      <c r="A1481" t="s">
        <v>113</v>
      </c>
      <c r="B1481" t="s">
        <v>13</v>
      </c>
      <c r="C1481" t="s">
        <v>33</v>
      </c>
      <c r="D1481" s="1">
        <v>-44089.919999999998</v>
      </c>
      <c r="E1481" s="1">
        <v>-27090.34</v>
      </c>
      <c r="F1481" s="1">
        <v>16999.580000000002</v>
      </c>
    </row>
    <row r="1482" spans="1:6" x14ac:dyDescent="0.35">
      <c r="A1482" t="s">
        <v>6</v>
      </c>
      <c r="B1482" t="s">
        <v>7</v>
      </c>
      <c r="C1482" t="s">
        <v>33</v>
      </c>
      <c r="D1482" s="1">
        <v>0</v>
      </c>
      <c r="E1482" s="1">
        <v>2666.14</v>
      </c>
      <c r="F1482" s="1">
        <v>2666.14</v>
      </c>
    </row>
    <row r="1483" spans="1:6" x14ac:dyDescent="0.35">
      <c r="A1483" t="s">
        <v>97</v>
      </c>
      <c r="B1483" t="s">
        <v>7</v>
      </c>
      <c r="C1483" t="s">
        <v>33</v>
      </c>
      <c r="D1483" s="1">
        <v>0</v>
      </c>
      <c r="E1483" s="1">
        <v>9494.49</v>
      </c>
      <c r="F1483" s="1">
        <v>9494.49</v>
      </c>
    </row>
    <row r="1484" spans="1:6" x14ac:dyDescent="0.35">
      <c r="A1484" t="s">
        <v>111</v>
      </c>
      <c r="B1484" t="s">
        <v>7</v>
      </c>
      <c r="C1484" t="s">
        <v>33</v>
      </c>
      <c r="D1484" s="1">
        <v>0</v>
      </c>
      <c r="E1484" s="1">
        <v>-2530.4</v>
      </c>
      <c r="F1484" s="1">
        <v>-2530.4</v>
      </c>
    </row>
    <row r="1485" spans="1:6" x14ac:dyDescent="0.35">
      <c r="A1485" t="s">
        <v>113</v>
      </c>
      <c r="B1485" t="s">
        <v>7</v>
      </c>
      <c r="C1485" t="s">
        <v>33</v>
      </c>
      <c r="D1485" s="1">
        <v>0</v>
      </c>
      <c r="E1485" s="1">
        <v>8064.97</v>
      </c>
      <c r="F1485" s="1">
        <v>8064.97</v>
      </c>
    </row>
    <row r="1486" spans="1:6" x14ac:dyDescent="0.35">
      <c r="A1486" t="s">
        <v>111</v>
      </c>
      <c r="B1486" t="s">
        <v>30</v>
      </c>
      <c r="C1486" t="s">
        <v>33</v>
      </c>
      <c r="D1486" s="1">
        <v>0</v>
      </c>
      <c r="E1486" s="1">
        <v>-8635.77</v>
      </c>
      <c r="F1486" s="1">
        <v>-8635.77</v>
      </c>
    </row>
    <row r="1487" spans="1:6" x14ac:dyDescent="0.35">
      <c r="A1487" t="s">
        <v>6</v>
      </c>
      <c r="B1487" t="s">
        <v>18</v>
      </c>
      <c r="C1487" t="s">
        <v>33</v>
      </c>
      <c r="D1487" s="1">
        <v>-4000</v>
      </c>
      <c r="E1487" s="1">
        <v>0</v>
      </c>
      <c r="F1487" s="1">
        <v>4000</v>
      </c>
    </row>
    <row r="1488" spans="1:6" x14ac:dyDescent="0.35">
      <c r="A1488" t="s">
        <v>97</v>
      </c>
      <c r="B1488" t="s">
        <v>18</v>
      </c>
      <c r="C1488" t="s">
        <v>33</v>
      </c>
      <c r="D1488" s="1">
        <v>-4500</v>
      </c>
      <c r="E1488" s="1">
        <v>-3584.49</v>
      </c>
      <c r="F1488" s="1">
        <v>915.51</v>
      </c>
    </row>
    <row r="1489" spans="1:6" x14ac:dyDescent="0.35">
      <c r="A1489" t="s">
        <v>111</v>
      </c>
      <c r="B1489" t="s">
        <v>18</v>
      </c>
      <c r="C1489" t="s">
        <v>33</v>
      </c>
      <c r="D1489" s="1">
        <v>-4500</v>
      </c>
      <c r="E1489" s="1">
        <v>-8830.5300000000007</v>
      </c>
      <c r="F1489" s="1">
        <v>-4330.53</v>
      </c>
    </row>
    <row r="1490" spans="1:6" x14ac:dyDescent="0.35">
      <c r="A1490" t="s">
        <v>113</v>
      </c>
      <c r="B1490" t="s">
        <v>18</v>
      </c>
      <c r="C1490" t="s">
        <v>33</v>
      </c>
      <c r="D1490" s="1">
        <v>-4500</v>
      </c>
      <c r="E1490" s="1">
        <v>0</v>
      </c>
      <c r="F1490" s="1">
        <v>4500</v>
      </c>
    </row>
    <row r="1491" spans="1:6" x14ac:dyDescent="0.35">
      <c r="A1491" t="s">
        <v>6</v>
      </c>
      <c r="B1491" t="s">
        <v>10</v>
      </c>
      <c r="C1491" t="s">
        <v>34</v>
      </c>
      <c r="D1491" s="1">
        <v>0</v>
      </c>
      <c r="E1491" s="1">
        <v>-714446.19</v>
      </c>
      <c r="F1491" s="1">
        <v>-714446.19</v>
      </c>
    </row>
    <row r="1492" spans="1:6" x14ac:dyDescent="0.35">
      <c r="A1492" t="s">
        <v>113</v>
      </c>
      <c r="B1492" t="s">
        <v>10</v>
      </c>
      <c r="C1492" t="s">
        <v>34</v>
      </c>
      <c r="D1492" s="1">
        <v>-250000</v>
      </c>
      <c r="E1492" s="1">
        <v>0</v>
      </c>
      <c r="F1492" s="1">
        <v>250000</v>
      </c>
    </row>
    <row r="1493" spans="1:6" x14ac:dyDescent="0.35">
      <c r="A1493" t="s">
        <v>6</v>
      </c>
      <c r="B1493" t="s">
        <v>15</v>
      </c>
      <c r="C1493" t="s">
        <v>34</v>
      </c>
      <c r="D1493" s="1">
        <v>0</v>
      </c>
      <c r="E1493" s="1">
        <v>-26834.07</v>
      </c>
      <c r="F1493" s="1">
        <v>-26834.07</v>
      </c>
    </row>
    <row r="1494" spans="1:6" x14ac:dyDescent="0.35">
      <c r="A1494" t="s">
        <v>113</v>
      </c>
      <c r="B1494" t="s">
        <v>15</v>
      </c>
      <c r="C1494" t="s">
        <v>34</v>
      </c>
      <c r="D1494" s="1">
        <v>0</v>
      </c>
      <c r="E1494" s="1">
        <v>-75726.33</v>
      </c>
      <c r="F1494" s="1">
        <v>-75726.33</v>
      </c>
    </row>
    <row r="1495" spans="1:6" x14ac:dyDescent="0.35">
      <c r="A1495" t="s">
        <v>6</v>
      </c>
      <c r="B1495" t="s">
        <v>11</v>
      </c>
      <c r="C1495" t="s">
        <v>34</v>
      </c>
      <c r="D1495" s="1">
        <v>0</v>
      </c>
      <c r="E1495" s="1">
        <v>-3727</v>
      </c>
      <c r="F1495" s="1">
        <v>-3727</v>
      </c>
    </row>
    <row r="1496" spans="1:6" x14ac:dyDescent="0.35">
      <c r="A1496" t="s">
        <v>113</v>
      </c>
      <c r="B1496" t="s">
        <v>11</v>
      </c>
      <c r="C1496" t="s">
        <v>34</v>
      </c>
      <c r="D1496" s="1">
        <v>0</v>
      </c>
      <c r="E1496" s="1">
        <v>-42149.99</v>
      </c>
      <c r="F1496" s="1">
        <v>-42149.99</v>
      </c>
    </row>
    <row r="1497" spans="1:6" x14ac:dyDescent="0.35">
      <c r="A1497" t="s">
        <v>6</v>
      </c>
      <c r="B1497" t="s">
        <v>12</v>
      </c>
      <c r="C1497" t="s">
        <v>34</v>
      </c>
      <c r="D1497" s="1">
        <v>0</v>
      </c>
      <c r="E1497" s="1">
        <v>-19650</v>
      </c>
      <c r="F1497" s="1">
        <v>-19650</v>
      </c>
    </row>
    <row r="1498" spans="1:6" x14ac:dyDescent="0.35">
      <c r="A1498" t="s">
        <v>111</v>
      </c>
      <c r="B1498" t="s">
        <v>12</v>
      </c>
      <c r="C1498" t="s">
        <v>34</v>
      </c>
      <c r="D1498" s="1">
        <v>0</v>
      </c>
      <c r="E1498" s="1">
        <v>-19600</v>
      </c>
      <c r="F1498" s="1">
        <v>-19600</v>
      </c>
    </row>
    <row r="1499" spans="1:6" x14ac:dyDescent="0.35">
      <c r="A1499" t="s">
        <v>113</v>
      </c>
      <c r="B1499" t="s">
        <v>12</v>
      </c>
      <c r="C1499" t="s">
        <v>34</v>
      </c>
      <c r="D1499" s="1">
        <v>0</v>
      </c>
      <c r="E1499" s="1">
        <v>-21960</v>
      </c>
      <c r="F1499" s="1">
        <v>-21960</v>
      </c>
    </row>
    <row r="1500" spans="1:6" x14ac:dyDescent="0.35">
      <c r="A1500" t="s">
        <v>97</v>
      </c>
      <c r="B1500" t="s">
        <v>27</v>
      </c>
      <c r="C1500" t="s">
        <v>35</v>
      </c>
      <c r="D1500" s="1">
        <v>0</v>
      </c>
      <c r="E1500" s="1">
        <v>-90619.63</v>
      </c>
      <c r="F1500" s="1">
        <v>-90619.63</v>
      </c>
    </row>
    <row r="1501" spans="1:6" x14ac:dyDescent="0.35">
      <c r="A1501" t="s">
        <v>111</v>
      </c>
      <c r="B1501" t="s">
        <v>27</v>
      </c>
      <c r="C1501" t="s">
        <v>35</v>
      </c>
      <c r="D1501" s="1">
        <v>0</v>
      </c>
      <c r="E1501" s="1">
        <v>-25000</v>
      </c>
      <c r="F1501" s="1">
        <v>-25000</v>
      </c>
    </row>
    <row r="1502" spans="1:6" x14ac:dyDescent="0.35">
      <c r="A1502" t="s">
        <v>6</v>
      </c>
      <c r="B1502" t="s">
        <v>15</v>
      </c>
      <c r="C1502" t="s">
        <v>35</v>
      </c>
      <c r="D1502" s="1">
        <v>-2617346.29</v>
      </c>
      <c r="E1502" s="1">
        <v>-2992741.8</v>
      </c>
      <c r="F1502" s="1">
        <v>-375395.51</v>
      </c>
    </row>
    <row r="1503" spans="1:6" x14ac:dyDescent="0.35">
      <c r="A1503" t="s">
        <v>97</v>
      </c>
      <c r="B1503" t="s">
        <v>15</v>
      </c>
      <c r="C1503" t="s">
        <v>35</v>
      </c>
      <c r="D1503" s="1">
        <v>-2835371.22</v>
      </c>
      <c r="E1503" s="1">
        <v>-1124231</v>
      </c>
      <c r="F1503" s="1">
        <v>1711140.22</v>
      </c>
    </row>
    <row r="1504" spans="1:6" x14ac:dyDescent="0.35">
      <c r="A1504" t="s">
        <v>111</v>
      </c>
      <c r="B1504" t="s">
        <v>15</v>
      </c>
      <c r="C1504" t="s">
        <v>35</v>
      </c>
      <c r="D1504" s="1">
        <v>-3178477.63</v>
      </c>
      <c r="E1504" s="1">
        <v>-2658055</v>
      </c>
      <c r="F1504" s="1">
        <v>520422.63</v>
      </c>
    </row>
    <row r="1505" spans="1:6" x14ac:dyDescent="0.35">
      <c r="A1505" t="s">
        <v>113</v>
      </c>
      <c r="B1505" t="s">
        <v>15</v>
      </c>
      <c r="C1505" t="s">
        <v>35</v>
      </c>
      <c r="D1505" s="1">
        <v>-3487798.38</v>
      </c>
      <c r="E1505" s="1">
        <v>-3152575</v>
      </c>
      <c r="F1505" s="1">
        <v>335223.38</v>
      </c>
    </row>
    <row r="1506" spans="1:6" x14ac:dyDescent="0.35">
      <c r="A1506" t="s">
        <v>6</v>
      </c>
      <c r="B1506" t="s">
        <v>11</v>
      </c>
      <c r="C1506" t="s">
        <v>35</v>
      </c>
      <c r="D1506" s="1">
        <v>-1800000</v>
      </c>
      <c r="E1506" s="1">
        <v>-2675837.6</v>
      </c>
      <c r="F1506" s="1">
        <v>-875837.6</v>
      </c>
    </row>
    <row r="1507" spans="1:6" x14ac:dyDescent="0.35">
      <c r="A1507" t="s">
        <v>97</v>
      </c>
      <c r="B1507" t="s">
        <v>11</v>
      </c>
      <c r="C1507" t="s">
        <v>35</v>
      </c>
      <c r="D1507" s="1">
        <v>-1566916.3</v>
      </c>
      <c r="E1507" s="1">
        <v>-2052712</v>
      </c>
      <c r="F1507" s="1">
        <v>-485795.7</v>
      </c>
    </row>
    <row r="1508" spans="1:6" x14ac:dyDescent="0.35">
      <c r="A1508" t="s">
        <v>111</v>
      </c>
      <c r="B1508" t="s">
        <v>11</v>
      </c>
      <c r="C1508" t="s">
        <v>35</v>
      </c>
      <c r="D1508" s="1">
        <v>-1744960.4</v>
      </c>
      <c r="E1508" s="1">
        <v>-2701910</v>
      </c>
      <c r="F1508" s="1">
        <v>-956949.6</v>
      </c>
    </row>
    <row r="1509" spans="1:6" x14ac:dyDescent="0.35">
      <c r="A1509" t="s">
        <v>113</v>
      </c>
      <c r="B1509" t="s">
        <v>11</v>
      </c>
      <c r="C1509" t="s">
        <v>35</v>
      </c>
      <c r="D1509" s="1">
        <v>-1910117.22</v>
      </c>
      <c r="E1509" s="1">
        <v>-3633557</v>
      </c>
      <c r="F1509" s="1">
        <v>-1723439.78</v>
      </c>
    </row>
    <row r="1510" spans="1:6" x14ac:dyDescent="0.35">
      <c r="A1510" t="s">
        <v>6</v>
      </c>
      <c r="B1510" t="s">
        <v>12</v>
      </c>
      <c r="C1510" t="s">
        <v>35</v>
      </c>
      <c r="D1510" s="1">
        <v>-1412721.68</v>
      </c>
      <c r="E1510" s="1">
        <v>-2234233.4</v>
      </c>
      <c r="F1510" s="1">
        <v>-821511.72</v>
      </c>
    </row>
    <row r="1511" spans="1:6" x14ac:dyDescent="0.35">
      <c r="A1511" t="s">
        <v>97</v>
      </c>
      <c r="B1511" t="s">
        <v>12</v>
      </c>
      <c r="C1511" t="s">
        <v>35</v>
      </c>
      <c r="D1511" s="1">
        <v>-1545705.48</v>
      </c>
      <c r="E1511" s="1">
        <v>-2471379</v>
      </c>
      <c r="F1511" s="1">
        <v>-925673.52</v>
      </c>
    </row>
    <row r="1512" spans="1:6" x14ac:dyDescent="0.35">
      <c r="A1512" t="s">
        <v>111</v>
      </c>
      <c r="B1512" t="s">
        <v>12</v>
      </c>
      <c r="C1512" t="s">
        <v>35</v>
      </c>
      <c r="D1512" s="1">
        <v>-1738727.36</v>
      </c>
      <c r="E1512" s="1">
        <v>-3516090</v>
      </c>
      <c r="F1512" s="1">
        <v>-1777362.64</v>
      </c>
    </row>
    <row r="1513" spans="1:6" x14ac:dyDescent="0.35">
      <c r="A1513" t="s">
        <v>113</v>
      </c>
      <c r="B1513" t="s">
        <v>12</v>
      </c>
      <c r="C1513" t="s">
        <v>35</v>
      </c>
      <c r="D1513" s="1">
        <v>-1921685.7</v>
      </c>
      <c r="E1513" s="1">
        <v>-3508029</v>
      </c>
      <c r="F1513" s="1">
        <v>-1586343.3</v>
      </c>
    </row>
    <row r="1514" spans="1:6" x14ac:dyDescent="0.35">
      <c r="A1514" t="s">
        <v>6</v>
      </c>
      <c r="B1514" t="s">
        <v>13</v>
      </c>
      <c r="C1514" t="s">
        <v>35</v>
      </c>
      <c r="D1514" s="1">
        <v>-785070.79</v>
      </c>
      <c r="E1514" s="1">
        <v>-2709129.2</v>
      </c>
      <c r="F1514" s="1">
        <v>-1924058.41</v>
      </c>
    </row>
    <row r="1515" spans="1:6" x14ac:dyDescent="0.35">
      <c r="A1515" t="s">
        <v>97</v>
      </c>
      <c r="B1515" t="s">
        <v>13</v>
      </c>
      <c r="C1515" t="s">
        <v>35</v>
      </c>
      <c r="D1515" s="1">
        <v>-916498.97</v>
      </c>
      <c r="E1515" s="1">
        <v>-1091728</v>
      </c>
      <c r="F1515" s="1">
        <v>-175229.03</v>
      </c>
    </row>
    <row r="1516" spans="1:6" x14ac:dyDescent="0.35">
      <c r="A1516" t="s">
        <v>111</v>
      </c>
      <c r="B1516" t="s">
        <v>13</v>
      </c>
      <c r="C1516" t="s">
        <v>35</v>
      </c>
      <c r="D1516" s="1">
        <v>-1071217.8799999999</v>
      </c>
      <c r="E1516" s="1">
        <v>-1741145</v>
      </c>
      <c r="F1516" s="1">
        <v>-669927.12</v>
      </c>
    </row>
    <row r="1517" spans="1:6" x14ac:dyDescent="0.35">
      <c r="A1517" t="s">
        <v>113</v>
      </c>
      <c r="B1517" t="s">
        <v>13</v>
      </c>
      <c r="C1517" t="s">
        <v>35</v>
      </c>
      <c r="D1517" s="1">
        <v>-1241460</v>
      </c>
      <c r="E1517" s="1">
        <v>-2706777</v>
      </c>
      <c r="F1517" s="1">
        <v>-1465317</v>
      </c>
    </row>
    <row r="1518" spans="1:6" x14ac:dyDescent="0.35">
      <c r="A1518" t="s">
        <v>97</v>
      </c>
      <c r="B1518" t="s">
        <v>30</v>
      </c>
      <c r="C1518" t="s">
        <v>35</v>
      </c>
      <c r="D1518" s="1">
        <v>0</v>
      </c>
      <c r="E1518" s="1">
        <v>-34485</v>
      </c>
      <c r="F1518" s="1">
        <v>-34485</v>
      </c>
    </row>
    <row r="1519" spans="1:6" x14ac:dyDescent="0.35">
      <c r="A1519" t="s">
        <v>97</v>
      </c>
      <c r="B1519" t="s">
        <v>40</v>
      </c>
      <c r="C1519" t="s">
        <v>35</v>
      </c>
      <c r="D1519" s="1">
        <v>-25000</v>
      </c>
      <c r="E1519" s="1">
        <v>0</v>
      </c>
      <c r="F1519" s="1">
        <v>25000</v>
      </c>
    </row>
    <row r="1520" spans="1:6" x14ac:dyDescent="0.35">
      <c r="A1520" t="s">
        <v>111</v>
      </c>
      <c r="B1520" t="s">
        <v>40</v>
      </c>
      <c r="C1520" t="s">
        <v>35</v>
      </c>
      <c r="D1520" s="1">
        <v>-50000</v>
      </c>
      <c r="E1520" s="1">
        <v>0</v>
      </c>
      <c r="F1520" s="1">
        <v>50000</v>
      </c>
    </row>
    <row r="1521" spans="1:6" x14ac:dyDescent="0.35">
      <c r="A1521" t="s">
        <v>113</v>
      </c>
      <c r="B1521" t="s">
        <v>40</v>
      </c>
      <c r="C1521" t="s">
        <v>35</v>
      </c>
      <c r="D1521" s="1">
        <v>-50000</v>
      </c>
      <c r="E1521" s="1">
        <v>0</v>
      </c>
      <c r="F1521" s="1">
        <v>50000</v>
      </c>
    </row>
    <row r="1522" spans="1:6" x14ac:dyDescent="0.35">
      <c r="A1522" t="s">
        <v>6</v>
      </c>
      <c r="B1522" t="s">
        <v>10</v>
      </c>
      <c r="C1522" t="s">
        <v>36</v>
      </c>
      <c r="D1522" s="1">
        <v>-575000</v>
      </c>
      <c r="E1522" s="1">
        <v>-578627.06999999995</v>
      </c>
      <c r="F1522" s="1">
        <v>-3627.07</v>
      </c>
    </row>
    <row r="1523" spans="1:6" x14ac:dyDescent="0.35">
      <c r="A1523" t="s">
        <v>97</v>
      </c>
      <c r="B1523" t="s">
        <v>10</v>
      </c>
      <c r="C1523" t="s">
        <v>36</v>
      </c>
      <c r="D1523" s="1">
        <v>-575000</v>
      </c>
      <c r="E1523" s="1">
        <v>-433155.02</v>
      </c>
      <c r="F1523" s="1">
        <v>141844.98000000001</v>
      </c>
    </row>
    <row r="1524" spans="1:6" x14ac:dyDescent="0.35">
      <c r="A1524" t="s">
        <v>111</v>
      </c>
      <c r="B1524" t="s">
        <v>10</v>
      </c>
      <c r="C1524" t="s">
        <v>36</v>
      </c>
      <c r="D1524" s="1">
        <v>-575000</v>
      </c>
      <c r="E1524" s="1">
        <v>-621424.51</v>
      </c>
      <c r="F1524" s="1">
        <v>-46424.51</v>
      </c>
    </row>
    <row r="1525" spans="1:6" x14ac:dyDescent="0.35">
      <c r="A1525" t="s">
        <v>113</v>
      </c>
      <c r="B1525" t="s">
        <v>10</v>
      </c>
      <c r="C1525" t="s">
        <v>36</v>
      </c>
      <c r="D1525" s="1">
        <v>-575000</v>
      </c>
      <c r="E1525" s="1">
        <v>-626515.67000000004</v>
      </c>
      <c r="F1525" s="1">
        <v>-51515.67</v>
      </c>
    </row>
    <row r="1526" spans="1:6" x14ac:dyDescent="0.35">
      <c r="A1526" t="s">
        <v>6</v>
      </c>
      <c r="B1526" t="s">
        <v>37</v>
      </c>
      <c r="C1526" t="s">
        <v>36</v>
      </c>
      <c r="D1526" s="1">
        <v>0</v>
      </c>
      <c r="E1526" s="1">
        <v>-9775.69</v>
      </c>
      <c r="F1526" s="1">
        <v>-9775.69</v>
      </c>
    </row>
    <row r="1527" spans="1:6" x14ac:dyDescent="0.35">
      <c r="A1527" t="s">
        <v>97</v>
      </c>
      <c r="B1527" t="s">
        <v>37</v>
      </c>
      <c r="C1527" t="s">
        <v>36</v>
      </c>
      <c r="D1527" s="1">
        <v>0</v>
      </c>
      <c r="E1527" s="1">
        <v>-47713.22</v>
      </c>
      <c r="F1527" s="1">
        <v>-47713.22</v>
      </c>
    </row>
    <row r="1528" spans="1:6" x14ac:dyDescent="0.35">
      <c r="A1528" t="s">
        <v>111</v>
      </c>
      <c r="B1528" t="s">
        <v>37</v>
      </c>
      <c r="C1528" t="s">
        <v>36</v>
      </c>
      <c r="D1528" s="1">
        <v>0</v>
      </c>
      <c r="E1528" s="1">
        <v>-16166.84</v>
      </c>
      <c r="F1528" s="1">
        <v>-16166.84</v>
      </c>
    </row>
    <row r="1529" spans="1:6" x14ac:dyDescent="0.35">
      <c r="A1529" t="s">
        <v>113</v>
      </c>
      <c r="B1529" t="s">
        <v>37</v>
      </c>
      <c r="C1529" t="s">
        <v>36</v>
      </c>
      <c r="D1529" s="1">
        <v>0</v>
      </c>
      <c r="E1529" s="1">
        <v>-9572.4699999999993</v>
      </c>
      <c r="F1529" s="1">
        <v>-9572.4699999999993</v>
      </c>
    </row>
    <row r="1530" spans="1:6" x14ac:dyDescent="0.35">
      <c r="A1530" t="s">
        <v>6</v>
      </c>
      <c r="B1530" t="s">
        <v>30</v>
      </c>
      <c r="C1530" t="s">
        <v>36</v>
      </c>
      <c r="D1530" s="1">
        <v>0</v>
      </c>
      <c r="E1530" s="1">
        <v>-483703.29</v>
      </c>
      <c r="F1530" s="1">
        <v>-483703.29</v>
      </c>
    </row>
    <row r="1531" spans="1:6" x14ac:dyDescent="0.35">
      <c r="A1531" t="s">
        <v>97</v>
      </c>
      <c r="B1531" t="s">
        <v>30</v>
      </c>
      <c r="C1531" t="s">
        <v>36</v>
      </c>
      <c r="D1531" s="1">
        <v>0</v>
      </c>
      <c r="E1531" s="1">
        <v>-41497.160000000003</v>
      </c>
      <c r="F1531" s="1">
        <v>-41497.160000000003</v>
      </c>
    </row>
    <row r="1532" spans="1:6" x14ac:dyDescent="0.35">
      <c r="A1532" t="s">
        <v>111</v>
      </c>
      <c r="B1532" t="s">
        <v>30</v>
      </c>
      <c r="C1532" t="s">
        <v>36</v>
      </c>
      <c r="D1532" s="1">
        <v>0</v>
      </c>
      <c r="E1532" s="1">
        <v>-28075.25</v>
      </c>
      <c r="F1532" s="1">
        <v>-28075.25</v>
      </c>
    </row>
    <row r="1533" spans="1:6" x14ac:dyDescent="0.35">
      <c r="A1533" t="s">
        <v>113</v>
      </c>
      <c r="B1533" t="s">
        <v>30</v>
      </c>
      <c r="C1533" t="s">
        <v>36</v>
      </c>
      <c r="D1533" s="1">
        <v>0</v>
      </c>
      <c r="E1533" s="1">
        <v>-17347.2</v>
      </c>
      <c r="F1533" s="1">
        <v>-17347.2</v>
      </c>
    </row>
    <row r="1534" spans="1:6" x14ac:dyDescent="0.35">
      <c r="A1534" t="s">
        <v>6</v>
      </c>
      <c r="B1534" t="s">
        <v>18</v>
      </c>
      <c r="C1534" t="s">
        <v>36</v>
      </c>
      <c r="D1534" s="1">
        <v>-6000</v>
      </c>
      <c r="E1534" s="1">
        <v>-2434.71</v>
      </c>
      <c r="F1534" s="1">
        <v>3565.29</v>
      </c>
    </row>
    <row r="1535" spans="1:6" x14ac:dyDescent="0.35">
      <c r="A1535" t="s">
        <v>97</v>
      </c>
      <c r="B1535" t="s">
        <v>18</v>
      </c>
      <c r="C1535" t="s">
        <v>36</v>
      </c>
      <c r="D1535" s="1">
        <v>-6000</v>
      </c>
      <c r="E1535" s="1">
        <v>-43924.800000000003</v>
      </c>
      <c r="F1535" s="1">
        <v>-37924.800000000003</v>
      </c>
    </row>
    <row r="1536" spans="1:6" x14ac:dyDescent="0.35">
      <c r="A1536" t="s">
        <v>111</v>
      </c>
      <c r="B1536" t="s">
        <v>18</v>
      </c>
      <c r="C1536" t="s">
        <v>36</v>
      </c>
      <c r="D1536" s="1">
        <v>-6000</v>
      </c>
      <c r="E1536" s="1">
        <v>-10301.56</v>
      </c>
      <c r="F1536" s="1">
        <v>-4301.5600000000004</v>
      </c>
    </row>
    <row r="1537" spans="1:6" x14ac:dyDescent="0.35">
      <c r="A1537" t="s">
        <v>113</v>
      </c>
      <c r="B1537" t="s">
        <v>18</v>
      </c>
      <c r="C1537" t="s">
        <v>36</v>
      </c>
      <c r="D1537" s="1">
        <v>-6000</v>
      </c>
      <c r="E1537" s="1">
        <v>-4826.2</v>
      </c>
      <c r="F1537" s="1">
        <v>1173.8</v>
      </c>
    </row>
    <row r="1538" spans="1:6" x14ac:dyDescent="0.35">
      <c r="A1538" t="s">
        <v>6</v>
      </c>
      <c r="B1538" t="s">
        <v>10</v>
      </c>
      <c r="C1538" t="s">
        <v>38</v>
      </c>
      <c r="D1538" s="1">
        <v>-100000</v>
      </c>
      <c r="E1538" s="1">
        <v>-98669.58</v>
      </c>
      <c r="F1538" s="1">
        <v>1330.42</v>
      </c>
    </row>
    <row r="1539" spans="1:6" x14ac:dyDescent="0.35">
      <c r="A1539" t="s">
        <v>97</v>
      </c>
      <c r="B1539" t="s">
        <v>10</v>
      </c>
      <c r="C1539" t="s">
        <v>38</v>
      </c>
      <c r="D1539" s="1">
        <v>-100000</v>
      </c>
      <c r="E1539" s="1">
        <v>-119850.74</v>
      </c>
      <c r="F1539" s="1">
        <v>-19850.740000000002</v>
      </c>
    </row>
    <row r="1540" spans="1:6" x14ac:dyDescent="0.35">
      <c r="A1540" t="s">
        <v>111</v>
      </c>
      <c r="B1540" t="s">
        <v>10</v>
      </c>
      <c r="C1540" t="s">
        <v>38</v>
      </c>
      <c r="D1540" s="1">
        <v>-100000</v>
      </c>
      <c r="E1540" s="1">
        <v>-156487.49</v>
      </c>
      <c r="F1540" s="1">
        <v>-56487.49</v>
      </c>
    </row>
    <row r="1541" spans="1:6" x14ac:dyDescent="0.35">
      <c r="A1541" t="s">
        <v>113</v>
      </c>
      <c r="B1541" t="s">
        <v>10</v>
      </c>
      <c r="C1541" t="s">
        <v>38</v>
      </c>
      <c r="D1541" s="1">
        <v>-100000</v>
      </c>
      <c r="E1541" s="1">
        <v>-163937.4</v>
      </c>
      <c r="F1541" s="1">
        <v>-63937.4</v>
      </c>
    </row>
    <row r="1542" spans="1:6" x14ac:dyDescent="0.35">
      <c r="A1542" t="s">
        <v>6</v>
      </c>
      <c r="B1542" t="s">
        <v>27</v>
      </c>
      <c r="C1542" t="s">
        <v>38</v>
      </c>
      <c r="D1542" s="1">
        <v>0</v>
      </c>
      <c r="E1542" s="1">
        <v>-5955</v>
      </c>
      <c r="F1542" s="1">
        <v>-5955</v>
      </c>
    </row>
    <row r="1543" spans="1:6" x14ac:dyDescent="0.35">
      <c r="A1543" t="s">
        <v>97</v>
      </c>
      <c r="B1543" t="s">
        <v>27</v>
      </c>
      <c r="C1543" t="s">
        <v>38</v>
      </c>
      <c r="D1543" s="1">
        <v>0</v>
      </c>
      <c r="E1543" s="1">
        <v>-8985</v>
      </c>
      <c r="F1543" s="1">
        <v>-8985</v>
      </c>
    </row>
    <row r="1544" spans="1:6" x14ac:dyDescent="0.35">
      <c r="A1544" t="s">
        <v>113</v>
      </c>
      <c r="B1544" t="s">
        <v>27</v>
      </c>
      <c r="C1544" t="s">
        <v>38</v>
      </c>
      <c r="D1544" s="1">
        <v>0</v>
      </c>
      <c r="E1544" s="1">
        <v>-19957.93</v>
      </c>
      <c r="F1544" s="1">
        <v>-19957.93</v>
      </c>
    </row>
    <row r="1545" spans="1:6" x14ac:dyDescent="0.35">
      <c r="A1545" t="s">
        <v>6</v>
      </c>
      <c r="B1545" t="s">
        <v>15</v>
      </c>
      <c r="C1545" t="s">
        <v>38</v>
      </c>
      <c r="D1545" s="1">
        <v>-24678</v>
      </c>
      <c r="E1545" s="1">
        <v>-30124.67</v>
      </c>
      <c r="F1545" s="1">
        <v>-5446.67</v>
      </c>
    </row>
    <row r="1546" spans="1:6" x14ac:dyDescent="0.35">
      <c r="A1546" t="s">
        <v>97</v>
      </c>
      <c r="B1546" t="s">
        <v>15</v>
      </c>
      <c r="C1546" t="s">
        <v>38</v>
      </c>
      <c r="D1546" s="1">
        <v>-26652.240000000002</v>
      </c>
      <c r="E1546" s="1">
        <v>-28742.43</v>
      </c>
      <c r="F1546" s="1">
        <v>-2090.19</v>
      </c>
    </row>
    <row r="1547" spans="1:6" x14ac:dyDescent="0.35">
      <c r="A1547" t="s">
        <v>111</v>
      </c>
      <c r="B1547" t="s">
        <v>15</v>
      </c>
      <c r="C1547" t="s">
        <v>38</v>
      </c>
      <c r="D1547" s="1">
        <v>-28784.42</v>
      </c>
      <c r="E1547" s="1">
        <v>-29439.72</v>
      </c>
      <c r="F1547" s="1">
        <v>-655.29999999999995</v>
      </c>
    </row>
    <row r="1548" spans="1:6" x14ac:dyDescent="0.35">
      <c r="A1548" t="s">
        <v>113</v>
      </c>
      <c r="B1548" t="s">
        <v>15</v>
      </c>
      <c r="C1548" t="s">
        <v>38</v>
      </c>
      <c r="D1548" s="1">
        <v>-31087.17</v>
      </c>
      <c r="E1548" s="1">
        <v>-30252.720000000001</v>
      </c>
      <c r="F1548" s="1">
        <v>834.45</v>
      </c>
    </row>
    <row r="1549" spans="1:6" x14ac:dyDescent="0.35">
      <c r="A1549" t="s">
        <v>6</v>
      </c>
      <c r="B1549" t="s">
        <v>11</v>
      </c>
      <c r="C1549" t="s">
        <v>38</v>
      </c>
      <c r="D1549" s="1">
        <v>-24979</v>
      </c>
      <c r="E1549" s="1">
        <v>-17144.68</v>
      </c>
      <c r="F1549" s="1">
        <v>7834.32</v>
      </c>
    </row>
    <row r="1550" spans="1:6" x14ac:dyDescent="0.35">
      <c r="A1550" t="s">
        <v>97</v>
      </c>
      <c r="B1550" t="s">
        <v>11</v>
      </c>
      <c r="C1550" t="s">
        <v>38</v>
      </c>
      <c r="D1550" s="1">
        <v>-26977.32</v>
      </c>
      <c r="E1550" s="1">
        <v>-73001.23</v>
      </c>
      <c r="F1550" s="1">
        <v>-46023.91</v>
      </c>
    </row>
    <row r="1551" spans="1:6" x14ac:dyDescent="0.35">
      <c r="A1551" t="s">
        <v>111</v>
      </c>
      <c r="B1551" t="s">
        <v>11</v>
      </c>
      <c r="C1551" t="s">
        <v>38</v>
      </c>
      <c r="D1551" s="1">
        <v>-29135.51</v>
      </c>
      <c r="E1551" s="1">
        <v>-64597.52</v>
      </c>
      <c r="F1551" s="1">
        <v>-35462.01</v>
      </c>
    </row>
    <row r="1552" spans="1:6" x14ac:dyDescent="0.35">
      <c r="A1552" t="s">
        <v>113</v>
      </c>
      <c r="B1552" t="s">
        <v>11</v>
      </c>
      <c r="C1552" t="s">
        <v>38</v>
      </c>
      <c r="D1552" s="1">
        <v>-31466.35</v>
      </c>
      <c r="E1552" s="1">
        <v>-58022.94</v>
      </c>
      <c r="F1552" s="1">
        <v>-26556.59</v>
      </c>
    </row>
    <row r="1553" spans="1:6" x14ac:dyDescent="0.35">
      <c r="A1553" t="s">
        <v>6</v>
      </c>
      <c r="B1553" t="s">
        <v>12</v>
      </c>
      <c r="C1553" t="s">
        <v>38</v>
      </c>
      <c r="D1553" s="1">
        <v>-19836</v>
      </c>
      <c r="E1553" s="1">
        <v>-39831.69</v>
      </c>
      <c r="F1553" s="1">
        <v>-19995.689999999999</v>
      </c>
    </row>
    <row r="1554" spans="1:6" x14ac:dyDescent="0.35">
      <c r="A1554" t="s">
        <v>97</v>
      </c>
      <c r="B1554" t="s">
        <v>12</v>
      </c>
      <c r="C1554" t="s">
        <v>38</v>
      </c>
      <c r="D1554" s="1">
        <v>-21422.880000000001</v>
      </c>
      <c r="E1554" s="1">
        <v>-46899.4</v>
      </c>
      <c r="F1554" s="1">
        <v>-25476.52</v>
      </c>
    </row>
    <row r="1555" spans="1:6" x14ac:dyDescent="0.35">
      <c r="A1555" t="s">
        <v>111</v>
      </c>
      <c r="B1555" t="s">
        <v>12</v>
      </c>
      <c r="C1555" t="s">
        <v>38</v>
      </c>
      <c r="D1555" s="1">
        <v>-23136.71</v>
      </c>
      <c r="E1555" s="1">
        <v>-52511.14</v>
      </c>
      <c r="F1555" s="1">
        <v>-29374.43</v>
      </c>
    </row>
    <row r="1556" spans="1:6" x14ac:dyDescent="0.35">
      <c r="A1556" t="s">
        <v>113</v>
      </c>
      <c r="B1556" t="s">
        <v>12</v>
      </c>
      <c r="C1556" t="s">
        <v>38</v>
      </c>
      <c r="D1556" s="1">
        <v>-24987.65</v>
      </c>
      <c r="E1556" s="1">
        <v>-58708.639999999999</v>
      </c>
      <c r="F1556" s="1">
        <v>-33720.99</v>
      </c>
    </row>
    <row r="1557" spans="1:6" x14ac:dyDescent="0.35">
      <c r="A1557" t="s">
        <v>6</v>
      </c>
      <c r="B1557" t="s">
        <v>13</v>
      </c>
      <c r="C1557" t="s">
        <v>38</v>
      </c>
      <c r="D1557" s="1">
        <v>-16897</v>
      </c>
      <c r="E1557" s="1">
        <v>-893.88</v>
      </c>
      <c r="F1557" s="1">
        <v>16003.12</v>
      </c>
    </row>
    <row r="1558" spans="1:6" x14ac:dyDescent="0.35">
      <c r="A1558" t="s">
        <v>97</v>
      </c>
      <c r="B1558" t="s">
        <v>13</v>
      </c>
      <c r="C1558" t="s">
        <v>38</v>
      </c>
      <c r="D1558" s="1">
        <v>-18248.759999999998</v>
      </c>
      <c r="E1558" s="1">
        <v>-2383.71</v>
      </c>
      <c r="F1558" s="1">
        <v>15865.05</v>
      </c>
    </row>
    <row r="1559" spans="1:6" x14ac:dyDescent="0.35">
      <c r="A1559" t="s">
        <v>111</v>
      </c>
      <c r="B1559" t="s">
        <v>13</v>
      </c>
      <c r="C1559" t="s">
        <v>38</v>
      </c>
      <c r="D1559" s="1">
        <v>-19708.66</v>
      </c>
      <c r="E1559" s="1">
        <v>-2299.79</v>
      </c>
      <c r="F1559" s="1">
        <v>17408.87</v>
      </c>
    </row>
    <row r="1560" spans="1:6" x14ac:dyDescent="0.35">
      <c r="A1560" t="s">
        <v>113</v>
      </c>
      <c r="B1560" t="s">
        <v>13</v>
      </c>
      <c r="C1560" t="s">
        <v>38</v>
      </c>
      <c r="D1560" s="1">
        <v>-21285.35</v>
      </c>
      <c r="E1560" s="1">
        <v>-3112.79</v>
      </c>
      <c r="F1560" s="1">
        <v>18172.560000000001</v>
      </c>
    </row>
    <row r="1561" spans="1:6" x14ac:dyDescent="0.35">
      <c r="A1561" t="s">
        <v>6</v>
      </c>
      <c r="B1561" t="s">
        <v>7</v>
      </c>
      <c r="C1561" t="s">
        <v>38</v>
      </c>
      <c r="D1561" s="1">
        <v>0</v>
      </c>
      <c r="E1561" s="1">
        <v>-20290.47</v>
      </c>
      <c r="F1561" s="1">
        <v>-20290.47</v>
      </c>
    </row>
    <row r="1562" spans="1:6" x14ac:dyDescent="0.35">
      <c r="A1562" t="s">
        <v>97</v>
      </c>
      <c r="B1562" t="s">
        <v>7</v>
      </c>
      <c r="C1562" t="s">
        <v>38</v>
      </c>
      <c r="D1562" s="1">
        <v>0</v>
      </c>
      <c r="E1562" s="1">
        <v>-21610.57</v>
      </c>
      <c r="F1562" s="1">
        <v>-21610.57</v>
      </c>
    </row>
    <row r="1563" spans="1:6" x14ac:dyDescent="0.35">
      <c r="A1563" t="s">
        <v>111</v>
      </c>
      <c r="B1563" t="s">
        <v>7</v>
      </c>
      <c r="C1563" t="s">
        <v>38</v>
      </c>
      <c r="D1563" s="1">
        <v>0</v>
      </c>
      <c r="E1563" s="1">
        <v>-24986.47</v>
      </c>
      <c r="F1563" s="1">
        <v>-24986.47</v>
      </c>
    </row>
    <row r="1564" spans="1:6" x14ac:dyDescent="0.35">
      <c r="A1564" t="s">
        <v>113</v>
      </c>
      <c r="B1564" t="s">
        <v>7</v>
      </c>
      <c r="C1564" t="s">
        <v>38</v>
      </c>
      <c r="D1564" s="1">
        <v>0</v>
      </c>
      <c r="E1564" s="1">
        <v>-25799</v>
      </c>
      <c r="F1564" s="1">
        <v>-25799</v>
      </c>
    </row>
    <row r="1565" spans="1:6" x14ac:dyDescent="0.35">
      <c r="A1565" t="s">
        <v>6</v>
      </c>
      <c r="B1565" t="s">
        <v>21</v>
      </c>
      <c r="C1565" t="s">
        <v>38</v>
      </c>
      <c r="D1565" s="1">
        <v>-25000</v>
      </c>
      <c r="E1565" s="1">
        <v>-9600.2800000000007</v>
      </c>
      <c r="F1565" s="1">
        <v>15399.72</v>
      </c>
    </row>
    <row r="1566" spans="1:6" x14ac:dyDescent="0.35">
      <c r="A1566" t="s">
        <v>97</v>
      </c>
      <c r="B1566" t="s">
        <v>21</v>
      </c>
      <c r="C1566" t="s">
        <v>38</v>
      </c>
      <c r="D1566" s="1">
        <v>-25000</v>
      </c>
      <c r="E1566" s="1">
        <v>-9784.58</v>
      </c>
      <c r="F1566" s="1">
        <v>15215.42</v>
      </c>
    </row>
    <row r="1567" spans="1:6" x14ac:dyDescent="0.35">
      <c r="A1567" t="s">
        <v>111</v>
      </c>
      <c r="B1567" t="s">
        <v>21</v>
      </c>
      <c r="C1567" t="s">
        <v>38</v>
      </c>
      <c r="D1567" s="1">
        <v>-25000</v>
      </c>
      <c r="E1567" s="1">
        <v>-17191.54</v>
      </c>
      <c r="F1567" s="1">
        <v>7808.46</v>
      </c>
    </row>
    <row r="1568" spans="1:6" x14ac:dyDescent="0.35">
      <c r="A1568" t="s">
        <v>113</v>
      </c>
      <c r="B1568" t="s">
        <v>21</v>
      </c>
      <c r="C1568" t="s">
        <v>38</v>
      </c>
      <c r="D1568" s="1">
        <v>-25000</v>
      </c>
      <c r="E1568" s="1">
        <v>-17004.54</v>
      </c>
      <c r="F1568" s="1">
        <v>7995.46</v>
      </c>
    </row>
    <row r="1569" spans="1:6" x14ac:dyDescent="0.35">
      <c r="A1569" t="s">
        <v>6</v>
      </c>
      <c r="B1569" t="s">
        <v>8</v>
      </c>
      <c r="C1569" t="s">
        <v>38</v>
      </c>
      <c r="D1569" s="1">
        <v>-38000</v>
      </c>
      <c r="E1569" s="1">
        <v>-15145.89</v>
      </c>
      <c r="F1569" s="1">
        <v>22854.11</v>
      </c>
    </row>
    <row r="1570" spans="1:6" x14ac:dyDescent="0.35">
      <c r="A1570" t="s">
        <v>97</v>
      </c>
      <c r="B1570" t="s">
        <v>8</v>
      </c>
      <c r="C1570" t="s">
        <v>38</v>
      </c>
      <c r="D1570" s="1">
        <v>-38000</v>
      </c>
      <c r="E1570" s="1">
        <v>-16929.490000000002</v>
      </c>
      <c r="F1570" s="1">
        <v>21070.51</v>
      </c>
    </row>
    <row r="1571" spans="1:6" x14ac:dyDescent="0.35">
      <c r="A1571" t="s">
        <v>111</v>
      </c>
      <c r="B1571" t="s">
        <v>8</v>
      </c>
      <c r="C1571" t="s">
        <v>38</v>
      </c>
      <c r="D1571" s="1">
        <v>-38000</v>
      </c>
      <c r="E1571" s="1">
        <v>-19553.55</v>
      </c>
      <c r="F1571" s="1">
        <v>18446.45</v>
      </c>
    </row>
    <row r="1572" spans="1:6" x14ac:dyDescent="0.35">
      <c r="A1572" t="s">
        <v>113</v>
      </c>
      <c r="B1572" t="s">
        <v>8</v>
      </c>
      <c r="C1572" t="s">
        <v>38</v>
      </c>
      <c r="D1572" s="1">
        <v>-38000</v>
      </c>
      <c r="E1572" s="1">
        <v>-20366.55</v>
      </c>
      <c r="F1572" s="1">
        <v>17633.45</v>
      </c>
    </row>
    <row r="1573" spans="1:6" x14ac:dyDescent="0.35">
      <c r="A1573" t="s">
        <v>113</v>
      </c>
      <c r="B1573" t="s">
        <v>30</v>
      </c>
      <c r="C1573" t="s">
        <v>38</v>
      </c>
      <c r="D1573" s="1">
        <v>0</v>
      </c>
      <c r="E1573" s="1">
        <v>-7502</v>
      </c>
      <c r="F1573" s="1">
        <v>-7502</v>
      </c>
    </row>
    <row r="1574" spans="1:6" x14ac:dyDescent="0.35">
      <c r="A1574" t="s">
        <v>6</v>
      </c>
      <c r="B1574" t="s">
        <v>18</v>
      </c>
      <c r="C1574" t="s">
        <v>38</v>
      </c>
      <c r="D1574" s="1">
        <v>0</v>
      </c>
      <c r="E1574" s="1">
        <v>-16298.7</v>
      </c>
      <c r="F1574" s="1">
        <v>-16298.7</v>
      </c>
    </row>
    <row r="1575" spans="1:6" x14ac:dyDescent="0.35">
      <c r="A1575" t="s">
        <v>97</v>
      </c>
      <c r="B1575" t="s">
        <v>18</v>
      </c>
      <c r="C1575" t="s">
        <v>38</v>
      </c>
      <c r="D1575" s="1">
        <v>0</v>
      </c>
      <c r="E1575" s="1">
        <v>-17200.34</v>
      </c>
      <c r="F1575" s="1">
        <v>-17200.34</v>
      </c>
    </row>
    <row r="1576" spans="1:6" x14ac:dyDescent="0.35">
      <c r="A1576" t="s">
        <v>111</v>
      </c>
      <c r="B1576" t="s">
        <v>18</v>
      </c>
      <c r="C1576" t="s">
        <v>38</v>
      </c>
      <c r="D1576" s="1">
        <v>0</v>
      </c>
      <c r="E1576" s="1">
        <v>-20017.03</v>
      </c>
      <c r="F1576" s="1">
        <v>-20017.03</v>
      </c>
    </row>
    <row r="1577" spans="1:6" x14ac:dyDescent="0.35">
      <c r="A1577" t="s">
        <v>113</v>
      </c>
      <c r="B1577" t="s">
        <v>18</v>
      </c>
      <c r="C1577" t="s">
        <v>38</v>
      </c>
      <c r="D1577" s="1">
        <v>0</v>
      </c>
      <c r="E1577" s="1">
        <v>-11960.46</v>
      </c>
      <c r="F1577" s="1">
        <v>-11960.46</v>
      </c>
    </row>
    <row r="1578" spans="1:6" x14ac:dyDescent="0.35">
      <c r="A1578" t="s">
        <v>6</v>
      </c>
      <c r="B1578" t="s">
        <v>28</v>
      </c>
      <c r="C1578" t="s">
        <v>38</v>
      </c>
      <c r="D1578" s="1">
        <v>0</v>
      </c>
      <c r="E1578" s="1">
        <v>-30559.3</v>
      </c>
      <c r="F1578" s="1">
        <v>-30559.3</v>
      </c>
    </row>
    <row r="1579" spans="1:6" x14ac:dyDescent="0.35">
      <c r="A1579" t="s">
        <v>97</v>
      </c>
      <c r="B1579" t="s">
        <v>28</v>
      </c>
      <c r="C1579" t="s">
        <v>38</v>
      </c>
      <c r="D1579" s="1">
        <v>0</v>
      </c>
      <c r="E1579" s="1">
        <v>-32863.360000000001</v>
      </c>
      <c r="F1579" s="1">
        <v>-32863.360000000001</v>
      </c>
    </row>
    <row r="1580" spans="1:6" x14ac:dyDescent="0.35">
      <c r="A1580" t="s">
        <v>111</v>
      </c>
      <c r="B1580" t="s">
        <v>28</v>
      </c>
      <c r="C1580" t="s">
        <v>38</v>
      </c>
      <c r="D1580" s="1">
        <v>0</v>
      </c>
      <c r="E1580" s="1">
        <v>-37988.959999999999</v>
      </c>
      <c r="F1580" s="1">
        <v>-37988.959999999999</v>
      </c>
    </row>
    <row r="1581" spans="1:6" x14ac:dyDescent="0.35">
      <c r="A1581" t="s">
        <v>113</v>
      </c>
      <c r="B1581" t="s">
        <v>28</v>
      </c>
      <c r="C1581" t="s">
        <v>38</v>
      </c>
      <c r="D1581" s="1">
        <v>0</v>
      </c>
      <c r="E1581" s="1">
        <v>-38801.96</v>
      </c>
      <c r="F1581" s="1">
        <v>-38801.96</v>
      </c>
    </row>
    <row r="1582" spans="1:6" x14ac:dyDescent="0.35">
      <c r="A1582" t="s">
        <v>6</v>
      </c>
      <c r="B1582" t="s">
        <v>10</v>
      </c>
      <c r="C1582" t="s">
        <v>39</v>
      </c>
      <c r="D1582" s="1">
        <v>-515000</v>
      </c>
      <c r="E1582" s="1">
        <v>-143007.96</v>
      </c>
      <c r="F1582" s="1">
        <v>371992.04</v>
      </c>
    </row>
    <row r="1583" spans="1:6" x14ac:dyDescent="0.35">
      <c r="A1583" t="s">
        <v>97</v>
      </c>
      <c r="B1583" t="s">
        <v>10</v>
      </c>
      <c r="C1583" t="s">
        <v>39</v>
      </c>
      <c r="D1583" s="1">
        <v>-75000</v>
      </c>
      <c r="E1583" s="1">
        <v>-46777.41</v>
      </c>
      <c r="F1583" s="1">
        <v>28222.59</v>
      </c>
    </row>
    <row r="1584" spans="1:6" x14ac:dyDescent="0.35">
      <c r="A1584" t="s">
        <v>111</v>
      </c>
      <c r="B1584" t="s">
        <v>10</v>
      </c>
      <c r="C1584" t="s">
        <v>39</v>
      </c>
      <c r="D1584" s="1">
        <v>-75000</v>
      </c>
      <c r="E1584" s="1">
        <v>-56657.2</v>
      </c>
      <c r="F1584" s="1">
        <v>18342.8</v>
      </c>
    </row>
    <row r="1585" spans="1:6" x14ac:dyDescent="0.35">
      <c r="A1585" t="s">
        <v>113</v>
      </c>
      <c r="B1585" t="s">
        <v>10</v>
      </c>
      <c r="C1585" t="s">
        <v>39</v>
      </c>
      <c r="D1585" s="1">
        <v>-295000</v>
      </c>
      <c r="E1585" s="1">
        <v>-182898.11</v>
      </c>
      <c r="F1585" s="1">
        <v>112101.89</v>
      </c>
    </row>
    <row r="1586" spans="1:6" x14ac:dyDescent="0.35">
      <c r="A1586" t="s">
        <v>6</v>
      </c>
      <c r="B1586" t="s">
        <v>27</v>
      </c>
      <c r="C1586" t="s">
        <v>39</v>
      </c>
      <c r="D1586" s="1">
        <v>0</v>
      </c>
      <c r="E1586" s="1">
        <v>-66616</v>
      </c>
      <c r="F1586" s="1">
        <v>-66616</v>
      </c>
    </row>
    <row r="1587" spans="1:6" x14ac:dyDescent="0.35">
      <c r="A1587" t="s">
        <v>97</v>
      </c>
      <c r="B1587" t="s">
        <v>27</v>
      </c>
      <c r="C1587" t="s">
        <v>39</v>
      </c>
      <c r="D1587" s="1">
        <v>0</v>
      </c>
      <c r="E1587" s="1">
        <v>-20400</v>
      </c>
      <c r="F1587" s="1">
        <v>-20400</v>
      </c>
    </row>
    <row r="1588" spans="1:6" x14ac:dyDescent="0.35">
      <c r="A1588" t="s">
        <v>111</v>
      </c>
      <c r="B1588" t="s">
        <v>27</v>
      </c>
      <c r="C1588" t="s">
        <v>39</v>
      </c>
      <c r="D1588" s="1">
        <v>0</v>
      </c>
      <c r="E1588" s="1">
        <v>-271893</v>
      </c>
      <c r="F1588" s="1">
        <v>-271893</v>
      </c>
    </row>
    <row r="1589" spans="1:6" x14ac:dyDescent="0.35">
      <c r="A1589" t="s">
        <v>113</v>
      </c>
      <c r="B1589" t="s">
        <v>27</v>
      </c>
      <c r="C1589" t="s">
        <v>39</v>
      </c>
      <c r="D1589" s="1">
        <v>0</v>
      </c>
      <c r="E1589" s="1">
        <v>-153995.82999999999</v>
      </c>
      <c r="F1589" s="1">
        <v>-153995.82999999999</v>
      </c>
    </row>
    <row r="1590" spans="1:6" x14ac:dyDescent="0.35">
      <c r="A1590" t="s">
        <v>6</v>
      </c>
      <c r="B1590" t="s">
        <v>15</v>
      </c>
      <c r="C1590" t="s">
        <v>39</v>
      </c>
      <c r="D1590" s="1">
        <v>-381286</v>
      </c>
      <c r="E1590" s="1">
        <v>-517415.92</v>
      </c>
      <c r="F1590" s="1">
        <v>-136129.92000000001</v>
      </c>
    </row>
    <row r="1591" spans="1:6" x14ac:dyDescent="0.35">
      <c r="A1591" t="s">
        <v>97</v>
      </c>
      <c r="B1591" t="s">
        <v>15</v>
      </c>
      <c r="C1591" t="s">
        <v>39</v>
      </c>
      <c r="D1591" s="1">
        <v>-398469</v>
      </c>
      <c r="E1591" s="1">
        <v>-307963.05</v>
      </c>
      <c r="F1591" s="1">
        <v>90505.95</v>
      </c>
    </row>
    <row r="1592" spans="1:6" x14ac:dyDescent="0.35">
      <c r="A1592" t="s">
        <v>111</v>
      </c>
      <c r="B1592" t="s">
        <v>15</v>
      </c>
      <c r="C1592" t="s">
        <v>39</v>
      </c>
      <c r="D1592" s="1">
        <v>-417026</v>
      </c>
      <c r="E1592" s="1">
        <v>-225238.03</v>
      </c>
      <c r="F1592" s="1">
        <v>191787.97</v>
      </c>
    </row>
    <row r="1593" spans="1:6" x14ac:dyDescent="0.35">
      <c r="A1593" t="s">
        <v>113</v>
      </c>
      <c r="B1593" t="s">
        <v>15</v>
      </c>
      <c r="C1593" t="s">
        <v>39</v>
      </c>
      <c r="D1593" s="1">
        <v>-437069</v>
      </c>
      <c r="E1593" s="1">
        <v>-151910.03</v>
      </c>
      <c r="F1593" s="1">
        <v>285158.96999999997</v>
      </c>
    </row>
    <row r="1594" spans="1:6" x14ac:dyDescent="0.35">
      <c r="A1594" t="s">
        <v>6</v>
      </c>
      <c r="B1594" t="s">
        <v>11</v>
      </c>
      <c r="C1594" t="s">
        <v>39</v>
      </c>
      <c r="D1594" s="1">
        <v>-161626</v>
      </c>
      <c r="E1594" s="1">
        <v>-273228.73</v>
      </c>
      <c r="F1594" s="1">
        <v>-111602.73</v>
      </c>
    </row>
    <row r="1595" spans="1:6" x14ac:dyDescent="0.35">
      <c r="A1595" t="s">
        <v>97</v>
      </c>
      <c r="B1595" t="s">
        <v>11</v>
      </c>
      <c r="C1595" t="s">
        <v>39</v>
      </c>
      <c r="D1595" s="1">
        <v>-248556</v>
      </c>
      <c r="E1595" s="1">
        <v>-73259.45</v>
      </c>
      <c r="F1595" s="1">
        <v>175296.55</v>
      </c>
    </row>
    <row r="1596" spans="1:6" x14ac:dyDescent="0.35">
      <c r="A1596" t="s">
        <v>111</v>
      </c>
      <c r="B1596" t="s">
        <v>11</v>
      </c>
      <c r="C1596" t="s">
        <v>39</v>
      </c>
      <c r="D1596" s="1">
        <v>-262521</v>
      </c>
      <c r="E1596" s="1">
        <v>-26803.59</v>
      </c>
      <c r="F1596" s="1">
        <v>235717.41</v>
      </c>
    </row>
    <row r="1597" spans="1:6" x14ac:dyDescent="0.35">
      <c r="A1597" t="s">
        <v>113</v>
      </c>
      <c r="B1597" t="s">
        <v>11</v>
      </c>
      <c r="C1597" t="s">
        <v>39</v>
      </c>
      <c r="D1597" s="1">
        <v>-277602</v>
      </c>
      <c r="E1597" s="1">
        <v>-37162.160000000003</v>
      </c>
      <c r="F1597" s="1">
        <v>240439.84</v>
      </c>
    </row>
    <row r="1598" spans="1:6" x14ac:dyDescent="0.35">
      <c r="A1598" t="s">
        <v>6</v>
      </c>
      <c r="B1598" t="s">
        <v>12</v>
      </c>
      <c r="C1598" t="s">
        <v>39</v>
      </c>
      <c r="D1598" s="1">
        <v>-132240</v>
      </c>
      <c r="E1598" s="1">
        <v>-217424.14</v>
      </c>
      <c r="F1598" s="1">
        <v>-85184.14</v>
      </c>
    </row>
    <row r="1599" spans="1:6" x14ac:dyDescent="0.35">
      <c r="A1599" t="s">
        <v>97</v>
      </c>
      <c r="B1599" t="s">
        <v>12</v>
      </c>
      <c r="C1599" t="s">
        <v>39</v>
      </c>
      <c r="D1599" s="1">
        <v>-216819</v>
      </c>
      <c r="E1599" s="1">
        <v>-60810.43</v>
      </c>
      <c r="F1599" s="1">
        <v>156008.57</v>
      </c>
    </row>
    <row r="1600" spans="1:6" x14ac:dyDescent="0.35">
      <c r="A1600" t="s">
        <v>111</v>
      </c>
      <c r="B1600" t="s">
        <v>12</v>
      </c>
      <c r="C1600" t="s">
        <v>39</v>
      </c>
      <c r="D1600" s="1">
        <v>-228245</v>
      </c>
      <c r="E1600" s="1">
        <v>0</v>
      </c>
      <c r="F1600" s="1">
        <v>228245</v>
      </c>
    </row>
    <row r="1601" spans="1:6" x14ac:dyDescent="0.35">
      <c r="A1601" t="s">
        <v>113</v>
      </c>
      <c r="B1601" t="s">
        <v>12</v>
      </c>
      <c r="C1601" t="s">
        <v>39</v>
      </c>
      <c r="D1601" s="1">
        <v>-240584</v>
      </c>
      <c r="E1601" s="1">
        <v>-15876.76</v>
      </c>
      <c r="F1601" s="1">
        <v>224707.24</v>
      </c>
    </row>
    <row r="1602" spans="1:6" x14ac:dyDescent="0.35">
      <c r="A1602" t="s">
        <v>6</v>
      </c>
      <c r="B1602" t="s">
        <v>13</v>
      </c>
      <c r="C1602" t="s">
        <v>39</v>
      </c>
      <c r="D1602" s="1">
        <v>-88160</v>
      </c>
      <c r="E1602" s="1">
        <v>-918426.88</v>
      </c>
      <c r="F1602" s="1">
        <v>-830266.88</v>
      </c>
    </row>
    <row r="1603" spans="1:6" x14ac:dyDescent="0.35">
      <c r="A1603" t="s">
        <v>97</v>
      </c>
      <c r="B1603" t="s">
        <v>13</v>
      </c>
      <c r="C1603" t="s">
        <v>39</v>
      </c>
      <c r="D1603" s="1">
        <v>-150713</v>
      </c>
      <c r="E1603" s="1">
        <v>-800</v>
      </c>
      <c r="F1603" s="1">
        <v>149913</v>
      </c>
    </row>
    <row r="1604" spans="1:6" x14ac:dyDescent="0.35">
      <c r="A1604" t="s">
        <v>111</v>
      </c>
      <c r="B1604" t="s">
        <v>13</v>
      </c>
      <c r="C1604" t="s">
        <v>39</v>
      </c>
      <c r="D1604" s="1">
        <v>-158380</v>
      </c>
      <c r="E1604" s="1">
        <v>0</v>
      </c>
      <c r="F1604" s="1">
        <v>158380</v>
      </c>
    </row>
    <row r="1605" spans="1:6" x14ac:dyDescent="0.35">
      <c r="A1605" t="s">
        <v>113</v>
      </c>
      <c r="B1605" t="s">
        <v>13</v>
      </c>
      <c r="C1605" t="s">
        <v>39</v>
      </c>
      <c r="D1605" s="1">
        <v>-166556</v>
      </c>
      <c r="E1605" s="1">
        <v>-3696.82</v>
      </c>
      <c r="F1605" s="1">
        <v>162859.18</v>
      </c>
    </row>
    <row r="1606" spans="1:6" x14ac:dyDescent="0.35">
      <c r="A1606" t="s">
        <v>6</v>
      </c>
      <c r="B1606" t="s">
        <v>7</v>
      </c>
      <c r="C1606" t="s">
        <v>39</v>
      </c>
      <c r="D1606" s="1">
        <v>-100000</v>
      </c>
      <c r="E1606" s="1">
        <v>-45375.29</v>
      </c>
      <c r="F1606" s="1">
        <v>54624.71</v>
      </c>
    </row>
    <row r="1607" spans="1:6" x14ac:dyDescent="0.35">
      <c r="A1607" t="s">
        <v>97</v>
      </c>
      <c r="B1607" t="s">
        <v>7</v>
      </c>
      <c r="C1607" t="s">
        <v>39</v>
      </c>
      <c r="D1607" s="1">
        <v>-209000</v>
      </c>
      <c r="E1607" s="1">
        <v>-18000</v>
      </c>
      <c r="F1607" s="1">
        <v>191000</v>
      </c>
    </row>
    <row r="1608" spans="1:6" x14ac:dyDescent="0.35">
      <c r="A1608" t="s">
        <v>111</v>
      </c>
      <c r="B1608" t="s">
        <v>7</v>
      </c>
      <c r="C1608" t="s">
        <v>39</v>
      </c>
      <c r="D1608" s="1">
        <v>-220000</v>
      </c>
      <c r="E1608" s="1">
        <v>-8125</v>
      </c>
      <c r="F1608" s="1">
        <v>211875</v>
      </c>
    </row>
    <row r="1609" spans="1:6" x14ac:dyDescent="0.35">
      <c r="A1609" t="s">
        <v>113</v>
      </c>
      <c r="B1609" t="s">
        <v>7</v>
      </c>
      <c r="C1609" t="s">
        <v>39</v>
      </c>
      <c r="D1609" s="1">
        <v>-231000</v>
      </c>
      <c r="E1609" s="1">
        <v>0</v>
      </c>
      <c r="F1609" s="1">
        <v>231000</v>
      </c>
    </row>
    <row r="1610" spans="1:6" x14ac:dyDescent="0.35">
      <c r="A1610" t="s">
        <v>6</v>
      </c>
      <c r="B1610" t="s">
        <v>21</v>
      </c>
      <c r="C1610" t="s">
        <v>39</v>
      </c>
      <c r="D1610" s="1">
        <v>-10000</v>
      </c>
      <c r="E1610" s="1">
        <v>-45114.5</v>
      </c>
      <c r="F1610" s="1">
        <v>-35114.5</v>
      </c>
    </row>
    <row r="1611" spans="1:6" x14ac:dyDescent="0.35">
      <c r="A1611" t="s">
        <v>97</v>
      </c>
      <c r="B1611" t="s">
        <v>21</v>
      </c>
      <c r="C1611" t="s">
        <v>39</v>
      </c>
      <c r="D1611" s="1">
        <v>-10000</v>
      </c>
      <c r="E1611" s="1">
        <v>-17210</v>
      </c>
      <c r="F1611" s="1">
        <v>-7210</v>
      </c>
    </row>
    <row r="1612" spans="1:6" x14ac:dyDescent="0.35">
      <c r="A1612" t="s">
        <v>111</v>
      </c>
      <c r="B1612" t="s">
        <v>21</v>
      </c>
      <c r="C1612" t="s">
        <v>39</v>
      </c>
      <c r="D1612" s="1">
        <v>-10000</v>
      </c>
      <c r="E1612" s="1">
        <v>-74830.03</v>
      </c>
      <c r="F1612" s="1">
        <v>-64830.03</v>
      </c>
    </row>
    <row r="1613" spans="1:6" x14ac:dyDescent="0.35">
      <c r="A1613" t="s">
        <v>113</v>
      </c>
      <c r="B1613" t="s">
        <v>21</v>
      </c>
      <c r="C1613" t="s">
        <v>39</v>
      </c>
      <c r="D1613" s="1">
        <v>-15000</v>
      </c>
      <c r="E1613" s="1">
        <v>0</v>
      </c>
      <c r="F1613" s="1">
        <v>15000</v>
      </c>
    </row>
    <row r="1614" spans="1:6" x14ac:dyDescent="0.35">
      <c r="A1614" t="s">
        <v>6</v>
      </c>
      <c r="B1614" t="s">
        <v>37</v>
      </c>
      <c r="C1614" t="s">
        <v>39</v>
      </c>
      <c r="D1614" s="1">
        <v>-100000</v>
      </c>
      <c r="E1614" s="1">
        <v>0</v>
      </c>
      <c r="F1614" s="1">
        <v>100000</v>
      </c>
    </row>
    <row r="1615" spans="1:6" x14ac:dyDescent="0.35">
      <c r="A1615" t="s">
        <v>97</v>
      </c>
      <c r="B1615" t="s">
        <v>37</v>
      </c>
      <c r="C1615" t="s">
        <v>39</v>
      </c>
      <c r="D1615" s="1">
        <v>-100000</v>
      </c>
      <c r="E1615" s="1">
        <v>0</v>
      </c>
      <c r="F1615" s="1">
        <v>100000</v>
      </c>
    </row>
    <row r="1616" spans="1:6" x14ac:dyDescent="0.35">
      <c r="A1616" t="s">
        <v>111</v>
      </c>
      <c r="B1616" t="s">
        <v>37</v>
      </c>
      <c r="C1616" t="s">
        <v>39</v>
      </c>
      <c r="D1616" s="1">
        <v>-110000</v>
      </c>
      <c r="E1616" s="1">
        <v>0</v>
      </c>
      <c r="F1616" s="1">
        <v>110000</v>
      </c>
    </row>
    <row r="1617" spans="1:6" x14ac:dyDescent="0.35">
      <c r="A1617" t="s">
        <v>113</v>
      </c>
      <c r="B1617" t="s">
        <v>37</v>
      </c>
      <c r="C1617" t="s">
        <v>39</v>
      </c>
      <c r="D1617" s="1">
        <v>-120000</v>
      </c>
      <c r="E1617" s="1">
        <v>0</v>
      </c>
      <c r="F1617" s="1">
        <v>120000</v>
      </c>
    </row>
    <row r="1618" spans="1:6" x14ac:dyDescent="0.35">
      <c r="A1618" t="s">
        <v>113</v>
      </c>
      <c r="B1618" t="s">
        <v>8</v>
      </c>
      <c r="C1618" t="s">
        <v>39</v>
      </c>
      <c r="D1618" s="1">
        <v>0</v>
      </c>
      <c r="E1618" s="1">
        <v>-8200</v>
      </c>
      <c r="F1618" s="1">
        <v>-8200</v>
      </c>
    </row>
    <row r="1619" spans="1:6" x14ac:dyDescent="0.35">
      <c r="A1619" t="s">
        <v>6</v>
      </c>
      <c r="B1619" t="s">
        <v>30</v>
      </c>
      <c r="C1619" t="s">
        <v>39</v>
      </c>
      <c r="D1619" s="1">
        <v>-150000</v>
      </c>
      <c r="E1619" s="1">
        <v>-45652.5</v>
      </c>
      <c r="F1619" s="1">
        <v>104347.5</v>
      </c>
    </row>
    <row r="1620" spans="1:6" x14ac:dyDescent="0.35">
      <c r="A1620" t="s">
        <v>97</v>
      </c>
      <c r="B1620" t="s">
        <v>30</v>
      </c>
      <c r="C1620" t="s">
        <v>39</v>
      </c>
      <c r="D1620" s="1">
        <v>-150000</v>
      </c>
      <c r="E1620" s="1">
        <v>-62228</v>
      </c>
      <c r="F1620" s="1">
        <v>87772</v>
      </c>
    </row>
    <row r="1621" spans="1:6" x14ac:dyDescent="0.35">
      <c r="A1621" t="s">
        <v>111</v>
      </c>
      <c r="B1621" t="s">
        <v>30</v>
      </c>
      <c r="C1621" t="s">
        <v>39</v>
      </c>
      <c r="D1621" s="1">
        <v>-150000</v>
      </c>
      <c r="E1621" s="1">
        <v>-15000</v>
      </c>
      <c r="F1621" s="1">
        <v>135000</v>
      </c>
    </row>
    <row r="1622" spans="1:6" x14ac:dyDescent="0.35">
      <c r="A1622" t="s">
        <v>113</v>
      </c>
      <c r="B1622" t="s">
        <v>30</v>
      </c>
      <c r="C1622" t="s">
        <v>39</v>
      </c>
      <c r="D1622" s="1">
        <v>-150000</v>
      </c>
      <c r="E1622" s="1">
        <v>-21300</v>
      </c>
      <c r="F1622" s="1">
        <v>128700</v>
      </c>
    </row>
    <row r="1623" spans="1:6" x14ac:dyDescent="0.35">
      <c r="A1623" t="s">
        <v>6</v>
      </c>
      <c r="B1623" t="s">
        <v>40</v>
      </c>
      <c r="C1623" t="s">
        <v>39</v>
      </c>
      <c r="D1623" s="1">
        <v>0</v>
      </c>
      <c r="E1623" s="1">
        <v>-23362.06</v>
      </c>
      <c r="F1623" s="1">
        <v>-23362.06</v>
      </c>
    </row>
    <row r="1624" spans="1:6" x14ac:dyDescent="0.35">
      <c r="A1624" t="s">
        <v>97</v>
      </c>
      <c r="B1624" t="s">
        <v>40</v>
      </c>
      <c r="C1624" t="s">
        <v>39</v>
      </c>
      <c r="D1624" s="1">
        <v>-45000</v>
      </c>
      <c r="E1624" s="1">
        <v>-28608.71</v>
      </c>
      <c r="F1624" s="1">
        <v>16391.29</v>
      </c>
    </row>
    <row r="1625" spans="1:6" x14ac:dyDescent="0.35">
      <c r="A1625" t="s">
        <v>111</v>
      </c>
      <c r="B1625" t="s">
        <v>40</v>
      </c>
      <c r="C1625" t="s">
        <v>39</v>
      </c>
      <c r="D1625" s="1">
        <v>-45000</v>
      </c>
      <c r="E1625" s="1">
        <v>0</v>
      </c>
      <c r="F1625" s="1">
        <v>45000</v>
      </c>
    </row>
    <row r="1626" spans="1:6" x14ac:dyDescent="0.35">
      <c r="A1626" t="s">
        <v>113</v>
      </c>
      <c r="B1626" t="s">
        <v>40</v>
      </c>
      <c r="C1626" t="s">
        <v>39</v>
      </c>
      <c r="D1626" s="1">
        <v>0</v>
      </c>
      <c r="E1626" s="1">
        <v>-49000</v>
      </c>
      <c r="F1626" s="1">
        <v>-49000</v>
      </c>
    </row>
    <row r="1627" spans="1:6" x14ac:dyDescent="0.35">
      <c r="A1627" t="s">
        <v>97</v>
      </c>
      <c r="B1627" t="s">
        <v>98</v>
      </c>
      <c r="C1627" t="s">
        <v>39</v>
      </c>
      <c r="D1627" s="1">
        <v>0</v>
      </c>
      <c r="E1627" s="1">
        <v>-71587.509999999995</v>
      </c>
      <c r="F1627" s="1">
        <v>-71587.509999999995</v>
      </c>
    </row>
    <row r="1628" spans="1:6" x14ac:dyDescent="0.35">
      <c r="A1628" t="s">
        <v>6</v>
      </c>
      <c r="B1628" t="s">
        <v>18</v>
      </c>
      <c r="C1628" t="s">
        <v>39</v>
      </c>
      <c r="D1628" s="1">
        <v>-10000</v>
      </c>
      <c r="E1628" s="1">
        <v>-35051.839999999997</v>
      </c>
      <c r="F1628" s="1">
        <v>-25051.84</v>
      </c>
    </row>
    <row r="1629" spans="1:6" x14ac:dyDescent="0.35">
      <c r="A1629" t="s">
        <v>97</v>
      </c>
      <c r="B1629" t="s">
        <v>18</v>
      </c>
      <c r="C1629" t="s">
        <v>39</v>
      </c>
      <c r="D1629" s="1">
        <v>-15000</v>
      </c>
      <c r="E1629" s="1">
        <v>-6605.02</v>
      </c>
      <c r="F1629" s="1">
        <v>8394.98</v>
      </c>
    </row>
    <row r="1630" spans="1:6" x14ac:dyDescent="0.35">
      <c r="A1630" t="s">
        <v>111</v>
      </c>
      <c r="B1630" t="s">
        <v>18</v>
      </c>
      <c r="C1630" t="s">
        <v>39</v>
      </c>
      <c r="D1630" s="1">
        <v>-15000</v>
      </c>
      <c r="E1630" s="1">
        <v>-9387.34</v>
      </c>
      <c r="F1630" s="1">
        <v>5612.66</v>
      </c>
    </row>
    <row r="1631" spans="1:6" x14ac:dyDescent="0.35">
      <c r="A1631" t="s">
        <v>113</v>
      </c>
      <c r="B1631" t="s">
        <v>18</v>
      </c>
      <c r="C1631" t="s">
        <v>39</v>
      </c>
      <c r="D1631" s="1">
        <v>-15000</v>
      </c>
      <c r="E1631" s="1">
        <v>-670.19</v>
      </c>
      <c r="F1631" s="1">
        <v>14329.81</v>
      </c>
    </row>
    <row r="1632" spans="1:6" x14ac:dyDescent="0.35">
      <c r="A1632" t="s">
        <v>97</v>
      </c>
      <c r="B1632" t="s">
        <v>28</v>
      </c>
      <c r="C1632" t="s">
        <v>39</v>
      </c>
      <c r="D1632" s="1">
        <v>-20000</v>
      </c>
      <c r="E1632" s="1">
        <v>0</v>
      </c>
      <c r="F1632" s="1">
        <v>20000</v>
      </c>
    </row>
    <row r="1633" spans="1:6" x14ac:dyDescent="0.35">
      <c r="A1633" t="s">
        <v>111</v>
      </c>
      <c r="B1633" t="s">
        <v>28</v>
      </c>
      <c r="C1633" t="s">
        <v>39</v>
      </c>
      <c r="D1633" s="1">
        <v>0</v>
      </c>
      <c r="E1633" s="1">
        <v>-11201</v>
      </c>
      <c r="F1633" s="1">
        <v>-11201</v>
      </c>
    </row>
    <row r="1634" spans="1:6" x14ac:dyDescent="0.35">
      <c r="A1634" t="s">
        <v>6</v>
      </c>
      <c r="B1634" t="s">
        <v>10</v>
      </c>
      <c r="C1634" t="s">
        <v>41</v>
      </c>
      <c r="D1634" s="1">
        <v>0</v>
      </c>
      <c r="E1634" s="1">
        <v>-447721</v>
      </c>
      <c r="F1634" s="1">
        <v>-447721</v>
      </c>
    </row>
    <row r="1635" spans="1:6" x14ac:dyDescent="0.35">
      <c r="A1635" t="s">
        <v>6</v>
      </c>
      <c r="B1635" t="s">
        <v>27</v>
      </c>
      <c r="C1635" t="s">
        <v>41</v>
      </c>
      <c r="D1635" s="1">
        <v>0</v>
      </c>
      <c r="E1635" s="1">
        <v>-1380035.16</v>
      </c>
      <c r="F1635" s="1">
        <v>-1380035.16</v>
      </c>
    </row>
    <row r="1636" spans="1:6" x14ac:dyDescent="0.35">
      <c r="A1636" t="s">
        <v>6</v>
      </c>
      <c r="B1636" t="s">
        <v>15</v>
      </c>
      <c r="C1636" t="s">
        <v>41</v>
      </c>
      <c r="D1636" s="1">
        <v>0</v>
      </c>
      <c r="E1636" s="1">
        <v>-130734</v>
      </c>
      <c r="F1636" s="1">
        <v>-130734</v>
      </c>
    </row>
    <row r="1637" spans="1:6" x14ac:dyDescent="0.35">
      <c r="A1637" t="s">
        <v>6</v>
      </c>
      <c r="B1637" t="s">
        <v>11</v>
      </c>
      <c r="C1637" t="s">
        <v>41</v>
      </c>
      <c r="D1637" s="1">
        <v>0</v>
      </c>
      <c r="E1637" s="1">
        <v>-58104</v>
      </c>
      <c r="F1637" s="1">
        <v>-58104</v>
      </c>
    </row>
    <row r="1638" spans="1:6" x14ac:dyDescent="0.35">
      <c r="A1638" t="s">
        <v>6</v>
      </c>
      <c r="B1638" t="s">
        <v>12</v>
      </c>
      <c r="C1638" t="s">
        <v>41</v>
      </c>
      <c r="D1638" s="1">
        <v>0</v>
      </c>
      <c r="E1638" s="1">
        <v>-58104</v>
      </c>
      <c r="F1638" s="1">
        <v>-58104</v>
      </c>
    </row>
    <row r="1639" spans="1:6" x14ac:dyDescent="0.35">
      <c r="A1639" t="s">
        <v>6</v>
      </c>
      <c r="B1639" t="s">
        <v>13</v>
      </c>
      <c r="C1639" t="s">
        <v>41</v>
      </c>
      <c r="D1639" s="1">
        <v>0</v>
      </c>
      <c r="E1639" s="1">
        <v>-43578</v>
      </c>
      <c r="F1639" s="1">
        <v>-43578</v>
      </c>
    </row>
    <row r="1640" spans="1:6" x14ac:dyDescent="0.35">
      <c r="A1640" t="s">
        <v>6</v>
      </c>
      <c r="B1640" t="s">
        <v>7</v>
      </c>
      <c r="C1640" t="s">
        <v>41</v>
      </c>
      <c r="D1640" s="1">
        <v>0</v>
      </c>
      <c r="E1640" s="1">
        <v>-663474</v>
      </c>
      <c r="F1640" s="1">
        <v>-663474</v>
      </c>
    </row>
    <row r="1641" spans="1:6" x14ac:dyDescent="0.35">
      <c r="A1641" t="s">
        <v>6</v>
      </c>
      <c r="B1641" t="s">
        <v>21</v>
      </c>
      <c r="C1641" t="s">
        <v>41</v>
      </c>
      <c r="D1641" s="1">
        <v>0</v>
      </c>
      <c r="E1641" s="1">
        <v>-537444</v>
      </c>
      <c r="F1641" s="1">
        <v>-537444</v>
      </c>
    </row>
    <row r="1642" spans="1:6" x14ac:dyDescent="0.35">
      <c r="A1642" t="s">
        <v>6</v>
      </c>
      <c r="B1642" t="s">
        <v>8</v>
      </c>
      <c r="C1642" t="s">
        <v>41</v>
      </c>
      <c r="D1642" s="1">
        <v>0</v>
      </c>
      <c r="E1642" s="1">
        <v>-867833</v>
      </c>
      <c r="F1642" s="1">
        <v>-867833</v>
      </c>
    </row>
    <row r="1643" spans="1:6" x14ac:dyDescent="0.35">
      <c r="A1643" t="s">
        <v>6</v>
      </c>
      <c r="B1643" t="s">
        <v>30</v>
      </c>
      <c r="C1643" t="s">
        <v>41</v>
      </c>
      <c r="D1643" s="1">
        <v>0</v>
      </c>
      <c r="E1643" s="1">
        <v>-1685980</v>
      </c>
      <c r="F1643" s="1">
        <v>-1685980</v>
      </c>
    </row>
    <row r="1644" spans="1:6" x14ac:dyDescent="0.35">
      <c r="A1644" t="s">
        <v>6</v>
      </c>
      <c r="B1644" t="s">
        <v>40</v>
      </c>
      <c r="C1644" t="s">
        <v>41</v>
      </c>
      <c r="D1644" s="1">
        <v>0</v>
      </c>
      <c r="E1644" s="1">
        <v>-249480.84</v>
      </c>
      <c r="F1644" s="1">
        <v>-249480.84</v>
      </c>
    </row>
    <row r="1645" spans="1:6" x14ac:dyDescent="0.35">
      <c r="A1645" t="s">
        <v>6</v>
      </c>
      <c r="B1645" t="s">
        <v>28</v>
      </c>
      <c r="C1645" t="s">
        <v>41</v>
      </c>
      <c r="D1645" s="1">
        <v>0</v>
      </c>
      <c r="E1645" s="1">
        <v>-322677</v>
      </c>
      <c r="F1645" s="1">
        <v>-322677</v>
      </c>
    </row>
    <row r="1646" spans="1:6" x14ac:dyDescent="0.35">
      <c r="A1646" t="s">
        <v>6</v>
      </c>
      <c r="B1646" t="s">
        <v>10</v>
      </c>
      <c r="C1646" t="s">
        <v>42</v>
      </c>
      <c r="D1646" s="1">
        <v>-486356.19</v>
      </c>
      <c r="E1646" s="1">
        <v>0</v>
      </c>
      <c r="F1646" s="1">
        <v>486356.19</v>
      </c>
    </row>
    <row r="1647" spans="1:6" x14ac:dyDescent="0.35">
      <c r="A1647" t="s">
        <v>97</v>
      </c>
      <c r="B1647" t="s">
        <v>10</v>
      </c>
      <c r="C1647" t="s">
        <v>42</v>
      </c>
      <c r="D1647" s="1">
        <v>-537106.4</v>
      </c>
      <c r="E1647" s="1">
        <v>-192245</v>
      </c>
      <c r="F1647" s="1">
        <v>344861.4</v>
      </c>
    </row>
    <row r="1648" spans="1:6" x14ac:dyDescent="0.35">
      <c r="A1648" t="s">
        <v>111</v>
      </c>
      <c r="B1648" t="s">
        <v>10</v>
      </c>
      <c r="C1648" t="s">
        <v>42</v>
      </c>
      <c r="D1648" s="1">
        <v>-579398.24</v>
      </c>
      <c r="E1648" s="1">
        <v>-119672</v>
      </c>
      <c r="F1648" s="1">
        <v>459726.24</v>
      </c>
    </row>
    <row r="1649" spans="1:6" x14ac:dyDescent="0.35">
      <c r="A1649" t="s">
        <v>113</v>
      </c>
      <c r="B1649" t="s">
        <v>10</v>
      </c>
      <c r="C1649" t="s">
        <v>42</v>
      </c>
      <c r="D1649" s="1">
        <v>-630148.44999999995</v>
      </c>
      <c r="E1649" s="1">
        <v>-592502</v>
      </c>
      <c r="F1649" s="1">
        <v>37646.449999999997</v>
      </c>
    </row>
    <row r="1650" spans="1:6" x14ac:dyDescent="0.35">
      <c r="A1650" t="s">
        <v>6</v>
      </c>
      <c r="B1650" t="s">
        <v>27</v>
      </c>
      <c r="C1650" t="s">
        <v>42</v>
      </c>
      <c r="D1650" s="1">
        <v>0</v>
      </c>
      <c r="E1650" s="1">
        <v>-330707.15999999997</v>
      </c>
      <c r="F1650" s="1">
        <v>-330707.15999999997</v>
      </c>
    </row>
    <row r="1651" spans="1:6" x14ac:dyDescent="0.35">
      <c r="A1651" t="s">
        <v>97</v>
      </c>
      <c r="B1651" t="s">
        <v>27</v>
      </c>
      <c r="C1651" t="s">
        <v>42</v>
      </c>
      <c r="D1651" s="1">
        <v>0</v>
      </c>
      <c r="E1651" s="1">
        <v>-929328</v>
      </c>
      <c r="F1651" s="1">
        <v>-929328</v>
      </c>
    </row>
    <row r="1652" spans="1:6" x14ac:dyDescent="0.35">
      <c r="A1652" t="s">
        <v>111</v>
      </c>
      <c r="B1652" t="s">
        <v>27</v>
      </c>
      <c r="C1652" t="s">
        <v>42</v>
      </c>
      <c r="D1652" s="1">
        <v>0</v>
      </c>
      <c r="E1652" s="1">
        <v>-1391516.53</v>
      </c>
      <c r="F1652" s="1">
        <v>-1391516.53</v>
      </c>
    </row>
    <row r="1653" spans="1:6" x14ac:dyDescent="0.35">
      <c r="A1653" t="s">
        <v>113</v>
      </c>
      <c r="B1653" t="s">
        <v>27</v>
      </c>
      <c r="C1653" t="s">
        <v>42</v>
      </c>
      <c r="D1653" s="1">
        <v>0</v>
      </c>
      <c r="E1653" s="1">
        <v>-1555869.42</v>
      </c>
      <c r="F1653" s="1">
        <v>-1555869.42</v>
      </c>
    </row>
    <row r="1654" spans="1:6" x14ac:dyDescent="0.35">
      <c r="A1654" t="s">
        <v>6</v>
      </c>
      <c r="B1654" t="s">
        <v>15</v>
      </c>
      <c r="C1654" t="s">
        <v>42</v>
      </c>
      <c r="D1654" s="1">
        <v>0</v>
      </c>
      <c r="E1654" s="1">
        <v>-54144</v>
      </c>
      <c r="F1654" s="1">
        <v>-54144</v>
      </c>
    </row>
    <row r="1655" spans="1:6" x14ac:dyDescent="0.35">
      <c r="A1655" t="s">
        <v>97</v>
      </c>
      <c r="B1655" t="s">
        <v>15</v>
      </c>
      <c r="C1655" t="s">
        <v>42</v>
      </c>
      <c r="D1655" s="1">
        <v>0</v>
      </c>
      <c r="E1655" s="1">
        <v>-262942.2</v>
      </c>
      <c r="F1655" s="1">
        <v>-262942.2</v>
      </c>
    </row>
    <row r="1656" spans="1:6" x14ac:dyDescent="0.35">
      <c r="A1656" t="s">
        <v>111</v>
      </c>
      <c r="B1656" t="s">
        <v>15</v>
      </c>
      <c r="C1656" t="s">
        <v>42</v>
      </c>
      <c r="D1656" s="1">
        <v>0</v>
      </c>
      <c r="E1656" s="1">
        <v>-291202.65000000002</v>
      </c>
      <c r="F1656" s="1">
        <v>-291202.65000000002</v>
      </c>
    </row>
    <row r="1657" spans="1:6" x14ac:dyDescent="0.35">
      <c r="A1657" t="s">
        <v>113</v>
      </c>
      <c r="B1657" t="s">
        <v>15</v>
      </c>
      <c r="C1657" t="s">
        <v>42</v>
      </c>
      <c r="D1657" s="1">
        <v>0</v>
      </c>
      <c r="E1657" s="1">
        <v>-330412.05</v>
      </c>
      <c r="F1657" s="1">
        <v>-330412.05</v>
      </c>
    </row>
    <row r="1658" spans="1:6" x14ac:dyDescent="0.35">
      <c r="A1658" t="s">
        <v>6</v>
      </c>
      <c r="B1658" t="s">
        <v>11</v>
      </c>
      <c r="C1658" t="s">
        <v>42</v>
      </c>
      <c r="D1658" s="1">
        <v>0</v>
      </c>
      <c r="E1658" s="1">
        <v>-24064</v>
      </c>
      <c r="F1658" s="1">
        <v>-24064</v>
      </c>
    </row>
    <row r="1659" spans="1:6" x14ac:dyDescent="0.35">
      <c r="A1659" t="s">
        <v>97</v>
      </c>
      <c r="B1659" t="s">
        <v>11</v>
      </c>
      <c r="C1659" t="s">
        <v>42</v>
      </c>
      <c r="D1659" s="1">
        <v>0</v>
      </c>
      <c r="E1659" s="1">
        <v>-116863.2</v>
      </c>
      <c r="F1659" s="1">
        <v>-116863.2</v>
      </c>
    </row>
    <row r="1660" spans="1:6" x14ac:dyDescent="0.35">
      <c r="A1660" t="s">
        <v>111</v>
      </c>
      <c r="B1660" t="s">
        <v>11</v>
      </c>
      <c r="C1660" t="s">
        <v>42</v>
      </c>
      <c r="D1660" s="1">
        <v>0</v>
      </c>
      <c r="E1660" s="1">
        <v>-129423.4</v>
      </c>
      <c r="F1660" s="1">
        <v>-129423.4</v>
      </c>
    </row>
    <row r="1661" spans="1:6" x14ac:dyDescent="0.35">
      <c r="A1661" t="s">
        <v>113</v>
      </c>
      <c r="B1661" t="s">
        <v>11</v>
      </c>
      <c r="C1661" t="s">
        <v>42</v>
      </c>
      <c r="D1661" s="1">
        <v>0</v>
      </c>
      <c r="E1661" s="1">
        <v>-146849.79999999999</v>
      </c>
      <c r="F1661" s="1">
        <v>-146849.79999999999</v>
      </c>
    </row>
    <row r="1662" spans="1:6" x14ac:dyDescent="0.35">
      <c r="A1662" t="s">
        <v>6</v>
      </c>
      <c r="B1662" t="s">
        <v>12</v>
      </c>
      <c r="C1662" t="s">
        <v>42</v>
      </c>
      <c r="D1662" s="1">
        <v>0</v>
      </c>
      <c r="E1662" s="1">
        <v>-24064</v>
      </c>
      <c r="F1662" s="1">
        <v>-24064</v>
      </c>
    </row>
    <row r="1663" spans="1:6" x14ac:dyDescent="0.35">
      <c r="A1663" t="s">
        <v>97</v>
      </c>
      <c r="B1663" t="s">
        <v>12</v>
      </c>
      <c r="C1663" t="s">
        <v>42</v>
      </c>
      <c r="D1663" s="1">
        <v>0</v>
      </c>
      <c r="E1663" s="1">
        <v>-116863.2</v>
      </c>
      <c r="F1663" s="1">
        <v>-116863.2</v>
      </c>
    </row>
    <row r="1664" spans="1:6" x14ac:dyDescent="0.35">
      <c r="A1664" t="s">
        <v>111</v>
      </c>
      <c r="B1664" t="s">
        <v>12</v>
      </c>
      <c r="C1664" t="s">
        <v>42</v>
      </c>
      <c r="D1664" s="1">
        <v>0</v>
      </c>
      <c r="E1664" s="1">
        <v>-129423.4</v>
      </c>
      <c r="F1664" s="1">
        <v>-129423.4</v>
      </c>
    </row>
    <row r="1665" spans="1:6" x14ac:dyDescent="0.35">
      <c r="A1665" t="s">
        <v>113</v>
      </c>
      <c r="B1665" t="s">
        <v>12</v>
      </c>
      <c r="C1665" t="s">
        <v>42</v>
      </c>
      <c r="D1665" s="1">
        <v>0</v>
      </c>
      <c r="E1665" s="1">
        <v>-146849.79999999999</v>
      </c>
      <c r="F1665" s="1">
        <v>-146849.79999999999</v>
      </c>
    </row>
    <row r="1666" spans="1:6" x14ac:dyDescent="0.35">
      <c r="A1666" t="s">
        <v>6</v>
      </c>
      <c r="B1666" t="s">
        <v>13</v>
      </c>
      <c r="C1666" t="s">
        <v>42</v>
      </c>
      <c r="D1666" s="1">
        <v>0</v>
      </c>
      <c r="E1666" s="1">
        <v>-18048</v>
      </c>
      <c r="F1666" s="1">
        <v>-18048</v>
      </c>
    </row>
    <row r="1667" spans="1:6" x14ac:dyDescent="0.35">
      <c r="A1667" t="s">
        <v>97</v>
      </c>
      <c r="B1667" t="s">
        <v>13</v>
      </c>
      <c r="C1667" t="s">
        <v>42</v>
      </c>
      <c r="D1667" s="1">
        <v>0</v>
      </c>
      <c r="E1667" s="1">
        <v>-87647.4</v>
      </c>
      <c r="F1667" s="1">
        <v>-87647.4</v>
      </c>
    </row>
    <row r="1668" spans="1:6" x14ac:dyDescent="0.35">
      <c r="A1668" t="s">
        <v>111</v>
      </c>
      <c r="B1668" t="s">
        <v>13</v>
      </c>
      <c r="C1668" t="s">
        <v>42</v>
      </c>
      <c r="D1668" s="1">
        <v>0</v>
      </c>
      <c r="E1668" s="1">
        <v>-97067.55</v>
      </c>
      <c r="F1668" s="1">
        <v>-97067.55</v>
      </c>
    </row>
    <row r="1669" spans="1:6" x14ac:dyDescent="0.35">
      <c r="A1669" t="s">
        <v>113</v>
      </c>
      <c r="B1669" t="s">
        <v>13</v>
      </c>
      <c r="C1669" t="s">
        <v>42</v>
      </c>
      <c r="D1669" s="1">
        <v>0</v>
      </c>
      <c r="E1669" s="1">
        <v>-110137.35</v>
      </c>
      <c r="F1669" s="1">
        <v>-110137.35</v>
      </c>
    </row>
    <row r="1670" spans="1:6" x14ac:dyDescent="0.35">
      <c r="A1670" t="s">
        <v>97</v>
      </c>
      <c r="B1670" t="s">
        <v>7</v>
      </c>
      <c r="C1670" t="s">
        <v>42</v>
      </c>
      <c r="D1670" s="1">
        <v>0</v>
      </c>
      <c r="E1670" s="1">
        <v>-1106150</v>
      </c>
      <c r="F1670" s="1">
        <v>-1106150</v>
      </c>
    </row>
    <row r="1671" spans="1:6" x14ac:dyDescent="0.35">
      <c r="A1671" t="s">
        <v>111</v>
      </c>
      <c r="B1671" t="s">
        <v>7</v>
      </c>
      <c r="C1671" t="s">
        <v>42</v>
      </c>
      <c r="D1671" s="1">
        <v>0</v>
      </c>
      <c r="E1671" s="1">
        <v>-1221575</v>
      </c>
      <c r="F1671" s="1">
        <v>-1221575</v>
      </c>
    </row>
    <row r="1672" spans="1:6" x14ac:dyDescent="0.35">
      <c r="A1672" t="s">
        <v>113</v>
      </c>
      <c r="B1672" t="s">
        <v>7</v>
      </c>
      <c r="C1672" t="s">
        <v>42</v>
      </c>
      <c r="D1672" s="1">
        <v>0</v>
      </c>
      <c r="E1672" s="1">
        <v>-1365856</v>
      </c>
      <c r="F1672" s="1">
        <v>-1365856</v>
      </c>
    </row>
    <row r="1673" spans="1:6" x14ac:dyDescent="0.35">
      <c r="A1673" t="s">
        <v>6</v>
      </c>
      <c r="B1673" t="s">
        <v>21</v>
      </c>
      <c r="C1673" t="s">
        <v>42</v>
      </c>
      <c r="D1673" s="1">
        <v>0</v>
      </c>
      <c r="E1673" s="1">
        <v>-120320</v>
      </c>
      <c r="F1673" s="1">
        <v>-120320</v>
      </c>
    </row>
    <row r="1674" spans="1:6" x14ac:dyDescent="0.35">
      <c r="A1674" t="s">
        <v>97</v>
      </c>
      <c r="B1674" t="s">
        <v>21</v>
      </c>
      <c r="C1674" t="s">
        <v>42</v>
      </c>
      <c r="D1674" s="1">
        <v>0</v>
      </c>
      <c r="E1674" s="1">
        <v>-417124</v>
      </c>
      <c r="F1674" s="1">
        <v>-417124</v>
      </c>
    </row>
    <row r="1675" spans="1:6" x14ac:dyDescent="0.35">
      <c r="A1675" t="s">
        <v>111</v>
      </c>
      <c r="B1675" t="s">
        <v>21</v>
      </c>
      <c r="C1675" t="s">
        <v>42</v>
      </c>
      <c r="D1675" s="1">
        <v>0</v>
      </c>
      <c r="E1675" s="1">
        <v>-593526</v>
      </c>
      <c r="F1675" s="1">
        <v>-593526</v>
      </c>
    </row>
    <row r="1676" spans="1:6" x14ac:dyDescent="0.35">
      <c r="A1676" t="s">
        <v>113</v>
      </c>
      <c r="B1676" t="s">
        <v>21</v>
      </c>
      <c r="C1676" t="s">
        <v>42</v>
      </c>
      <c r="D1676" s="1">
        <v>0</v>
      </c>
      <c r="E1676" s="1">
        <v>-663627</v>
      </c>
      <c r="F1676" s="1">
        <v>-663627</v>
      </c>
    </row>
    <row r="1677" spans="1:6" x14ac:dyDescent="0.35">
      <c r="A1677" t="s">
        <v>97</v>
      </c>
      <c r="B1677" t="s">
        <v>8</v>
      </c>
      <c r="C1677" t="s">
        <v>42</v>
      </c>
      <c r="D1677" s="1">
        <v>0</v>
      </c>
      <c r="E1677" s="1">
        <v>-867833</v>
      </c>
      <c r="F1677" s="1">
        <v>-867833</v>
      </c>
    </row>
    <row r="1678" spans="1:6" x14ac:dyDescent="0.35">
      <c r="A1678" t="s">
        <v>111</v>
      </c>
      <c r="B1678" t="s">
        <v>8</v>
      </c>
      <c r="C1678" t="s">
        <v>42</v>
      </c>
      <c r="D1678" s="1">
        <v>0</v>
      </c>
      <c r="E1678" s="1">
        <v>-1058390</v>
      </c>
      <c r="F1678" s="1">
        <v>-1058390</v>
      </c>
    </row>
    <row r="1679" spans="1:6" x14ac:dyDescent="0.35">
      <c r="A1679" t="s">
        <v>113</v>
      </c>
      <c r="B1679" t="s">
        <v>8</v>
      </c>
      <c r="C1679" t="s">
        <v>42</v>
      </c>
      <c r="D1679" s="1">
        <v>0</v>
      </c>
      <c r="E1679" s="1">
        <v>-1183397</v>
      </c>
      <c r="F1679" s="1">
        <v>-1183397</v>
      </c>
    </row>
    <row r="1680" spans="1:6" x14ac:dyDescent="0.35">
      <c r="A1680" t="s">
        <v>97</v>
      </c>
      <c r="B1680" t="s">
        <v>30</v>
      </c>
      <c r="C1680" t="s">
        <v>42</v>
      </c>
      <c r="D1680" s="1">
        <v>0</v>
      </c>
      <c r="E1680" s="1">
        <v>-1885980</v>
      </c>
      <c r="F1680" s="1">
        <v>-1885980</v>
      </c>
    </row>
    <row r="1681" spans="1:6" x14ac:dyDescent="0.35">
      <c r="A1681" t="s">
        <v>111</v>
      </c>
      <c r="B1681" t="s">
        <v>30</v>
      </c>
      <c r="C1681" t="s">
        <v>42</v>
      </c>
      <c r="D1681" s="1">
        <v>0</v>
      </c>
      <c r="E1681" s="1">
        <v>-2082778</v>
      </c>
      <c r="F1681" s="1">
        <v>-2082778</v>
      </c>
    </row>
    <row r="1682" spans="1:6" x14ac:dyDescent="0.35">
      <c r="A1682" t="s">
        <v>113</v>
      </c>
      <c r="B1682" t="s">
        <v>30</v>
      </c>
      <c r="C1682" t="s">
        <v>42</v>
      </c>
      <c r="D1682" s="1">
        <v>0</v>
      </c>
      <c r="E1682" s="1">
        <v>-2016921</v>
      </c>
      <c r="F1682" s="1">
        <v>-2016921</v>
      </c>
    </row>
    <row r="1683" spans="1:6" x14ac:dyDescent="0.35">
      <c r="A1683" t="s">
        <v>6</v>
      </c>
      <c r="B1683" t="s">
        <v>28</v>
      </c>
      <c r="C1683" t="s">
        <v>42</v>
      </c>
      <c r="D1683" s="1">
        <v>0</v>
      </c>
      <c r="E1683" s="1">
        <v>-249480.84</v>
      </c>
      <c r="F1683" s="1">
        <v>-249480.84</v>
      </c>
    </row>
    <row r="1684" spans="1:6" x14ac:dyDescent="0.35">
      <c r="A1684" t="s">
        <v>111</v>
      </c>
      <c r="B1684" t="s">
        <v>28</v>
      </c>
      <c r="C1684" t="s">
        <v>42</v>
      </c>
      <c r="D1684" s="1">
        <v>0</v>
      </c>
      <c r="E1684" s="1">
        <v>-275513.46999999997</v>
      </c>
      <c r="F1684" s="1">
        <v>-275513.46999999997</v>
      </c>
    </row>
    <row r="1685" spans="1:6" x14ac:dyDescent="0.35">
      <c r="A1685" t="s">
        <v>113</v>
      </c>
      <c r="B1685" t="s">
        <v>28</v>
      </c>
      <c r="C1685" t="s">
        <v>42</v>
      </c>
      <c r="D1685" s="1">
        <v>0</v>
      </c>
      <c r="E1685" s="1">
        <v>-769907.58</v>
      </c>
      <c r="F1685" s="1">
        <v>-769907.58</v>
      </c>
    </row>
    <row r="1686" spans="1:6" x14ac:dyDescent="0.35">
      <c r="A1686" t="s">
        <v>6</v>
      </c>
      <c r="B1686" t="s">
        <v>15</v>
      </c>
      <c r="C1686" t="s">
        <v>43</v>
      </c>
      <c r="D1686" s="1">
        <v>-257291.5</v>
      </c>
      <c r="E1686" s="1">
        <v>0</v>
      </c>
      <c r="F1686" s="1">
        <v>257291.5</v>
      </c>
    </row>
    <row r="1687" spans="1:6" x14ac:dyDescent="0.35">
      <c r="A1687" t="s">
        <v>97</v>
      </c>
      <c r="B1687" t="s">
        <v>15</v>
      </c>
      <c r="C1687" t="s">
        <v>43</v>
      </c>
      <c r="D1687" s="1">
        <v>-284139.31</v>
      </c>
      <c r="E1687" s="1">
        <v>0</v>
      </c>
      <c r="F1687" s="1">
        <v>284139.31</v>
      </c>
    </row>
    <row r="1688" spans="1:6" x14ac:dyDescent="0.35">
      <c r="A1688" t="s">
        <v>111</v>
      </c>
      <c r="B1688" t="s">
        <v>15</v>
      </c>
      <c r="C1688" t="s">
        <v>43</v>
      </c>
      <c r="D1688" s="1">
        <v>-306512.48</v>
      </c>
      <c r="E1688" s="1">
        <v>0</v>
      </c>
      <c r="F1688" s="1">
        <v>306512.48</v>
      </c>
    </row>
    <row r="1689" spans="1:6" x14ac:dyDescent="0.35">
      <c r="A1689" t="s">
        <v>113</v>
      </c>
      <c r="B1689" t="s">
        <v>15</v>
      </c>
      <c r="C1689" t="s">
        <v>43</v>
      </c>
      <c r="D1689" s="1">
        <v>-333360.28999999998</v>
      </c>
      <c r="E1689" s="1">
        <v>0</v>
      </c>
      <c r="F1689" s="1">
        <v>333360.28999999998</v>
      </c>
    </row>
    <row r="1690" spans="1:6" x14ac:dyDescent="0.35">
      <c r="A1690" t="s">
        <v>6</v>
      </c>
      <c r="B1690" t="s">
        <v>11</v>
      </c>
      <c r="C1690" t="s">
        <v>43</v>
      </c>
      <c r="D1690" s="1">
        <v>-114351.78</v>
      </c>
      <c r="E1690" s="1">
        <v>0</v>
      </c>
      <c r="F1690" s="1">
        <v>114351.78</v>
      </c>
    </row>
    <row r="1691" spans="1:6" x14ac:dyDescent="0.35">
      <c r="A1691" t="s">
        <v>97</v>
      </c>
      <c r="B1691" t="s">
        <v>11</v>
      </c>
      <c r="C1691" t="s">
        <v>43</v>
      </c>
      <c r="D1691" s="1">
        <v>-126284.14</v>
      </c>
      <c r="E1691" s="1">
        <v>0</v>
      </c>
      <c r="F1691" s="1">
        <v>126284.14</v>
      </c>
    </row>
    <row r="1692" spans="1:6" x14ac:dyDescent="0.35">
      <c r="A1692" t="s">
        <v>111</v>
      </c>
      <c r="B1692" t="s">
        <v>11</v>
      </c>
      <c r="C1692" t="s">
        <v>43</v>
      </c>
      <c r="D1692" s="1">
        <v>-136227.76999999999</v>
      </c>
      <c r="E1692" s="1">
        <v>0</v>
      </c>
      <c r="F1692" s="1">
        <v>136227.76999999999</v>
      </c>
    </row>
    <row r="1693" spans="1:6" x14ac:dyDescent="0.35">
      <c r="A1693" t="s">
        <v>113</v>
      </c>
      <c r="B1693" t="s">
        <v>11</v>
      </c>
      <c r="C1693" t="s">
        <v>43</v>
      </c>
      <c r="D1693" s="1">
        <v>-148160.13</v>
      </c>
      <c r="E1693" s="1">
        <v>0</v>
      </c>
      <c r="F1693" s="1">
        <v>148160.13</v>
      </c>
    </row>
    <row r="1694" spans="1:6" x14ac:dyDescent="0.35">
      <c r="A1694" t="s">
        <v>6</v>
      </c>
      <c r="B1694" t="s">
        <v>12</v>
      </c>
      <c r="C1694" t="s">
        <v>43</v>
      </c>
      <c r="D1694" s="1">
        <v>-114351.78</v>
      </c>
      <c r="E1694" s="1">
        <v>0</v>
      </c>
      <c r="F1694" s="1">
        <v>114351.78</v>
      </c>
    </row>
    <row r="1695" spans="1:6" x14ac:dyDescent="0.35">
      <c r="A1695" t="s">
        <v>97</v>
      </c>
      <c r="B1695" t="s">
        <v>12</v>
      </c>
      <c r="C1695" t="s">
        <v>43</v>
      </c>
      <c r="D1695" s="1">
        <v>-126284.14</v>
      </c>
      <c r="E1695" s="1">
        <v>0</v>
      </c>
      <c r="F1695" s="1">
        <v>126284.14</v>
      </c>
    </row>
    <row r="1696" spans="1:6" x14ac:dyDescent="0.35">
      <c r="A1696" t="s">
        <v>111</v>
      </c>
      <c r="B1696" t="s">
        <v>12</v>
      </c>
      <c r="C1696" t="s">
        <v>43</v>
      </c>
      <c r="D1696" s="1">
        <v>-136227.76999999999</v>
      </c>
      <c r="E1696" s="1">
        <v>0</v>
      </c>
      <c r="F1696" s="1">
        <v>136227.76999999999</v>
      </c>
    </row>
    <row r="1697" spans="1:6" x14ac:dyDescent="0.35">
      <c r="A1697" t="s">
        <v>113</v>
      </c>
      <c r="B1697" t="s">
        <v>12</v>
      </c>
      <c r="C1697" t="s">
        <v>43</v>
      </c>
      <c r="D1697" s="1">
        <v>-148160.13</v>
      </c>
      <c r="E1697" s="1">
        <v>0</v>
      </c>
      <c r="F1697" s="1">
        <v>148160.13</v>
      </c>
    </row>
    <row r="1698" spans="1:6" x14ac:dyDescent="0.35">
      <c r="A1698" t="s">
        <v>6</v>
      </c>
      <c r="B1698" t="s">
        <v>13</v>
      </c>
      <c r="C1698" t="s">
        <v>43</v>
      </c>
      <c r="D1698" s="1">
        <v>-85763.83</v>
      </c>
      <c r="E1698" s="1">
        <v>0</v>
      </c>
      <c r="F1698" s="1">
        <v>85763.83</v>
      </c>
    </row>
    <row r="1699" spans="1:6" x14ac:dyDescent="0.35">
      <c r="A1699" t="s">
        <v>97</v>
      </c>
      <c r="B1699" t="s">
        <v>13</v>
      </c>
      <c r="C1699" t="s">
        <v>43</v>
      </c>
      <c r="D1699" s="1">
        <v>-94713.1</v>
      </c>
      <c r="E1699" s="1">
        <v>0</v>
      </c>
      <c r="F1699" s="1">
        <v>94713.1</v>
      </c>
    </row>
    <row r="1700" spans="1:6" x14ac:dyDescent="0.35">
      <c r="A1700" t="s">
        <v>111</v>
      </c>
      <c r="B1700" t="s">
        <v>13</v>
      </c>
      <c r="C1700" t="s">
        <v>43</v>
      </c>
      <c r="D1700" s="1">
        <v>-102170.83</v>
      </c>
      <c r="E1700" s="1">
        <v>0</v>
      </c>
      <c r="F1700" s="1">
        <v>102170.83</v>
      </c>
    </row>
    <row r="1701" spans="1:6" x14ac:dyDescent="0.35">
      <c r="A1701" t="s">
        <v>113</v>
      </c>
      <c r="B1701" t="s">
        <v>13</v>
      </c>
      <c r="C1701" t="s">
        <v>43</v>
      </c>
      <c r="D1701" s="1">
        <v>-111120.1</v>
      </c>
      <c r="E1701" s="1">
        <v>0</v>
      </c>
      <c r="F1701" s="1">
        <v>111120.1</v>
      </c>
    </row>
    <row r="1702" spans="1:6" x14ac:dyDescent="0.35">
      <c r="A1702" t="s">
        <v>6</v>
      </c>
      <c r="B1702" t="s">
        <v>21</v>
      </c>
      <c r="C1702" t="s">
        <v>44</v>
      </c>
      <c r="D1702" s="1">
        <v>-537444.71</v>
      </c>
      <c r="E1702" s="1">
        <v>0</v>
      </c>
      <c r="F1702" s="1">
        <v>537444.71</v>
      </c>
    </row>
    <row r="1703" spans="1:6" x14ac:dyDescent="0.35">
      <c r="A1703" t="s">
        <v>97</v>
      </c>
      <c r="B1703" t="s">
        <v>21</v>
      </c>
      <c r="C1703" t="s">
        <v>44</v>
      </c>
      <c r="D1703" s="1">
        <v>-593525.9</v>
      </c>
      <c r="E1703" s="1">
        <v>0</v>
      </c>
      <c r="F1703" s="1">
        <v>593525.9</v>
      </c>
    </row>
    <row r="1704" spans="1:6" x14ac:dyDescent="0.35">
      <c r="A1704" t="s">
        <v>111</v>
      </c>
      <c r="B1704" t="s">
        <v>21</v>
      </c>
      <c r="C1704" t="s">
        <v>44</v>
      </c>
      <c r="D1704" s="1">
        <v>-640260.22</v>
      </c>
      <c r="E1704" s="1">
        <v>0</v>
      </c>
      <c r="F1704" s="1">
        <v>640260.22</v>
      </c>
    </row>
    <row r="1705" spans="1:6" x14ac:dyDescent="0.35">
      <c r="A1705" t="s">
        <v>113</v>
      </c>
      <c r="B1705" t="s">
        <v>21</v>
      </c>
      <c r="C1705" t="s">
        <v>44</v>
      </c>
      <c r="D1705" s="1">
        <v>-696341.41</v>
      </c>
      <c r="E1705" s="1">
        <v>0</v>
      </c>
      <c r="F1705" s="1">
        <v>696341.41</v>
      </c>
    </row>
    <row r="1706" spans="1:6" x14ac:dyDescent="0.35">
      <c r="A1706" t="s">
        <v>6</v>
      </c>
      <c r="B1706" t="s">
        <v>8</v>
      </c>
      <c r="C1706" t="s">
        <v>45</v>
      </c>
      <c r="D1706" s="1">
        <v>-867833.91</v>
      </c>
      <c r="E1706" s="1">
        <v>0</v>
      </c>
      <c r="F1706" s="1">
        <v>867833.91</v>
      </c>
    </row>
    <row r="1707" spans="1:6" x14ac:dyDescent="0.35">
      <c r="A1707" t="s">
        <v>97</v>
      </c>
      <c r="B1707" t="s">
        <v>8</v>
      </c>
      <c r="C1707" t="s">
        <v>45</v>
      </c>
      <c r="D1707" s="1">
        <v>-1038324.77</v>
      </c>
      <c r="E1707" s="1">
        <v>0</v>
      </c>
      <c r="F1707" s="1">
        <v>1038324.77</v>
      </c>
    </row>
    <row r="1708" spans="1:6" x14ac:dyDescent="0.35">
      <c r="A1708" t="s">
        <v>111</v>
      </c>
      <c r="B1708" t="s">
        <v>8</v>
      </c>
      <c r="C1708" t="s">
        <v>45</v>
      </c>
      <c r="D1708" s="1">
        <v>-1120082.6299999999</v>
      </c>
      <c r="E1708" s="1">
        <v>0</v>
      </c>
      <c r="F1708" s="1">
        <v>1120082.6299999999</v>
      </c>
    </row>
    <row r="1709" spans="1:6" x14ac:dyDescent="0.35">
      <c r="A1709" t="s">
        <v>113</v>
      </c>
      <c r="B1709" t="s">
        <v>8</v>
      </c>
      <c r="C1709" t="s">
        <v>45</v>
      </c>
      <c r="D1709" s="1">
        <v>-1218192.05</v>
      </c>
      <c r="E1709" s="1">
        <v>0</v>
      </c>
      <c r="F1709" s="1">
        <v>1218192.05</v>
      </c>
    </row>
    <row r="1710" spans="1:6" x14ac:dyDescent="0.35">
      <c r="A1710" t="s">
        <v>6</v>
      </c>
      <c r="B1710" t="s">
        <v>27</v>
      </c>
      <c r="C1710" t="s">
        <v>46</v>
      </c>
      <c r="D1710" s="1">
        <v>-719833.68</v>
      </c>
      <c r="E1710" s="1">
        <v>0</v>
      </c>
      <c r="F1710" s="1">
        <v>719833.68</v>
      </c>
    </row>
    <row r="1711" spans="1:6" x14ac:dyDescent="0.35">
      <c r="A1711" t="s">
        <v>97</v>
      </c>
      <c r="B1711" t="s">
        <v>27</v>
      </c>
      <c r="C1711" t="s">
        <v>46</v>
      </c>
      <c r="D1711" s="1">
        <v>-794946.76</v>
      </c>
      <c r="E1711" s="1">
        <v>0</v>
      </c>
      <c r="F1711" s="1">
        <v>794946.76</v>
      </c>
    </row>
    <row r="1712" spans="1:6" x14ac:dyDescent="0.35">
      <c r="A1712" t="s">
        <v>111</v>
      </c>
      <c r="B1712" t="s">
        <v>27</v>
      </c>
      <c r="C1712" t="s">
        <v>46</v>
      </c>
      <c r="D1712" s="1">
        <v>-857540.99</v>
      </c>
      <c r="E1712" s="1">
        <v>0</v>
      </c>
      <c r="F1712" s="1">
        <v>857540.99</v>
      </c>
    </row>
    <row r="1713" spans="1:6" x14ac:dyDescent="0.35">
      <c r="A1713" t="s">
        <v>113</v>
      </c>
      <c r="B1713" t="s">
        <v>27</v>
      </c>
      <c r="C1713" t="s">
        <v>46</v>
      </c>
      <c r="D1713" s="1">
        <v>-932654.07</v>
      </c>
      <c r="E1713" s="1">
        <v>0</v>
      </c>
      <c r="F1713" s="1">
        <v>932654.07</v>
      </c>
    </row>
    <row r="1714" spans="1:6" x14ac:dyDescent="0.35">
      <c r="A1714" t="s">
        <v>6</v>
      </c>
      <c r="B1714" t="s">
        <v>7</v>
      </c>
      <c r="C1714" t="s">
        <v>46</v>
      </c>
      <c r="D1714" s="1">
        <v>-783474.39</v>
      </c>
      <c r="E1714" s="1">
        <v>0</v>
      </c>
      <c r="F1714" s="1">
        <v>783474.39</v>
      </c>
    </row>
    <row r="1715" spans="1:6" x14ac:dyDescent="0.35">
      <c r="A1715" t="s">
        <v>97</v>
      </c>
      <c r="B1715" t="s">
        <v>7</v>
      </c>
      <c r="C1715" t="s">
        <v>46</v>
      </c>
      <c r="D1715" s="1">
        <v>-865228.24</v>
      </c>
      <c r="E1715" s="1">
        <v>0</v>
      </c>
      <c r="F1715" s="1">
        <v>865228.24</v>
      </c>
    </row>
    <row r="1716" spans="1:6" x14ac:dyDescent="0.35">
      <c r="A1716" t="s">
        <v>111</v>
      </c>
      <c r="B1716" t="s">
        <v>7</v>
      </c>
      <c r="C1716" t="s">
        <v>46</v>
      </c>
      <c r="D1716" s="1">
        <v>-933356.45</v>
      </c>
      <c r="E1716" s="1">
        <v>0</v>
      </c>
      <c r="F1716" s="1">
        <v>933356.45</v>
      </c>
    </row>
    <row r="1717" spans="1:6" x14ac:dyDescent="0.35">
      <c r="A1717" t="s">
        <v>113</v>
      </c>
      <c r="B1717" t="s">
        <v>7</v>
      </c>
      <c r="C1717" t="s">
        <v>46</v>
      </c>
      <c r="D1717" s="1">
        <v>-1015110.3</v>
      </c>
      <c r="E1717" s="1">
        <v>0</v>
      </c>
      <c r="F1717" s="1">
        <v>1015110.3</v>
      </c>
    </row>
    <row r="1718" spans="1:6" x14ac:dyDescent="0.35">
      <c r="A1718" t="s">
        <v>6</v>
      </c>
      <c r="B1718" t="s">
        <v>30</v>
      </c>
      <c r="C1718" t="s">
        <v>46</v>
      </c>
      <c r="D1718" s="1">
        <v>-1137907.8700000001</v>
      </c>
      <c r="E1718" s="1">
        <v>0</v>
      </c>
      <c r="F1718" s="1">
        <v>1137907.8700000001</v>
      </c>
    </row>
    <row r="1719" spans="1:6" x14ac:dyDescent="0.35">
      <c r="A1719" t="s">
        <v>97</v>
      </c>
      <c r="B1719" t="s">
        <v>30</v>
      </c>
      <c r="C1719" t="s">
        <v>46</v>
      </c>
      <c r="D1719" s="1">
        <v>-1548367.08</v>
      </c>
      <c r="E1719" s="1">
        <v>0</v>
      </c>
      <c r="F1719" s="1">
        <v>1548367.08</v>
      </c>
    </row>
    <row r="1720" spans="1:6" x14ac:dyDescent="0.35">
      <c r="A1720" t="s">
        <v>111</v>
      </c>
      <c r="B1720" t="s">
        <v>30</v>
      </c>
      <c r="C1720" t="s">
        <v>46</v>
      </c>
      <c r="D1720" s="1">
        <v>-1670285.75</v>
      </c>
      <c r="E1720" s="1">
        <v>0</v>
      </c>
      <c r="F1720" s="1">
        <v>1670285.75</v>
      </c>
    </row>
    <row r="1721" spans="1:6" x14ac:dyDescent="0.35">
      <c r="A1721" t="s">
        <v>113</v>
      </c>
      <c r="B1721" t="s">
        <v>30</v>
      </c>
      <c r="C1721" t="s">
        <v>46</v>
      </c>
      <c r="D1721" s="1">
        <v>-1816588.15</v>
      </c>
      <c r="E1721" s="1">
        <v>0</v>
      </c>
      <c r="F1721" s="1">
        <v>1816588.15</v>
      </c>
    </row>
    <row r="1722" spans="1:6" x14ac:dyDescent="0.35">
      <c r="A1722" t="s">
        <v>6</v>
      </c>
      <c r="B1722" t="s">
        <v>27</v>
      </c>
      <c r="C1722" t="s">
        <v>47</v>
      </c>
      <c r="D1722" s="1">
        <v>-540201.23</v>
      </c>
      <c r="E1722" s="1">
        <v>0</v>
      </c>
      <c r="F1722" s="1">
        <v>540201.23</v>
      </c>
    </row>
    <row r="1723" spans="1:6" x14ac:dyDescent="0.35">
      <c r="A1723" t="s">
        <v>97</v>
      </c>
      <c r="B1723" t="s">
        <v>27</v>
      </c>
      <c r="C1723" t="s">
        <v>47</v>
      </c>
      <c r="D1723" s="1">
        <v>-596570.05000000005</v>
      </c>
      <c r="E1723" s="1">
        <v>0</v>
      </c>
      <c r="F1723" s="1">
        <v>596570.05000000005</v>
      </c>
    </row>
    <row r="1724" spans="1:6" x14ac:dyDescent="0.35">
      <c r="A1724" t="s">
        <v>111</v>
      </c>
      <c r="B1724" t="s">
        <v>27</v>
      </c>
      <c r="C1724" t="s">
        <v>47</v>
      </c>
      <c r="D1724" s="1">
        <v>-643544.06999999995</v>
      </c>
      <c r="E1724" s="1">
        <v>0</v>
      </c>
      <c r="F1724" s="1">
        <v>643544.06999999995</v>
      </c>
    </row>
    <row r="1725" spans="1:6" x14ac:dyDescent="0.35">
      <c r="A1725" t="s">
        <v>113</v>
      </c>
      <c r="B1725" t="s">
        <v>27</v>
      </c>
      <c r="C1725" t="s">
        <v>47</v>
      </c>
      <c r="D1725" s="1">
        <v>-699912.9</v>
      </c>
      <c r="E1725" s="1">
        <v>0</v>
      </c>
      <c r="F1725" s="1">
        <v>699912.9</v>
      </c>
    </row>
    <row r="1726" spans="1:6" x14ac:dyDescent="0.35">
      <c r="A1726" t="s">
        <v>6</v>
      </c>
      <c r="B1726" t="s">
        <v>7</v>
      </c>
      <c r="C1726" t="s">
        <v>47</v>
      </c>
      <c r="D1726" s="1">
        <v>-322676.78000000003</v>
      </c>
      <c r="E1726" s="1">
        <v>0</v>
      </c>
      <c r="F1726" s="1">
        <v>322676.78000000003</v>
      </c>
    </row>
    <row r="1727" spans="1:6" x14ac:dyDescent="0.35">
      <c r="A1727" t="s">
        <v>97</v>
      </c>
      <c r="B1727" t="s">
        <v>7</v>
      </c>
      <c r="C1727" t="s">
        <v>47</v>
      </c>
      <c r="D1727" s="1">
        <v>-356347.4</v>
      </c>
      <c r="E1727" s="1">
        <v>0</v>
      </c>
      <c r="F1727" s="1">
        <v>356347.4</v>
      </c>
    </row>
    <row r="1728" spans="1:6" x14ac:dyDescent="0.35">
      <c r="A1728" t="s">
        <v>111</v>
      </c>
      <c r="B1728" t="s">
        <v>7</v>
      </c>
      <c r="C1728" t="s">
        <v>47</v>
      </c>
      <c r="D1728" s="1">
        <v>-384406.25</v>
      </c>
      <c r="E1728" s="1">
        <v>0</v>
      </c>
      <c r="F1728" s="1">
        <v>384406.25</v>
      </c>
    </row>
    <row r="1729" spans="1:6" x14ac:dyDescent="0.35">
      <c r="A1729" t="s">
        <v>113</v>
      </c>
      <c r="B1729" t="s">
        <v>7</v>
      </c>
      <c r="C1729" t="s">
        <v>47</v>
      </c>
      <c r="D1729" s="1">
        <v>-418076.87</v>
      </c>
      <c r="E1729" s="1">
        <v>0</v>
      </c>
      <c r="F1729" s="1">
        <v>418076.87</v>
      </c>
    </row>
    <row r="1730" spans="1:6" x14ac:dyDescent="0.35">
      <c r="A1730" t="s">
        <v>6</v>
      </c>
      <c r="B1730" t="s">
        <v>30</v>
      </c>
      <c r="C1730" t="s">
        <v>47</v>
      </c>
      <c r="D1730" s="1">
        <v>-748071.9</v>
      </c>
      <c r="E1730" s="1">
        <v>0</v>
      </c>
      <c r="F1730" s="1">
        <v>748071.9</v>
      </c>
    </row>
    <row r="1731" spans="1:6" x14ac:dyDescent="0.35">
      <c r="A1731" t="s">
        <v>97</v>
      </c>
      <c r="B1731" t="s">
        <v>30</v>
      </c>
      <c r="C1731" t="s">
        <v>47</v>
      </c>
      <c r="D1731" s="1">
        <v>-826131.58</v>
      </c>
      <c r="E1731" s="1">
        <v>0</v>
      </c>
      <c r="F1731" s="1">
        <v>826131.58</v>
      </c>
    </row>
    <row r="1732" spans="1:6" x14ac:dyDescent="0.35">
      <c r="A1732" t="s">
        <v>111</v>
      </c>
      <c r="B1732" t="s">
        <v>30</v>
      </c>
      <c r="C1732" t="s">
        <v>47</v>
      </c>
      <c r="D1732" s="1">
        <v>-891181.31</v>
      </c>
      <c r="E1732" s="1">
        <v>0</v>
      </c>
      <c r="F1732" s="1">
        <v>891181.31</v>
      </c>
    </row>
    <row r="1733" spans="1:6" x14ac:dyDescent="0.35">
      <c r="A1733" t="s">
        <v>113</v>
      </c>
      <c r="B1733" t="s">
        <v>30</v>
      </c>
      <c r="C1733" t="s">
        <v>47</v>
      </c>
      <c r="D1733" s="1">
        <v>-969240.99</v>
      </c>
      <c r="E1733" s="1">
        <v>0</v>
      </c>
      <c r="F1733" s="1">
        <v>969240.99</v>
      </c>
    </row>
    <row r="1734" spans="1:6" x14ac:dyDescent="0.35">
      <c r="A1734" t="s">
        <v>6</v>
      </c>
      <c r="B1734" t="s">
        <v>40</v>
      </c>
      <c r="C1734" t="s">
        <v>47</v>
      </c>
      <c r="D1734" s="1">
        <v>-249481</v>
      </c>
      <c r="E1734" s="1">
        <v>0</v>
      </c>
      <c r="F1734" s="1">
        <v>249481</v>
      </c>
    </row>
    <row r="1735" spans="1:6" x14ac:dyDescent="0.35">
      <c r="A1735" t="s">
        <v>97</v>
      </c>
      <c r="B1735" t="s">
        <v>40</v>
      </c>
      <c r="C1735" t="s">
        <v>47</v>
      </c>
      <c r="D1735" s="1">
        <v>-275513</v>
      </c>
      <c r="E1735" s="1">
        <v>0</v>
      </c>
      <c r="F1735" s="1">
        <v>275513</v>
      </c>
    </row>
    <row r="1736" spans="1:6" x14ac:dyDescent="0.35">
      <c r="A1736" t="s">
        <v>111</v>
      </c>
      <c r="B1736" t="s">
        <v>40</v>
      </c>
      <c r="C1736" t="s">
        <v>47</v>
      </c>
      <c r="D1736" s="1">
        <v>-297207</v>
      </c>
      <c r="E1736" s="1">
        <v>0</v>
      </c>
      <c r="F1736" s="1">
        <v>297207</v>
      </c>
    </row>
    <row r="1737" spans="1:6" x14ac:dyDescent="0.35">
      <c r="A1737" t="s">
        <v>113</v>
      </c>
      <c r="B1737" t="s">
        <v>40</v>
      </c>
      <c r="C1737" t="s">
        <v>47</v>
      </c>
      <c r="D1737" s="1">
        <v>-327540</v>
      </c>
      <c r="E1737" s="1">
        <v>0</v>
      </c>
      <c r="F1737" s="1">
        <v>327540</v>
      </c>
    </row>
    <row r="1738" spans="1:6" x14ac:dyDescent="0.35">
      <c r="A1738" t="s">
        <v>6</v>
      </c>
      <c r="B1738" t="s">
        <v>11</v>
      </c>
      <c r="C1738" t="s">
        <v>48</v>
      </c>
      <c r="D1738" s="1">
        <v>-20000</v>
      </c>
      <c r="E1738" s="1">
        <v>0</v>
      </c>
      <c r="F1738" s="1">
        <v>20000</v>
      </c>
    </row>
    <row r="1739" spans="1:6" x14ac:dyDescent="0.35">
      <c r="A1739" t="s">
        <v>97</v>
      </c>
      <c r="B1739" t="s">
        <v>11</v>
      </c>
      <c r="C1739" t="s">
        <v>48</v>
      </c>
      <c r="D1739" s="1">
        <v>-20000</v>
      </c>
      <c r="E1739" s="1">
        <v>0</v>
      </c>
      <c r="F1739" s="1">
        <v>20000</v>
      </c>
    </row>
    <row r="1740" spans="1:6" x14ac:dyDescent="0.35">
      <c r="A1740" t="s">
        <v>111</v>
      </c>
      <c r="B1740" t="s">
        <v>11</v>
      </c>
      <c r="C1740" t="s">
        <v>48</v>
      </c>
      <c r="D1740" s="1">
        <v>-20000</v>
      </c>
      <c r="E1740" s="1">
        <v>0</v>
      </c>
      <c r="F1740" s="1">
        <v>20000</v>
      </c>
    </row>
    <row r="1741" spans="1:6" x14ac:dyDescent="0.35">
      <c r="A1741" t="s">
        <v>113</v>
      </c>
      <c r="B1741" t="s">
        <v>11</v>
      </c>
      <c r="C1741" t="s">
        <v>48</v>
      </c>
      <c r="D1741" s="1">
        <v>-20000</v>
      </c>
      <c r="E1741" s="1">
        <v>0</v>
      </c>
      <c r="F1741" s="1">
        <v>20000</v>
      </c>
    </row>
    <row r="1742" spans="1:6" x14ac:dyDescent="0.35">
      <c r="A1742" t="s">
        <v>6</v>
      </c>
      <c r="B1742" t="s">
        <v>12</v>
      </c>
      <c r="C1742" t="s">
        <v>48</v>
      </c>
      <c r="D1742" s="1">
        <v>0</v>
      </c>
      <c r="E1742" s="1">
        <v>-84683.36</v>
      </c>
      <c r="F1742" s="1">
        <v>-84683.36</v>
      </c>
    </row>
    <row r="1743" spans="1:6" x14ac:dyDescent="0.35">
      <c r="A1743" t="s">
        <v>113</v>
      </c>
      <c r="B1743" t="s">
        <v>12</v>
      </c>
      <c r="C1743" t="s">
        <v>48</v>
      </c>
      <c r="D1743" s="1">
        <v>0</v>
      </c>
      <c r="E1743" s="1">
        <v>-47208.98</v>
      </c>
      <c r="F1743" s="1">
        <v>-47208.98</v>
      </c>
    </row>
    <row r="1744" spans="1:6" x14ac:dyDescent="0.35">
      <c r="A1744" t="s">
        <v>97</v>
      </c>
      <c r="B1744" t="s">
        <v>18</v>
      </c>
      <c r="C1744" t="s">
        <v>48</v>
      </c>
      <c r="D1744" s="1">
        <v>-2000</v>
      </c>
      <c r="E1744" s="1">
        <v>0</v>
      </c>
      <c r="F1744" s="1">
        <v>2000</v>
      </c>
    </row>
    <row r="1745" spans="1:6" x14ac:dyDescent="0.35">
      <c r="A1745" t="s">
        <v>113</v>
      </c>
      <c r="B1745" t="s">
        <v>18</v>
      </c>
      <c r="C1745" t="s">
        <v>48</v>
      </c>
      <c r="D1745" s="1">
        <v>-2000</v>
      </c>
      <c r="E1745" s="1">
        <v>0</v>
      </c>
      <c r="F1745" s="1">
        <v>2000</v>
      </c>
    </row>
    <row r="1746" spans="1:6" x14ac:dyDescent="0.35">
      <c r="A1746" t="s">
        <v>97</v>
      </c>
      <c r="B1746" t="s">
        <v>15</v>
      </c>
      <c r="C1746" t="s">
        <v>99</v>
      </c>
      <c r="D1746" s="1">
        <v>-150000</v>
      </c>
      <c r="E1746" s="1">
        <v>0</v>
      </c>
      <c r="F1746" s="1">
        <v>150000</v>
      </c>
    </row>
    <row r="1747" spans="1:6" x14ac:dyDescent="0.35">
      <c r="A1747" t="s">
        <v>113</v>
      </c>
      <c r="B1747" t="s">
        <v>15</v>
      </c>
      <c r="C1747" t="s">
        <v>99</v>
      </c>
      <c r="D1747" s="1">
        <v>-180000</v>
      </c>
      <c r="E1747" s="1">
        <v>0</v>
      </c>
      <c r="F1747" s="1">
        <v>180000</v>
      </c>
    </row>
    <row r="1748" spans="1:6" x14ac:dyDescent="0.35">
      <c r="A1748" t="s">
        <v>113</v>
      </c>
      <c r="B1748" t="s">
        <v>11</v>
      </c>
      <c r="C1748" t="s">
        <v>99</v>
      </c>
      <c r="D1748" s="1">
        <v>0</v>
      </c>
      <c r="E1748" s="1">
        <v>-63600</v>
      </c>
      <c r="F1748" s="1">
        <v>-63600</v>
      </c>
    </row>
    <row r="1749" spans="1:6" x14ac:dyDescent="0.35">
      <c r="A1749" t="s">
        <v>6</v>
      </c>
      <c r="B1749" t="s">
        <v>15</v>
      </c>
      <c r="C1749" t="s">
        <v>49</v>
      </c>
      <c r="D1749" s="1">
        <v>19828381</v>
      </c>
      <c r="E1749" s="1">
        <v>20832570.800000001</v>
      </c>
      <c r="F1749" s="1">
        <v>1004189.8</v>
      </c>
    </row>
    <row r="1750" spans="1:6" x14ac:dyDescent="0.35">
      <c r="A1750" t="s">
        <v>97</v>
      </c>
      <c r="B1750" t="s">
        <v>15</v>
      </c>
      <c r="C1750" t="s">
        <v>49</v>
      </c>
      <c r="D1750" s="1">
        <v>21480085</v>
      </c>
      <c r="E1750" s="1">
        <v>21713653</v>
      </c>
      <c r="F1750" s="1">
        <v>233568</v>
      </c>
    </row>
    <row r="1751" spans="1:6" x14ac:dyDescent="0.35">
      <c r="A1751" t="s">
        <v>111</v>
      </c>
      <c r="B1751" t="s">
        <v>15</v>
      </c>
      <c r="C1751" t="s">
        <v>49</v>
      </c>
      <c r="D1751" s="1">
        <v>23269376</v>
      </c>
      <c r="E1751" s="1">
        <v>25377276.600000001</v>
      </c>
      <c r="F1751" s="1">
        <v>2107900.6</v>
      </c>
    </row>
    <row r="1752" spans="1:6" x14ac:dyDescent="0.35">
      <c r="A1752" t="s">
        <v>113</v>
      </c>
      <c r="B1752" t="s">
        <v>15</v>
      </c>
      <c r="C1752" t="s">
        <v>49</v>
      </c>
      <c r="D1752" s="1">
        <v>25207715</v>
      </c>
      <c r="E1752" s="1">
        <v>29123766.300000001</v>
      </c>
      <c r="F1752" s="1">
        <v>3916051.3</v>
      </c>
    </row>
    <row r="1753" spans="1:6" x14ac:dyDescent="0.35">
      <c r="A1753" t="s">
        <v>6</v>
      </c>
      <c r="B1753" t="s">
        <v>11</v>
      </c>
      <c r="C1753" t="s">
        <v>49</v>
      </c>
      <c r="D1753" s="1">
        <v>10957794</v>
      </c>
      <c r="E1753" s="1">
        <v>11228595</v>
      </c>
      <c r="F1753" s="1">
        <v>270801</v>
      </c>
    </row>
    <row r="1754" spans="1:6" x14ac:dyDescent="0.35">
      <c r="A1754" t="s">
        <v>97</v>
      </c>
      <c r="B1754" t="s">
        <v>11</v>
      </c>
      <c r="C1754" t="s">
        <v>49</v>
      </c>
      <c r="D1754" s="1">
        <v>11870578</v>
      </c>
      <c r="E1754" s="1">
        <v>11926539</v>
      </c>
      <c r="F1754" s="1">
        <v>55961</v>
      </c>
    </row>
    <row r="1755" spans="1:6" x14ac:dyDescent="0.35">
      <c r="A1755" t="s">
        <v>111</v>
      </c>
      <c r="B1755" t="s">
        <v>11</v>
      </c>
      <c r="C1755" t="s">
        <v>49</v>
      </c>
      <c r="D1755" s="1">
        <v>12859397</v>
      </c>
      <c r="E1755" s="1">
        <v>13491749</v>
      </c>
      <c r="F1755" s="1">
        <v>632352</v>
      </c>
    </row>
    <row r="1756" spans="1:6" x14ac:dyDescent="0.35">
      <c r="A1756" t="s">
        <v>113</v>
      </c>
      <c r="B1756" t="s">
        <v>11</v>
      </c>
      <c r="C1756" t="s">
        <v>49</v>
      </c>
      <c r="D1756" s="1">
        <v>13930585</v>
      </c>
      <c r="E1756" s="1">
        <v>15117616</v>
      </c>
      <c r="F1756" s="1">
        <v>1187031</v>
      </c>
    </row>
    <row r="1757" spans="1:6" x14ac:dyDescent="0.35">
      <c r="A1757" t="s">
        <v>6</v>
      </c>
      <c r="B1757" t="s">
        <v>12</v>
      </c>
      <c r="C1757" t="s">
        <v>49</v>
      </c>
      <c r="D1757" s="1">
        <v>10702437</v>
      </c>
      <c r="E1757" s="1">
        <v>11585544.5</v>
      </c>
      <c r="F1757" s="1">
        <v>883107.5</v>
      </c>
    </row>
    <row r="1758" spans="1:6" x14ac:dyDescent="0.35">
      <c r="A1758" t="s">
        <v>97</v>
      </c>
      <c r="B1758" t="s">
        <v>12</v>
      </c>
      <c r="C1758" t="s">
        <v>49</v>
      </c>
      <c r="D1758" s="1">
        <v>11709890</v>
      </c>
      <c r="E1758" s="1">
        <v>9677008</v>
      </c>
      <c r="F1758" s="1">
        <v>-2032882</v>
      </c>
    </row>
    <row r="1759" spans="1:6" x14ac:dyDescent="0.35">
      <c r="A1759" t="s">
        <v>111</v>
      </c>
      <c r="B1759" t="s">
        <v>12</v>
      </c>
      <c r="C1759" t="s">
        <v>49</v>
      </c>
      <c r="D1759" s="1">
        <v>12812177</v>
      </c>
      <c r="E1759" s="1">
        <v>13566764.5</v>
      </c>
      <c r="F1759" s="1">
        <v>754587.5</v>
      </c>
    </row>
    <row r="1760" spans="1:6" x14ac:dyDescent="0.35">
      <c r="A1760" t="s">
        <v>113</v>
      </c>
      <c r="B1760" t="s">
        <v>12</v>
      </c>
      <c r="C1760" t="s">
        <v>49</v>
      </c>
      <c r="D1760" s="1">
        <v>10756723</v>
      </c>
      <c r="E1760" s="1">
        <v>12963450</v>
      </c>
      <c r="F1760" s="1">
        <v>2206727</v>
      </c>
    </row>
    <row r="1761" spans="1:6" x14ac:dyDescent="0.35">
      <c r="A1761" t="s">
        <v>6</v>
      </c>
      <c r="B1761" t="s">
        <v>13</v>
      </c>
      <c r="C1761" t="s">
        <v>49</v>
      </c>
      <c r="D1761" s="1">
        <v>5947506</v>
      </c>
      <c r="E1761" s="1">
        <v>8318531</v>
      </c>
      <c r="F1761" s="1">
        <v>2371025</v>
      </c>
    </row>
    <row r="1762" spans="1:6" x14ac:dyDescent="0.35">
      <c r="A1762" t="s">
        <v>97</v>
      </c>
      <c r="B1762" t="s">
        <v>13</v>
      </c>
      <c r="C1762" t="s">
        <v>49</v>
      </c>
      <c r="D1762" s="1">
        <v>6943174</v>
      </c>
      <c r="E1762" s="1">
        <v>8273761.7999999998</v>
      </c>
      <c r="F1762" s="1">
        <v>1330587.8</v>
      </c>
    </row>
    <row r="1763" spans="1:6" x14ac:dyDescent="0.35">
      <c r="A1763" t="s">
        <v>111</v>
      </c>
      <c r="B1763" t="s">
        <v>13</v>
      </c>
      <c r="C1763" t="s">
        <v>49</v>
      </c>
      <c r="D1763" s="1">
        <v>7845287</v>
      </c>
      <c r="E1763" s="1">
        <v>8267755</v>
      </c>
      <c r="F1763" s="1">
        <v>422468</v>
      </c>
    </row>
    <row r="1764" spans="1:6" x14ac:dyDescent="0.35">
      <c r="A1764" t="s">
        <v>113</v>
      </c>
      <c r="B1764" t="s">
        <v>13</v>
      </c>
      <c r="C1764" t="s">
        <v>49</v>
      </c>
      <c r="D1764" s="1">
        <v>9000000</v>
      </c>
      <c r="E1764" s="1">
        <v>9400632.4000000004</v>
      </c>
      <c r="F1764" s="1">
        <v>400632.4</v>
      </c>
    </row>
    <row r="1765" spans="1:6" x14ac:dyDescent="0.35">
      <c r="A1765" t="s">
        <v>6</v>
      </c>
      <c r="B1765" t="s">
        <v>10</v>
      </c>
      <c r="C1765" t="s">
        <v>50</v>
      </c>
      <c r="D1765" s="1">
        <v>200000</v>
      </c>
      <c r="E1765" s="1">
        <v>224853.17</v>
      </c>
      <c r="F1765" s="1">
        <v>24853.17</v>
      </c>
    </row>
    <row r="1766" spans="1:6" x14ac:dyDescent="0.35">
      <c r="A1766" t="s">
        <v>97</v>
      </c>
      <c r="B1766" t="s">
        <v>10</v>
      </c>
      <c r="C1766" t="s">
        <v>50</v>
      </c>
      <c r="D1766" s="1">
        <v>200000</v>
      </c>
      <c r="E1766" s="1">
        <v>416797.41</v>
      </c>
      <c r="F1766" s="1">
        <v>216797.41</v>
      </c>
    </row>
    <row r="1767" spans="1:6" x14ac:dyDescent="0.35">
      <c r="A1767" t="s">
        <v>111</v>
      </c>
      <c r="B1767" t="s">
        <v>10</v>
      </c>
      <c r="C1767" t="s">
        <v>50</v>
      </c>
      <c r="D1767" s="1">
        <v>200000</v>
      </c>
      <c r="E1767" s="1">
        <v>862405.55</v>
      </c>
      <c r="F1767" s="1">
        <v>662405.55000000005</v>
      </c>
    </row>
    <row r="1768" spans="1:6" x14ac:dyDescent="0.35">
      <c r="A1768" t="s">
        <v>113</v>
      </c>
      <c r="B1768" t="s">
        <v>10</v>
      </c>
      <c r="C1768" t="s">
        <v>50</v>
      </c>
      <c r="D1768" s="1">
        <v>0</v>
      </c>
      <c r="E1768" s="1">
        <v>640877.48</v>
      </c>
      <c r="F1768" s="1">
        <v>640877.48</v>
      </c>
    </row>
    <row r="1769" spans="1:6" x14ac:dyDescent="0.35">
      <c r="A1769" t="s">
        <v>6</v>
      </c>
      <c r="B1769" t="s">
        <v>27</v>
      </c>
      <c r="C1769" t="s">
        <v>50</v>
      </c>
      <c r="D1769" s="1">
        <v>2200000</v>
      </c>
      <c r="E1769" s="1">
        <v>0</v>
      </c>
      <c r="F1769" s="1">
        <v>-2200000</v>
      </c>
    </row>
    <row r="1770" spans="1:6" x14ac:dyDescent="0.35">
      <c r="A1770" t="s">
        <v>113</v>
      </c>
      <c r="B1770" t="s">
        <v>27</v>
      </c>
      <c r="C1770" t="s">
        <v>50</v>
      </c>
      <c r="D1770" s="1">
        <v>0</v>
      </c>
      <c r="E1770" s="1">
        <v>3507.26</v>
      </c>
      <c r="F1770" s="1">
        <v>3507.26</v>
      </c>
    </row>
    <row r="1771" spans="1:6" x14ac:dyDescent="0.35">
      <c r="A1771" t="s">
        <v>6</v>
      </c>
      <c r="B1771" t="s">
        <v>7</v>
      </c>
      <c r="C1771" t="s">
        <v>50</v>
      </c>
      <c r="D1771" s="1">
        <v>0</v>
      </c>
      <c r="E1771" s="1">
        <v>35174</v>
      </c>
      <c r="F1771" s="1">
        <v>35174</v>
      </c>
    </row>
    <row r="1772" spans="1:6" x14ac:dyDescent="0.35">
      <c r="A1772" t="s">
        <v>97</v>
      </c>
      <c r="B1772" t="s">
        <v>7</v>
      </c>
      <c r="C1772" t="s">
        <v>50</v>
      </c>
      <c r="D1772" s="1">
        <v>0</v>
      </c>
      <c r="E1772" s="1">
        <v>399382.99</v>
      </c>
      <c r="F1772" s="1">
        <v>399382.99</v>
      </c>
    </row>
    <row r="1773" spans="1:6" x14ac:dyDescent="0.35">
      <c r="A1773" t="s">
        <v>111</v>
      </c>
      <c r="B1773" t="s">
        <v>7</v>
      </c>
      <c r="C1773" t="s">
        <v>50</v>
      </c>
      <c r="D1773" s="1">
        <v>0</v>
      </c>
      <c r="E1773" s="1">
        <v>18837.77</v>
      </c>
      <c r="F1773" s="1">
        <v>18837.77</v>
      </c>
    </row>
    <row r="1774" spans="1:6" x14ac:dyDescent="0.35">
      <c r="A1774" t="s">
        <v>113</v>
      </c>
      <c r="B1774" t="s">
        <v>7</v>
      </c>
      <c r="C1774" t="s">
        <v>50</v>
      </c>
      <c r="D1774" s="1">
        <v>0</v>
      </c>
      <c r="E1774" s="1">
        <v>33901.5</v>
      </c>
      <c r="F1774" s="1">
        <v>33901.5</v>
      </c>
    </row>
    <row r="1775" spans="1:6" x14ac:dyDescent="0.35">
      <c r="A1775" t="s">
        <v>97</v>
      </c>
      <c r="B1775" t="s">
        <v>37</v>
      </c>
      <c r="C1775" t="s">
        <v>50</v>
      </c>
      <c r="D1775" s="1">
        <v>0</v>
      </c>
      <c r="E1775" s="1">
        <v>418471.01</v>
      </c>
      <c r="F1775" s="1">
        <v>418471.01</v>
      </c>
    </row>
    <row r="1776" spans="1:6" x14ac:dyDescent="0.35">
      <c r="A1776" t="s">
        <v>111</v>
      </c>
      <c r="B1776" t="s">
        <v>37</v>
      </c>
      <c r="C1776" t="s">
        <v>50</v>
      </c>
      <c r="D1776" s="1">
        <v>0</v>
      </c>
      <c r="E1776" s="1">
        <v>454355.65</v>
      </c>
      <c r="F1776" s="1">
        <v>454355.65</v>
      </c>
    </row>
    <row r="1777" spans="1:6" x14ac:dyDescent="0.35">
      <c r="A1777" t="s">
        <v>113</v>
      </c>
      <c r="B1777" t="s">
        <v>37</v>
      </c>
      <c r="C1777" t="s">
        <v>50</v>
      </c>
      <c r="D1777" s="1">
        <v>0</v>
      </c>
      <c r="E1777" s="1">
        <v>347363.23</v>
      </c>
      <c r="F1777" s="1">
        <v>347363.23</v>
      </c>
    </row>
    <row r="1778" spans="1:6" x14ac:dyDescent="0.35">
      <c r="A1778" t="s">
        <v>6</v>
      </c>
      <c r="B1778" t="s">
        <v>8</v>
      </c>
      <c r="C1778" t="s">
        <v>50</v>
      </c>
      <c r="D1778" s="1">
        <v>20000</v>
      </c>
      <c r="E1778" s="1">
        <v>41335.379999999997</v>
      </c>
      <c r="F1778" s="1">
        <v>21335.38</v>
      </c>
    </row>
    <row r="1779" spans="1:6" x14ac:dyDescent="0.35">
      <c r="A1779" t="s">
        <v>97</v>
      </c>
      <c r="B1779" t="s">
        <v>8</v>
      </c>
      <c r="C1779" t="s">
        <v>50</v>
      </c>
      <c r="D1779" s="1">
        <v>20000</v>
      </c>
      <c r="E1779" s="1">
        <v>39298.43</v>
      </c>
      <c r="F1779" s="1">
        <v>19298.43</v>
      </c>
    </row>
    <row r="1780" spans="1:6" x14ac:dyDescent="0.35">
      <c r="A1780" t="s">
        <v>111</v>
      </c>
      <c r="B1780" t="s">
        <v>8</v>
      </c>
      <c r="C1780" t="s">
        <v>50</v>
      </c>
      <c r="D1780" s="1">
        <v>20000</v>
      </c>
      <c r="E1780" s="1">
        <v>264276.2</v>
      </c>
      <c r="F1780" s="1">
        <v>244276.2</v>
      </c>
    </row>
    <row r="1781" spans="1:6" x14ac:dyDescent="0.35">
      <c r="A1781" t="s">
        <v>113</v>
      </c>
      <c r="B1781" t="s">
        <v>8</v>
      </c>
      <c r="C1781" t="s">
        <v>50</v>
      </c>
      <c r="D1781" s="1">
        <v>20000</v>
      </c>
      <c r="E1781" s="1">
        <v>39548.519999999997</v>
      </c>
      <c r="F1781" s="1">
        <v>19548.52</v>
      </c>
    </row>
    <row r="1782" spans="1:6" x14ac:dyDescent="0.35">
      <c r="A1782" t="s">
        <v>6</v>
      </c>
      <c r="B1782" t="s">
        <v>30</v>
      </c>
      <c r="C1782" t="s">
        <v>50</v>
      </c>
      <c r="D1782" s="1">
        <v>0</v>
      </c>
      <c r="E1782" s="1">
        <v>251871.18</v>
      </c>
      <c r="F1782" s="1">
        <v>251871.18</v>
      </c>
    </row>
    <row r="1783" spans="1:6" x14ac:dyDescent="0.35">
      <c r="A1783" t="s">
        <v>97</v>
      </c>
      <c r="B1783" t="s">
        <v>30</v>
      </c>
      <c r="C1783" t="s">
        <v>50</v>
      </c>
      <c r="D1783" s="1">
        <v>0</v>
      </c>
      <c r="E1783" s="1">
        <v>473767.22</v>
      </c>
      <c r="F1783" s="1">
        <v>473767.22</v>
      </c>
    </row>
    <row r="1784" spans="1:6" x14ac:dyDescent="0.35">
      <c r="A1784" t="s">
        <v>111</v>
      </c>
      <c r="B1784" t="s">
        <v>30</v>
      </c>
      <c r="C1784" t="s">
        <v>50</v>
      </c>
      <c r="D1784" s="1">
        <v>0</v>
      </c>
      <c r="E1784" s="1">
        <v>13560.22</v>
      </c>
      <c r="F1784" s="1">
        <v>13560.22</v>
      </c>
    </row>
    <row r="1785" spans="1:6" x14ac:dyDescent="0.35">
      <c r="A1785" t="s">
        <v>113</v>
      </c>
      <c r="B1785" t="s">
        <v>30</v>
      </c>
      <c r="C1785" t="s">
        <v>50</v>
      </c>
      <c r="D1785" s="1">
        <v>0</v>
      </c>
      <c r="E1785" s="1">
        <v>80783.509999999995</v>
      </c>
      <c r="F1785" s="1">
        <v>80783.509999999995</v>
      </c>
    </row>
    <row r="1786" spans="1:6" x14ac:dyDescent="0.35">
      <c r="A1786" t="s">
        <v>6</v>
      </c>
      <c r="B1786" t="s">
        <v>18</v>
      </c>
      <c r="C1786" t="s">
        <v>50</v>
      </c>
      <c r="D1786" s="1">
        <v>0</v>
      </c>
      <c r="E1786" s="1">
        <v>9823</v>
      </c>
      <c r="F1786" s="1">
        <v>9823</v>
      </c>
    </row>
    <row r="1787" spans="1:6" x14ac:dyDescent="0.35">
      <c r="A1787" t="s">
        <v>97</v>
      </c>
      <c r="B1787" t="s">
        <v>18</v>
      </c>
      <c r="C1787" t="s">
        <v>50</v>
      </c>
      <c r="D1787" s="1">
        <v>0</v>
      </c>
      <c r="E1787" s="1">
        <v>35558</v>
      </c>
      <c r="F1787" s="1">
        <v>35558</v>
      </c>
    </row>
    <row r="1788" spans="1:6" x14ac:dyDescent="0.35">
      <c r="A1788" t="s">
        <v>111</v>
      </c>
      <c r="B1788" t="s">
        <v>18</v>
      </c>
      <c r="C1788" t="s">
        <v>50</v>
      </c>
      <c r="D1788" s="1">
        <v>0</v>
      </c>
      <c r="E1788" s="1">
        <v>31740</v>
      </c>
      <c r="F1788" s="1">
        <v>31740</v>
      </c>
    </row>
    <row r="1789" spans="1:6" x14ac:dyDescent="0.35">
      <c r="A1789" t="s">
        <v>113</v>
      </c>
      <c r="B1789" t="s">
        <v>18</v>
      </c>
      <c r="C1789" t="s">
        <v>50</v>
      </c>
      <c r="D1789" s="1">
        <v>0</v>
      </c>
      <c r="E1789" s="1">
        <v>54760</v>
      </c>
      <c r="F1789" s="1">
        <v>54760</v>
      </c>
    </row>
    <row r="1790" spans="1:6" x14ac:dyDescent="0.35">
      <c r="A1790" t="s">
        <v>97</v>
      </c>
      <c r="B1790" t="s">
        <v>10</v>
      </c>
      <c r="C1790" t="s">
        <v>51</v>
      </c>
      <c r="D1790" s="1">
        <v>-5500</v>
      </c>
      <c r="E1790" s="1">
        <v>-6020</v>
      </c>
      <c r="F1790" s="1">
        <v>-520</v>
      </c>
    </row>
    <row r="1791" spans="1:6" x14ac:dyDescent="0.35">
      <c r="A1791" t="s">
        <v>97</v>
      </c>
      <c r="B1791" t="s">
        <v>27</v>
      </c>
      <c r="C1791" t="s">
        <v>51</v>
      </c>
      <c r="D1791" s="1">
        <v>0</v>
      </c>
      <c r="E1791" s="1">
        <v>-7950</v>
      </c>
      <c r="F1791" s="1">
        <v>-7950</v>
      </c>
    </row>
    <row r="1792" spans="1:6" x14ac:dyDescent="0.35">
      <c r="A1792" t="s">
        <v>113</v>
      </c>
      <c r="B1792" t="s">
        <v>27</v>
      </c>
      <c r="C1792" t="s">
        <v>51</v>
      </c>
      <c r="D1792" s="1">
        <v>0</v>
      </c>
      <c r="E1792" s="1">
        <v>-34780</v>
      </c>
      <c r="F1792" s="1">
        <v>-34780</v>
      </c>
    </row>
    <row r="1793" spans="1:6" x14ac:dyDescent="0.35">
      <c r="A1793" t="s">
        <v>6</v>
      </c>
      <c r="B1793" t="s">
        <v>15</v>
      </c>
      <c r="C1793" t="s">
        <v>51</v>
      </c>
      <c r="D1793" s="1">
        <v>-63172</v>
      </c>
      <c r="E1793" s="1">
        <v>-46690</v>
      </c>
      <c r="F1793" s="1">
        <v>16482</v>
      </c>
    </row>
    <row r="1794" spans="1:6" x14ac:dyDescent="0.35">
      <c r="A1794" t="s">
        <v>97</v>
      </c>
      <c r="B1794" t="s">
        <v>15</v>
      </c>
      <c r="C1794" t="s">
        <v>51</v>
      </c>
      <c r="D1794" s="1">
        <v>-68225.759999999995</v>
      </c>
      <c r="E1794" s="1">
        <v>-157747</v>
      </c>
      <c r="F1794" s="1">
        <v>-89521.24</v>
      </c>
    </row>
    <row r="1795" spans="1:6" x14ac:dyDescent="0.35">
      <c r="A1795" t="s">
        <v>111</v>
      </c>
      <c r="B1795" t="s">
        <v>15</v>
      </c>
      <c r="C1795" t="s">
        <v>51</v>
      </c>
      <c r="D1795" s="1">
        <v>-73683.820000000007</v>
      </c>
      <c r="E1795" s="1">
        <v>-6200</v>
      </c>
      <c r="F1795" s="1">
        <v>67483.820000000007</v>
      </c>
    </row>
    <row r="1796" spans="1:6" x14ac:dyDescent="0.35">
      <c r="A1796" t="s">
        <v>113</v>
      </c>
      <c r="B1796" t="s">
        <v>15</v>
      </c>
      <c r="C1796" t="s">
        <v>51</v>
      </c>
      <c r="D1796" s="1">
        <v>-79578.53</v>
      </c>
      <c r="E1796" s="1">
        <v>-49782.6</v>
      </c>
      <c r="F1796" s="1">
        <v>29795.93</v>
      </c>
    </row>
    <row r="1797" spans="1:6" x14ac:dyDescent="0.35">
      <c r="A1797" t="s">
        <v>6</v>
      </c>
      <c r="B1797" t="s">
        <v>11</v>
      </c>
      <c r="C1797" t="s">
        <v>51</v>
      </c>
      <c r="D1797" s="1">
        <v>-44080</v>
      </c>
      <c r="E1797" s="1">
        <v>-150950</v>
      </c>
      <c r="F1797" s="1">
        <v>-106870</v>
      </c>
    </row>
    <row r="1798" spans="1:6" x14ac:dyDescent="0.35">
      <c r="A1798" t="s">
        <v>97</v>
      </c>
      <c r="B1798" t="s">
        <v>11</v>
      </c>
      <c r="C1798" t="s">
        <v>51</v>
      </c>
      <c r="D1798" s="1">
        <v>-47606.400000000001</v>
      </c>
      <c r="E1798" s="1">
        <v>-51157</v>
      </c>
      <c r="F1798" s="1">
        <v>-3550.6</v>
      </c>
    </row>
    <row r="1799" spans="1:6" x14ac:dyDescent="0.35">
      <c r="A1799" t="s">
        <v>111</v>
      </c>
      <c r="B1799" t="s">
        <v>11</v>
      </c>
      <c r="C1799" t="s">
        <v>51</v>
      </c>
      <c r="D1799" s="1">
        <v>-51414.91</v>
      </c>
      <c r="E1799" s="1">
        <v>-6300</v>
      </c>
      <c r="F1799" s="1">
        <v>45114.91</v>
      </c>
    </row>
    <row r="1800" spans="1:6" x14ac:dyDescent="0.35">
      <c r="A1800" t="s">
        <v>113</v>
      </c>
      <c r="B1800" t="s">
        <v>11</v>
      </c>
      <c r="C1800" t="s">
        <v>51</v>
      </c>
      <c r="D1800" s="1">
        <v>-55528.1</v>
      </c>
      <c r="E1800" s="1">
        <v>-11215.6</v>
      </c>
      <c r="F1800" s="1">
        <v>44312.5</v>
      </c>
    </row>
    <row r="1801" spans="1:6" x14ac:dyDescent="0.35">
      <c r="A1801" t="s">
        <v>6</v>
      </c>
      <c r="B1801" t="s">
        <v>12</v>
      </c>
      <c r="C1801" t="s">
        <v>51</v>
      </c>
      <c r="D1801" s="1">
        <v>-39672</v>
      </c>
      <c r="E1801" s="1">
        <v>0</v>
      </c>
      <c r="F1801" s="1">
        <v>39672</v>
      </c>
    </row>
    <row r="1802" spans="1:6" x14ac:dyDescent="0.35">
      <c r="A1802" t="s">
        <v>97</v>
      </c>
      <c r="B1802" t="s">
        <v>12</v>
      </c>
      <c r="C1802" t="s">
        <v>51</v>
      </c>
      <c r="D1802" s="1">
        <v>-42845.760000000002</v>
      </c>
      <c r="E1802" s="1">
        <v>-63063.99</v>
      </c>
      <c r="F1802" s="1">
        <v>-20218.23</v>
      </c>
    </row>
    <row r="1803" spans="1:6" x14ac:dyDescent="0.35">
      <c r="A1803" t="s">
        <v>111</v>
      </c>
      <c r="B1803" t="s">
        <v>12</v>
      </c>
      <c r="C1803" t="s">
        <v>51</v>
      </c>
      <c r="D1803" s="1">
        <v>-46273.42</v>
      </c>
      <c r="E1803" s="1">
        <v>-3100</v>
      </c>
      <c r="F1803" s="1">
        <v>43173.42</v>
      </c>
    </row>
    <row r="1804" spans="1:6" x14ac:dyDescent="0.35">
      <c r="A1804" t="s">
        <v>113</v>
      </c>
      <c r="B1804" t="s">
        <v>12</v>
      </c>
      <c r="C1804" t="s">
        <v>51</v>
      </c>
      <c r="D1804" s="1">
        <v>-49975.29</v>
      </c>
      <c r="E1804" s="1">
        <v>-6185.59</v>
      </c>
      <c r="F1804" s="1">
        <v>43789.7</v>
      </c>
    </row>
    <row r="1805" spans="1:6" x14ac:dyDescent="0.35">
      <c r="A1805" t="s">
        <v>6</v>
      </c>
      <c r="B1805" t="s">
        <v>13</v>
      </c>
      <c r="C1805" t="s">
        <v>51</v>
      </c>
      <c r="D1805" s="1">
        <v>-39672</v>
      </c>
      <c r="E1805" s="1">
        <v>0</v>
      </c>
      <c r="F1805" s="1">
        <v>39672</v>
      </c>
    </row>
    <row r="1806" spans="1:6" x14ac:dyDescent="0.35">
      <c r="A1806" t="s">
        <v>97</v>
      </c>
      <c r="B1806" t="s">
        <v>13</v>
      </c>
      <c r="C1806" t="s">
        <v>51</v>
      </c>
      <c r="D1806" s="1">
        <v>-42845.760000000002</v>
      </c>
      <c r="E1806" s="1">
        <v>-847</v>
      </c>
      <c r="F1806" s="1">
        <v>41998.76</v>
      </c>
    </row>
    <row r="1807" spans="1:6" x14ac:dyDescent="0.35">
      <c r="A1807" t="s">
        <v>111</v>
      </c>
      <c r="B1807" t="s">
        <v>13</v>
      </c>
      <c r="C1807" t="s">
        <v>51</v>
      </c>
      <c r="D1807" s="1">
        <v>-46273.42</v>
      </c>
      <c r="E1807" s="1">
        <v>-1550</v>
      </c>
      <c r="F1807" s="1">
        <v>44723.42</v>
      </c>
    </row>
    <row r="1808" spans="1:6" x14ac:dyDescent="0.35">
      <c r="A1808" t="s">
        <v>113</v>
      </c>
      <c r="B1808" t="s">
        <v>13</v>
      </c>
      <c r="C1808" t="s">
        <v>51</v>
      </c>
      <c r="D1808" s="1">
        <v>-49975.29</v>
      </c>
      <c r="E1808" s="1">
        <v>-2074.1999999999998</v>
      </c>
      <c r="F1808" s="1">
        <v>47901.09</v>
      </c>
    </row>
    <row r="1809" spans="1:6" x14ac:dyDescent="0.35">
      <c r="A1809" t="s">
        <v>111</v>
      </c>
      <c r="B1809" t="s">
        <v>7</v>
      </c>
      <c r="C1809" t="s">
        <v>51</v>
      </c>
      <c r="D1809" s="1">
        <v>0</v>
      </c>
      <c r="E1809" s="1">
        <v>-2180</v>
      </c>
      <c r="F1809" s="1">
        <v>-2180</v>
      </c>
    </row>
    <row r="1810" spans="1:6" x14ac:dyDescent="0.35">
      <c r="A1810" t="s">
        <v>97</v>
      </c>
      <c r="B1810" t="s">
        <v>21</v>
      </c>
      <c r="C1810" t="s">
        <v>51</v>
      </c>
      <c r="D1810" s="1">
        <v>0</v>
      </c>
      <c r="E1810" s="1">
        <v>-2662</v>
      </c>
      <c r="F1810" s="1">
        <v>-2662</v>
      </c>
    </row>
    <row r="1811" spans="1:6" x14ac:dyDescent="0.35">
      <c r="A1811" t="s">
        <v>6</v>
      </c>
      <c r="B1811" t="s">
        <v>30</v>
      </c>
      <c r="C1811" t="s">
        <v>51</v>
      </c>
      <c r="D1811" s="1">
        <v>0</v>
      </c>
      <c r="E1811" s="1">
        <v>-7680</v>
      </c>
      <c r="F1811" s="1">
        <v>-7680</v>
      </c>
    </row>
    <row r="1812" spans="1:6" x14ac:dyDescent="0.35">
      <c r="A1812" t="s">
        <v>111</v>
      </c>
      <c r="B1812" t="s">
        <v>30</v>
      </c>
      <c r="C1812" t="s">
        <v>51</v>
      </c>
      <c r="D1812" s="1">
        <v>0</v>
      </c>
      <c r="E1812" s="1">
        <v>-9570</v>
      </c>
      <c r="F1812" s="1">
        <v>-9570</v>
      </c>
    </row>
    <row r="1813" spans="1:6" x14ac:dyDescent="0.35">
      <c r="A1813" t="s">
        <v>6</v>
      </c>
      <c r="B1813" t="s">
        <v>40</v>
      </c>
      <c r="C1813" t="s">
        <v>51</v>
      </c>
      <c r="D1813" s="1">
        <v>0</v>
      </c>
      <c r="E1813" s="1">
        <v>-12000</v>
      </c>
      <c r="F1813" s="1">
        <v>-12000</v>
      </c>
    </row>
    <row r="1814" spans="1:6" x14ac:dyDescent="0.35">
      <c r="A1814" t="s">
        <v>97</v>
      </c>
      <c r="B1814" t="s">
        <v>40</v>
      </c>
      <c r="C1814" t="s">
        <v>51</v>
      </c>
      <c r="D1814" s="1">
        <v>0</v>
      </c>
      <c r="E1814" s="1">
        <v>-1400</v>
      </c>
      <c r="F1814" s="1">
        <v>-1400</v>
      </c>
    </row>
    <row r="1815" spans="1:6" x14ac:dyDescent="0.35">
      <c r="A1815" t="s">
        <v>6</v>
      </c>
      <c r="B1815" t="s">
        <v>18</v>
      </c>
      <c r="C1815" t="s">
        <v>51</v>
      </c>
      <c r="D1815" s="1">
        <v>-5000</v>
      </c>
      <c r="E1815" s="1">
        <v>0</v>
      </c>
      <c r="F1815" s="1">
        <v>5000</v>
      </c>
    </row>
    <row r="1816" spans="1:6" x14ac:dyDescent="0.35">
      <c r="A1816" t="s">
        <v>97</v>
      </c>
      <c r="B1816" t="s">
        <v>18</v>
      </c>
      <c r="C1816" t="s">
        <v>51</v>
      </c>
      <c r="D1816" s="1">
        <v>-7500</v>
      </c>
      <c r="E1816" s="1">
        <v>0</v>
      </c>
      <c r="F1816" s="1">
        <v>7500</v>
      </c>
    </row>
    <row r="1817" spans="1:6" x14ac:dyDescent="0.35">
      <c r="A1817" t="s">
        <v>111</v>
      </c>
      <c r="B1817" t="s">
        <v>18</v>
      </c>
      <c r="C1817" t="s">
        <v>51</v>
      </c>
      <c r="D1817" s="1">
        <v>-7500</v>
      </c>
      <c r="E1817" s="1">
        <v>0</v>
      </c>
      <c r="F1817" s="1">
        <v>7500</v>
      </c>
    </row>
    <row r="1818" spans="1:6" x14ac:dyDescent="0.35">
      <c r="A1818" t="s">
        <v>113</v>
      </c>
      <c r="B1818" t="s">
        <v>18</v>
      </c>
      <c r="C1818" t="s">
        <v>51</v>
      </c>
      <c r="D1818" s="1">
        <v>-7500</v>
      </c>
      <c r="E1818" s="1">
        <v>-6060</v>
      </c>
      <c r="F1818" s="1">
        <v>1440</v>
      </c>
    </row>
    <row r="1819" spans="1:6" x14ac:dyDescent="0.35">
      <c r="A1819" t="s">
        <v>6</v>
      </c>
      <c r="B1819" t="s">
        <v>28</v>
      </c>
      <c r="C1819" t="s">
        <v>51</v>
      </c>
      <c r="D1819" s="1">
        <v>-8000</v>
      </c>
      <c r="E1819" s="1">
        <v>0</v>
      </c>
      <c r="F1819" s="1">
        <v>8000</v>
      </c>
    </row>
    <row r="1820" spans="1:6" x14ac:dyDescent="0.35">
      <c r="A1820" t="s">
        <v>97</v>
      </c>
      <c r="B1820" t="s">
        <v>28</v>
      </c>
      <c r="C1820" t="s">
        <v>51</v>
      </c>
      <c r="D1820" s="1">
        <v>-8000</v>
      </c>
      <c r="E1820" s="1">
        <v>0</v>
      </c>
      <c r="F1820" s="1">
        <v>8000</v>
      </c>
    </row>
    <row r="1821" spans="1:6" x14ac:dyDescent="0.35">
      <c r="A1821" t="s">
        <v>111</v>
      </c>
      <c r="B1821" t="s">
        <v>28</v>
      </c>
      <c r="C1821" t="s">
        <v>51</v>
      </c>
      <c r="D1821" s="1">
        <v>-8800</v>
      </c>
      <c r="E1821" s="1">
        <v>0</v>
      </c>
      <c r="F1821" s="1">
        <v>8800</v>
      </c>
    </row>
    <row r="1822" spans="1:6" x14ac:dyDescent="0.35">
      <c r="A1822" t="s">
        <v>113</v>
      </c>
      <c r="B1822" t="s">
        <v>28</v>
      </c>
      <c r="C1822" t="s">
        <v>51</v>
      </c>
      <c r="D1822" s="1">
        <v>-10000</v>
      </c>
      <c r="E1822" s="1">
        <v>0</v>
      </c>
      <c r="F1822" s="1">
        <v>10000</v>
      </c>
    </row>
    <row r="1823" spans="1:6" x14ac:dyDescent="0.35">
      <c r="A1823" t="s">
        <v>6</v>
      </c>
      <c r="B1823" t="s">
        <v>10</v>
      </c>
      <c r="C1823" t="s">
        <v>52</v>
      </c>
      <c r="D1823" s="1">
        <v>-3000</v>
      </c>
      <c r="E1823" s="1">
        <v>0</v>
      </c>
      <c r="F1823" s="1">
        <v>3000</v>
      </c>
    </row>
    <row r="1824" spans="1:6" x14ac:dyDescent="0.35">
      <c r="A1824" t="s">
        <v>97</v>
      </c>
      <c r="B1824" t="s">
        <v>10</v>
      </c>
      <c r="C1824" t="s">
        <v>52</v>
      </c>
      <c r="D1824" s="1">
        <v>-4000</v>
      </c>
      <c r="E1824" s="1">
        <v>0</v>
      </c>
      <c r="F1824" s="1">
        <v>4000</v>
      </c>
    </row>
    <row r="1825" spans="1:6" x14ac:dyDescent="0.35">
      <c r="A1825" t="s">
        <v>111</v>
      </c>
      <c r="B1825" t="s">
        <v>10</v>
      </c>
      <c r="C1825" t="s">
        <v>52</v>
      </c>
      <c r="D1825" s="1">
        <v>-4000</v>
      </c>
      <c r="E1825" s="1">
        <v>0</v>
      </c>
      <c r="F1825" s="1">
        <v>4000</v>
      </c>
    </row>
    <row r="1826" spans="1:6" x14ac:dyDescent="0.35">
      <c r="A1826" t="s">
        <v>113</v>
      </c>
      <c r="B1826" t="s">
        <v>10</v>
      </c>
      <c r="C1826" t="s">
        <v>52</v>
      </c>
      <c r="D1826" s="1">
        <v>-4000</v>
      </c>
      <c r="E1826" s="1">
        <v>0</v>
      </c>
      <c r="F1826" s="1">
        <v>4000</v>
      </c>
    </row>
    <row r="1827" spans="1:6" x14ac:dyDescent="0.35">
      <c r="A1827" t="s">
        <v>6</v>
      </c>
      <c r="B1827" t="s">
        <v>15</v>
      </c>
      <c r="C1827" t="s">
        <v>52</v>
      </c>
      <c r="D1827" s="1">
        <v>-126362</v>
      </c>
      <c r="E1827" s="1">
        <v>0</v>
      </c>
      <c r="F1827" s="1">
        <v>126362</v>
      </c>
    </row>
    <row r="1828" spans="1:6" x14ac:dyDescent="0.35">
      <c r="A1828" t="s">
        <v>97</v>
      </c>
      <c r="B1828" t="s">
        <v>15</v>
      </c>
      <c r="C1828" t="s">
        <v>52</v>
      </c>
      <c r="D1828" s="1">
        <v>-136470.96</v>
      </c>
      <c r="E1828" s="1">
        <v>0</v>
      </c>
      <c r="F1828" s="1">
        <v>136470.96</v>
      </c>
    </row>
    <row r="1829" spans="1:6" x14ac:dyDescent="0.35">
      <c r="A1829" t="s">
        <v>111</v>
      </c>
      <c r="B1829" t="s">
        <v>15</v>
      </c>
      <c r="C1829" t="s">
        <v>52</v>
      </c>
      <c r="D1829" s="1">
        <v>-147388.64000000001</v>
      </c>
      <c r="E1829" s="1">
        <v>0</v>
      </c>
      <c r="F1829" s="1">
        <v>147388.64000000001</v>
      </c>
    </row>
    <row r="1830" spans="1:6" x14ac:dyDescent="0.35">
      <c r="A1830" t="s">
        <v>113</v>
      </c>
      <c r="B1830" t="s">
        <v>15</v>
      </c>
      <c r="C1830" t="s">
        <v>52</v>
      </c>
      <c r="D1830" s="1">
        <v>-159179.73000000001</v>
      </c>
      <c r="E1830" s="1">
        <v>0</v>
      </c>
      <c r="F1830" s="1">
        <v>159179.73000000001</v>
      </c>
    </row>
    <row r="1831" spans="1:6" x14ac:dyDescent="0.35">
      <c r="A1831" t="s">
        <v>6</v>
      </c>
      <c r="B1831" t="s">
        <v>11</v>
      </c>
      <c r="C1831" t="s">
        <v>52</v>
      </c>
      <c r="D1831" s="1">
        <v>-126362</v>
      </c>
      <c r="E1831" s="1">
        <v>0</v>
      </c>
      <c r="F1831" s="1">
        <v>126362</v>
      </c>
    </row>
    <row r="1832" spans="1:6" x14ac:dyDescent="0.35">
      <c r="A1832" t="s">
        <v>97</v>
      </c>
      <c r="B1832" t="s">
        <v>11</v>
      </c>
      <c r="C1832" t="s">
        <v>52</v>
      </c>
      <c r="D1832" s="1">
        <v>-136470.96</v>
      </c>
      <c r="E1832" s="1">
        <v>-4100</v>
      </c>
      <c r="F1832" s="1">
        <v>132370.96</v>
      </c>
    </row>
    <row r="1833" spans="1:6" x14ac:dyDescent="0.35">
      <c r="A1833" t="s">
        <v>111</v>
      </c>
      <c r="B1833" t="s">
        <v>11</v>
      </c>
      <c r="C1833" t="s">
        <v>52</v>
      </c>
      <c r="D1833" s="1">
        <v>-147388.64000000001</v>
      </c>
      <c r="E1833" s="1">
        <v>0</v>
      </c>
      <c r="F1833" s="1">
        <v>147388.64000000001</v>
      </c>
    </row>
    <row r="1834" spans="1:6" x14ac:dyDescent="0.35">
      <c r="A1834" t="s">
        <v>113</v>
      </c>
      <c r="B1834" t="s">
        <v>11</v>
      </c>
      <c r="C1834" t="s">
        <v>52</v>
      </c>
      <c r="D1834" s="1">
        <v>-159179.73000000001</v>
      </c>
      <c r="E1834" s="1">
        <v>0</v>
      </c>
      <c r="F1834" s="1">
        <v>159179.73000000001</v>
      </c>
    </row>
    <row r="1835" spans="1:6" x14ac:dyDescent="0.35">
      <c r="A1835" t="s">
        <v>6</v>
      </c>
      <c r="B1835" t="s">
        <v>12</v>
      </c>
      <c r="C1835" t="s">
        <v>52</v>
      </c>
      <c r="D1835" s="1">
        <v>-44080</v>
      </c>
      <c r="E1835" s="1">
        <v>0</v>
      </c>
      <c r="F1835" s="1">
        <v>44080</v>
      </c>
    </row>
    <row r="1836" spans="1:6" x14ac:dyDescent="0.35">
      <c r="A1836" t="s">
        <v>97</v>
      </c>
      <c r="B1836" t="s">
        <v>12</v>
      </c>
      <c r="C1836" t="s">
        <v>52</v>
      </c>
      <c r="D1836" s="1">
        <v>-47606.400000000001</v>
      </c>
      <c r="E1836" s="1">
        <v>0</v>
      </c>
      <c r="F1836" s="1">
        <v>47606.400000000001</v>
      </c>
    </row>
    <row r="1837" spans="1:6" x14ac:dyDescent="0.35">
      <c r="A1837" t="s">
        <v>111</v>
      </c>
      <c r="B1837" t="s">
        <v>12</v>
      </c>
      <c r="C1837" t="s">
        <v>52</v>
      </c>
      <c r="D1837" s="1">
        <v>-51414.91</v>
      </c>
      <c r="E1837" s="1">
        <v>0</v>
      </c>
      <c r="F1837" s="1">
        <v>51414.91</v>
      </c>
    </row>
    <row r="1838" spans="1:6" x14ac:dyDescent="0.35">
      <c r="A1838" t="s">
        <v>113</v>
      </c>
      <c r="B1838" t="s">
        <v>12</v>
      </c>
      <c r="C1838" t="s">
        <v>52</v>
      </c>
      <c r="D1838" s="1">
        <v>-55528.1</v>
      </c>
      <c r="E1838" s="1">
        <v>0</v>
      </c>
      <c r="F1838" s="1">
        <v>55528.1</v>
      </c>
    </row>
    <row r="1839" spans="1:6" x14ac:dyDescent="0.35">
      <c r="A1839" t="s">
        <v>6</v>
      </c>
      <c r="B1839" t="s">
        <v>13</v>
      </c>
      <c r="C1839" t="s">
        <v>52</v>
      </c>
      <c r="D1839" s="1">
        <v>-71997</v>
      </c>
      <c r="E1839" s="1">
        <v>0</v>
      </c>
      <c r="F1839" s="1">
        <v>71997</v>
      </c>
    </row>
    <row r="1840" spans="1:6" x14ac:dyDescent="0.35">
      <c r="A1840" t="s">
        <v>97</v>
      </c>
      <c r="B1840" t="s">
        <v>13</v>
      </c>
      <c r="C1840" t="s">
        <v>52</v>
      </c>
      <c r="D1840" s="1">
        <v>-77756.759999999995</v>
      </c>
      <c r="E1840" s="1">
        <v>0</v>
      </c>
      <c r="F1840" s="1">
        <v>77756.759999999995</v>
      </c>
    </row>
    <row r="1841" spans="1:6" x14ac:dyDescent="0.35">
      <c r="A1841" t="s">
        <v>111</v>
      </c>
      <c r="B1841" t="s">
        <v>13</v>
      </c>
      <c r="C1841" t="s">
        <v>52</v>
      </c>
      <c r="D1841" s="1">
        <v>-83977.3</v>
      </c>
      <c r="E1841" s="1">
        <v>0</v>
      </c>
      <c r="F1841" s="1">
        <v>83977.3</v>
      </c>
    </row>
    <row r="1842" spans="1:6" x14ac:dyDescent="0.35">
      <c r="A1842" t="s">
        <v>113</v>
      </c>
      <c r="B1842" t="s">
        <v>13</v>
      </c>
      <c r="C1842" t="s">
        <v>52</v>
      </c>
      <c r="D1842" s="1">
        <v>-90695.48</v>
      </c>
      <c r="E1842" s="1">
        <v>0</v>
      </c>
      <c r="F1842" s="1">
        <v>90695.48</v>
      </c>
    </row>
    <row r="1843" spans="1:6" x14ac:dyDescent="0.35">
      <c r="A1843" t="s">
        <v>6</v>
      </c>
      <c r="B1843" t="s">
        <v>18</v>
      </c>
      <c r="C1843" t="s">
        <v>52</v>
      </c>
      <c r="D1843" s="1">
        <v>-5000</v>
      </c>
      <c r="E1843" s="1">
        <v>-2500</v>
      </c>
      <c r="F1843" s="1">
        <v>2500</v>
      </c>
    </row>
    <row r="1844" spans="1:6" x14ac:dyDescent="0.35">
      <c r="A1844" t="s">
        <v>97</v>
      </c>
      <c r="B1844" t="s">
        <v>18</v>
      </c>
      <c r="C1844" t="s">
        <v>52</v>
      </c>
      <c r="D1844" s="1">
        <v>-7500</v>
      </c>
      <c r="E1844" s="1">
        <v>-17400</v>
      </c>
      <c r="F1844" s="1">
        <v>-9900</v>
      </c>
    </row>
    <row r="1845" spans="1:6" x14ac:dyDescent="0.35">
      <c r="A1845" t="s">
        <v>111</v>
      </c>
      <c r="B1845" t="s">
        <v>18</v>
      </c>
      <c r="C1845" t="s">
        <v>52</v>
      </c>
      <c r="D1845" s="1">
        <v>-7500</v>
      </c>
      <c r="E1845" s="1">
        <v>-12000</v>
      </c>
      <c r="F1845" s="1">
        <v>-4500</v>
      </c>
    </row>
    <row r="1846" spans="1:6" x14ac:dyDescent="0.35">
      <c r="A1846" t="s">
        <v>113</v>
      </c>
      <c r="B1846" t="s">
        <v>18</v>
      </c>
      <c r="C1846" t="s">
        <v>52</v>
      </c>
      <c r="D1846" s="1">
        <v>-7500</v>
      </c>
      <c r="E1846" s="1">
        <v>-20317</v>
      </c>
      <c r="F1846" s="1">
        <v>-12817</v>
      </c>
    </row>
    <row r="1847" spans="1:6" x14ac:dyDescent="0.35">
      <c r="A1847" t="s">
        <v>6</v>
      </c>
      <c r="B1847" t="s">
        <v>27</v>
      </c>
      <c r="C1847" t="s">
        <v>53</v>
      </c>
      <c r="D1847" s="1">
        <v>-4453900</v>
      </c>
      <c r="E1847" s="1">
        <v>-3034257.17</v>
      </c>
      <c r="F1847" s="1">
        <v>1419642.83</v>
      </c>
    </row>
    <row r="1848" spans="1:6" x14ac:dyDescent="0.35">
      <c r="A1848" t="s">
        <v>97</v>
      </c>
      <c r="B1848" t="s">
        <v>27</v>
      </c>
      <c r="C1848" t="s">
        <v>53</v>
      </c>
      <c r="D1848" s="1">
        <v>-3880313.34</v>
      </c>
      <c r="E1848" s="1">
        <v>-3879839.86</v>
      </c>
      <c r="F1848" s="1">
        <v>473.48</v>
      </c>
    </row>
    <row r="1849" spans="1:6" x14ac:dyDescent="0.35">
      <c r="A1849" t="s">
        <v>111</v>
      </c>
      <c r="B1849" t="s">
        <v>27</v>
      </c>
      <c r="C1849" t="s">
        <v>53</v>
      </c>
      <c r="D1849" s="1">
        <v>-1872760</v>
      </c>
      <c r="E1849" s="1">
        <v>-2672552.77</v>
      </c>
      <c r="F1849" s="1">
        <v>-799792.77</v>
      </c>
    </row>
    <row r="1850" spans="1:6" x14ac:dyDescent="0.35">
      <c r="A1850" t="s">
        <v>113</v>
      </c>
      <c r="B1850" t="s">
        <v>27</v>
      </c>
      <c r="C1850" t="s">
        <v>53</v>
      </c>
      <c r="D1850" s="1">
        <v>0</v>
      </c>
      <c r="E1850" s="1">
        <v>-1908526.62</v>
      </c>
      <c r="F1850" s="1">
        <v>-1908526.62</v>
      </c>
    </row>
    <row r="1851" spans="1:6" x14ac:dyDescent="0.35">
      <c r="A1851" t="s">
        <v>111</v>
      </c>
      <c r="B1851" t="s">
        <v>7</v>
      </c>
      <c r="C1851" t="s">
        <v>53</v>
      </c>
      <c r="D1851" s="1">
        <v>0</v>
      </c>
      <c r="E1851" s="1">
        <v>-35000</v>
      </c>
      <c r="F1851" s="1">
        <v>-35000</v>
      </c>
    </row>
    <row r="1852" spans="1:6" x14ac:dyDescent="0.35">
      <c r="A1852" t="s">
        <v>6</v>
      </c>
      <c r="B1852" t="s">
        <v>37</v>
      </c>
      <c r="C1852" t="s">
        <v>53</v>
      </c>
      <c r="D1852" s="1">
        <v>-1400000</v>
      </c>
      <c r="E1852" s="1">
        <v>-858000</v>
      </c>
      <c r="F1852" s="1">
        <v>542000</v>
      </c>
    </row>
    <row r="1853" spans="1:6" x14ac:dyDescent="0.35">
      <c r="A1853" t="s">
        <v>97</v>
      </c>
      <c r="B1853" t="s">
        <v>37</v>
      </c>
      <c r="C1853" t="s">
        <v>53</v>
      </c>
      <c r="D1853" s="1">
        <v>-1898333.33</v>
      </c>
      <c r="E1853" s="1">
        <v>-1075000</v>
      </c>
      <c r="F1853" s="1">
        <v>823333.33</v>
      </c>
    </row>
    <row r="1854" spans="1:6" x14ac:dyDescent="0.35">
      <c r="A1854" t="s">
        <v>111</v>
      </c>
      <c r="B1854" t="s">
        <v>37</v>
      </c>
      <c r="C1854" t="s">
        <v>53</v>
      </c>
      <c r="D1854" s="1">
        <v>-1898333.33</v>
      </c>
      <c r="E1854" s="1">
        <v>-1100000</v>
      </c>
      <c r="F1854" s="1">
        <v>798333.33</v>
      </c>
    </row>
    <row r="1855" spans="1:6" x14ac:dyDescent="0.35">
      <c r="A1855" t="s">
        <v>113</v>
      </c>
      <c r="B1855" t="s">
        <v>37</v>
      </c>
      <c r="C1855" t="s">
        <v>53</v>
      </c>
      <c r="D1855" s="1">
        <v>-1898333.33</v>
      </c>
      <c r="E1855" s="1">
        <v>-1365000</v>
      </c>
      <c r="F1855" s="1">
        <v>533333.32999999996</v>
      </c>
    </row>
    <row r="1856" spans="1:6" x14ac:dyDescent="0.35">
      <c r="A1856" t="s">
        <v>6</v>
      </c>
      <c r="B1856" t="s">
        <v>30</v>
      </c>
      <c r="C1856" t="s">
        <v>53</v>
      </c>
      <c r="D1856" s="1">
        <v>-1050000</v>
      </c>
      <c r="E1856" s="1">
        <v>-3880350</v>
      </c>
      <c r="F1856" s="1">
        <v>-2830350</v>
      </c>
    </row>
    <row r="1857" spans="1:6" x14ac:dyDescent="0.35">
      <c r="A1857" t="s">
        <v>97</v>
      </c>
      <c r="B1857" t="s">
        <v>30</v>
      </c>
      <c r="C1857" t="s">
        <v>53</v>
      </c>
      <c r="D1857" s="1">
        <v>-2002906.98</v>
      </c>
      <c r="E1857" s="1">
        <v>-470000</v>
      </c>
      <c r="F1857" s="1">
        <v>1532906.98</v>
      </c>
    </row>
    <row r="1858" spans="1:6" x14ac:dyDescent="0.35">
      <c r="A1858" t="s">
        <v>111</v>
      </c>
      <c r="B1858" t="s">
        <v>30</v>
      </c>
      <c r="C1858" t="s">
        <v>53</v>
      </c>
      <c r="D1858" s="1">
        <v>0</v>
      </c>
      <c r="E1858" s="1">
        <v>-1540000</v>
      </c>
      <c r="F1858" s="1">
        <v>-1540000</v>
      </c>
    </row>
    <row r="1859" spans="1:6" x14ac:dyDescent="0.35">
      <c r="A1859" t="s">
        <v>113</v>
      </c>
      <c r="B1859" t="s">
        <v>30</v>
      </c>
      <c r="C1859" t="s">
        <v>53</v>
      </c>
      <c r="D1859" s="1">
        <v>0</v>
      </c>
      <c r="E1859" s="1">
        <v>-1090000</v>
      </c>
      <c r="F1859" s="1">
        <v>-1090000</v>
      </c>
    </row>
    <row r="1860" spans="1:6" x14ac:dyDescent="0.35">
      <c r="A1860" t="s">
        <v>6</v>
      </c>
      <c r="B1860" t="s">
        <v>40</v>
      </c>
      <c r="C1860" t="s">
        <v>53</v>
      </c>
      <c r="D1860" s="1">
        <v>0</v>
      </c>
      <c r="E1860" s="1">
        <v>-20000</v>
      </c>
      <c r="F1860" s="1">
        <v>-20000</v>
      </c>
    </row>
    <row r="1861" spans="1:6" x14ac:dyDescent="0.35">
      <c r="A1861" t="s">
        <v>97</v>
      </c>
      <c r="B1861" t="s">
        <v>98</v>
      </c>
      <c r="C1861" t="s">
        <v>53</v>
      </c>
      <c r="D1861" s="1">
        <v>-250000</v>
      </c>
      <c r="E1861" s="1">
        <v>-134000</v>
      </c>
      <c r="F1861" s="1">
        <v>116000</v>
      </c>
    </row>
    <row r="1862" spans="1:6" x14ac:dyDescent="0.35">
      <c r="A1862" t="s">
        <v>111</v>
      </c>
      <c r="B1862" t="s">
        <v>98</v>
      </c>
      <c r="C1862" t="s">
        <v>53</v>
      </c>
      <c r="D1862" s="1">
        <v>0</v>
      </c>
      <c r="E1862" s="1">
        <v>-70000</v>
      </c>
      <c r="F1862" s="1">
        <v>-70000</v>
      </c>
    </row>
    <row r="1863" spans="1:6" x14ac:dyDescent="0.35">
      <c r="A1863" t="s">
        <v>6</v>
      </c>
      <c r="B1863" t="s">
        <v>15</v>
      </c>
      <c r="C1863" t="s">
        <v>54</v>
      </c>
      <c r="D1863" s="1">
        <v>-27796</v>
      </c>
      <c r="E1863" s="1">
        <v>-15500</v>
      </c>
      <c r="F1863" s="1">
        <v>12296</v>
      </c>
    </row>
    <row r="1864" spans="1:6" x14ac:dyDescent="0.35">
      <c r="A1864" t="s">
        <v>97</v>
      </c>
      <c r="B1864" t="s">
        <v>15</v>
      </c>
      <c r="C1864" t="s">
        <v>54</v>
      </c>
      <c r="D1864" s="1">
        <v>-30019.68</v>
      </c>
      <c r="E1864" s="1">
        <v>-18600</v>
      </c>
      <c r="F1864" s="1">
        <v>11419.68</v>
      </c>
    </row>
    <row r="1865" spans="1:6" x14ac:dyDescent="0.35">
      <c r="A1865" t="s">
        <v>111</v>
      </c>
      <c r="B1865" t="s">
        <v>15</v>
      </c>
      <c r="C1865" t="s">
        <v>54</v>
      </c>
      <c r="D1865" s="1">
        <v>-32421.25</v>
      </c>
      <c r="E1865" s="1">
        <v>-34100</v>
      </c>
      <c r="F1865" s="1">
        <v>-1678.75</v>
      </c>
    </row>
    <row r="1866" spans="1:6" x14ac:dyDescent="0.35">
      <c r="A1866" t="s">
        <v>113</v>
      </c>
      <c r="B1866" t="s">
        <v>15</v>
      </c>
      <c r="C1866" t="s">
        <v>54</v>
      </c>
      <c r="D1866" s="1">
        <v>-35014.949999999997</v>
      </c>
      <c r="E1866" s="1">
        <v>0</v>
      </c>
      <c r="F1866" s="1">
        <v>35014.949999999997</v>
      </c>
    </row>
    <row r="1867" spans="1:6" x14ac:dyDescent="0.35">
      <c r="A1867" t="s">
        <v>6</v>
      </c>
      <c r="B1867" t="s">
        <v>11</v>
      </c>
      <c r="C1867" t="s">
        <v>54</v>
      </c>
      <c r="D1867" s="1">
        <v>-29387</v>
      </c>
      <c r="E1867" s="1">
        <v>0</v>
      </c>
      <c r="F1867" s="1">
        <v>29387</v>
      </c>
    </row>
    <row r="1868" spans="1:6" x14ac:dyDescent="0.35">
      <c r="A1868" t="s">
        <v>97</v>
      </c>
      <c r="B1868" t="s">
        <v>11</v>
      </c>
      <c r="C1868" t="s">
        <v>54</v>
      </c>
      <c r="D1868" s="1">
        <v>-31737.96</v>
      </c>
      <c r="E1868" s="1">
        <v>0</v>
      </c>
      <c r="F1868" s="1">
        <v>31737.96</v>
      </c>
    </row>
    <row r="1869" spans="1:6" x14ac:dyDescent="0.35">
      <c r="A1869" t="s">
        <v>111</v>
      </c>
      <c r="B1869" t="s">
        <v>11</v>
      </c>
      <c r="C1869" t="s">
        <v>54</v>
      </c>
      <c r="D1869" s="1">
        <v>-34277</v>
      </c>
      <c r="E1869" s="1">
        <v>0</v>
      </c>
      <c r="F1869" s="1">
        <v>34277</v>
      </c>
    </row>
    <row r="1870" spans="1:6" x14ac:dyDescent="0.35">
      <c r="A1870" t="s">
        <v>113</v>
      </c>
      <c r="B1870" t="s">
        <v>11</v>
      </c>
      <c r="C1870" t="s">
        <v>54</v>
      </c>
      <c r="D1870" s="1">
        <v>-37019.160000000003</v>
      </c>
      <c r="E1870" s="1">
        <v>0</v>
      </c>
      <c r="F1870" s="1">
        <v>37019.160000000003</v>
      </c>
    </row>
    <row r="1871" spans="1:6" x14ac:dyDescent="0.35">
      <c r="A1871" t="s">
        <v>6</v>
      </c>
      <c r="B1871" t="s">
        <v>12</v>
      </c>
      <c r="C1871" t="s">
        <v>54</v>
      </c>
      <c r="D1871" s="1">
        <v>-22040</v>
      </c>
      <c r="E1871" s="1">
        <v>0</v>
      </c>
      <c r="F1871" s="1">
        <v>22040</v>
      </c>
    </row>
    <row r="1872" spans="1:6" x14ac:dyDescent="0.35">
      <c r="A1872" t="s">
        <v>97</v>
      </c>
      <c r="B1872" t="s">
        <v>12</v>
      </c>
      <c r="C1872" t="s">
        <v>54</v>
      </c>
      <c r="D1872" s="1">
        <v>-23803.200000000001</v>
      </c>
      <c r="E1872" s="1">
        <v>0</v>
      </c>
      <c r="F1872" s="1">
        <v>23803.200000000001</v>
      </c>
    </row>
    <row r="1873" spans="1:6" x14ac:dyDescent="0.35">
      <c r="A1873" t="s">
        <v>111</v>
      </c>
      <c r="B1873" t="s">
        <v>12</v>
      </c>
      <c r="C1873" t="s">
        <v>54</v>
      </c>
      <c r="D1873" s="1">
        <v>-25707.46</v>
      </c>
      <c r="E1873" s="1">
        <v>0</v>
      </c>
      <c r="F1873" s="1">
        <v>25707.46</v>
      </c>
    </row>
    <row r="1874" spans="1:6" x14ac:dyDescent="0.35">
      <c r="A1874" t="s">
        <v>113</v>
      </c>
      <c r="B1874" t="s">
        <v>12</v>
      </c>
      <c r="C1874" t="s">
        <v>54</v>
      </c>
      <c r="D1874" s="1">
        <v>-27764.05</v>
      </c>
      <c r="E1874" s="1">
        <v>-91900</v>
      </c>
      <c r="F1874" s="1">
        <v>-64135.95</v>
      </c>
    </row>
    <row r="1875" spans="1:6" x14ac:dyDescent="0.35">
      <c r="A1875" t="s">
        <v>6</v>
      </c>
      <c r="B1875" t="s">
        <v>13</v>
      </c>
      <c r="C1875" t="s">
        <v>54</v>
      </c>
      <c r="D1875" s="1">
        <v>-14693</v>
      </c>
      <c r="E1875" s="1">
        <v>0</v>
      </c>
      <c r="F1875" s="1">
        <v>14693</v>
      </c>
    </row>
    <row r="1876" spans="1:6" x14ac:dyDescent="0.35">
      <c r="A1876" t="s">
        <v>97</v>
      </c>
      <c r="B1876" t="s">
        <v>13</v>
      </c>
      <c r="C1876" t="s">
        <v>54</v>
      </c>
      <c r="D1876" s="1">
        <v>-15868.44</v>
      </c>
      <c r="E1876" s="1">
        <v>0</v>
      </c>
      <c r="F1876" s="1">
        <v>15868.44</v>
      </c>
    </row>
    <row r="1877" spans="1:6" x14ac:dyDescent="0.35">
      <c r="A1877" t="s">
        <v>111</v>
      </c>
      <c r="B1877" t="s">
        <v>13</v>
      </c>
      <c r="C1877" t="s">
        <v>54</v>
      </c>
      <c r="D1877" s="1">
        <v>-17137.919999999998</v>
      </c>
      <c r="E1877" s="1">
        <v>0</v>
      </c>
      <c r="F1877" s="1">
        <v>17137.919999999998</v>
      </c>
    </row>
    <row r="1878" spans="1:6" x14ac:dyDescent="0.35">
      <c r="A1878" t="s">
        <v>113</v>
      </c>
      <c r="B1878" t="s">
        <v>13</v>
      </c>
      <c r="C1878" t="s">
        <v>54</v>
      </c>
      <c r="D1878" s="1">
        <v>-18508.95</v>
      </c>
      <c r="E1878" s="1">
        <v>0</v>
      </c>
      <c r="F1878" s="1">
        <v>18508.95</v>
      </c>
    </row>
    <row r="1879" spans="1:6" x14ac:dyDescent="0.35">
      <c r="A1879" t="s">
        <v>6</v>
      </c>
      <c r="B1879" t="s">
        <v>27</v>
      </c>
      <c r="C1879" t="s">
        <v>55</v>
      </c>
      <c r="D1879" s="1">
        <v>-1113475</v>
      </c>
      <c r="E1879" s="1">
        <v>-1455383.7</v>
      </c>
      <c r="F1879" s="1">
        <v>-341908.7</v>
      </c>
    </row>
    <row r="1880" spans="1:6" x14ac:dyDescent="0.35">
      <c r="A1880" t="s">
        <v>97</v>
      </c>
      <c r="B1880" t="s">
        <v>27</v>
      </c>
      <c r="C1880" t="s">
        <v>55</v>
      </c>
      <c r="D1880" s="1">
        <v>-970078.33</v>
      </c>
      <c r="E1880" s="1">
        <v>-1343165.78</v>
      </c>
      <c r="F1880" s="1">
        <v>-373087.45</v>
      </c>
    </row>
    <row r="1881" spans="1:6" x14ac:dyDescent="0.35">
      <c r="A1881" t="s">
        <v>111</v>
      </c>
      <c r="B1881" t="s">
        <v>27</v>
      </c>
      <c r="C1881" t="s">
        <v>55</v>
      </c>
      <c r="D1881" s="1">
        <v>-468190</v>
      </c>
      <c r="E1881" s="1">
        <v>-123811.69</v>
      </c>
      <c r="F1881" s="1">
        <v>344378.31</v>
      </c>
    </row>
    <row r="1882" spans="1:6" x14ac:dyDescent="0.35">
      <c r="A1882" t="s">
        <v>113</v>
      </c>
      <c r="B1882" t="s">
        <v>27</v>
      </c>
      <c r="C1882" t="s">
        <v>55</v>
      </c>
      <c r="D1882" s="1">
        <v>0</v>
      </c>
      <c r="E1882" s="1">
        <v>-351930.64</v>
      </c>
      <c r="F1882" s="1">
        <v>-351930.64</v>
      </c>
    </row>
    <row r="1883" spans="1:6" x14ac:dyDescent="0.35">
      <c r="A1883" t="s">
        <v>111</v>
      </c>
      <c r="B1883" t="s">
        <v>7</v>
      </c>
      <c r="C1883" t="s">
        <v>55</v>
      </c>
      <c r="D1883" s="1">
        <v>0</v>
      </c>
      <c r="E1883" s="1">
        <v>-66700</v>
      </c>
      <c r="F1883" s="1">
        <v>-66700</v>
      </c>
    </row>
    <row r="1884" spans="1:6" x14ac:dyDescent="0.35">
      <c r="A1884" t="s">
        <v>6</v>
      </c>
      <c r="B1884" t="s">
        <v>37</v>
      </c>
      <c r="C1884" t="s">
        <v>55</v>
      </c>
      <c r="D1884" s="1">
        <v>-500000</v>
      </c>
      <c r="E1884" s="1">
        <v>-803446</v>
      </c>
      <c r="F1884" s="1">
        <v>-303446</v>
      </c>
    </row>
    <row r="1885" spans="1:6" x14ac:dyDescent="0.35">
      <c r="A1885" t="s">
        <v>97</v>
      </c>
      <c r="B1885" t="s">
        <v>37</v>
      </c>
      <c r="C1885" t="s">
        <v>55</v>
      </c>
      <c r="D1885" s="1">
        <v>-1898333.33</v>
      </c>
      <c r="E1885" s="1">
        <v>-1228373</v>
      </c>
      <c r="F1885" s="1">
        <v>669960.32999999996</v>
      </c>
    </row>
    <row r="1886" spans="1:6" x14ac:dyDescent="0.35">
      <c r="A1886" t="s">
        <v>111</v>
      </c>
      <c r="B1886" t="s">
        <v>37</v>
      </c>
      <c r="C1886" t="s">
        <v>55</v>
      </c>
      <c r="D1886" s="1">
        <v>-1898333.33</v>
      </c>
      <c r="E1886" s="1">
        <v>-351103</v>
      </c>
      <c r="F1886" s="1">
        <v>1547230.33</v>
      </c>
    </row>
    <row r="1887" spans="1:6" x14ac:dyDescent="0.35">
      <c r="A1887" t="s">
        <v>113</v>
      </c>
      <c r="B1887" t="s">
        <v>37</v>
      </c>
      <c r="C1887" t="s">
        <v>55</v>
      </c>
      <c r="D1887" s="1">
        <v>-1898333.33</v>
      </c>
      <c r="E1887" s="1">
        <v>-315839</v>
      </c>
      <c r="F1887" s="1">
        <v>1582494.33</v>
      </c>
    </row>
    <row r="1888" spans="1:6" x14ac:dyDescent="0.35">
      <c r="A1888" t="s">
        <v>6</v>
      </c>
      <c r="B1888" t="s">
        <v>30</v>
      </c>
      <c r="C1888" t="s">
        <v>55</v>
      </c>
      <c r="D1888" s="1">
        <v>-2180000</v>
      </c>
      <c r="E1888" s="1">
        <v>-2279526.59</v>
      </c>
      <c r="F1888" s="1">
        <v>-99526.59</v>
      </c>
    </row>
    <row r="1889" spans="1:6" x14ac:dyDescent="0.35">
      <c r="A1889" t="s">
        <v>97</v>
      </c>
      <c r="B1889" t="s">
        <v>30</v>
      </c>
      <c r="C1889" t="s">
        <v>55</v>
      </c>
      <c r="D1889" s="1">
        <v>-4011548.73</v>
      </c>
      <c r="E1889" s="1">
        <v>-1984868.75</v>
      </c>
      <c r="F1889" s="1">
        <v>2026679.98</v>
      </c>
    </row>
    <row r="1890" spans="1:6" x14ac:dyDescent="0.35">
      <c r="A1890" t="s">
        <v>111</v>
      </c>
      <c r="B1890" t="s">
        <v>30</v>
      </c>
      <c r="C1890" t="s">
        <v>55</v>
      </c>
      <c r="D1890" s="1">
        <v>-16711172.4</v>
      </c>
      <c r="E1890" s="1">
        <v>-868646.58</v>
      </c>
      <c r="F1890" s="1">
        <v>15842525.82</v>
      </c>
    </row>
    <row r="1891" spans="1:6" x14ac:dyDescent="0.35">
      <c r="A1891" t="s">
        <v>113</v>
      </c>
      <c r="B1891" t="s">
        <v>30</v>
      </c>
      <c r="C1891" t="s">
        <v>55</v>
      </c>
      <c r="D1891" s="1">
        <v>-9359907.0800000001</v>
      </c>
      <c r="E1891" s="1">
        <v>-298640</v>
      </c>
      <c r="F1891" s="1">
        <v>9061267.0800000001</v>
      </c>
    </row>
    <row r="1892" spans="1:6" x14ac:dyDescent="0.35">
      <c r="A1892" t="s">
        <v>6</v>
      </c>
      <c r="B1892" t="s">
        <v>40</v>
      </c>
      <c r="C1892" t="s">
        <v>55</v>
      </c>
      <c r="D1892" s="1">
        <v>-242000</v>
      </c>
      <c r="E1892" s="1">
        <v>-241990</v>
      </c>
      <c r="F1892" s="1">
        <v>10</v>
      </c>
    </row>
    <row r="1893" spans="1:6" x14ac:dyDescent="0.35">
      <c r="A1893" t="s">
        <v>97</v>
      </c>
      <c r="B1893" t="s">
        <v>40</v>
      </c>
      <c r="C1893" t="s">
        <v>55</v>
      </c>
      <c r="D1893" s="1">
        <v>-1260000</v>
      </c>
      <c r="E1893" s="1">
        <v>-1164000</v>
      </c>
      <c r="F1893" s="1">
        <v>96000</v>
      </c>
    </row>
    <row r="1894" spans="1:6" x14ac:dyDescent="0.35">
      <c r="A1894" t="s">
        <v>113</v>
      </c>
      <c r="B1894" t="s">
        <v>40</v>
      </c>
      <c r="C1894" t="s">
        <v>55</v>
      </c>
      <c r="D1894" s="1">
        <v>0</v>
      </c>
      <c r="E1894" s="1">
        <v>-180130.47</v>
      </c>
      <c r="F1894" s="1">
        <v>-180130.47</v>
      </c>
    </row>
    <row r="1895" spans="1:6" x14ac:dyDescent="0.35">
      <c r="A1895" t="s">
        <v>97</v>
      </c>
      <c r="B1895" t="s">
        <v>98</v>
      </c>
      <c r="C1895" t="s">
        <v>55</v>
      </c>
      <c r="D1895" s="1">
        <v>-250000</v>
      </c>
      <c r="E1895" s="1">
        <v>-361400</v>
      </c>
      <c r="F1895" s="1">
        <v>-111400</v>
      </c>
    </row>
    <row r="1896" spans="1:6" x14ac:dyDescent="0.35">
      <c r="A1896" t="s">
        <v>111</v>
      </c>
      <c r="B1896" t="s">
        <v>98</v>
      </c>
      <c r="C1896" t="s">
        <v>55</v>
      </c>
      <c r="D1896" s="1">
        <v>0</v>
      </c>
      <c r="E1896" s="1">
        <v>-80200</v>
      </c>
      <c r="F1896" s="1">
        <v>-80200</v>
      </c>
    </row>
    <row r="1897" spans="1:6" x14ac:dyDescent="0.35">
      <c r="A1897" t="s">
        <v>6</v>
      </c>
      <c r="B1897" t="s">
        <v>21</v>
      </c>
      <c r="C1897" t="s">
        <v>56</v>
      </c>
      <c r="D1897" s="1">
        <v>84150</v>
      </c>
      <c r="E1897" s="1">
        <v>84150</v>
      </c>
      <c r="F1897" s="1">
        <v>0</v>
      </c>
    </row>
    <row r="1898" spans="1:6" x14ac:dyDescent="0.35">
      <c r="A1898" t="s">
        <v>97</v>
      </c>
      <c r="B1898" t="s">
        <v>21</v>
      </c>
      <c r="C1898" t="s">
        <v>56</v>
      </c>
      <c r="D1898" s="1">
        <v>84150</v>
      </c>
      <c r="E1898" s="1">
        <v>168300</v>
      </c>
      <c r="F1898" s="1">
        <v>84150</v>
      </c>
    </row>
    <row r="1899" spans="1:6" x14ac:dyDescent="0.35">
      <c r="A1899" t="s">
        <v>111</v>
      </c>
      <c r="B1899" t="s">
        <v>21</v>
      </c>
      <c r="C1899" t="s">
        <v>56</v>
      </c>
      <c r="D1899" s="1">
        <v>84150</v>
      </c>
      <c r="E1899" s="1">
        <v>0</v>
      </c>
      <c r="F1899" s="1">
        <v>-84150</v>
      </c>
    </row>
    <row r="1900" spans="1:6" x14ac:dyDescent="0.35">
      <c r="A1900" t="s">
        <v>113</v>
      </c>
      <c r="B1900" t="s">
        <v>21</v>
      </c>
      <c r="C1900" t="s">
        <v>56</v>
      </c>
      <c r="D1900" s="1">
        <v>84150</v>
      </c>
      <c r="E1900" s="1">
        <v>0</v>
      </c>
      <c r="F1900" s="1">
        <v>-84150</v>
      </c>
    </row>
    <row r="1901" spans="1:6" x14ac:dyDescent="0.35">
      <c r="A1901" t="s">
        <v>6</v>
      </c>
      <c r="B1901" t="s">
        <v>15</v>
      </c>
      <c r="C1901" t="s">
        <v>57</v>
      </c>
      <c r="D1901" s="1">
        <v>-693993.34</v>
      </c>
      <c r="E1901" s="1">
        <v>-748398.32</v>
      </c>
      <c r="F1901" s="1">
        <v>-54404.98</v>
      </c>
    </row>
    <row r="1902" spans="1:6" x14ac:dyDescent="0.35">
      <c r="A1902" t="s">
        <v>97</v>
      </c>
      <c r="B1902" t="s">
        <v>15</v>
      </c>
      <c r="C1902" t="s">
        <v>57</v>
      </c>
      <c r="D1902" s="1">
        <v>-751802.98</v>
      </c>
      <c r="E1902" s="1">
        <v>-570913.85</v>
      </c>
      <c r="F1902" s="1">
        <v>180889.13</v>
      </c>
    </row>
    <row r="1903" spans="1:6" x14ac:dyDescent="0.35">
      <c r="A1903" t="s">
        <v>111</v>
      </c>
      <c r="B1903" t="s">
        <v>15</v>
      </c>
      <c r="C1903" t="s">
        <v>57</v>
      </c>
      <c r="D1903" s="1">
        <v>-842778.16</v>
      </c>
      <c r="E1903" s="1">
        <v>-1750880.52</v>
      </c>
      <c r="F1903" s="1">
        <v>-908102.36</v>
      </c>
    </row>
    <row r="1904" spans="1:6" x14ac:dyDescent="0.35">
      <c r="A1904" t="s">
        <v>113</v>
      </c>
      <c r="B1904" t="s">
        <v>15</v>
      </c>
      <c r="C1904" t="s">
        <v>57</v>
      </c>
      <c r="D1904" s="1">
        <v>-924795.03</v>
      </c>
      <c r="E1904" s="1">
        <v>-1104547.77</v>
      </c>
      <c r="F1904" s="1">
        <v>-179752.74</v>
      </c>
    </row>
    <row r="1905" spans="1:6" x14ac:dyDescent="0.35">
      <c r="A1905" t="s">
        <v>6</v>
      </c>
      <c r="B1905" t="s">
        <v>11</v>
      </c>
      <c r="C1905" t="s">
        <v>57</v>
      </c>
      <c r="D1905" s="1">
        <v>-383522.79</v>
      </c>
      <c r="E1905" s="1">
        <v>-561298.99</v>
      </c>
      <c r="F1905" s="1">
        <v>-177776.2</v>
      </c>
    </row>
    <row r="1906" spans="1:6" x14ac:dyDescent="0.35">
      <c r="A1906" t="s">
        <v>97</v>
      </c>
      <c r="B1906" t="s">
        <v>11</v>
      </c>
      <c r="C1906" t="s">
        <v>57</v>
      </c>
      <c r="D1906" s="1">
        <v>-415470.23</v>
      </c>
      <c r="E1906" s="1">
        <v>-428185.39</v>
      </c>
      <c r="F1906" s="1">
        <v>-12715.16</v>
      </c>
    </row>
    <row r="1907" spans="1:6" x14ac:dyDescent="0.35">
      <c r="A1907" t="s">
        <v>111</v>
      </c>
      <c r="B1907" t="s">
        <v>11</v>
      </c>
      <c r="C1907" t="s">
        <v>57</v>
      </c>
      <c r="D1907" s="1">
        <v>-462678.9</v>
      </c>
      <c r="E1907" s="1">
        <v>-1313161.1399999999</v>
      </c>
      <c r="F1907" s="1">
        <v>-850482.24</v>
      </c>
    </row>
    <row r="1908" spans="1:6" x14ac:dyDescent="0.35">
      <c r="A1908" t="s">
        <v>113</v>
      </c>
      <c r="B1908" t="s">
        <v>11</v>
      </c>
      <c r="C1908" t="s">
        <v>57</v>
      </c>
      <c r="D1908" s="1">
        <v>-506470.48</v>
      </c>
      <c r="E1908" s="1">
        <v>-828410.82</v>
      </c>
      <c r="F1908" s="1">
        <v>-321940.34000000003</v>
      </c>
    </row>
    <row r="1909" spans="1:6" x14ac:dyDescent="0.35">
      <c r="A1909" t="s">
        <v>6</v>
      </c>
      <c r="B1909" t="s">
        <v>12</v>
      </c>
      <c r="C1909" t="s">
        <v>57</v>
      </c>
      <c r="D1909" s="1">
        <v>-374585.3</v>
      </c>
      <c r="E1909" s="1">
        <v>-374199.66</v>
      </c>
      <c r="F1909" s="1">
        <v>385.64</v>
      </c>
    </row>
    <row r="1910" spans="1:6" x14ac:dyDescent="0.35">
      <c r="A1910" t="s">
        <v>97</v>
      </c>
      <c r="B1910" t="s">
        <v>12</v>
      </c>
      <c r="C1910" t="s">
        <v>57</v>
      </c>
      <c r="D1910" s="1">
        <v>-409846.15</v>
      </c>
      <c r="E1910" s="1">
        <v>-285456.92</v>
      </c>
      <c r="F1910" s="1">
        <v>124389.23</v>
      </c>
    </row>
    <row r="1911" spans="1:6" x14ac:dyDescent="0.35">
      <c r="A1911" t="s">
        <v>111</v>
      </c>
      <c r="B1911" t="s">
        <v>12</v>
      </c>
      <c r="C1911" t="s">
        <v>57</v>
      </c>
      <c r="D1911" s="1">
        <v>-461026.2</v>
      </c>
      <c r="E1911" s="1">
        <v>-875439.76</v>
      </c>
      <c r="F1911" s="1">
        <v>-414413.56</v>
      </c>
    </row>
    <row r="1912" spans="1:6" x14ac:dyDescent="0.35">
      <c r="A1912" t="s">
        <v>113</v>
      </c>
      <c r="B1912" t="s">
        <v>12</v>
      </c>
      <c r="C1912" t="s">
        <v>57</v>
      </c>
      <c r="D1912" s="1">
        <v>-509537.88</v>
      </c>
      <c r="E1912" s="1">
        <v>-552273.88</v>
      </c>
      <c r="F1912" s="1">
        <v>-42736</v>
      </c>
    </row>
    <row r="1913" spans="1:6" x14ac:dyDescent="0.35">
      <c r="A1913" t="s">
        <v>6</v>
      </c>
      <c r="B1913" t="s">
        <v>13</v>
      </c>
      <c r="C1913" t="s">
        <v>57</v>
      </c>
      <c r="D1913" s="1">
        <v>-208163</v>
      </c>
      <c r="E1913" s="1">
        <v>-187102.33</v>
      </c>
      <c r="F1913" s="1">
        <v>21060.67</v>
      </c>
    </row>
    <row r="1914" spans="1:6" x14ac:dyDescent="0.35">
      <c r="A1914" t="s">
        <v>97</v>
      </c>
      <c r="B1914" t="s">
        <v>13</v>
      </c>
      <c r="C1914" t="s">
        <v>57</v>
      </c>
      <c r="D1914" s="1">
        <v>-243011.09</v>
      </c>
      <c r="E1914" s="1">
        <v>-142728.46</v>
      </c>
      <c r="F1914" s="1">
        <v>100282.63</v>
      </c>
    </row>
    <row r="1915" spans="1:6" x14ac:dyDescent="0.35">
      <c r="A1915" t="s">
        <v>111</v>
      </c>
      <c r="B1915" t="s">
        <v>13</v>
      </c>
      <c r="C1915" t="s">
        <v>57</v>
      </c>
      <c r="D1915" s="1">
        <v>-284035.05</v>
      </c>
      <c r="E1915" s="1">
        <v>-437722.28</v>
      </c>
      <c r="F1915" s="1">
        <v>-153687.23000000001</v>
      </c>
    </row>
    <row r="1916" spans="1:6" x14ac:dyDescent="0.35">
      <c r="A1916" t="s">
        <v>113</v>
      </c>
      <c r="B1916" t="s">
        <v>13</v>
      </c>
      <c r="C1916" t="s">
        <v>57</v>
      </c>
      <c r="D1916" s="1">
        <v>-329175</v>
      </c>
      <c r="E1916" s="1">
        <v>-276136.94</v>
      </c>
      <c r="F1916" s="1">
        <v>53038.06</v>
      </c>
    </row>
    <row r="1917" spans="1:6" x14ac:dyDescent="0.35">
      <c r="A1917" t="s">
        <v>97</v>
      </c>
      <c r="B1917" t="s">
        <v>10</v>
      </c>
      <c r="C1917" t="s">
        <v>58</v>
      </c>
      <c r="D1917" s="1">
        <v>5000000</v>
      </c>
      <c r="E1917" s="1">
        <v>12449252.58</v>
      </c>
      <c r="F1917" s="1">
        <v>7449252.5800000001</v>
      </c>
    </row>
    <row r="1918" spans="1:6" x14ac:dyDescent="0.35">
      <c r="A1918" t="s">
        <v>111</v>
      </c>
      <c r="B1918" t="s">
        <v>10</v>
      </c>
      <c r="C1918" t="s">
        <v>58</v>
      </c>
      <c r="D1918" s="1">
        <v>0</v>
      </c>
      <c r="E1918" s="1">
        <v>4662500</v>
      </c>
      <c r="F1918" s="1">
        <v>4662500</v>
      </c>
    </row>
    <row r="1919" spans="1:6" x14ac:dyDescent="0.35">
      <c r="A1919" t="s">
        <v>113</v>
      </c>
      <c r="B1919" t="s">
        <v>10</v>
      </c>
      <c r="C1919" t="s">
        <v>58</v>
      </c>
      <c r="D1919" s="1">
        <v>0</v>
      </c>
      <c r="E1919" s="1">
        <v>600000</v>
      </c>
      <c r="F1919" s="1">
        <v>600000</v>
      </c>
    </row>
    <row r="1920" spans="1:6" x14ac:dyDescent="0.35">
      <c r="A1920" t="s">
        <v>6</v>
      </c>
      <c r="B1920" t="s">
        <v>27</v>
      </c>
      <c r="C1920" t="s">
        <v>58</v>
      </c>
      <c r="D1920" s="1">
        <v>2000000</v>
      </c>
      <c r="E1920" s="1">
        <v>4160000</v>
      </c>
      <c r="F1920" s="1">
        <v>2160000</v>
      </c>
    </row>
    <row r="1921" spans="1:6" x14ac:dyDescent="0.35">
      <c r="A1921" t="s">
        <v>97</v>
      </c>
      <c r="B1921" t="s">
        <v>27</v>
      </c>
      <c r="C1921" t="s">
        <v>58</v>
      </c>
      <c r="D1921" s="1">
        <v>6000000</v>
      </c>
      <c r="E1921" s="1">
        <v>2337404.37</v>
      </c>
      <c r="F1921" s="1">
        <v>-3662595.63</v>
      </c>
    </row>
    <row r="1922" spans="1:6" x14ac:dyDescent="0.35">
      <c r="A1922" t="s">
        <v>111</v>
      </c>
      <c r="B1922" t="s">
        <v>27</v>
      </c>
      <c r="C1922" t="s">
        <v>58</v>
      </c>
      <c r="D1922" s="1">
        <v>6000000</v>
      </c>
      <c r="E1922" s="1">
        <v>3000000</v>
      </c>
      <c r="F1922" s="1">
        <v>-3000000</v>
      </c>
    </row>
    <row r="1923" spans="1:6" x14ac:dyDescent="0.35">
      <c r="A1923" t="s">
        <v>113</v>
      </c>
      <c r="B1923" t="s">
        <v>27</v>
      </c>
      <c r="C1923" t="s">
        <v>58</v>
      </c>
      <c r="D1923" s="1">
        <v>0</v>
      </c>
      <c r="E1923" s="1">
        <v>910000</v>
      </c>
      <c r="F1923" s="1">
        <v>910000</v>
      </c>
    </row>
    <row r="1924" spans="1:6" x14ac:dyDescent="0.35">
      <c r="A1924" t="s">
        <v>6</v>
      </c>
      <c r="B1924" t="s">
        <v>21</v>
      </c>
      <c r="C1924" t="s">
        <v>58</v>
      </c>
      <c r="D1924" s="1">
        <v>130000</v>
      </c>
      <c r="E1924" s="1">
        <v>18000</v>
      </c>
      <c r="F1924" s="1">
        <v>-112000</v>
      </c>
    </row>
    <row r="1925" spans="1:6" x14ac:dyDescent="0.35">
      <c r="A1925" t="s">
        <v>97</v>
      </c>
      <c r="B1925" t="s">
        <v>21</v>
      </c>
      <c r="C1925" t="s">
        <v>58</v>
      </c>
      <c r="D1925" s="1">
        <v>500000</v>
      </c>
      <c r="E1925" s="1">
        <v>256000</v>
      </c>
      <c r="F1925" s="1">
        <v>-244000</v>
      </c>
    </row>
    <row r="1926" spans="1:6" x14ac:dyDescent="0.35">
      <c r="A1926" t="s">
        <v>111</v>
      </c>
      <c r="B1926" t="s">
        <v>21</v>
      </c>
      <c r="C1926" t="s">
        <v>58</v>
      </c>
      <c r="D1926" s="1">
        <v>500000</v>
      </c>
      <c r="E1926" s="1">
        <v>0</v>
      </c>
      <c r="F1926" s="1">
        <v>-500000</v>
      </c>
    </row>
    <row r="1927" spans="1:6" x14ac:dyDescent="0.35">
      <c r="A1927" t="s">
        <v>113</v>
      </c>
      <c r="B1927" t="s">
        <v>21</v>
      </c>
      <c r="C1927" t="s">
        <v>58</v>
      </c>
      <c r="D1927" s="1">
        <v>150000</v>
      </c>
      <c r="E1927" s="1">
        <v>547000</v>
      </c>
      <c r="F1927" s="1">
        <v>397000</v>
      </c>
    </row>
    <row r="1928" spans="1:6" x14ac:dyDescent="0.35">
      <c r="A1928" t="s">
        <v>97</v>
      </c>
      <c r="B1928" t="s">
        <v>37</v>
      </c>
      <c r="C1928" t="s">
        <v>58</v>
      </c>
      <c r="D1928" s="1">
        <v>11390000</v>
      </c>
      <c r="E1928" s="1">
        <v>13370000</v>
      </c>
      <c r="F1928" s="1">
        <v>1980000</v>
      </c>
    </row>
    <row r="1929" spans="1:6" x14ac:dyDescent="0.35">
      <c r="A1929" t="s">
        <v>6</v>
      </c>
      <c r="B1929" t="s">
        <v>8</v>
      </c>
      <c r="C1929" t="s">
        <v>58</v>
      </c>
      <c r="D1929" s="1">
        <v>55000</v>
      </c>
      <c r="E1929" s="1">
        <v>60500</v>
      </c>
      <c r="F1929" s="1">
        <v>5500</v>
      </c>
    </row>
    <row r="1930" spans="1:6" x14ac:dyDescent="0.35">
      <c r="A1930" t="s">
        <v>97</v>
      </c>
      <c r="B1930" t="s">
        <v>8</v>
      </c>
      <c r="C1930" t="s">
        <v>58</v>
      </c>
      <c r="D1930" s="1">
        <v>20283500</v>
      </c>
      <c r="E1930" s="1">
        <v>283500</v>
      </c>
      <c r="F1930" s="1">
        <v>-20000000</v>
      </c>
    </row>
    <row r="1931" spans="1:6" x14ac:dyDescent="0.35">
      <c r="A1931" t="s">
        <v>111</v>
      </c>
      <c r="B1931" t="s">
        <v>8</v>
      </c>
      <c r="C1931" t="s">
        <v>58</v>
      </c>
      <c r="D1931" s="1">
        <v>71500</v>
      </c>
      <c r="E1931" s="1">
        <v>18721500</v>
      </c>
      <c r="F1931" s="1">
        <v>18650000</v>
      </c>
    </row>
    <row r="1932" spans="1:6" x14ac:dyDescent="0.35">
      <c r="A1932" t="s">
        <v>113</v>
      </c>
      <c r="B1932" t="s">
        <v>8</v>
      </c>
      <c r="C1932" t="s">
        <v>58</v>
      </c>
      <c r="D1932" s="1">
        <v>71500</v>
      </c>
      <c r="E1932" s="1">
        <v>2471500</v>
      </c>
      <c r="F1932" s="1">
        <v>2400000</v>
      </c>
    </row>
    <row r="1933" spans="1:6" x14ac:dyDescent="0.35">
      <c r="A1933" t="s">
        <v>111</v>
      </c>
      <c r="B1933" t="s">
        <v>30</v>
      </c>
      <c r="C1933" t="s">
        <v>58</v>
      </c>
      <c r="D1933" s="1">
        <v>15000000</v>
      </c>
      <c r="E1933" s="1">
        <v>400000</v>
      </c>
      <c r="F1933" s="1">
        <v>-14600000</v>
      </c>
    </row>
    <row r="1934" spans="1:6" x14ac:dyDescent="0.35">
      <c r="A1934" t="s">
        <v>113</v>
      </c>
      <c r="B1934" t="s">
        <v>30</v>
      </c>
      <c r="C1934" t="s">
        <v>58</v>
      </c>
      <c r="D1934" s="1">
        <v>15000000</v>
      </c>
      <c r="E1934" s="1">
        <v>100000</v>
      </c>
      <c r="F1934" s="1">
        <v>-14900000</v>
      </c>
    </row>
    <row r="1935" spans="1:6" x14ac:dyDescent="0.35">
      <c r="A1935" t="s">
        <v>113</v>
      </c>
      <c r="B1935" t="s">
        <v>98</v>
      </c>
      <c r="C1935" t="s">
        <v>58</v>
      </c>
      <c r="D1935" s="1">
        <v>0</v>
      </c>
      <c r="E1935" s="1">
        <v>450000</v>
      </c>
      <c r="F1935" s="1">
        <v>450000</v>
      </c>
    </row>
    <row r="1936" spans="1:6" x14ac:dyDescent="0.35">
      <c r="A1936" t="s">
        <v>6</v>
      </c>
      <c r="B1936" t="s">
        <v>8</v>
      </c>
      <c r="C1936" t="s">
        <v>59</v>
      </c>
      <c r="D1936" s="1">
        <v>608833</v>
      </c>
      <c r="E1936" s="1">
        <v>521576.21</v>
      </c>
      <c r="F1936" s="1">
        <v>-87256.79</v>
      </c>
    </row>
    <row r="1937" spans="1:6" x14ac:dyDescent="0.35">
      <c r="A1937" t="s">
        <v>97</v>
      </c>
      <c r="B1937" t="s">
        <v>8</v>
      </c>
      <c r="C1937" t="s">
        <v>59</v>
      </c>
      <c r="D1937" s="1">
        <v>617808.33333333326</v>
      </c>
      <c r="E1937" s="1">
        <v>588912.34</v>
      </c>
      <c r="F1937" s="1">
        <v>588912.34</v>
      </c>
    </row>
    <row r="1938" spans="1:6" x14ac:dyDescent="0.35">
      <c r="A1938" t="s">
        <v>111</v>
      </c>
      <c r="B1938" t="s">
        <v>8</v>
      </c>
      <c r="C1938" t="s">
        <v>59</v>
      </c>
      <c r="D1938" s="1">
        <v>694166.66666666663</v>
      </c>
      <c r="E1938" s="1">
        <v>572445.06999999995</v>
      </c>
      <c r="F1938" s="1">
        <v>572445.06999999995</v>
      </c>
    </row>
    <row r="1939" spans="1:6" x14ac:dyDescent="0.35">
      <c r="A1939" t="s">
        <v>113</v>
      </c>
      <c r="B1939" t="s">
        <v>8</v>
      </c>
      <c r="C1939" t="s">
        <v>59</v>
      </c>
      <c r="D1939" s="1">
        <v>726600</v>
      </c>
      <c r="E1939" s="1">
        <v>586096.71</v>
      </c>
      <c r="F1939" s="1">
        <v>586096.71</v>
      </c>
    </row>
    <row r="1940" spans="1:6" x14ac:dyDescent="0.35">
      <c r="A1940" t="s">
        <v>6</v>
      </c>
      <c r="B1940" t="s">
        <v>15</v>
      </c>
      <c r="C1940" t="s">
        <v>60</v>
      </c>
      <c r="D1940" s="1">
        <v>0</v>
      </c>
      <c r="E1940" s="1">
        <v>-25933.25</v>
      </c>
      <c r="F1940" s="1">
        <v>-25933.25</v>
      </c>
    </row>
    <row r="1941" spans="1:6" x14ac:dyDescent="0.35">
      <c r="A1941" t="s">
        <v>113</v>
      </c>
      <c r="B1941" t="s">
        <v>15</v>
      </c>
      <c r="C1941" t="s">
        <v>60</v>
      </c>
      <c r="D1941" s="1">
        <v>0</v>
      </c>
      <c r="E1941" s="1">
        <v>-65368.800000000003</v>
      </c>
      <c r="F1941" s="1">
        <v>-65368.800000000003</v>
      </c>
    </row>
    <row r="1942" spans="1:6" x14ac:dyDescent="0.35">
      <c r="A1942" t="s">
        <v>6</v>
      </c>
      <c r="B1942" t="s">
        <v>11</v>
      </c>
      <c r="C1942" t="s">
        <v>60</v>
      </c>
      <c r="D1942" s="1">
        <v>0</v>
      </c>
      <c r="E1942" s="1">
        <v>-25933.25</v>
      </c>
      <c r="F1942" s="1">
        <v>-25933.25</v>
      </c>
    </row>
    <row r="1943" spans="1:6" x14ac:dyDescent="0.35">
      <c r="A1943" t="s">
        <v>113</v>
      </c>
      <c r="B1943" t="s">
        <v>11</v>
      </c>
      <c r="C1943" t="s">
        <v>60</v>
      </c>
      <c r="D1943" s="1">
        <v>0</v>
      </c>
      <c r="E1943" s="1">
        <v>-29052.799999999999</v>
      </c>
      <c r="F1943" s="1">
        <v>-29052.799999999999</v>
      </c>
    </row>
    <row r="1944" spans="1:6" x14ac:dyDescent="0.35">
      <c r="A1944" t="s">
        <v>6</v>
      </c>
      <c r="B1944" t="s">
        <v>12</v>
      </c>
      <c r="C1944" t="s">
        <v>60</v>
      </c>
      <c r="D1944" s="1">
        <v>-25933</v>
      </c>
      <c r="E1944" s="1">
        <v>-25933.25</v>
      </c>
      <c r="F1944" s="1">
        <v>-0.25</v>
      </c>
    </row>
    <row r="1945" spans="1:6" x14ac:dyDescent="0.35">
      <c r="A1945" t="s">
        <v>97</v>
      </c>
      <c r="B1945" t="s">
        <v>12</v>
      </c>
      <c r="C1945" t="s">
        <v>60</v>
      </c>
      <c r="D1945" s="1">
        <v>0</v>
      </c>
      <c r="E1945" s="1">
        <v>-7465.7</v>
      </c>
      <c r="F1945" s="1">
        <v>-7465.7</v>
      </c>
    </row>
    <row r="1946" spans="1:6" x14ac:dyDescent="0.35">
      <c r="A1946" t="s">
        <v>113</v>
      </c>
      <c r="B1946" t="s">
        <v>12</v>
      </c>
      <c r="C1946" t="s">
        <v>60</v>
      </c>
      <c r="D1946" s="1">
        <v>0</v>
      </c>
      <c r="E1946" s="1">
        <v>-29052.799999999999</v>
      </c>
      <c r="F1946" s="1">
        <v>-29052.799999999999</v>
      </c>
    </row>
    <row r="1947" spans="1:6" x14ac:dyDescent="0.35">
      <c r="A1947" t="s">
        <v>6</v>
      </c>
      <c r="B1947" t="s">
        <v>13</v>
      </c>
      <c r="C1947" t="s">
        <v>60</v>
      </c>
      <c r="D1947" s="1">
        <v>-25933</v>
      </c>
      <c r="E1947" s="1">
        <v>-25933.25</v>
      </c>
      <c r="F1947" s="1">
        <v>-0.25</v>
      </c>
    </row>
    <row r="1948" spans="1:6" x14ac:dyDescent="0.35">
      <c r="A1948" t="s">
        <v>97</v>
      </c>
      <c r="B1948" t="s">
        <v>13</v>
      </c>
      <c r="C1948" t="s">
        <v>60</v>
      </c>
      <c r="D1948" s="1">
        <v>-28007.64</v>
      </c>
      <c r="E1948" s="1">
        <v>0</v>
      </c>
      <c r="F1948" s="1">
        <v>28007.64</v>
      </c>
    </row>
    <row r="1949" spans="1:6" x14ac:dyDescent="0.35">
      <c r="A1949" t="s">
        <v>111</v>
      </c>
      <c r="B1949" t="s">
        <v>13</v>
      </c>
      <c r="C1949" t="s">
        <v>60</v>
      </c>
      <c r="D1949" s="1">
        <v>-30248.25</v>
      </c>
      <c r="E1949" s="1">
        <v>0</v>
      </c>
      <c r="F1949" s="1">
        <v>30248.25</v>
      </c>
    </row>
    <row r="1950" spans="1:6" x14ac:dyDescent="0.35">
      <c r="A1950" t="s">
        <v>113</v>
      </c>
      <c r="B1950" t="s">
        <v>13</v>
      </c>
      <c r="C1950" t="s">
        <v>60</v>
      </c>
      <c r="D1950" s="1">
        <v>-32668.11</v>
      </c>
      <c r="E1950" s="1">
        <v>-21789.599999999999</v>
      </c>
      <c r="F1950" s="1">
        <v>10878.51</v>
      </c>
    </row>
    <row r="1951" spans="1:6" x14ac:dyDescent="0.35">
      <c r="A1951" t="s">
        <v>111</v>
      </c>
      <c r="B1951" t="s">
        <v>7</v>
      </c>
      <c r="C1951" t="s">
        <v>60</v>
      </c>
      <c r="D1951" s="1">
        <v>0</v>
      </c>
      <c r="E1951" s="1">
        <v>-12177</v>
      </c>
      <c r="F1951" s="1">
        <v>-12177</v>
      </c>
    </row>
    <row r="1952" spans="1:6" x14ac:dyDescent="0.35">
      <c r="A1952" t="s">
        <v>6</v>
      </c>
      <c r="B1952" t="s">
        <v>11</v>
      </c>
      <c r="C1952" t="s">
        <v>61</v>
      </c>
      <c r="D1952" s="1">
        <v>-10000</v>
      </c>
      <c r="E1952" s="1">
        <v>-2752.08</v>
      </c>
      <c r="F1952" s="1">
        <v>7247.92</v>
      </c>
    </row>
    <row r="1953" spans="1:6" x14ac:dyDescent="0.35">
      <c r="A1953" t="s">
        <v>97</v>
      </c>
      <c r="B1953" t="s">
        <v>11</v>
      </c>
      <c r="C1953" t="s">
        <v>61</v>
      </c>
      <c r="D1953" s="1">
        <v>-10800</v>
      </c>
      <c r="E1953" s="1">
        <v>-5059.9799999999996</v>
      </c>
      <c r="F1953" s="1">
        <v>5740.02</v>
      </c>
    </row>
    <row r="1954" spans="1:6" x14ac:dyDescent="0.35">
      <c r="A1954" t="s">
        <v>111</v>
      </c>
      <c r="B1954" t="s">
        <v>11</v>
      </c>
      <c r="C1954" t="s">
        <v>61</v>
      </c>
      <c r="D1954" s="1">
        <v>-11664</v>
      </c>
      <c r="E1954" s="1">
        <v>-5059.9799999999996</v>
      </c>
      <c r="F1954" s="1">
        <v>6604.02</v>
      </c>
    </row>
    <row r="1955" spans="1:6" x14ac:dyDescent="0.35">
      <c r="A1955" t="s">
        <v>113</v>
      </c>
      <c r="B1955" t="s">
        <v>11</v>
      </c>
      <c r="C1955" t="s">
        <v>61</v>
      </c>
      <c r="D1955" s="1">
        <v>-12597.12</v>
      </c>
      <c r="E1955" s="1">
        <v>-6728.72</v>
      </c>
      <c r="F1955" s="1">
        <v>5868.4</v>
      </c>
    </row>
    <row r="1956" spans="1:6" x14ac:dyDescent="0.35">
      <c r="A1956" t="s">
        <v>6</v>
      </c>
      <c r="B1956" t="s">
        <v>12</v>
      </c>
      <c r="C1956" t="s">
        <v>61</v>
      </c>
      <c r="D1956" s="1">
        <v>0</v>
      </c>
      <c r="E1956" s="1">
        <v>-45109.2</v>
      </c>
      <c r="F1956" s="1">
        <v>-45109.2</v>
      </c>
    </row>
    <row r="1957" spans="1:6" x14ac:dyDescent="0.35">
      <c r="A1957" t="s">
        <v>113</v>
      </c>
      <c r="B1957" t="s">
        <v>12</v>
      </c>
      <c r="C1957" t="s">
        <v>61</v>
      </c>
      <c r="D1957" s="1">
        <v>0</v>
      </c>
      <c r="E1957" s="1">
        <v>-44051.47</v>
      </c>
      <c r="F1957" s="1">
        <v>-44051.47</v>
      </c>
    </row>
    <row r="1958" spans="1:6" x14ac:dyDescent="0.35">
      <c r="A1958" t="s">
        <v>6</v>
      </c>
      <c r="B1958" t="s">
        <v>18</v>
      </c>
      <c r="C1958" t="s">
        <v>61</v>
      </c>
      <c r="D1958" s="1">
        <v>-2000</v>
      </c>
      <c r="E1958" s="1">
        <v>0</v>
      </c>
      <c r="F1958" s="1">
        <v>2000</v>
      </c>
    </row>
    <row r="1959" spans="1:6" x14ac:dyDescent="0.35">
      <c r="A1959" t="s">
        <v>97</v>
      </c>
      <c r="B1959" t="s">
        <v>18</v>
      </c>
      <c r="C1959" t="s">
        <v>61</v>
      </c>
      <c r="D1959" s="1">
        <v>-3000</v>
      </c>
      <c r="E1959" s="1">
        <v>0</v>
      </c>
      <c r="F1959" s="1">
        <v>3000</v>
      </c>
    </row>
    <row r="1960" spans="1:6" x14ac:dyDescent="0.35">
      <c r="A1960" t="s">
        <v>111</v>
      </c>
      <c r="B1960" t="s">
        <v>18</v>
      </c>
      <c r="C1960" t="s">
        <v>61</v>
      </c>
      <c r="D1960" s="1">
        <v>-3000</v>
      </c>
      <c r="E1960" s="1">
        <v>0</v>
      </c>
      <c r="F1960" s="1">
        <v>3000</v>
      </c>
    </row>
    <row r="1961" spans="1:6" x14ac:dyDescent="0.35">
      <c r="A1961" t="s">
        <v>113</v>
      </c>
      <c r="B1961" t="s">
        <v>18</v>
      </c>
      <c r="C1961" t="s">
        <v>61</v>
      </c>
      <c r="D1961" s="1">
        <v>-3000</v>
      </c>
      <c r="E1961" s="1">
        <v>0</v>
      </c>
      <c r="F1961" s="1">
        <v>3000</v>
      </c>
    </row>
    <row r="1962" spans="1:6" x14ac:dyDescent="0.35">
      <c r="A1962" t="s">
        <v>97</v>
      </c>
      <c r="B1962" t="s">
        <v>10</v>
      </c>
      <c r="C1962" t="s">
        <v>62</v>
      </c>
      <c r="D1962" s="1">
        <v>0</v>
      </c>
      <c r="E1962" s="1">
        <v>-22200</v>
      </c>
      <c r="F1962" s="1">
        <v>-22200</v>
      </c>
    </row>
    <row r="1963" spans="1:6" x14ac:dyDescent="0.35">
      <c r="A1963" t="s">
        <v>111</v>
      </c>
      <c r="B1963" t="s">
        <v>10</v>
      </c>
      <c r="C1963" t="s">
        <v>62</v>
      </c>
      <c r="D1963" s="1">
        <v>0</v>
      </c>
      <c r="E1963" s="1">
        <v>-26100</v>
      </c>
      <c r="F1963" s="1">
        <v>-26100</v>
      </c>
    </row>
    <row r="1964" spans="1:6" x14ac:dyDescent="0.35">
      <c r="A1964" t="s">
        <v>113</v>
      </c>
      <c r="B1964" t="s">
        <v>10</v>
      </c>
      <c r="C1964" t="s">
        <v>62</v>
      </c>
      <c r="D1964" s="1">
        <v>0</v>
      </c>
      <c r="E1964" s="1">
        <v>-22500</v>
      </c>
      <c r="F1964" s="1">
        <v>-22500</v>
      </c>
    </row>
    <row r="1965" spans="1:6" x14ac:dyDescent="0.35">
      <c r="A1965" t="s">
        <v>6</v>
      </c>
      <c r="B1965" t="s">
        <v>15</v>
      </c>
      <c r="C1965" t="s">
        <v>62</v>
      </c>
      <c r="D1965" s="1">
        <v>-25000</v>
      </c>
      <c r="E1965" s="1">
        <v>0</v>
      </c>
      <c r="F1965" s="1">
        <v>25000</v>
      </c>
    </row>
    <row r="1966" spans="1:6" x14ac:dyDescent="0.35">
      <c r="A1966" t="s">
        <v>97</v>
      </c>
      <c r="B1966" t="s">
        <v>15</v>
      </c>
      <c r="C1966" t="s">
        <v>62</v>
      </c>
      <c r="D1966" s="1">
        <v>-27000</v>
      </c>
      <c r="E1966" s="1">
        <v>0</v>
      </c>
      <c r="F1966" s="1">
        <v>27000</v>
      </c>
    </row>
    <row r="1967" spans="1:6" x14ac:dyDescent="0.35">
      <c r="A1967" t="s">
        <v>111</v>
      </c>
      <c r="B1967" t="s">
        <v>15</v>
      </c>
      <c r="C1967" t="s">
        <v>62</v>
      </c>
      <c r="D1967" s="1">
        <v>-29160</v>
      </c>
      <c r="E1967" s="1">
        <v>0</v>
      </c>
      <c r="F1967" s="1">
        <v>29160</v>
      </c>
    </row>
    <row r="1968" spans="1:6" x14ac:dyDescent="0.35">
      <c r="A1968" t="s">
        <v>113</v>
      </c>
      <c r="B1968" t="s">
        <v>15</v>
      </c>
      <c r="C1968" t="s">
        <v>62</v>
      </c>
      <c r="D1968" s="1">
        <v>-31492.799999999999</v>
      </c>
      <c r="E1968" s="1">
        <v>0</v>
      </c>
      <c r="F1968" s="1">
        <v>31492.799999999999</v>
      </c>
    </row>
    <row r="1969" spans="1:6" x14ac:dyDescent="0.35">
      <c r="A1969" t="s">
        <v>97</v>
      </c>
      <c r="B1969" t="s">
        <v>11</v>
      </c>
      <c r="C1969" t="s">
        <v>62</v>
      </c>
      <c r="D1969" s="1">
        <v>0</v>
      </c>
      <c r="E1969" s="1">
        <v>-3500</v>
      </c>
      <c r="F1969" s="1">
        <v>-3500</v>
      </c>
    </row>
    <row r="1970" spans="1:6" x14ac:dyDescent="0.35">
      <c r="A1970" t="s">
        <v>97</v>
      </c>
      <c r="B1970" t="s">
        <v>12</v>
      </c>
      <c r="C1970" t="s">
        <v>62</v>
      </c>
      <c r="D1970" s="1">
        <v>0</v>
      </c>
      <c r="E1970" s="1">
        <v>-3800</v>
      </c>
      <c r="F1970" s="1">
        <v>-3800</v>
      </c>
    </row>
    <row r="1971" spans="1:6" x14ac:dyDescent="0.35">
      <c r="A1971" t="s">
        <v>6</v>
      </c>
      <c r="B1971" t="s">
        <v>10</v>
      </c>
      <c r="C1971" t="s">
        <v>63</v>
      </c>
      <c r="D1971" s="1">
        <v>-883500</v>
      </c>
      <c r="E1971" s="1">
        <v>-569014.69999999995</v>
      </c>
      <c r="F1971" s="1">
        <v>314485.3</v>
      </c>
    </row>
    <row r="1972" spans="1:6" x14ac:dyDescent="0.35">
      <c r="A1972" t="s">
        <v>97</v>
      </c>
      <c r="B1972" t="s">
        <v>10</v>
      </c>
      <c r="C1972" t="s">
        <v>63</v>
      </c>
      <c r="D1972" s="1">
        <v>-1193500</v>
      </c>
      <c r="E1972" s="1">
        <v>-583134.69999999995</v>
      </c>
      <c r="F1972" s="1">
        <v>610365.30000000005</v>
      </c>
    </row>
    <row r="1973" spans="1:6" x14ac:dyDescent="0.35">
      <c r="A1973" t="s">
        <v>111</v>
      </c>
      <c r="B1973" t="s">
        <v>10</v>
      </c>
      <c r="C1973" t="s">
        <v>63</v>
      </c>
      <c r="D1973" s="1">
        <v>-1183500</v>
      </c>
      <c r="E1973" s="1">
        <v>-743707.7</v>
      </c>
      <c r="F1973" s="1">
        <v>439792.3</v>
      </c>
    </row>
    <row r="1974" spans="1:6" x14ac:dyDescent="0.35">
      <c r="A1974" t="s">
        <v>113</v>
      </c>
      <c r="B1974" t="s">
        <v>10</v>
      </c>
      <c r="C1974" t="s">
        <v>63</v>
      </c>
      <c r="D1974" s="1">
        <v>-1183500</v>
      </c>
      <c r="E1974" s="1">
        <v>-635396.69999999995</v>
      </c>
      <c r="F1974" s="1">
        <v>548103.30000000005</v>
      </c>
    </row>
    <row r="1975" spans="1:6" x14ac:dyDescent="0.35">
      <c r="A1975" t="s">
        <v>6</v>
      </c>
      <c r="B1975" t="s">
        <v>27</v>
      </c>
      <c r="C1975" t="s">
        <v>63</v>
      </c>
      <c r="D1975" s="1">
        <v>0</v>
      </c>
      <c r="E1975" s="1">
        <v>-69179.100000000006</v>
      </c>
      <c r="F1975" s="1">
        <v>-69179.100000000006</v>
      </c>
    </row>
    <row r="1976" spans="1:6" x14ac:dyDescent="0.35">
      <c r="A1976" t="s">
        <v>97</v>
      </c>
      <c r="B1976" t="s">
        <v>27</v>
      </c>
      <c r="C1976" t="s">
        <v>63</v>
      </c>
      <c r="D1976" s="1">
        <v>0</v>
      </c>
      <c r="E1976" s="1">
        <v>-105500</v>
      </c>
      <c r="F1976" s="1">
        <v>-105500</v>
      </c>
    </row>
    <row r="1977" spans="1:6" x14ac:dyDescent="0.35">
      <c r="A1977" t="s">
        <v>111</v>
      </c>
      <c r="B1977" t="s">
        <v>27</v>
      </c>
      <c r="C1977" t="s">
        <v>63</v>
      </c>
      <c r="D1977" s="1">
        <v>0</v>
      </c>
      <c r="E1977" s="1">
        <v>-60000</v>
      </c>
      <c r="F1977" s="1">
        <v>-60000</v>
      </c>
    </row>
    <row r="1978" spans="1:6" x14ac:dyDescent="0.35">
      <c r="A1978" t="s">
        <v>6</v>
      </c>
      <c r="B1978" t="s">
        <v>15</v>
      </c>
      <c r="C1978" t="s">
        <v>63</v>
      </c>
      <c r="D1978" s="1">
        <v>-569815</v>
      </c>
      <c r="E1978" s="1">
        <v>-1160227.29</v>
      </c>
      <c r="F1978" s="1">
        <v>-590412.29</v>
      </c>
    </row>
    <row r="1979" spans="1:6" x14ac:dyDescent="0.35">
      <c r="A1979" t="s">
        <v>97</v>
      </c>
      <c r="B1979" t="s">
        <v>15</v>
      </c>
      <c r="C1979" t="s">
        <v>63</v>
      </c>
      <c r="D1979" s="1">
        <v>-615400.19999999995</v>
      </c>
      <c r="E1979" s="1">
        <v>-1744218.6</v>
      </c>
      <c r="F1979" s="1">
        <v>-1128818.3999999999</v>
      </c>
    </row>
    <row r="1980" spans="1:6" x14ac:dyDescent="0.35">
      <c r="A1980" t="s">
        <v>111</v>
      </c>
      <c r="B1980" t="s">
        <v>15</v>
      </c>
      <c r="C1980" t="s">
        <v>63</v>
      </c>
      <c r="D1980" s="1">
        <v>-664632.22</v>
      </c>
      <c r="E1980" s="1">
        <v>-1364568.55</v>
      </c>
      <c r="F1980" s="1">
        <v>-699936.33</v>
      </c>
    </row>
    <row r="1981" spans="1:6" x14ac:dyDescent="0.35">
      <c r="A1981" t="s">
        <v>113</v>
      </c>
      <c r="B1981" t="s">
        <v>15</v>
      </c>
      <c r="C1981" t="s">
        <v>63</v>
      </c>
      <c r="D1981" s="1">
        <v>-717802.79</v>
      </c>
      <c r="E1981" s="1">
        <v>-1459044.61</v>
      </c>
      <c r="F1981" s="1">
        <v>-741241.82</v>
      </c>
    </row>
    <row r="1982" spans="1:6" x14ac:dyDescent="0.35">
      <c r="A1982" t="s">
        <v>6</v>
      </c>
      <c r="B1982" t="s">
        <v>11</v>
      </c>
      <c r="C1982" t="s">
        <v>63</v>
      </c>
      <c r="D1982" s="1">
        <v>-536305</v>
      </c>
      <c r="E1982" s="1">
        <v>-791293.32</v>
      </c>
      <c r="F1982" s="1">
        <v>-254988.32</v>
      </c>
    </row>
    <row r="1983" spans="1:6" x14ac:dyDescent="0.35">
      <c r="A1983" t="s">
        <v>97</v>
      </c>
      <c r="B1983" t="s">
        <v>11</v>
      </c>
      <c r="C1983" t="s">
        <v>63</v>
      </c>
      <c r="D1983" s="1">
        <v>-579209.4</v>
      </c>
      <c r="E1983" s="1">
        <v>-826626.78</v>
      </c>
      <c r="F1983" s="1">
        <v>-247417.38</v>
      </c>
    </row>
    <row r="1984" spans="1:6" x14ac:dyDescent="0.35">
      <c r="A1984" t="s">
        <v>111</v>
      </c>
      <c r="B1984" t="s">
        <v>11</v>
      </c>
      <c r="C1984" t="s">
        <v>63</v>
      </c>
      <c r="D1984" s="1">
        <v>-625546.15</v>
      </c>
      <c r="E1984" s="1">
        <v>-895038.03</v>
      </c>
      <c r="F1984" s="1">
        <v>-269491.88</v>
      </c>
    </row>
    <row r="1985" spans="1:6" x14ac:dyDescent="0.35">
      <c r="A1985" t="s">
        <v>113</v>
      </c>
      <c r="B1985" t="s">
        <v>11</v>
      </c>
      <c r="C1985" t="s">
        <v>63</v>
      </c>
      <c r="D1985" s="1">
        <v>-675589.84</v>
      </c>
      <c r="E1985" s="1">
        <v>-998012.55</v>
      </c>
      <c r="F1985" s="1">
        <v>-322422.71000000002</v>
      </c>
    </row>
    <row r="1986" spans="1:6" x14ac:dyDescent="0.35">
      <c r="A1986" t="s">
        <v>6</v>
      </c>
      <c r="B1986" t="s">
        <v>12</v>
      </c>
      <c r="C1986" t="s">
        <v>63</v>
      </c>
      <c r="D1986" s="1">
        <v>-420000</v>
      </c>
      <c r="E1986" s="1">
        <v>-688726.79</v>
      </c>
      <c r="F1986" s="1">
        <v>-268726.78999999998</v>
      </c>
    </row>
    <row r="1987" spans="1:6" x14ac:dyDescent="0.35">
      <c r="A1987" t="s">
        <v>97</v>
      </c>
      <c r="B1987" t="s">
        <v>12</v>
      </c>
      <c r="C1987" t="s">
        <v>63</v>
      </c>
      <c r="D1987" s="1">
        <v>-453600</v>
      </c>
      <c r="E1987" s="1">
        <v>-589802.31999999995</v>
      </c>
      <c r="F1987" s="1">
        <v>-136202.32</v>
      </c>
    </row>
    <row r="1988" spans="1:6" x14ac:dyDescent="0.35">
      <c r="A1988" t="s">
        <v>111</v>
      </c>
      <c r="B1988" t="s">
        <v>12</v>
      </c>
      <c r="C1988" t="s">
        <v>63</v>
      </c>
      <c r="D1988" s="1">
        <v>-489888</v>
      </c>
      <c r="E1988" s="1">
        <v>-650145.06000000006</v>
      </c>
      <c r="F1988" s="1">
        <v>-160257.06</v>
      </c>
    </row>
    <row r="1989" spans="1:6" x14ac:dyDescent="0.35">
      <c r="A1989" t="s">
        <v>113</v>
      </c>
      <c r="B1989" t="s">
        <v>12</v>
      </c>
      <c r="C1989" t="s">
        <v>63</v>
      </c>
      <c r="D1989" s="1">
        <v>-529079.04000000004</v>
      </c>
      <c r="E1989" s="1">
        <v>-751431.7</v>
      </c>
      <c r="F1989" s="1">
        <v>-222352.66</v>
      </c>
    </row>
    <row r="1990" spans="1:6" x14ac:dyDescent="0.35">
      <c r="A1990" t="s">
        <v>6</v>
      </c>
      <c r="B1990" t="s">
        <v>13</v>
      </c>
      <c r="C1990" t="s">
        <v>63</v>
      </c>
      <c r="D1990" s="1">
        <v>-239500</v>
      </c>
      <c r="E1990" s="1">
        <v>-361522.56</v>
      </c>
      <c r="F1990" s="1">
        <v>-122022.56</v>
      </c>
    </row>
    <row r="1991" spans="1:6" x14ac:dyDescent="0.35">
      <c r="A1991" t="s">
        <v>97</v>
      </c>
      <c r="B1991" t="s">
        <v>13</v>
      </c>
      <c r="C1991" t="s">
        <v>63</v>
      </c>
      <c r="D1991" s="1">
        <v>-258660</v>
      </c>
      <c r="E1991" s="1">
        <v>-361682.88</v>
      </c>
      <c r="F1991" s="1">
        <v>-103022.88</v>
      </c>
    </row>
    <row r="1992" spans="1:6" x14ac:dyDescent="0.35">
      <c r="A1992" t="s">
        <v>111</v>
      </c>
      <c r="B1992" t="s">
        <v>13</v>
      </c>
      <c r="C1992" t="s">
        <v>63</v>
      </c>
      <c r="D1992" s="1">
        <v>-279352.8</v>
      </c>
      <c r="E1992" s="1">
        <v>-471229.66</v>
      </c>
      <c r="F1992" s="1">
        <v>-191876.86</v>
      </c>
    </row>
    <row r="1993" spans="1:6" x14ac:dyDescent="0.35">
      <c r="A1993" t="s">
        <v>113</v>
      </c>
      <c r="B1993" t="s">
        <v>13</v>
      </c>
      <c r="C1993" t="s">
        <v>63</v>
      </c>
      <c r="D1993" s="1">
        <v>-301701.02</v>
      </c>
      <c r="E1993" s="1">
        <v>-696417.35</v>
      </c>
      <c r="F1993" s="1">
        <v>-394716.33</v>
      </c>
    </row>
    <row r="1994" spans="1:6" x14ac:dyDescent="0.35">
      <c r="A1994" t="s">
        <v>6</v>
      </c>
      <c r="B1994" t="s">
        <v>7</v>
      </c>
      <c r="C1994" t="s">
        <v>63</v>
      </c>
      <c r="D1994" s="1">
        <v>-80000</v>
      </c>
      <c r="E1994" s="1">
        <v>-37313.5</v>
      </c>
      <c r="F1994" s="1">
        <v>42686.5</v>
      </c>
    </row>
    <row r="1995" spans="1:6" x14ac:dyDescent="0.35">
      <c r="A1995" t="s">
        <v>97</v>
      </c>
      <c r="B1995" t="s">
        <v>7</v>
      </c>
      <c r="C1995" t="s">
        <v>63</v>
      </c>
      <c r="D1995" s="1">
        <v>-80000</v>
      </c>
      <c r="E1995" s="1">
        <v>-24012.1</v>
      </c>
      <c r="F1995" s="1">
        <v>55987.9</v>
      </c>
    </row>
    <row r="1996" spans="1:6" x14ac:dyDescent="0.35">
      <c r="A1996" t="s">
        <v>111</v>
      </c>
      <c r="B1996" t="s">
        <v>7</v>
      </c>
      <c r="C1996" t="s">
        <v>63</v>
      </c>
      <c r="D1996" s="1">
        <v>-90000</v>
      </c>
      <c r="E1996" s="1">
        <v>-256669.9</v>
      </c>
      <c r="F1996" s="1">
        <v>-166669.9</v>
      </c>
    </row>
    <row r="1997" spans="1:6" x14ac:dyDescent="0.35">
      <c r="A1997" t="s">
        <v>113</v>
      </c>
      <c r="B1997" t="s">
        <v>7</v>
      </c>
      <c r="C1997" t="s">
        <v>63</v>
      </c>
      <c r="D1997" s="1">
        <v>-90000</v>
      </c>
      <c r="E1997" s="1">
        <v>-24187.3</v>
      </c>
      <c r="F1997" s="1">
        <v>65812.7</v>
      </c>
    </row>
    <row r="1998" spans="1:6" x14ac:dyDescent="0.35">
      <c r="A1998" t="s">
        <v>6</v>
      </c>
      <c r="B1998" t="s">
        <v>21</v>
      </c>
      <c r="C1998" t="s">
        <v>63</v>
      </c>
      <c r="D1998" s="1">
        <v>-45924</v>
      </c>
      <c r="E1998" s="1">
        <v>-64539.199999999997</v>
      </c>
      <c r="F1998" s="1">
        <v>-18615.2</v>
      </c>
    </row>
    <row r="1999" spans="1:6" x14ac:dyDescent="0.35">
      <c r="A1999" t="s">
        <v>97</v>
      </c>
      <c r="B1999" t="s">
        <v>21</v>
      </c>
      <c r="C1999" t="s">
        <v>63</v>
      </c>
      <c r="D1999" s="1">
        <v>-45924</v>
      </c>
      <c r="E1999" s="1">
        <v>-112544.2</v>
      </c>
      <c r="F1999" s="1">
        <v>-66620.2</v>
      </c>
    </row>
    <row r="2000" spans="1:6" x14ac:dyDescent="0.35">
      <c r="A2000" t="s">
        <v>111</v>
      </c>
      <c r="B2000" t="s">
        <v>21</v>
      </c>
      <c r="C2000" t="s">
        <v>63</v>
      </c>
      <c r="D2000" s="1">
        <v>-45924</v>
      </c>
      <c r="E2000" s="1">
        <v>-161322.20000000001</v>
      </c>
      <c r="F2000" s="1">
        <v>-115398.2</v>
      </c>
    </row>
    <row r="2001" spans="1:6" x14ac:dyDescent="0.35">
      <c r="A2001" t="s">
        <v>113</v>
      </c>
      <c r="B2001" t="s">
        <v>21</v>
      </c>
      <c r="C2001" t="s">
        <v>63</v>
      </c>
      <c r="D2001" s="1">
        <v>-50000</v>
      </c>
      <c r="E2001" s="1">
        <v>-462701.2</v>
      </c>
      <c r="F2001" s="1">
        <v>-412701.2</v>
      </c>
    </row>
    <row r="2002" spans="1:6" x14ac:dyDescent="0.35">
      <c r="A2002" t="s">
        <v>6</v>
      </c>
      <c r="B2002" t="s">
        <v>8</v>
      </c>
      <c r="C2002" t="s">
        <v>63</v>
      </c>
      <c r="D2002" s="1">
        <v>-12700</v>
      </c>
      <c r="E2002" s="1">
        <v>0</v>
      </c>
      <c r="F2002" s="1">
        <v>12700</v>
      </c>
    </row>
    <row r="2003" spans="1:6" x14ac:dyDescent="0.35">
      <c r="A2003" t="s">
        <v>97</v>
      </c>
      <c r="B2003" t="s">
        <v>8</v>
      </c>
      <c r="C2003" t="s">
        <v>63</v>
      </c>
      <c r="D2003" s="1">
        <v>-12700</v>
      </c>
      <c r="E2003" s="1">
        <v>-20000</v>
      </c>
      <c r="F2003" s="1">
        <v>-7300</v>
      </c>
    </row>
    <row r="2004" spans="1:6" x14ac:dyDescent="0.35">
      <c r="A2004" t="s">
        <v>111</v>
      </c>
      <c r="B2004" t="s">
        <v>8</v>
      </c>
      <c r="C2004" t="s">
        <v>63</v>
      </c>
      <c r="D2004" s="1">
        <v>-12700</v>
      </c>
      <c r="E2004" s="1">
        <v>-840000</v>
      </c>
      <c r="F2004" s="1">
        <v>-827300</v>
      </c>
    </row>
    <row r="2005" spans="1:6" x14ac:dyDescent="0.35">
      <c r="A2005" t="s">
        <v>113</v>
      </c>
      <c r="B2005" t="s">
        <v>8</v>
      </c>
      <c r="C2005" t="s">
        <v>63</v>
      </c>
      <c r="D2005" s="1">
        <v>-12700</v>
      </c>
      <c r="E2005" s="1">
        <v>-316000</v>
      </c>
      <c r="F2005" s="1">
        <v>-303300</v>
      </c>
    </row>
    <row r="2006" spans="1:6" x14ac:dyDescent="0.35">
      <c r="A2006" t="s">
        <v>6</v>
      </c>
      <c r="B2006" t="s">
        <v>30</v>
      </c>
      <c r="C2006" t="s">
        <v>63</v>
      </c>
      <c r="D2006" s="1">
        <v>-3200000</v>
      </c>
      <c r="E2006" s="1">
        <v>-58080</v>
      </c>
      <c r="F2006" s="1">
        <v>3141920</v>
      </c>
    </row>
    <row r="2007" spans="1:6" x14ac:dyDescent="0.35">
      <c r="A2007" t="s">
        <v>97</v>
      </c>
      <c r="B2007" t="s">
        <v>30</v>
      </c>
      <c r="C2007" t="s">
        <v>63</v>
      </c>
      <c r="D2007" s="1">
        <v>0</v>
      </c>
      <c r="E2007" s="1">
        <v>-30250</v>
      </c>
      <c r="F2007" s="1">
        <v>-30250</v>
      </c>
    </row>
    <row r="2008" spans="1:6" x14ac:dyDescent="0.35">
      <c r="A2008" t="s">
        <v>111</v>
      </c>
      <c r="B2008" t="s">
        <v>30</v>
      </c>
      <c r="C2008" t="s">
        <v>63</v>
      </c>
      <c r="D2008" s="1">
        <v>0</v>
      </c>
      <c r="E2008" s="1">
        <v>-60000.27</v>
      </c>
      <c r="F2008" s="1">
        <v>-60000.27</v>
      </c>
    </row>
    <row r="2009" spans="1:6" x14ac:dyDescent="0.35">
      <c r="A2009" t="s">
        <v>113</v>
      </c>
      <c r="B2009" t="s">
        <v>30</v>
      </c>
      <c r="C2009" t="s">
        <v>63</v>
      </c>
      <c r="D2009" s="1">
        <v>0</v>
      </c>
      <c r="E2009" s="1">
        <v>-126800</v>
      </c>
      <c r="F2009" s="1">
        <v>-126800</v>
      </c>
    </row>
    <row r="2010" spans="1:6" x14ac:dyDescent="0.35">
      <c r="A2010" t="s">
        <v>6</v>
      </c>
      <c r="B2010" t="s">
        <v>40</v>
      </c>
      <c r="C2010" t="s">
        <v>63</v>
      </c>
      <c r="D2010" s="1">
        <v>-100000</v>
      </c>
      <c r="E2010" s="1">
        <v>-3630</v>
      </c>
      <c r="F2010" s="1">
        <v>96370</v>
      </c>
    </row>
    <row r="2011" spans="1:6" x14ac:dyDescent="0.35">
      <c r="A2011" t="s">
        <v>97</v>
      </c>
      <c r="B2011" t="s">
        <v>40</v>
      </c>
      <c r="C2011" t="s">
        <v>63</v>
      </c>
      <c r="D2011" s="1">
        <v>-40000</v>
      </c>
      <c r="E2011" s="1">
        <v>0</v>
      </c>
      <c r="F2011" s="1">
        <v>40000</v>
      </c>
    </row>
    <row r="2012" spans="1:6" x14ac:dyDescent="0.35">
      <c r="A2012" t="s">
        <v>111</v>
      </c>
      <c r="B2012" t="s">
        <v>40</v>
      </c>
      <c r="C2012" t="s">
        <v>63</v>
      </c>
      <c r="D2012" s="1">
        <v>-60000</v>
      </c>
      <c r="E2012" s="1">
        <v>0</v>
      </c>
      <c r="F2012" s="1">
        <v>60000</v>
      </c>
    </row>
    <row r="2013" spans="1:6" x14ac:dyDescent="0.35">
      <c r="A2013" t="s">
        <v>97</v>
      </c>
      <c r="B2013" t="s">
        <v>98</v>
      </c>
      <c r="C2013" t="s">
        <v>63</v>
      </c>
      <c r="D2013" s="1">
        <v>-200000</v>
      </c>
      <c r="E2013" s="1">
        <v>0</v>
      </c>
      <c r="F2013" s="1">
        <v>200000</v>
      </c>
    </row>
    <row r="2014" spans="1:6" x14ac:dyDescent="0.35">
      <c r="A2014" t="s">
        <v>111</v>
      </c>
      <c r="B2014" t="s">
        <v>98</v>
      </c>
      <c r="C2014" t="s">
        <v>63</v>
      </c>
      <c r="D2014" s="1">
        <v>-200000</v>
      </c>
      <c r="E2014" s="1">
        <v>0</v>
      </c>
      <c r="F2014" s="1">
        <v>200000</v>
      </c>
    </row>
    <row r="2015" spans="1:6" x14ac:dyDescent="0.35">
      <c r="A2015" t="s">
        <v>113</v>
      </c>
      <c r="B2015" t="s">
        <v>98</v>
      </c>
      <c r="C2015" t="s">
        <v>63</v>
      </c>
      <c r="D2015" s="1">
        <v>-200000</v>
      </c>
      <c r="E2015" s="1">
        <v>0</v>
      </c>
      <c r="F2015" s="1">
        <v>200000</v>
      </c>
    </row>
    <row r="2016" spans="1:6" x14ac:dyDescent="0.35">
      <c r="A2016" t="s">
        <v>6</v>
      </c>
      <c r="B2016" t="s">
        <v>18</v>
      </c>
      <c r="C2016" t="s">
        <v>63</v>
      </c>
      <c r="D2016" s="1">
        <v>-30000</v>
      </c>
      <c r="E2016" s="1">
        <v>-68511</v>
      </c>
      <c r="F2016" s="1">
        <v>-38511</v>
      </c>
    </row>
    <row r="2017" spans="1:6" x14ac:dyDescent="0.35">
      <c r="A2017" t="s">
        <v>97</v>
      </c>
      <c r="B2017" t="s">
        <v>18</v>
      </c>
      <c r="C2017" t="s">
        <v>63</v>
      </c>
      <c r="D2017" s="1">
        <v>-30000</v>
      </c>
      <c r="E2017" s="1">
        <v>-33832</v>
      </c>
      <c r="F2017" s="1">
        <v>-3832</v>
      </c>
    </row>
    <row r="2018" spans="1:6" x14ac:dyDescent="0.35">
      <c r="A2018" t="s">
        <v>111</v>
      </c>
      <c r="B2018" t="s">
        <v>18</v>
      </c>
      <c r="C2018" t="s">
        <v>63</v>
      </c>
      <c r="D2018" s="1">
        <v>-200000</v>
      </c>
      <c r="E2018" s="1">
        <v>-45786</v>
      </c>
      <c r="F2018" s="1">
        <v>154214</v>
      </c>
    </row>
    <row r="2019" spans="1:6" x14ac:dyDescent="0.35">
      <c r="A2019" t="s">
        <v>113</v>
      </c>
      <c r="B2019" t="s">
        <v>18</v>
      </c>
      <c r="C2019" t="s">
        <v>63</v>
      </c>
      <c r="D2019" s="1">
        <v>-30000</v>
      </c>
      <c r="E2019" s="1">
        <v>-79889</v>
      </c>
      <c r="F2019" s="1">
        <v>-49889</v>
      </c>
    </row>
    <row r="2020" spans="1:6" x14ac:dyDescent="0.35">
      <c r="A2020" t="s">
        <v>6</v>
      </c>
      <c r="B2020" t="s">
        <v>21</v>
      </c>
      <c r="C2020" t="s">
        <v>64</v>
      </c>
      <c r="D2020" s="1">
        <v>1800000</v>
      </c>
      <c r="E2020" s="1">
        <v>2022268</v>
      </c>
      <c r="F2020" s="1">
        <v>222268</v>
      </c>
    </row>
    <row r="2021" spans="1:6" x14ac:dyDescent="0.35">
      <c r="A2021" t="s">
        <v>97</v>
      </c>
      <c r="B2021" t="s">
        <v>21</v>
      </c>
      <c r="C2021" t="s">
        <v>64</v>
      </c>
      <c r="D2021" s="1">
        <v>1800000</v>
      </c>
      <c r="E2021" s="1">
        <v>1959527</v>
      </c>
      <c r="F2021" s="1">
        <v>159527</v>
      </c>
    </row>
    <row r="2022" spans="1:6" x14ac:dyDescent="0.35">
      <c r="A2022" t="s">
        <v>111</v>
      </c>
      <c r="B2022" t="s">
        <v>21</v>
      </c>
      <c r="C2022" t="s">
        <v>64</v>
      </c>
      <c r="D2022" s="1">
        <v>1800000</v>
      </c>
      <c r="E2022" s="1">
        <v>2302046</v>
      </c>
      <c r="F2022" s="1">
        <v>502046</v>
      </c>
    </row>
    <row r="2023" spans="1:6" x14ac:dyDescent="0.35">
      <c r="A2023" t="s">
        <v>113</v>
      </c>
      <c r="B2023" t="s">
        <v>21</v>
      </c>
      <c r="C2023" t="s">
        <v>64</v>
      </c>
      <c r="D2023" s="1">
        <v>2450000</v>
      </c>
      <c r="E2023" s="1">
        <v>2682424.3199999998</v>
      </c>
      <c r="F2023" s="1">
        <v>232424.32000000001</v>
      </c>
    </row>
    <row r="2024" spans="1:6" x14ac:dyDescent="0.35">
      <c r="A2024" t="s">
        <v>6</v>
      </c>
      <c r="B2024" t="s">
        <v>10</v>
      </c>
      <c r="C2024" t="s">
        <v>65</v>
      </c>
      <c r="D2024" s="1">
        <v>-95000</v>
      </c>
      <c r="E2024" s="1">
        <v>-96516.92</v>
      </c>
      <c r="F2024" s="1">
        <v>-1516.92</v>
      </c>
    </row>
    <row r="2025" spans="1:6" x14ac:dyDescent="0.35">
      <c r="A2025" t="s">
        <v>97</v>
      </c>
      <c r="B2025" t="s">
        <v>10</v>
      </c>
      <c r="C2025" t="s">
        <v>65</v>
      </c>
      <c r="D2025" s="1">
        <v>-95000</v>
      </c>
      <c r="E2025" s="1">
        <v>-103205.86</v>
      </c>
      <c r="F2025" s="1">
        <v>-8205.86</v>
      </c>
    </row>
    <row r="2026" spans="1:6" x14ac:dyDescent="0.35">
      <c r="A2026" t="s">
        <v>111</v>
      </c>
      <c r="B2026" t="s">
        <v>10</v>
      </c>
      <c r="C2026" t="s">
        <v>65</v>
      </c>
      <c r="D2026" s="1">
        <v>-95000</v>
      </c>
      <c r="E2026" s="1">
        <v>-113561.45</v>
      </c>
      <c r="F2026" s="1">
        <v>-18561.45</v>
      </c>
    </row>
    <row r="2027" spans="1:6" x14ac:dyDescent="0.35">
      <c r="A2027" t="s">
        <v>113</v>
      </c>
      <c r="B2027" t="s">
        <v>10</v>
      </c>
      <c r="C2027" t="s">
        <v>65</v>
      </c>
      <c r="D2027" s="1">
        <v>-95000</v>
      </c>
      <c r="E2027" s="1">
        <v>-123344.38</v>
      </c>
      <c r="F2027" s="1">
        <v>-28344.38</v>
      </c>
    </row>
    <row r="2028" spans="1:6" x14ac:dyDescent="0.35">
      <c r="A2028" t="s">
        <v>6</v>
      </c>
      <c r="B2028" t="s">
        <v>15</v>
      </c>
      <c r="C2028" t="s">
        <v>65</v>
      </c>
      <c r="D2028" s="1">
        <v>-223338</v>
      </c>
      <c r="E2028" s="1">
        <v>-1672037.03</v>
      </c>
      <c r="F2028" s="1">
        <v>-1448699.03</v>
      </c>
    </row>
    <row r="2029" spans="1:6" x14ac:dyDescent="0.35">
      <c r="A2029" t="s">
        <v>97</v>
      </c>
      <c r="B2029" t="s">
        <v>15</v>
      </c>
      <c r="C2029" t="s">
        <v>65</v>
      </c>
      <c r="D2029" s="1">
        <v>-241205</v>
      </c>
      <c r="E2029" s="1">
        <v>0</v>
      </c>
      <c r="F2029" s="1">
        <v>241205</v>
      </c>
    </row>
    <row r="2030" spans="1:6" x14ac:dyDescent="0.35">
      <c r="A2030" t="s">
        <v>111</v>
      </c>
      <c r="B2030" t="s">
        <v>15</v>
      </c>
      <c r="C2030" t="s">
        <v>65</v>
      </c>
      <c r="D2030" s="1">
        <v>-406301</v>
      </c>
      <c r="E2030" s="1">
        <v>-958328.97</v>
      </c>
      <c r="F2030" s="1">
        <v>-552027.97</v>
      </c>
    </row>
    <row r="2031" spans="1:6" x14ac:dyDescent="0.35">
      <c r="A2031" t="s">
        <v>113</v>
      </c>
      <c r="B2031" t="s">
        <v>15</v>
      </c>
      <c r="C2031" t="s">
        <v>65</v>
      </c>
      <c r="D2031" s="1">
        <v>-427142</v>
      </c>
      <c r="E2031" s="1">
        <v>-396952.36</v>
      </c>
      <c r="F2031" s="1">
        <v>30189.64</v>
      </c>
    </row>
    <row r="2032" spans="1:6" x14ac:dyDescent="0.35">
      <c r="A2032" t="s">
        <v>6</v>
      </c>
      <c r="B2032" t="s">
        <v>11</v>
      </c>
      <c r="C2032" t="s">
        <v>65</v>
      </c>
      <c r="D2032" s="1">
        <v>-167503</v>
      </c>
      <c r="E2032" s="1">
        <v>-131405.34</v>
      </c>
      <c r="F2032" s="1">
        <v>36097.660000000003</v>
      </c>
    </row>
    <row r="2033" spans="1:6" x14ac:dyDescent="0.35">
      <c r="A2033" t="s">
        <v>97</v>
      </c>
      <c r="B2033" t="s">
        <v>11</v>
      </c>
      <c r="C2033" t="s">
        <v>65</v>
      </c>
      <c r="D2033" s="1">
        <v>-180903</v>
      </c>
      <c r="E2033" s="1">
        <v>0</v>
      </c>
      <c r="F2033" s="1">
        <v>180903</v>
      </c>
    </row>
    <row r="2034" spans="1:6" x14ac:dyDescent="0.35">
      <c r="A2034" t="s">
        <v>111</v>
      </c>
      <c r="B2034" t="s">
        <v>11</v>
      </c>
      <c r="C2034" t="s">
        <v>65</v>
      </c>
      <c r="D2034" s="1">
        <v>-260175</v>
      </c>
      <c r="E2034" s="1">
        <v>-133995.53</v>
      </c>
      <c r="F2034" s="1">
        <v>126179.47</v>
      </c>
    </row>
    <row r="2035" spans="1:6" x14ac:dyDescent="0.35">
      <c r="A2035" t="s">
        <v>113</v>
      </c>
      <c r="B2035" t="s">
        <v>11</v>
      </c>
      <c r="C2035" t="s">
        <v>65</v>
      </c>
      <c r="D2035" s="1">
        <v>-275806</v>
      </c>
      <c r="E2035" s="1">
        <v>-386068.29</v>
      </c>
      <c r="F2035" s="1">
        <v>-110262.29</v>
      </c>
    </row>
    <row r="2036" spans="1:6" x14ac:dyDescent="0.35">
      <c r="A2036" t="s">
        <v>6</v>
      </c>
      <c r="B2036" t="s">
        <v>12</v>
      </c>
      <c r="C2036" t="s">
        <v>65</v>
      </c>
      <c r="D2036" s="1">
        <v>-160000</v>
      </c>
      <c r="E2036" s="1">
        <v>-131405.34</v>
      </c>
      <c r="F2036" s="1">
        <v>28594.66</v>
      </c>
    </row>
    <row r="2037" spans="1:6" x14ac:dyDescent="0.35">
      <c r="A2037" t="s">
        <v>97</v>
      </c>
      <c r="B2037" t="s">
        <v>12</v>
      </c>
      <c r="C2037" t="s">
        <v>65</v>
      </c>
      <c r="D2037" s="1">
        <v>-172800</v>
      </c>
      <c r="E2037" s="1">
        <v>0</v>
      </c>
      <c r="F2037" s="1">
        <v>172800</v>
      </c>
    </row>
    <row r="2038" spans="1:6" x14ac:dyDescent="0.35">
      <c r="A2038" t="s">
        <v>111</v>
      </c>
      <c r="B2038" t="s">
        <v>12</v>
      </c>
      <c r="C2038" t="s">
        <v>65</v>
      </c>
      <c r="D2038" s="1">
        <v>-251424</v>
      </c>
      <c r="E2038" s="1">
        <v>-133995.53</v>
      </c>
      <c r="F2038" s="1">
        <v>117428.47</v>
      </c>
    </row>
    <row r="2039" spans="1:6" x14ac:dyDescent="0.35">
      <c r="A2039" t="s">
        <v>113</v>
      </c>
      <c r="B2039" t="s">
        <v>12</v>
      </c>
      <c r="C2039" t="s">
        <v>65</v>
      </c>
      <c r="D2039" s="1">
        <v>-266354</v>
      </c>
      <c r="E2039" s="1">
        <v>-386068.29</v>
      </c>
      <c r="F2039" s="1">
        <v>-119714.29</v>
      </c>
    </row>
    <row r="2040" spans="1:6" x14ac:dyDescent="0.35">
      <c r="A2040" t="s">
        <v>6</v>
      </c>
      <c r="B2040" t="s">
        <v>13</v>
      </c>
      <c r="C2040" t="s">
        <v>65</v>
      </c>
      <c r="D2040" s="1">
        <v>-55834</v>
      </c>
      <c r="E2040" s="1">
        <v>-98554</v>
      </c>
      <c r="F2040" s="1">
        <v>-42720</v>
      </c>
    </row>
    <row r="2041" spans="1:6" x14ac:dyDescent="0.35">
      <c r="A2041" t="s">
        <v>97</v>
      </c>
      <c r="B2041" t="s">
        <v>13</v>
      </c>
      <c r="C2041" t="s">
        <v>65</v>
      </c>
      <c r="D2041" s="1">
        <v>-60301</v>
      </c>
      <c r="E2041" s="1">
        <v>0</v>
      </c>
      <c r="F2041" s="1">
        <v>60301</v>
      </c>
    </row>
    <row r="2042" spans="1:6" x14ac:dyDescent="0.35">
      <c r="A2042" t="s">
        <v>111</v>
      </c>
      <c r="B2042" t="s">
        <v>13</v>
      </c>
      <c r="C2042" t="s">
        <v>65</v>
      </c>
      <c r="D2042" s="1">
        <v>-113725</v>
      </c>
      <c r="E2042" s="1">
        <v>-100496.65</v>
      </c>
      <c r="F2042" s="1">
        <v>13228.35</v>
      </c>
    </row>
    <row r="2043" spans="1:6" x14ac:dyDescent="0.35">
      <c r="A2043" t="s">
        <v>113</v>
      </c>
      <c r="B2043" t="s">
        <v>13</v>
      </c>
      <c r="C2043" t="s">
        <v>65</v>
      </c>
      <c r="D2043" s="1">
        <v>-118935</v>
      </c>
      <c r="E2043" s="1">
        <v>-383891.47</v>
      </c>
      <c r="F2043" s="1">
        <v>-264956.46999999997</v>
      </c>
    </row>
    <row r="2044" spans="1:6" x14ac:dyDescent="0.35">
      <c r="A2044" t="s">
        <v>6</v>
      </c>
      <c r="B2044" t="s">
        <v>8</v>
      </c>
      <c r="C2044" t="s">
        <v>65</v>
      </c>
      <c r="D2044" s="1">
        <v>-105000</v>
      </c>
      <c r="E2044" s="1">
        <v>-89966.88</v>
      </c>
      <c r="F2044" s="1">
        <v>15033.12</v>
      </c>
    </row>
    <row r="2045" spans="1:6" x14ac:dyDescent="0.35">
      <c r="A2045" t="s">
        <v>97</v>
      </c>
      <c r="B2045" t="s">
        <v>8</v>
      </c>
      <c r="C2045" t="s">
        <v>65</v>
      </c>
      <c r="D2045" s="1">
        <v>-277500</v>
      </c>
      <c r="E2045" s="1">
        <v>-113944.19</v>
      </c>
      <c r="F2045" s="1">
        <v>163555.81</v>
      </c>
    </row>
    <row r="2046" spans="1:6" x14ac:dyDescent="0.35">
      <c r="A2046" t="s">
        <v>111</v>
      </c>
      <c r="B2046" t="s">
        <v>8</v>
      </c>
      <c r="C2046" t="s">
        <v>65</v>
      </c>
      <c r="D2046" s="1">
        <v>-105000</v>
      </c>
      <c r="E2046" s="1">
        <v>-300896.75</v>
      </c>
      <c r="F2046" s="1">
        <v>-195896.75</v>
      </c>
    </row>
    <row r="2047" spans="1:6" x14ac:dyDescent="0.35">
      <c r="A2047" t="s">
        <v>113</v>
      </c>
      <c r="B2047" t="s">
        <v>8</v>
      </c>
      <c r="C2047" t="s">
        <v>65</v>
      </c>
      <c r="D2047" s="1">
        <v>-105000</v>
      </c>
      <c r="E2047" s="1">
        <v>-138974.54999999999</v>
      </c>
      <c r="F2047" s="1">
        <v>-33974.550000000003</v>
      </c>
    </row>
    <row r="2048" spans="1:6" x14ac:dyDescent="0.35">
      <c r="A2048" t="s">
        <v>6</v>
      </c>
      <c r="B2048" t="s">
        <v>10</v>
      </c>
      <c r="C2048" t="s">
        <v>66</v>
      </c>
      <c r="D2048" s="1">
        <v>-3899827.42</v>
      </c>
      <c r="E2048" s="1">
        <v>-3899831.35</v>
      </c>
      <c r="F2048" s="1">
        <v>-3.93</v>
      </c>
    </row>
    <row r="2049" spans="1:6" x14ac:dyDescent="0.35">
      <c r="A2049" t="s">
        <v>97</v>
      </c>
      <c r="B2049" t="s">
        <v>10</v>
      </c>
      <c r="C2049" t="s">
        <v>66</v>
      </c>
      <c r="D2049" s="1">
        <v>-4306765.93</v>
      </c>
      <c r="E2049" s="1">
        <v>-4352762.1900000004</v>
      </c>
      <c r="F2049" s="1">
        <v>-45996.26</v>
      </c>
    </row>
    <row r="2050" spans="1:6" x14ac:dyDescent="0.35">
      <c r="A2050" t="s">
        <v>111</v>
      </c>
      <c r="B2050" t="s">
        <v>10</v>
      </c>
      <c r="C2050" t="s">
        <v>66</v>
      </c>
      <c r="D2050" s="1">
        <v>-4645881.3600000003</v>
      </c>
      <c r="E2050" s="1">
        <v>-4821615.9000000004</v>
      </c>
      <c r="F2050" s="1">
        <v>-175734.54</v>
      </c>
    </row>
    <row r="2051" spans="1:6" x14ac:dyDescent="0.35">
      <c r="A2051" t="s">
        <v>113</v>
      </c>
      <c r="B2051" t="s">
        <v>10</v>
      </c>
      <c r="C2051" t="s">
        <v>66</v>
      </c>
      <c r="D2051" s="1">
        <v>-7924014.1600000001</v>
      </c>
      <c r="E2051" s="1">
        <v>-8811993.8100000005</v>
      </c>
      <c r="F2051" s="1">
        <v>-887979.65</v>
      </c>
    </row>
    <row r="2052" spans="1:6" x14ac:dyDescent="0.35">
      <c r="A2052" t="s">
        <v>6</v>
      </c>
      <c r="B2052" t="s">
        <v>7</v>
      </c>
      <c r="C2052" t="s">
        <v>66</v>
      </c>
      <c r="D2052" s="1">
        <v>-386872.84</v>
      </c>
      <c r="E2052" s="1">
        <v>-386873.57</v>
      </c>
      <c r="F2052" s="1">
        <v>-0.73</v>
      </c>
    </row>
    <row r="2053" spans="1:6" x14ac:dyDescent="0.35">
      <c r="A2053" t="s">
        <v>97</v>
      </c>
      <c r="B2053" t="s">
        <v>7</v>
      </c>
      <c r="C2053" t="s">
        <v>66</v>
      </c>
      <c r="D2053" s="1">
        <v>-427242.18</v>
      </c>
      <c r="E2053" s="1">
        <v>-427243.32</v>
      </c>
      <c r="F2053" s="1">
        <v>-1.1399999999999999</v>
      </c>
    </row>
    <row r="2054" spans="1:6" x14ac:dyDescent="0.35">
      <c r="A2054" t="s">
        <v>111</v>
      </c>
      <c r="B2054" t="s">
        <v>7</v>
      </c>
      <c r="C2054" t="s">
        <v>66</v>
      </c>
      <c r="D2054" s="1">
        <v>-469179.2</v>
      </c>
      <c r="E2054" s="1">
        <v>-485286.56</v>
      </c>
      <c r="F2054" s="1">
        <v>-16107.36</v>
      </c>
    </row>
    <row r="2055" spans="1:6" x14ac:dyDescent="0.35">
      <c r="A2055" t="s">
        <v>113</v>
      </c>
      <c r="B2055" t="s">
        <v>7</v>
      </c>
      <c r="C2055" t="s">
        <v>66</v>
      </c>
      <c r="D2055" s="1">
        <v>-793988.19</v>
      </c>
      <c r="E2055" s="1">
        <v>-866340.67</v>
      </c>
      <c r="F2055" s="1">
        <v>-72352.479999999996</v>
      </c>
    </row>
    <row r="2056" spans="1:6" x14ac:dyDescent="0.35">
      <c r="A2056" t="s">
        <v>6</v>
      </c>
      <c r="B2056" t="s">
        <v>8</v>
      </c>
      <c r="C2056" t="s">
        <v>66</v>
      </c>
      <c r="D2056" s="1">
        <v>-296818.78000000003</v>
      </c>
      <c r="E2056" s="1">
        <v>-296818.87</v>
      </c>
      <c r="F2056" s="1">
        <v>-0.09</v>
      </c>
    </row>
    <row r="2057" spans="1:6" x14ac:dyDescent="0.35">
      <c r="A2057" t="s">
        <v>97</v>
      </c>
      <c r="B2057" t="s">
        <v>8</v>
      </c>
      <c r="C2057" t="s">
        <v>66</v>
      </c>
      <c r="D2057" s="1">
        <v>-327791.17</v>
      </c>
      <c r="E2057" s="1">
        <v>-327791.34999999998</v>
      </c>
      <c r="F2057" s="1">
        <v>-0.18</v>
      </c>
    </row>
    <row r="2058" spans="1:6" x14ac:dyDescent="0.35">
      <c r="A2058" t="s">
        <v>111</v>
      </c>
      <c r="B2058" t="s">
        <v>8</v>
      </c>
      <c r="C2058" t="s">
        <v>66</v>
      </c>
      <c r="D2058" s="1">
        <v>-353601.5</v>
      </c>
      <c r="E2058" s="1">
        <v>-371015.19</v>
      </c>
      <c r="F2058" s="1">
        <v>-17413.689999999999</v>
      </c>
    </row>
    <row r="2059" spans="1:6" x14ac:dyDescent="0.35">
      <c r="A2059" t="s">
        <v>113</v>
      </c>
      <c r="B2059" t="s">
        <v>8</v>
      </c>
      <c r="C2059" t="s">
        <v>66</v>
      </c>
      <c r="D2059" s="1">
        <v>-603948.18000000005</v>
      </c>
      <c r="E2059" s="1">
        <v>-665773.25</v>
      </c>
      <c r="F2059" s="1">
        <v>-61825.07</v>
      </c>
    </row>
    <row r="2060" spans="1:6" x14ac:dyDescent="0.35">
      <c r="A2060" t="s">
        <v>6</v>
      </c>
      <c r="B2060" t="s">
        <v>18</v>
      </c>
      <c r="C2060" t="s">
        <v>66</v>
      </c>
      <c r="D2060" s="1">
        <v>-244953.88</v>
      </c>
      <c r="E2060" s="1">
        <v>-244954.57</v>
      </c>
      <c r="F2060" s="1">
        <v>-0.69</v>
      </c>
    </row>
    <row r="2061" spans="1:6" x14ac:dyDescent="0.35">
      <c r="A2061" t="s">
        <v>97</v>
      </c>
      <c r="B2061" t="s">
        <v>18</v>
      </c>
      <c r="C2061" t="s">
        <v>66</v>
      </c>
      <c r="D2061" s="1">
        <v>-270514.28000000003</v>
      </c>
      <c r="E2061" s="1">
        <v>-270514.36</v>
      </c>
      <c r="F2061" s="1">
        <v>-0.08</v>
      </c>
    </row>
    <row r="2062" spans="1:6" x14ac:dyDescent="0.35">
      <c r="A2062" t="s">
        <v>111</v>
      </c>
      <c r="B2062" t="s">
        <v>18</v>
      </c>
      <c r="C2062" t="s">
        <v>66</v>
      </c>
      <c r="D2062" s="1">
        <v>-291814.62</v>
      </c>
      <c r="E2062" s="1">
        <v>-302465.69</v>
      </c>
      <c r="F2062" s="1">
        <v>-10651.07</v>
      </c>
    </row>
    <row r="2063" spans="1:6" x14ac:dyDescent="0.35">
      <c r="A2063" t="s">
        <v>113</v>
      </c>
      <c r="B2063" t="s">
        <v>18</v>
      </c>
      <c r="C2063" t="s">
        <v>66</v>
      </c>
      <c r="D2063" s="1">
        <v>-499759.87</v>
      </c>
      <c r="E2063" s="1">
        <v>-539965.77</v>
      </c>
      <c r="F2063" s="1">
        <v>-40205.9</v>
      </c>
    </row>
    <row r="2064" spans="1:6" x14ac:dyDescent="0.35">
      <c r="A2064" t="s">
        <v>6</v>
      </c>
      <c r="B2064" t="s">
        <v>15</v>
      </c>
      <c r="C2064" t="s">
        <v>67</v>
      </c>
      <c r="D2064" s="1">
        <v>-169082.43</v>
      </c>
      <c r="E2064" s="1">
        <v>-4557466.2</v>
      </c>
      <c r="F2064" s="1">
        <v>-4388383.7699999996</v>
      </c>
    </row>
    <row r="2065" spans="1:6" x14ac:dyDescent="0.35">
      <c r="A2065" t="s">
        <v>97</v>
      </c>
      <c r="B2065" t="s">
        <v>15</v>
      </c>
      <c r="C2065" t="s">
        <v>67</v>
      </c>
      <c r="D2065" s="1">
        <v>-186725.82</v>
      </c>
      <c r="E2065" s="1">
        <v>-5086036.7699999996</v>
      </c>
      <c r="F2065" s="1">
        <v>-4899310.95</v>
      </c>
    </row>
    <row r="2066" spans="1:6" x14ac:dyDescent="0.35">
      <c r="A2066" t="s">
        <v>111</v>
      </c>
      <c r="B2066" t="s">
        <v>15</v>
      </c>
      <c r="C2066" t="s">
        <v>67</v>
      </c>
      <c r="D2066" s="1">
        <v>-201428.64</v>
      </c>
      <c r="E2066" s="1">
        <v>-5652076.0300000003</v>
      </c>
      <c r="F2066" s="1">
        <v>-5450647.3899999997</v>
      </c>
    </row>
    <row r="2067" spans="1:6" x14ac:dyDescent="0.35">
      <c r="A2067" t="s">
        <v>113</v>
      </c>
      <c r="B2067" t="s">
        <v>15</v>
      </c>
      <c r="C2067" t="s">
        <v>67</v>
      </c>
      <c r="D2067" s="1">
        <v>-337955.1</v>
      </c>
      <c r="E2067" s="1">
        <v>-10158342.939999999</v>
      </c>
      <c r="F2067" s="1">
        <v>-9820387.8399999999</v>
      </c>
    </row>
    <row r="2068" spans="1:6" x14ac:dyDescent="0.35">
      <c r="A2068" t="s">
        <v>6</v>
      </c>
      <c r="B2068" t="s">
        <v>11</v>
      </c>
      <c r="C2068" t="s">
        <v>67</v>
      </c>
      <c r="D2068" s="1">
        <v>-75147.75</v>
      </c>
      <c r="E2068" s="1">
        <v>-3093565.96</v>
      </c>
      <c r="F2068" s="1">
        <v>-3018418.21</v>
      </c>
    </row>
    <row r="2069" spans="1:6" x14ac:dyDescent="0.35">
      <c r="A2069" t="s">
        <v>97</v>
      </c>
      <c r="B2069" t="s">
        <v>11</v>
      </c>
      <c r="C2069" t="s">
        <v>67</v>
      </c>
      <c r="D2069" s="1">
        <v>-82989.25</v>
      </c>
      <c r="E2069" s="1">
        <v>-2248578.27</v>
      </c>
      <c r="F2069" s="1">
        <v>-2165589.02</v>
      </c>
    </row>
    <row r="2070" spans="1:6" x14ac:dyDescent="0.35">
      <c r="A2070" t="s">
        <v>111</v>
      </c>
      <c r="B2070" t="s">
        <v>11</v>
      </c>
      <c r="C2070" t="s">
        <v>67</v>
      </c>
      <c r="D2070" s="1">
        <v>-89523.839999999997</v>
      </c>
      <c r="E2070" s="1">
        <v>-2700848.64</v>
      </c>
      <c r="F2070" s="1">
        <v>-2611324.7999999998</v>
      </c>
    </row>
    <row r="2071" spans="1:6" x14ac:dyDescent="0.35">
      <c r="A2071" t="s">
        <v>113</v>
      </c>
      <c r="B2071" t="s">
        <v>11</v>
      </c>
      <c r="C2071" t="s">
        <v>67</v>
      </c>
      <c r="D2071" s="1">
        <v>-150202.26999999999</v>
      </c>
      <c r="E2071" s="1">
        <v>-4630839.95</v>
      </c>
      <c r="F2071" s="1">
        <v>-4480637.68</v>
      </c>
    </row>
    <row r="2072" spans="1:6" x14ac:dyDescent="0.35">
      <c r="A2072" t="s">
        <v>6</v>
      </c>
      <c r="B2072" t="s">
        <v>12</v>
      </c>
      <c r="C2072" t="s">
        <v>67</v>
      </c>
      <c r="D2072" s="1">
        <v>-75147.75</v>
      </c>
      <c r="E2072" s="1">
        <v>-1574774.81</v>
      </c>
      <c r="F2072" s="1">
        <v>-1499627.06</v>
      </c>
    </row>
    <row r="2073" spans="1:6" x14ac:dyDescent="0.35">
      <c r="A2073" t="s">
        <v>97</v>
      </c>
      <c r="B2073" t="s">
        <v>12</v>
      </c>
      <c r="C2073" t="s">
        <v>67</v>
      </c>
      <c r="D2073" s="1">
        <v>-82989.25</v>
      </c>
      <c r="E2073" s="1">
        <v>-1750825.06</v>
      </c>
      <c r="F2073" s="1">
        <v>-1667835.81</v>
      </c>
    </row>
    <row r="2074" spans="1:6" x14ac:dyDescent="0.35">
      <c r="A2074" t="s">
        <v>111</v>
      </c>
      <c r="B2074" t="s">
        <v>12</v>
      </c>
      <c r="C2074" t="s">
        <v>67</v>
      </c>
      <c r="D2074" s="1">
        <v>-89523.839999999997</v>
      </c>
      <c r="E2074" s="1">
        <v>-1961033.61</v>
      </c>
      <c r="F2074" s="1">
        <v>-1871509.77</v>
      </c>
    </row>
    <row r="2075" spans="1:6" x14ac:dyDescent="0.35">
      <c r="A2075" t="s">
        <v>113</v>
      </c>
      <c r="B2075" t="s">
        <v>12</v>
      </c>
      <c r="C2075" t="s">
        <v>67</v>
      </c>
      <c r="D2075" s="1">
        <v>-150202.26999999999</v>
      </c>
      <c r="E2075" s="1">
        <v>-4083861.49</v>
      </c>
      <c r="F2075" s="1">
        <v>-3933659.22</v>
      </c>
    </row>
    <row r="2076" spans="1:6" x14ac:dyDescent="0.35">
      <c r="A2076" t="s">
        <v>6</v>
      </c>
      <c r="B2076" t="s">
        <v>13</v>
      </c>
      <c r="C2076" t="s">
        <v>67</v>
      </c>
      <c r="D2076" s="1">
        <v>-56360.81</v>
      </c>
      <c r="E2076" s="1">
        <v>-1911637.3</v>
      </c>
      <c r="F2076" s="1">
        <v>-1855276.49</v>
      </c>
    </row>
    <row r="2077" spans="1:6" x14ac:dyDescent="0.35">
      <c r="A2077" t="s">
        <v>97</v>
      </c>
      <c r="B2077" t="s">
        <v>13</v>
      </c>
      <c r="C2077" t="s">
        <v>67</v>
      </c>
      <c r="D2077" s="1">
        <v>-62241.94</v>
      </c>
      <c r="E2077" s="1">
        <v>-2121241.79</v>
      </c>
      <c r="F2077" s="1">
        <v>-2058999.85</v>
      </c>
    </row>
    <row r="2078" spans="1:6" x14ac:dyDescent="0.35">
      <c r="A2078" t="s">
        <v>111</v>
      </c>
      <c r="B2078" t="s">
        <v>13</v>
      </c>
      <c r="C2078" t="s">
        <v>67</v>
      </c>
      <c r="D2078" s="1">
        <v>-67142.880000000005</v>
      </c>
      <c r="E2078" s="1">
        <v>-2373795.3199999998</v>
      </c>
      <c r="F2078" s="1">
        <v>-2306652.44</v>
      </c>
    </row>
    <row r="2079" spans="1:6" x14ac:dyDescent="0.35">
      <c r="A2079" t="s">
        <v>113</v>
      </c>
      <c r="B2079" t="s">
        <v>13</v>
      </c>
      <c r="C2079" t="s">
        <v>67</v>
      </c>
      <c r="D2079" s="1">
        <v>-112651.7</v>
      </c>
      <c r="E2079" s="1">
        <v>-3654477.06</v>
      </c>
      <c r="F2079" s="1">
        <v>-3541825.36</v>
      </c>
    </row>
    <row r="2080" spans="1:6" x14ac:dyDescent="0.35">
      <c r="A2080" t="s">
        <v>6</v>
      </c>
      <c r="B2080" t="s">
        <v>15</v>
      </c>
      <c r="C2080" t="s">
        <v>68</v>
      </c>
      <c r="D2080" s="1">
        <v>-4619857.8</v>
      </c>
      <c r="E2080" s="1">
        <v>-169006.68</v>
      </c>
      <c r="F2080" s="1">
        <v>4450851.12</v>
      </c>
    </row>
    <row r="2081" spans="1:6" x14ac:dyDescent="0.35">
      <c r="A2081" t="s">
        <v>97</v>
      </c>
      <c r="B2081" t="s">
        <v>15</v>
      </c>
      <c r="C2081" t="s">
        <v>68</v>
      </c>
      <c r="D2081" s="1">
        <v>-5108373.97</v>
      </c>
      <c r="E2081" s="1">
        <v>-186642.31</v>
      </c>
      <c r="F2081" s="1">
        <v>4921731.66</v>
      </c>
    </row>
    <row r="2082" spans="1:6" x14ac:dyDescent="0.35">
      <c r="A2082" t="s">
        <v>111</v>
      </c>
      <c r="B2082" t="s">
        <v>15</v>
      </c>
      <c r="C2082" t="s">
        <v>68</v>
      </c>
      <c r="D2082" s="1">
        <v>-5514247.2199999997</v>
      </c>
      <c r="E2082" s="1">
        <v>-208686.6</v>
      </c>
      <c r="F2082" s="1">
        <v>5305560.62</v>
      </c>
    </row>
    <row r="2083" spans="1:6" x14ac:dyDescent="0.35">
      <c r="A2083" t="s">
        <v>113</v>
      </c>
      <c r="B2083" t="s">
        <v>15</v>
      </c>
      <c r="C2083" t="s">
        <v>68</v>
      </c>
      <c r="D2083" s="1">
        <v>-9336478.4800000004</v>
      </c>
      <c r="E2083" s="1">
        <v>-372550.39</v>
      </c>
      <c r="F2083" s="1">
        <v>8963928.0899999999</v>
      </c>
    </row>
    <row r="2084" spans="1:6" x14ac:dyDescent="0.35">
      <c r="A2084" t="s">
        <v>6</v>
      </c>
      <c r="B2084" t="s">
        <v>11</v>
      </c>
      <c r="C2084" t="s">
        <v>68</v>
      </c>
      <c r="D2084" s="1">
        <v>-2310495.23</v>
      </c>
      <c r="E2084" s="1">
        <v>-75114.080000000002</v>
      </c>
      <c r="F2084" s="1">
        <v>2235381.15</v>
      </c>
    </row>
    <row r="2085" spans="1:6" x14ac:dyDescent="0.35">
      <c r="A2085" t="s">
        <v>97</v>
      </c>
      <c r="B2085" t="s">
        <v>11</v>
      </c>
      <c r="C2085" t="s">
        <v>68</v>
      </c>
      <c r="D2085" s="1">
        <v>-2557156.4300000002</v>
      </c>
      <c r="E2085" s="1">
        <v>-82952.14</v>
      </c>
      <c r="F2085" s="1">
        <v>2474204.29</v>
      </c>
    </row>
    <row r="2086" spans="1:6" x14ac:dyDescent="0.35">
      <c r="A2086" t="s">
        <v>111</v>
      </c>
      <c r="B2086" t="s">
        <v>11</v>
      </c>
      <c r="C2086" t="s">
        <v>68</v>
      </c>
      <c r="D2086" s="1">
        <v>-2760124.69</v>
      </c>
      <c r="E2086" s="1">
        <v>-92749.6</v>
      </c>
      <c r="F2086" s="1">
        <v>2667375.09</v>
      </c>
    </row>
    <row r="2087" spans="1:6" x14ac:dyDescent="0.35">
      <c r="A2087" t="s">
        <v>113</v>
      </c>
      <c r="B2087" t="s">
        <v>11</v>
      </c>
      <c r="C2087" t="s">
        <v>68</v>
      </c>
      <c r="D2087" s="1">
        <v>-4647253.37</v>
      </c>
      <c r="E2087" s="1">
        <v>-165577.95000000001</v>
      </c>
      <c r="F2087" s="1">
        <v>4481675.42</v>
      </c>
    </row>
    <row r="2088" spans="1:6" x14ac:dyDescent="0.35">
      <c r="A2088" t="s">
        <v>6</v>
      </c>
      <c r="B2088" t="s">
        <v>12</v>
      </c>
      <c r="C2088" t="s">
        <v>68</v>
      </c>
      <c r="D2088" s="1">
        <v>-1840296.69</v>
      </c>
      <c r="E2088" s="1">
        <v>-75114.080000000002</v>
      </c>
      <c r="F2088" s="1">
        <v>1765182.61</v>
      </c>
    </row>
    <row r="2089" spans="1:6" x14ac:dyDescent="0.35">
      <c r="A2089" t="s">
        <v>97</v>
      </c>
      <c r="B2089" t="s">
        <v>12</v>
      </c>
      <c r="C2089" t="s">
        <v>68</v>
      </c>
      <c r="D2089" s="1">
        <v>-2037701.76</v>
      </c>
      <c r="E2089" s="1">
        <v>-82952.14</v>
      </c>
      <c r="F2089" s="1">
        <v>1954749.62</v>
      </c>
    </row>
    <row r="2090" spans="1:6" x14ac:dyDescent="0.35">
      <c r="A2090" t="s">
        <v>111</v>
      </c>
      <c r="B2090" t="s">
        <v>12</v>
      </c>
      <c r="C2090" t="s">
        <v>68</v>
      </c>
      <c r="D2090" s="1">
        <v>-2199768.09</v>
      </c>
      <c r="E2090" s="1">
        <v>-92749.6</v>
      </c>
      <c r="F2090" s="1">
        <v>2107018.4900000002</v>
      </c>
    </row>
    <row r="2091" spans="1:6" x14ac:dyDescent="0.35">
      <c r="A2091" t="s">
        <v>113</v>
      </c>
      <c r="B2091" t="s">
        <v>12</v>
      </c>
      <c r="C2091" t="s">
        <v>68</v>
      </c>
      <c r="D2091" s="1">
        <v>-3707278.14</v>
      </c>
      <c r="E2091" s="1">
        <v>-165577.95000000001</v>
      </c>
      <c r="F2091" s="1">
        <v>3541700.19</v>
      </c>
    </row>
    <row r="2092" spans="1:6" x14ac:dyDescent="0.35">
      <c r="A2092" t="s">
        <v>6</v>
      </c>
      <c r="B2092" t="s">
        <v>13</v>
      </c>
      <c r="C2092" t="s">
        <v>68</v>
      </c>
      <c r="D2092" s="1">
        <v>-1646111.91</v>
      </c>
      <c r="E2092" s="1">
        <v>-56335.56</v>
      </c>
      <c r="F2092" s="1">
        <v>1589776.35</v>
      </c>
    </row>
    <row r="2093" spans="1:6" x14ac:dyDescent="0.35">
      <c r="A2093" t="s">
        <v>97</v>
      </c>
      <c r="B2093" t="s">
        <v>13</v>
      </c>
      <c r="C2093" t="s">
        <v>68</v>
      </c>
      <c r="D2093" s="1">
        <v>-1823734.05</v>
      </c>
      <c r="E2093" s="1">
        <v>-62214.1</v>
      </c>
      <c r="F2093" s="1">
        <v>1761519.95</v>
      </c>
    </row>
    <row r="2094" spans="1:6" x14ac:dyDescent="0.35">
      <c r="A2094" t="s">
        <v>111</v>
      </c>
      <c r="B2094" t="s">
        <v>13</v>
      </c>
      <c r="C2094" t="s">
        <v>68</v>
      </c>
      <c r="D2094" s="1">
        <v>-1974551.54</v>
      </c>
      <c r="E2094" s="1">
        <v>-69562.2</v>
      </c>
      <c r="F2094" s="1">
        <v>1904989.34</v>
      </c>
    </row>
    <row r="2095" spans="1:6" x14ac:dyDescent="0.35">
      <c r="A2095" t="s">
        <v>113</v>
      </c>
      <c r="B2095" t="s">
        <v>13</v>
      </c>
      <c r="C2095" t="s">
        <v>68</v>
      </c>
      <c r="D2095" s="1">
        <v>-3334237.48</v>
      </c>
      <c r="E2095" s="1">
        <v>-124183.46</v>
      </c>
      <c r="F2095" s="1">
        <v>3210054.02</v>
      </c>
    </row>
    <row r="2096" spans="1:6" x14ac:dyDescent="0.35">
      <c r="A2096" t="s">
        <v>6</v>
      </c>
      <c r="B2096" t="s">
        <v>21</v>
      </c>
      <c r="C2096" t="s">
        <v>68</v>
      </c>
      <c r="D2096" s="1">
        <v>-1133475.01</v>
      </c>
      <c r="E2096" s="1">
        <v>-1133433.8999999999</v>
      </c>
      <c r="F2096" s="1">
        <v>41.11</v>
      </c>
    </row>
    <row r="2097" spans="1:6" x14ac:dyDescent="0.35">
      <c r="A2097" t="s">
        <v>97</v>
      </c>
      <c r="B2097" t="s">
        <v>21</v>
      </c>
      <c r="C2097" t="s">
        <v>68</v>
      </c>
      <c r="D2097" s="1">
        <v>-1251750.6599999999</v>
      </c>
      <c r="E2097" s="1">
        <v>-1251704.58</v>
      </c>
      <c r="F2097" s="1">
        <v>46.08</v>
      </c>
    </row>
    <row r="2098" spans="1:6" x14ac:dyDescent="0.35">
      <c r="A2098" t="s">
        <v>111</v>
      </c>
      <c r="B2098" t="s">
        <v>21</v>
      </c>
      <c r="C2098" t="s">
        <v>68</v>
      </c>
      <c r="D2098" s="1">
        <v>-1350313.71</v>
      </c>
      <c r="E2098" s="1">
        <v>-1399543.41</v>
      </c>
      <c r="F2098" s="1">
        <v>-49229.7</v>
      </c>
    </row>
    <row r="2099" spans="1:6" x14ac:dyDescent="0.35">
      <c r="A2099" t="s">
        <v>113</v>
      </c>
      <c r="B2099" t="s">
        <v>21</v>
      </c>
      <c r="C2099" t="s">
        <v>68</v>
      </c>
      <c r="D2099" s="1">
        <v>-2283502.29</v>
      </c>
      <c r="E2099" s="1">
        <v>-2498482.2000000002</v>
      </c>
      <c r="F2099" s="1">
        <v>-214979.91</v>
      </c>
    </row>
    <row r="2100" spans="1:6" x14ac:dyDescent="0.35">
      <c r="A2100" t="s">
        <v>6</v>
      </c>
      <c r="B2100" t="s">
        <v>15</v>
      </c>
      <c r="C2100" t="s">
        <v>69</v>
      </c>
      <c r="D2100" s="1">
        <v>-417543</v>
      </c>
      <c r="E2100" s="1">
        <v>-417543.7</v>
      </c>
      <c r="F2100" s="1">
        <v>-0.7</v>
      </c>
    </row>
    <row r="2101" spans="1:6" x14ac:dyDescent="0.35">
      <c r="A2101" t="s">
        <v>97</v>
      </c>
      <c r="B2101" t="s">
        <v>15</v>
      </c>
      <c r="C2101" t="s">
        <v>69</v>
      </c>
      <c r="D2101" s="1">
        <v>-828872.96</v>
      </c>
      <c r="E2101" s="1">
        <v>-461112.92</v>
      </c>
      <c r="F2101" s="1">
        <v>367760.04</v>
      </c>
    </row>
    <row r="2102" spans="1:6" x14ac:dyDescent="0.35">
      <c r="A2102" t="s">
        <v>111</v>
      </c>
      <c r="B2102" t="s">
        <v>15</v>
      </c>
      <c r="C2102" t="s">
        <v>69</v>
      </c>
      <c r="D2102" s="1">
        <v>-894138.54</v>
      </c>
      <c r="E2102" s="1">
        <v>-515575.72</v>
      </c>
      <c r="F2102" s="1">
        <v>378562.82</v>
      </c>
    </row>
    <row r="2103" spans="1:6" x14ac:dyDescent="0.35">
      <c r="A2103" t="s">
        <v>113</v>
      </c>
      <c r="B2103" t="s">
        <v>15</v>
      </c>
      <c r="C2103" t="s">
        <v>69</v>
      </c>
      <c r="D2103" s="1">
        <v>-1492582.3</v>
      </c>
      <c r="E2103" s="1">
        <v>-920411.88</v>
      </c>
      <c r="F2103" s="1">
        <v>572170.42000000004</v>
      </c>
    </row>
    <row r="2104" spans="1:6" x14ac:dyDescent="0.35">
      <c r="A2104" t="s">
        <v>6</v>
      </c>
      <c r="B2104" t="s">
        <v>11</v>
      </c>
      <c r="C2104" t="s">
        <v>69</v>
      </c>
      <c r="D2104" s="1">
        <v>-185574.67</v>
      </c>
      <c r="E2104" s="1">
        <v>-185574.98</v>
      </c>
      <c r="F2104" s="1">
        <v>-0.31</v>
      </c>
    </row>
    <row r="2105" spans="1:6" x14ac:dyDescent="0.35">
      <c r="A2105" t="s">
        <v>97</v>
      </c>
      <c r="B2105" t="s">
        <v>11</v>
      </c>
      <c r="C2105" t="s">
        <v>69</v>
      </c>
      <c r="D2105" s="1">
        <v>-368387.98</v>
      </c>
      <c r="E2105" s="1">
        <v>-204939.08</v>
      </c>
      <c r="F2105" s="1">
        <v>163448.9</v>
      </c>
    </row>
    <row r="2106" spans="1:6" x14ac:dyDescent="0.35">
      <c r="A2106" t="s">
        <v>111</v>
      </c>
      <c r="B2106" t="s">
        <v>11</v>
      </c>
      <c r="C2106" t="s">
        <v>69</v>
      </c>
      <c r="D2106" s="1">
        <v>-397394.91</v>
      </c>
      <c r="E2106" s="1">
        <v>-229144.76</v>
      </c>
      <c r="F2106" s="1">
        <v>168250.15</v>
      </c>
    </row>
    <row r="2107" spans="1:6" x14ac:dyDescent="0.35">
      <c r="A2107" t="s">
        <v>113</v>
      </c>
      <c r="B2107" t="s">
        <v>11</v>
      </c>
      <c r="C2107" t="s">
        <v>69</v>
      </c>
      <c r="D2107" s="1">
        <v>-663369.91</v>
      </c>
      <c r="E2107" s="1">
        <v>-409072.06</v>
      </c>
      <c r="F2107" s="1">
        <v>254297.85</v>
      </c>
    </row>
    <row r="2108" spans="1:6" x14ac:dyDescent="0.35">
      <c r="A2108" t="s">
        <v>6</v>
      </c>
      <c r="B2108" t="s">
        <v>12</v>
      </c>
      <c r="C2108" t="s">
        <v>69</v>
      </c>
      <c r="D2108" s="1">
        <v>-185574.67</v>
      </c>
      <c r="E2108" s="1">
        <v>-185574.98</v>
      </c>
      <c r="F2108" s="1">
        <v>-0.31</v>
      </c>
    </row>
    <row r="2109" spans="1:6" x14ac:dyDescent="0.35">
      <c r="A2109" t="s">
        <v>97</v>
      </c>
      <c r="B2109" t="s">
        <v>12</v>
      </c>
      <c r="C2109" t="s">
        <v>69</v>
      </c>
      <c r="D2109" s="1">
        <v>-368387.98</v>
      </c>
      <c r="E2109" s="1">
        <v>-204939.08</v>
      </c>
      <c r="F2109" s="1">
        <v>163448.9</v>
      </c>
    </row>
    <row r="2110" spans="1:6" x14ac:dyDescent="0.35">
      <c r="A2110" t="s">
        <v>111</v>
      </c>
      <c r="B2110" t="s">
        <v>12</v>
      </c>
      <c r="C2110" t="s">
        <v>69</v>
      </c>
      <c r="D2110" s="1">
        <v>-397394.91</v>
      </c>
      <c r="E2110" s="1">
        <v>-229144.76</v>
      </c>
      <c r="F2110" s="1">
        <v>168250.15</v>
      </c>
    </row>
    <row r="2111" spans="1:6" x14ac:dyDescent="0.35">
      <c r="A2111" t="s">
        <v>113</v>
      </c>
      <c r="B2111" t="s">
        <v>12</v>
      </c>
      <c r="C2111" t="s">
        <v>69</v>
      </c>
      <c r="D2111" s="1">
        <v>-663369.91</v>
      </c>
      <c r="E2111" s="1">
        <v>-409072.06</v>
      </c>
      <c r="F2111" s="1">
        <v>254297.85</v>
      </c>
    </row>
    <row r="2112" spans="1:6" x14ac:dyDescent="0.35">
      <c r="A2112" t="s">
        <v>6</v>
      </c>
      <c r="B2112" t="s">
        <v>13</v>
      </c>
      <c r="C2112" t="s">
        <v>69</v>
      </c>
      <c r="D2112" s="1">
        <v>-139181</v>
      </c>
      <c r="E2112" s="1">
        <v>-139181.23000000001</v>
      </c>
      <c r="F2112" s="1">
        <v>-0.23</v>
      </c>
    </row>
    <row r="2113" spans="1:6" x14ac:dyDescent="0.35">
      <c r="A2113" t="s">
        <v>97</v>
      </c>
      <c r="B2113" t="s">
        <v>13</v>
      </c>
      <c r="C2113" t="s">
        <v>69</v>
      </c>
      <c r="D2113" s="1">
        <v>-276290.99</v>
      </c>
      <c r="E2113" s="1">
        <v>-153704.31</v>
      </c>
      <c r="F2113" s="1">
        <v>122586.68</v>
      </c>
    </row>
    <row r="2114" spans="1:6" x14ac:dyDescent="0.35">
      <c r="A2114" t="s">
        <v>111</v>
      </c>
      <c r="B2114" t="s">
        <v>13</v>
      </c>
      <c r="C2114" t="s">
        <v>69</v>
      </c>
      <c r="D2114" s="1">
        <v>-298046.18</v>
      </c>
      <c r="E2114" s="1">
        <v>-171858.57</v>
      </c>
      <c r="F2114" s="1">
        <v>126187.61</v>
      </c>
    </row>
    <row r="2115" spans="1:6" x14ac:dyDescent="0.35">
      <c r="A2115" t="s">
        <v>113</v>
      </c>
      <c r="B2115" t="s">
        <v>13</v>
      </c>
      <c r="C2115" t="s">
        <v>69</v>
      </c>
      <c r="D2115" s="1">
        <v>-497527.43</v>
      </c>
      <c r="E2115" s="1">
        <v>-306804.05</v>
      </c>
      <c r="F2115" s="1">
        <v>190723.38</v>
      </c>
    </row>
    <row r="2116" spans="1:6" x14ac:dyDescent="0.35">
      <c r="A2116" t="s">
        <v>6</v>
      </c>
      <c r="B2116" t="s">
        <v>8</v>
      </c>
      <c r="C2116" t="s">
        <v>70</v>
      </c>
      <c r="D2116" s="1">
        <v>-653429.02</v>
      </c>
      <c r="E2116" s="1">
        <v>-653429.93000000005</v>
      </c>
      <c r="F2116" s="1">
        <v>-0.91</v>
      </c>
    </row>
    <row r="2117" spans="1:6" x14ac:dyDescent="0.35">
      <c r="A2117" t="s">
        <v>97</v>
      </c>
      <c r="B2117" t="s">
        <v>8</v>
      </c>
      <c r="C2117" t="s">
        <v>70</v>
      </c>
      <c r="D2117" s="1">
        <v>-721612.92</v>
      </c>
      <c r="E2117" s="1">
        <v>-730634.45</v>
      </c>
      <c r="F2117" s="1">
        <v>-9021.5300000000007</v>
      </c>
    </row>
    <row r="2118" spans="1:6" x14ac:dyDescent="0.35">
      <c r="A2118" t="s">
        <v>111</v>
      </c>
      <c r="B2118" t="s">
        <v>8</v>
      </c>
      <c r="C2118" t="s">
        <v>70</v>
      </c>
      <c r="D2118" s="1">
        <v>-778432.83</v>
      </c>
      <c r="E2118" s="1">
        <v>-806835.61</v>
      </c>
      <c r="F2118" s="1">
        <v>-28402.78</v>
      </c>
    </row>
    <row r="2119" spans="1:6" x14ac:dyDescent="0.35">
      <c r="A2119" t="s">
        <v>113</v>
      </c>
      <c r="B2119" t="s">
        <v>8</v>
      </c>
      <c r="C2119" t="s">
        <v>70</v>
      </c>
      <c r="D2119" s="1">
        <v>-1323563.29</v>
      </c>
      <c r="E2119" s="1">
        <v>-1451769.99</v>
      </c>
      <c r="F2119" s="1">
        <v>-128206.7</v>
      </c>
    </row>
    <row r="2120" spans="1:6" x14ac:dyDescent="0.35">
      <c r="A2120" t="s">
        <v>6</v>
      </c>
      <c r="B2120" t="s">
        <v>7</v>
      </c>
      <c r="C2120" t="s">
        <v>71</v>
      </c>
      <c r="D2120" s="1">
        <v>-895181.05</v>
      </c>
      <c r="E2120" s="1">
        <v>-925020.83</v>
      </c>
      <c r="F2120" s="1">
        <v>-29839.78</v>
      </c>
    </row>
    <row r="2121" spans="1:6" x14ac:dyDescent="0.35">
      <c r="A2121" t="s">
        <v>97</v>
      </c>
      <c r="B2121" t="s">
        <v>7</v>
      </c>
      <c r="C2121" t="s">
        <v>71</v>
      </c>
      <c r="D2121" s="1">
        <v>-988591.24</v>
      </c>
      <c r="E2121" s="1">
        <v>-988591.41</v>
      </c>
      <c r="F2121" s="1">
        <v>-0.17</v>
      </c>
    </row>
    <row r="2122" spans="1:6" x14ac:dyDescent="0.35">
      <c r="A2122" t="s">
        <v>111</v>
      </c>
      <c r="B2122" t="s">
        <v>7</v>
      </c>
      <c r="C2122" t="s">
        <v>71</v>
      </c>
      <c r="D2122" s="1">
        <v>-1066433.07</v>
      </c>
      <c r="E2122" s="1">
        <v>-1105354.4099999999</v>
      </c>
      <c r="F2122" s="1">
        <v>-38921.339999999997</v>
      </c>
    </row>
    <row r="2123" spans="1:6" x14ac:dyDescent="0.35">
      <c r="A2123" t="s">
        <v>113</v>
      </c>
      <c r="B2123" t="s">
        <v>7</v>
      </c>
      <c r="C2123" t="s">
        <v>71</v>
      </c>
      <c r="D2123" s="1">
        <v>-1826366.53</v>
      </c>
      <c r="E2123" s="1">
        <v>-1973290.76</v>
      </c>
      <c r="F2123" s="1">
        <v>-146924.23000000001</v>
      </c>
    </row>
    <row r="2124" spans="1:6" x14ac:dyDescent="0.35">
      <c r="A2124" t="s">
        <v>6</v>
      </c>
      <c r="B2124" t="s">
        <v>10</v>
      </c>
      <c r="C2124" t="s">
        <v>72</v>
      </c>
      <c r="D2124" s="1">
        <v>-594243.53</v>
      </c>
      <c r="E2124" s="1">
        <v>-594245.12</v>
      </c>
      <c r="F2124" s="1">
        <v>-1.59</v>
      </c>
    </row>
    <row r="2125" spans="1:6" x14ac:dyDescent="0.35">
      <c r="A2125" t="s">
        <v>97</v>
      </c>
      <c r="B2125" t="s">
        <v>10</v>
      </c>
      <c r="C2125" t="s">
        <v>72</v>
      </c>
      <c r="D2125" s="1">
        <v>-656251.55000000005</v>
      </c>
      <c r="E2125" s="1">
        <v>-656252.27</v>
      </c>
      <c r="F2125" s="1">
        <v>-0.72</v>
      </c>
    </row>
    <row r="2126" spans="1:6" x14ac:dyDescent="0.35">
      <c r="A2126" t="s">
        <v>111</v>
      </c>
      <c r="B2126" t="s">
        <v>10</v>
      </c>
      <c r="C2126" t="s">
        <v>72</v>
      </c>
      <c r="D2126" s="1">
        <v>-707924.9</v>
      </c>
      <c r="E2126" s="1">
        <v>-733762.77</v>
      </c>
      <c r="F2126" s="1">
        <v>-25837.87</v>
      </c>
    </row>
    <row r="2127" spans="1:6" x14ac:dyDescent="0.35">
      <c r="A2127" t="s">
        <v>113</v>
      </c>
      <c r="B2127" t="s">
        <v>10</v>
      </c>
      <c r="C2127" t="s">
        <v>72</v>
      </c>
      <c r="D2127" s="1">
        <v>-1187749.8500000001</v>
      </c>
      <c r="E2127" s="1">
        <v>-1309922.3500000001</v>
      </c>
      <c r="F2127" s="1">
        <v>-122172.5</v>
      </c>
    </row>
    <row r="2128" spans="1:6" x14ac:dyDescent="0.35">
      <c r="A2128" t="s">
        <v>6</v>
      </c>
      <c r="B2128" t="s">
        <v>27</v>
      </c>
      <c r="C2128" t="s">
        <v>73</v>
      </c>
      <c r="D2128" s="1">
        <v>0</v>
      </c>
      <c r="E2128" s="1">
        <v>-123411.08</v>
      </c>
      <c r="F2128" s="1">
        <v>-123411.08</v>
      </c>
    </row>
    <row r="2129" spans="1:6" x14ac:dyDescent="0.35">
      <c r="A2129" t="s">
        <v>97</v>
      </c>
      <c r="B2129" t="s">
        <v>27</v>
      </c>
      <c r="C2129" t="s">
        <v>73</v>
      </c>
      <c r="D2129" s="1">
        <v>0</v>
      </c>
      <c r="E2129" s="1">
        <v>-135386.14000000001</v>
      </c>
      <c r="F2129" s="1">
        <v>-135386.14000000001</v>
      </c>
    </row>
    <row r="2130" spans="1:6" x14ac:dyDescent="0.35">
      <c r="A2130" t="s">
        <v>111</v>
      </c>
      <c r="B2130" t="s">
        <v>27</v>
      </c>
      <c r="C2130" t="s">
        <v>73</v>
      </c>
      <c r="D2130" s="1">
        <v>0</v>
      </c>
      <c r="E2130" s="1">
        <v>-151376.64000000001</v>
      </c>
      <c r="F2130" s="1">
        <v>-151376.64000000001</v>
      </c>
    </row>
    <row r="2131" spans="1:6" x14ac:dyDescent="0.35">
      <c r="A2131" t="s">
        <v>113</v>
      </c>
      <c r="B2131" t="s">
        <v>27</v>
      </c>
      <c r="C2131" t="s">
        <v>73</v>
      </c>
      <c r="D2131" s="1">
        <v>0</v>
      </c>
      <c r="E2131" s="1">
        <v>-540478.55000000005</v>
      </c>
      <c r="F2131" s="1">
        <v>-540478.55000000005</v>
      </c>
    </row>
    <row r="2132" spans="1:6" x14ac:dyDescent="0.35">
      <c r="A2132" t="s">
        <v>6</v>
      </c>
      <c r="B2132" t="s">
        <v>15</v>
      </c>
      <c r="C2132" t="s">
        <v>73</v>
      </c>
      <c r="D2132" s="1">
        <v>-655650.01</v>
      </c>
      <c r="E2132" s="1">
        <v>-655650.91</v>
      </c>
      <c r="F2132" s="1">
        <v>-0.9</v>
      </c>
    </row>
    <row r="2133" spans="1:6" x14ac:dyDescent="0.35">
      <c r="A2133" t="s">
        <v>97</v>
      </c>
      <c r="B2133" t="s">
        <v>15</v>
      </c>
      <c r="C2133" t="s">
        <v>73</v>
      </c>
      <c r="D2133" s="1">
        <v>-724065.66</v>
      </c>
      <c r="E2133" s="1">
        <v>-726586.95</v>
      </c>
      <c r="F2133" s="1">
        <v>-2521.29</v>
      </c>
    </row>
    <row r="2134" spans="1:6" x14ac:dyDescent="0.35">
      <c r="A2134" t="s">
        <v>111</v>
      </c>
      <c r="B2134" t="s">
        <v>15</v>
      </c>
      <c r="C2134" t="s">
        <v>73</v>
      </c>
      <c r="D2134" s="1">
        <v>-1114598.7</v>
      </c>
      <c r="E2134" s="1">
        <v>-828082.13</v>
      </c>
      <c r="F2134" s="1">
        <v>286516.57</v>
      </c>
    </row>
    <row r="2135" spans="1:6" x14ac:dyDescent="0.35">
      <c r="A2135" t="s">
        <v>113</v>
      </c>
      <c r="B2135" t="s">
        <v>15</v>
      </c>
      <c r="C2135" t="s">
        <v>73</v>
      </c>
      <c r="D2135" s="1">
        <v>-1751795.01</v>
      </c>
      <c r="E2135" s="1">
        <v>-1901427.97</v>
      </c>
      <c r="F2135" s="1">
        <v>-149632.95999999999</v>
      </c>
    </row>
    <row r="2136" spans="1:6" x14ac:dyDescent="0.35">
      <c r="A2136" t="s">
        <v>6</v>
      </c>
      <c r="B2136" t="s">
        <v>11</v>
      </c>
      <c r="C2136" t="s">
        <v>73</v>
      </c>
      <c r="D2136" s="1">
        <v>-636365.07999999996</v>
      </c>
      <c r="E2136" s="1">
        <v>-636366.11</v>
      </c>
      <c r="F2136" s="1">
        <v>-1.03</v>
      </c>
    </row>
    <row r="2137" spans="1:6" x14ac:dyDescent="0.35">
      <c r="A2137" t="s">
        <v>97</v>
      </c>
      <c r="B2137" t="s">
        <v>11</v>
      </c>
      <c r="C2137" t="s">
        <v>73</v>
      </c>
      <c r="D2137" s="1">
        <v>-702768.39</v>
      </c>
      <c r="E2137" s="1">
        <v>-712676.84</v>
      </c>
      <c r="F2137" s="1">
        <v>-9908.4500000000007</v>
      </c>
    </row>
    <row r="2138" spans="1:6" x14ac:dyDescent="0.35">
      <c r="A2138" t="s">
        <v>111</v>
      </c>
      <c r="B2138" t="s">
        <v>11</v>
      </c>
      <c r="C2138" t="s">
        <v>73</v>
      </c>
      <c r="D2138" s="1">
        <v>-758104.48</v>
      </c>
      <c r="E2138" s="1">
        <v>-804832.22</v>
      </c>
      <c r="F2138" s="1">
        <v>-46727.74</v>
      </c>
    </row>
    <row r="2139" spans="1:6" x14ac:dyDescent="0.35">
      <c r="A2139" t="s">
        <v>113</v>
      </c>
      <c r="B2139" t="s">
        <v>11</v>
      </c>
      <c r="C2139" t="s">
        <v>73</v>
      </c>
      <c r="D2139" s="1">
        <v>-1277116.1499999999</v>
      </c>
      <c r="E2139" s="1">
        <v>-1402687.11</v>
      </c>
      <c r="F2139" s="1">
        <v>-125570.96</v>
      </c>
    </row>
    <row r="2140" spans="1:6" x14ac:dyDescent="0.35">
      <c r="A2140" t="s">
        <v>6</v>
      </c>
      <c r="B2140" t="s">
        <v>12</v>
      </c>
      <c r="C2140" t="s">
        <v>73</v>
      </c>
      <c r="D2140" s="1">
        <v>-558132.68999999994</v>
      </c>
      <c r="E2140" s="1">
        <v>-558134.18000000005</v>
      </c>
      <c r="F2140" s="1">
        <v>-1.49</v>
      </c>
    </row>
    <row r="2141" spans="1:6" x14ac:dyDescent="0.35">
      <c r="A2141" t="s">
        <v>97</v>
      </c>
      <c r="B2141" t="s">
        <v>12</v>
      </c>
      <c r="C2141" t="s">
        <v>73</v>
      </c>
      <c r="D2141" s="1">
        <v>-633236.75</v>
      </c>
      <c r="E2141" s="1">
        <v>-710060.76</v>
      </c>
      <c r="F2141" s="1">
        <v>-76824.009999999995</v>
      </c>
    </row>
    <row r="2142" spans="1:6" x14ac:dyDescent="0.35">
      <c r="A2142" t="s">
        <v>111</v>
      </c>
      <c r="B2142" t="s">
        <v>12</v>
      </c>
      <c r="C2142" t="s">
        <v>73</v>
      </c>
      <c r="D2142" s="1">
        <v>-494355.8</v>
      </c>
      <c r="E2142" s="1">
        <v>-520618.83</v>
      </c>
      <c r="F2142" s="1">
        <v>-26263.03</v>
      </c>
    </row>
    <row r="2143" spans="1:6" x14ac:dyDescent="0.35">
      <c r="A2143" t="s">
        <v>113</v>
      </c>
      <c r="B2143" t="s">
        <v>12</v>
      </c>
      <c r="C2143" t="s">
        <v>73</v>
      </c>
      <c r="D2143" s="1">
        <v>-897740.09</v>
      </c>
      <c r="E2143" s="1">
        <v>-898845.47</v>
      </c>
      <c r="F2143" s="1">
        <v>-1105.3800000000001</v>
      </c>
    </row>
    <row r="2144" spans="1:6" x14ac:dyDescent="0.35">
      <c r="A2144" t="s">
        <v>6</v>
      </c>
      <c r="B2144" t="s">
        <v>13</v>
      </c>
      <c r="C2144" t="s">
        <v>73</v>
      </c>
      <c r="D2144" s="1">
        <v>-373582.87</v>
      </c>
      <c r="E2144" s="1">
        <v>-373583.22</v>
      </c>
      <c r="F2144" s="1">
        <v>-0.35</v>
      </c>
    </row>
    <row r="2145" spans="1:6" x14ac:dyDescent="0.35">
      <c r="A2145" t="s">
        <v>97</v>
      </c>
      <c r="B2145" t="s">
        <v>13</v>
      </c>
      <c r="C2145" t="s">
        <v>73</v>
      </c>
      <c r="D2145" s="1">
        <v>-412565.43</v>
      </c>
      <c r="E2145" s="1">
        <v>-412566.38</v>
      </c>
      <c r="F2145" s="1">
        <v>-0.95</v>
      </c>
    </row>
    <row r="2146" spans="1:6" x14ac:dyDescent="0.35">
      <c r="A2146" t="s">
        <v>111</v>
      </c>
      <c r="B2146" t="s">
        <v>13</v>
      </c>
      <c r="C2146" t="s">
        <v>73</v>
      </c>
      <c r="D2146" s="1">
        <v>-445050.89</v>
      </c>
      <c r="E2146" s="1">
        <v>-467459.83</v>
      </c>
      <c r="F2146" s="1">
        <v>-22408.94</v>
      </c>
    </row>
    <row r="2147" spans="1:6" x14ac:dyDescent="0.35">
      <c r="A2147" t="s">
        <v>113</v>
      </c>
      <c r="B2147" t="s">
        <v>13</v>
      </c>
      <c r="C2147" t="s">
        <v>73</v>
      </c>
      <c r="D2147" s="1">
        <v>-750583.87</v>
      </c>
      <c r="E2147" s="1">
        <v>-823508.64</v>
      </c>
      <c r="F2147" s="1">
        <v>-72924.77</v>
      </c>
    </row>
    <row r="2148" spans="1:6" x14ac:dyDescent="0.35">
      <c r="A2148" t="s">
        <v>6</v>
      </c>
      <c r="B2148" t="s">
        <v>28</v>
      </c>
      <c r="C2148" t="s">
        <v>73</v>
      </c>
      <c r="D2148" s="1">
        <v>-1874282.97</v>
      </c>
      <c r="E2148" s="1">
        <v>-1759045.42</v>
      </c>
      <c r="F2148" s="1">
        <v>115237.55</v>
      </c>
    </row>
    <row r="2149" spans="1:6" x14ac:dyDescent="0.35">
      <c r="A2149" t="s">
        <v>97</v>
      </c>
      <c r="B2149" t="s">
        <v>28</v>
      </c>
      <c r="C2149" t="s">
        <v>73</v>
      </c>
      <c r="D2149" s="1">
        <v>-2069860.33</v>
      </c>
      <c r="E2149" s="1">
        <v>-1934475.09</v>
      </c>
      <c r="F2149" s="1">
        <v>135385.24</v>
      </c>
    </row>
    <row r="2150" spans="1:6" x14ac:dyDescent="0.35">
      <c r="A2150" t="s">
        <v>111</v>
      </c>
      <c r="B2150" t="s">
        <v>28</v>
      </c>
      <c r="C2150" t="s">
        <v>73</v>
      </c>
      <c r="D2150" s="1">
        <v>-2232841.4500000002</v>
      </c>
      <c r="E2150" s="1">
        <v>-2266664.71</v>
      </c>
      <c r="F2150" s="1">
        <v>-33823.26</v>
      </c>
    </row>
    <row r="2151" spans="1:6" x14ac:dyDescent="0.35">
      <c r="A2151" t="s">
        <v>113</v>
      </c>
      <c r="B2151" t="s">
        <v>28</v>
      </c>
      <c r="C2151" t="s">
        <v>73</v>
      </c>
      <c r="D2151" s="1">
        <v>-3823950.15</v>
      </c>
      <c r="E2151" s="1">
        <v>-3657788.79</v>
      </c>
      <c r="F2151" s="1">
        <v>166161.35999999999</v>
      </c>
    </row>
    <row r="2152" spans="1:6" x14ac:dyDescent="0.35">
      <c r="A2152" t="s">
        <v>6</v>
      </c>
      <c r="B2152" t="s">
        <v>10</v>
      </c>
      <c r="C2152" t="s">
        <v>74</v>
      </c>
      <c r="D2152" s="1">
        <v>-50000</v>
      </c>
      <c r="E2152" s="1">
        <v>-7672</v>
      </c>
      <c r="F2152" s="1">
        <v>42328</v>
      </c>
    </row>
    <row r="2153" spans="1:6" x14ac:dyDescent="0.35">
      <c r="A2153" t="s">
        <v>97</v>
      </c>
      <c r="B2153" t="s">
        <v>10</v>
      </c>
      <c r="C2153" t="s">
        <v>74</v>
      </c>
      <c r="D2153" s="1">
        <v>-50000</v>
      </c>
      <c r="E2153" s="1">
        <v>-114242.66</v>
      </c>
      <c r="F2153" s="1">
        <v>-64242.66</v>
      </c>
    </row>
    <row r="2154" spans="1:6" x14ac:dyDescent="0.35">
      <c r="A2154" t="s">
        <v>111</v>
      </c>
      <c r="B2154" t="s">
        <v>10</v>
      </c>
      <c r="C2154" t="s">
        <v>74</v>
      </c>
      <c r="D2154" s="1">
        <v>-50000</v>
      </c>
      <c r="E2154" s="1">
        <v>-22561.75</v>
      </c>
      <c r="F2154" s="1">
        <v>27438.25</v>
      </c>
    </row>
    <row r="2155" spans="1:6" x14ac:dyDescent="0.35">
      <c r="A2155" t="s">
        <v>113</v>
      </c>
      <c r="B2155" t="s">
        <v>10</v>
      </c>
      <c r="C2155" t="s">
        <v>74</v>
      </c>
      <c r="D2155" s="1">
        <v>-65000</v>
      </c>
      <c r="E2155" s="1">
        <v>-77999</v>
      </c>
      <c r="F2155" s="1">
        <v>-12999</v>
      </c>
    </row>
    <row r="2156" spans="1:6" x14ac:dyDescent="0.35">
      <c r="A2156" t="s">
        <v>6</v>
      </c>
      <c r="B2156" t="s">
        <v>27</v>
      </c>
      <c r="C2156" t="s">
        <v>74</v>
      </c>
      <c r="D2156" s="1">
        <v>0</v>
      </c>
      <c r="E2156" s="1">
        <v>-383713.14</v>
      </c>
      <c r="F2156" s="1">
        <v>-383713.14</v>
      </c>
    </row>
    <row r="2157" spans="1:6" x14ac:dyDescent="0.35">
      <c r="A2157" t="s">
        <v>97</v>
      </c>
      <c r="B2157" t="s">
        <v>27</v>
      </c>
      <c r="C2157" t="s">
        <v>74</v>
      </c>
      <c r="D2157" s="1">
        <v>0</v>
      </c>
      <c r="E2157" s="1">
        <v>-228367.26</v>
      </c>
      <c r="F2157" s="1">
        <v>-228367.26</v>
      </c>
    </row>
    <row r="2158" spans="1:6" x14ac:dyDescent="0.35">
      <c r="A2158" t="s">
        <v>111</v>
      </c>
      <c r="B2158" t="s">
        <v>27</v>
      </c>
      <c r="C2158" t="s">
        <v>74</v>
      </c>
      <c r="D2158" s="1">
        <v>0</v>
      </c>
      <c r="E2158" s="1">
        <v>-281013.24</v>
      </c>
      <c r="F2158" s="1">
        <v>-281013.24</v>
      </c>
    </row>
    <row r="2159" spans="1:6" x14ac:dyDescent="0.35">
      <c r="A2159" t="s">
        <v>113</v>
      </c>
      <c r="B2159" t="s">
        <v>27</v>
      </c>
      <c r="C2159" t="s">
        <v>74</v>
      </c>
      <c r="D2159" s="1">
        <v>0</v>
      </c>
      <c r="E2159" s="1">
        <v>-103257.35</v>
      </c>
      <c r="F2159" s="1">
        <v>-103257.35</v>
      </c>
    </row>
    <row r="2160" spans="1:6" x14ac:dyDescent="0.35">
      <c r="A2160" t="s">
        <v>6</v>
      </c>
      <c r="B2160" t="s">
        <v>15</v>
      </c>
      <c r="C2160" t="s">
        <v>74</v>
      </c>
      <c r="D2160" s="1">
        <v>-18952</v>
      </c>
      <c r="E2160" s="1">
        <v>-10775.73</v>
      </c>
      <c r="F2160" s="1">
        <v>8176.27</v>
      </c>
    </row>
    <row r="2161" spans="1:6" x14ac:dyDescent="0.35">
      <c r="A2161" t="s">
        <v>97</v>
      </c>
      <c r="B2161" t="s">
        <v>15</v>
      </c>
      <c r="C2161" t="s">
        <v>74</v>
      </c>
      <c r="D2161" s="1">
        <v>-20468.16</v>
      </c>
      <c r="E2161" s="1">
        <v>-5653.08</v>
      </c>
      <c r="F2161" s="1">
        <v>14815.08</v>
      </c>
    </row>
    <row r="2162" spans="1:6" x14ac:dyDescent="0.35">
      <c r="A2162" t="s">
        <v>111</v>
      </c>
      <c r="B2162" t="s">
        <v>15</v>
      </c>
      <c r="C2162" t="s">
        <v>74</v>
      </c>
      <c r="D2162" s="1">
        <v>-22105.61</v>
      </c>
      <c r="E2162" s="1">
        <v>-1695.96</v>
      </c>
      <c r="F2162" s="1">
        <v>20409.650000000001</v>
      </c>
    </row>
    <row r="2163" spans="1:6" x14ac:dyDescent="0.35">
      <c r="A2163" t="s">
        <v>113</v>
      </c>
      <c r="B2163" t="s">
        <v>15</v>
      </c>
      <c r="C2163" t="s">
        <v>74</v>
      </c>
      <c r="D2163" s="1">
        <v>-23874.06</v>
      </c>
      <c r="E2163" s="1">
        <v>-26132</v>
      </c>
      <c r="F2163" s="1">
        <v>-2257.94</v>
      </c>
    </row>
    <row r="2164" spans="1:6" x14ac:dyDescent="0.35">
      <c r="A2164" t="s">
        <v>6</v>
      </c>
      <c r="B2164" t="s">
        <v>11</v>
      </c>
      <c r="C2164" t="s">
        <v>74</v>
      </c>
      <c r="D2164" s="1">
        <v>-10285</v>
      </c>
      <c r="E2164" s="1">
        <v>-46942.54</v>
      </c>
      <c r="F2164" s="1">
        <v>-36657.54</v>
      </c>
    </row>
    <row r="2165" spans="1:6" x14ac:dyDescent="0.35">
      <c r="A2165" t="s">
        <v>97</v>
      </c>
      <c r="B2165" t="s">
        <v>11</v>
      </c>
      <c r="C2165" t="s">
        <v>74</v>
      </c>
      <c r="D2165" s="1">
        <v>-11107.8</v>
      </c>
      <c r="E2165" s="1">
        <v>-10292.48</v>
      </c>
      <c r="F2165" s="1">
        <v>815.32</v>
      </c>
    </row>
    <row r="2166" spans="1:6" x14ac:dyDescent="0.35">
      <c r="A2166" t="s">
        <v>111</v>
      </c>
      <c r="B2166" t="s">
        <v>11</v>
      </c>
      <c r="C2166" t="s">
        <v>74</v>
      </c>
      <c r="D2166" s="1">
        <v>-11996.42</v>
      </c>
      <c r="E2166" s="1">
        <v>-7534.27</v>
      </c>
      <c r="F2166" s="1">
        <v>4462.1499999999996</v>
      </c>
    </row>
    <row r="2167" spans="1:6" x14ac:dyDescent="0.35">
      <c r="A2167" t="s">
        <v>113</v>
      </c>
      <c r="B2167" t="s">
        <v>11</v>
      </c>
      <c r="C2167" t="s">
        <v>74</v>
      </c>
      <c r="D2167" s="1">
        <v>-12956.14</v>
      </c>
      <c r="E2167" s="1">
        <v>-27560</v>
      </c>
      <c r="F2167" s="1">
        <v>-14603.86</v>
      </c>
    </row>
    <row r="2168" spans="1:6" x14ac:dyDescent="0.35">
      <c r="A2168" t="s">
        <v>6</v>
      </c>
      <c r="B2168" t="s">
        <v>12</v>
      </c>
      <c r="C2168" t="s">
        <v>74</v>
      </c>
      <c r="D2168" s="1">
        <v>-22040</v>
      </c>
      <c r="E2168" s="1">
        <v>-88719.84</v>
      </c>
      <c r="F2168" s="1">
        <v>-66679.839999999997</v>
      </c>
    </row>
    <row r="2169" spans="1:6" x14ac:dyDescent="0.35">
      <c r="A2169" t="s">
        <v>97</v>
      </c>
      <c r="B2169" t="s">
        <v>12</v>
      </c>
      <c r="C2169" t="s">
        <v>74</v>
      </c>
      <c r="D2169" s="1">
        <v>-23803.200000000001</v>
      </c>
      <c r="E2169" s="1">
        <v>-47520.480000000003</v>
      </c>
      <c r="F2169" s="1">
        <v>-23717.279999999999</v>
      </c>
    </row>
    <row r="2170" spans="1:6" x14ac:dyDescent="0.35">
      <c r="A2170" t="s">
        <v>111</v>
      </c>
      <c r="B2170" t="s">
        <v>12</v>
      </c>
      <c r="C2170" t="s">
        <v>74</v>
      </c>
      <c r="D2170" s="1">
        <v>-25707.46</v>
      </c>
      <c r="E2170" s="1">
        <v>-29372.2</v>
      </c>
      <c r="F2170" s="1">
        <v>-3664.74</v>
      </c>
    </row>
    <row r="2171" spans="1:6" x14ac:dyDescent="0.35">
      <c r="A2171" t="s">
        <v>113</v>
      </c>
      <c r="B2171" t="s">
        <v>12</v>
      </c>
      <c r="C2171" t="s">
        <v>74</v>
      </c>
      <c r="D2171" s="1">
        <v>-27764.05</v>
      </c>
      <c r="E2171" s="1">
        <v>-29722.240000000002</v>
      </c>
      <c r="F2171" s="1">
        <v>-1958.19</v>
      </c>
    </row>
    <row r="2172" spans="1:6" x14ac:dyDescent="0.35">
      <c r="A2172" t="s">
        <v>6</v>
      </c>
      <c r="B2172" t="s">
        <v>13</v>
      </c>
      <c r="C2172" t="s">
        <v>74</v>
      </c>
      <c r="D2172" s="1">
        <v>-10285</v>
      </c>
      <c r="E2172" s="1">
        <v>-9651.91</v>
      </c>
      <c r="F2172" s="1">
        <v>633.09</v>
      </c>
    </row>
    <row r="2173" spans="1:6" x14ac:dyDescent="0.35">
      <c r="A2173" t="s">
        <v>97</v>
      </c>
      <c r="B2173" t="s">
        <v>13</v>
      </c>
      <c r="C2173" t="s">
        <v>74</v>
      </c>
      <c r="D2173" s="1">
        <v>-11107.8</v>
      </c>
      <c r="E2173" s="1">
        <v>-1884.36</v>
      </c>
      <c r="F2173" s="1">
        <v>9223.44</v>
      </c>
    </row>
    <row r="2174" spans="1:6" x14ac:dyDescent="0.35">
      <c r="A2174" t="s">
        <v>111</v>
      </c>
      <c r="B2174" t="s">
        <v>13</v>
      </c>
      <c r="C2174" t="s">
        <v>74</v>
      </c>
      <c r="D2174" s="1">
        <v>-11996.42</v>
      </c>
      <c r="E2174" s="1">
        <v>-807.6</v>
      </c>
      <c r="F2174" s="1">
        <v>11188.82</v>
      </c>
    </row>
    <row r="2175" spans="1:6" x14ac:dyDescent="0.35">
      <c r="A2175" t="s">
        <v>113</v>
      </c>
      <c r="B2175" t="s">
        <v>13</v>
      </c>
      <c r="C2175" t="s">
        <v>74</v>
      </c>
      <c r="D2175" s="1">
        <v>-12956.14</v>
      </c>
      <c r="E2175" s="1">
        <v>-6560</v>
      </c>
      <c r="F2175" s="1">
        <v>6396.14</v>
      </c>
    </row>
    <row r="2176" spans="1:6" x14ac:dyDescent="0.35">
      <c r="A2176" t="s">
        <v>6</v>
      </c>
      <c r="B2176" t="s">
        <v>7</v>
      </c>
      <c r="C2176" t="s">
        <v>74</v>
      </c>
      <c r="D2176" s="1">
        <v>0</v>
      </c>
      <c r="E2176" s="1">
        <v>-55320</v>
      </c>
      <c r="F2176" s="1">
        <v>-55320</v>
      </c>
    </row>
    <row r="2177" spans="1:6" x14ac:dyDescent="0.35">
      <c r="A2177" t="s">
        <v>97</v>
      </c>
      <c r="B2177" t="s">
        <v>7</v>
      </c>
      <c r="C2177" t="s">
        <v>74</v>
      </c>
      <c r="D2177" s="1">
        <v>0</v>
      </c>
      <c r="E2177" s="1">
        <v>-35309.9</v>
      </c>
      <c r="F2177" s="1">
        <v>-35309.9</v>
      </c>
    </row>
    <row r="2178" spans="1:6" x14ac:dyDescent="0.35">
      <c r="A2178" t="s">
        <v>111</v>
      </c>
      <c r="B2178" t="s">
        <v>7</v>
      </c>
      <c r="C2178" t="s">
        <v>74</v>
      </c>
      <c r="D2178" s="1">
        <v>0</v>
      </c>
      <c r="E2178" s="1">
        <v>-31897</v>
      </c>
      <c r="F2178" s="1">
        <v>-31897</v>
      </c>
    </row>
    <row r="2179" spans="1:6" x14ac:dyDescent="0.35">
      <c r="A2179" t="s">
        <v>113</v>
      </c>
      <c r="B2179" t="s">
        <v>7</v>
      </c>
      <c r="C2179" t="s">
        <v>74</v>
      </c>
      <c r="D2179" s="1">
        <v>0</v>
      </c>
      <c r="E2179" s="1">
        <v>-51680</v>
      </c>
      <c r="F2179" s="1">
        <v>-51680</v>
      </c>
    </row>
    <row r="2180" spans="1:6" x14ac:dyDescent="0.35">
      <c r="A2180" t="s">
        <v>6</v>
      </c>
      <c r="B2180" t="s">
        <v>21</v>
      </c>
      <c r="C2180" t="s">
        <v>74</v>
      </c>
      <c r="D2180" s="1">
        <v>-25000</v>
      </c>
      <c r="E2180" s="1">
        <v>0</v>
      </c>
      <c r="F2180" s="1">
        <v>25000</v>
      </c>
    </row>
    <row r="2181" spans="1:6" x14ac:dyDescent="0.35">
      <c r="A2181" t="s">
        <v>97</v>
      </c>
      <c r="B2181" t="s">
        <v>21</v>
      </c>
      <c r="C2181" t="s">
        <v>74</v>
      </c>
      <c r="D2181" s="1">
        <v>-25000</v>
      </c>
      <c r="E2181" s="1">
        <v>-44012.18</v>
      </c>
      <c r="F2181" s="1">
        <v>-19012.18</v>
      </c>
    </row>
    <row r="2182" spans="1:6" x14ac:dyDescent="0.35">
      <c r="A2182" t="s">
        <v>111</v>
      </c>
      <c r="B2182" t="s">
        <v>21</v>
      </c>
      <c r="C2182" t="s">
        <v>74</v>
      </c>
      <c r="D2182" s="1">
        <v>-25000</v>
      </c>
      <c r="E2182" s="1">
        <v>-22701.200000000001</v>
      </c>
      <c r="F2182" s="1">
        <v>2298.8000000000002</v>
      </c>
    </row>
    <row r="2183" spans="1:6" x14ac:dyDescent="0.35">
      <c r="A2183" t="s">
        <v>113</v>
      </c>
      <c r="B2183" t="s">
        <v>21</v>
      </c>
      <c r="C2183" t="s">
        <v>74</v>
      </c>
      <c r="D2183" s="1">
        <v>-35000</v>
      </c>
      <c r="E2183" s="1">
        <v>-27217.56</v>
      </c>
      <c r="F2183" s="1">
        <v>7782.44</v>
      </c>
    </row>
    <row r="2184" spans="1:6" x14ac:dyDescent="0.35">
      <c r="A2184" t="s">
        <v>97</v>
      </c>
      <c r="B2184" t="s">
        <v>30</v>
      </c>
      <c r="C2184" t="s">
        <v>74</v>
      </c>
      <c r="D2184" s="1">
        <v>0</v>
      </c>
      <c r="E2184" s="1">
        <v>-19613.28</v>
      </c>
      <c r="F2184" s="1">
        <v>-19613.28</v>
      </c>
    </row>
    <row r="2185" spans="1:6" x14ac:dyDescent="0.35">
      <c r="A2185" t="s">
        <v>111</v>
      </c>
      <c r="B2185" t="s">
        <v>30</v>
      </c>
      <c r="C2185" t="s">
        <v>74</v>
      </c>
      <c r="D2185" s="1">
        <v>0</v>
      </c>
      <c r="E2185" s="1">
        <v>-6477.76</v>
      </c>
      <c r="F2185" s="1">
        <v>-6477.76</v>
      </c>
    </row>
    <row r="2186" spans="1:6" x14ac:dyDescent="0.35">
      <c r="A2186" t="s">
        <v>113</v>
      </c>
      <c r="B2186" t="s">
        <v>30</v>
      </c>
      <c r="C2186" t="s">
        <v>74</v>
      </c>
      <c r="D2186" s="1">
        <v>0</v>
      </c>
      <c r="E2186" s="1">
        <v>-29419.919999999998</v>
      </c>
      <c r="F2186" s="1">
        <v>-29419.919999999998</v>
      </c>
    </row>
    <row r="2187" spans="1:6" x14ac:dyDescent="0.35">
      <c r="A2187" t="s">
        <v>6</v>
      </c>
      <c r="B2187" t="s">
        <v>40</v>
      </c>
      <c r="C2187" t="s">
        <v>74</v>
      </c>
      <c r="D2187" s="1">
        <v>-40000</v>
      </c>
      <c r="E2187" s="1">
        <v>-31011.84</v>
      </c>
      <c r="F2187" s="1">
        <v>8988.16</v>
      </c>
    </row>
    <row r="2188" spans="1:6" x14ac:dyDescent="0.35">
      <c r="A2188" t="s">
        <v>97</v>
      </c>
      <c r="B2188" t="s">
        <v>40</v>
      </c>
      <c r="C2188" t="s">
        <v>74</v>
      </c>
      <c r="D2188" s="1">
        <v>-44000</v>
      </c>
      <c r="E2188" s="1">
        <v>-26311.61</v>
      </c>
      <c r="F2188" s="1">
        <v>17688.39</v>
      </c>
    </row>
    <row r="2189" spans="1:6" x14ac:dyDescent="0.35">
      <c r="A2189" t="s">
        <v>111</v>
      </c>
      <c r="B2189" t="s">
        <v>40</v>
      </c>
      <c r="C2189" t="s">
        <v>74</v>
      </c>
      <c r="D2189" s="1">
        <v>-48000</v>
      </c>
      <c r="E2189" s="1">
        <v>-9474.36</v>
      </c>
      <c r="F2189" s="1">
        <v>38525.64</v>
      </c>
    </row>
    <row r="2190" spans="1:6" x14ac:dyDescent="0.35">
      <c r="A2190" t="s">
        <v>113</v>
      </c>
      <c r="B2190" t="s">
        <v>40</v>
      </c>
      <c r="C2190" t="s">
        <v>74</v>
      </c>
      <c r="D2190" s="1">
        <v>-52800</v>
      </c>
      <c r="E2190" s="1">
        <v>-45337.95</v>
      </c>
      <c r="F2190" s="1">
        <v>7462.05</v>
      </c>
    </row>
    <row r="2191" spans="1:6" x14ac:dyDescent="0.35">
      <c r="A2191" t="s">
        <v>6</v>
      </c>
      <c r="B2191" t="s">
        <v>18</v>
      </c>
      <c r="C2191" t="s">
        <v>74</v>
      </c>
      <c r="D2191" s="1">
        <v>-120000</v>
      </c>
      <c r="E2191" s="1">
        <v>0</v>
      </c>
      <c r="F2191" s="1">
        <v>120000</v>
      </c>
    </row>
    <row r="2192" spans="1:6" x14ac:dyDescent="0.35">
      <c r="A2192" t="s">
        <v>111</v>
      </c>
      <c r="B2192" t="s">
        <v>18</v>
      </c>
      <c r="C2192" t="s">
        <v>74</v>
      </c>
      <c r="D2192" s="1">
        <v>-230000</v>
      </c>
      <c r="E2192" s="1">
        <v>-2560</v>
      </c>
      <c r="F2192" s="1">
        <v>227440</v>
      </c>
    </row>
    <row r="2193" spans="1:6" x14ac:dyDescent="0.35">
      <c r="A2193" t="s">
        <v>6</v>
      </c>
      <c r="B2193" t="s">
        <v>28</v>
      </c>
      <c r="C2193" t="s">
        <v>74</v>
      </c>
      <c r="D2193" s="1">
        <v>-70000</v>
      </c>
      <c r="E2193" s="1">
        <v>-19052.900000000001</v>
      </c>
      <c r="F2193" s="1">
        <v>50947.1</v>
      </c>
    </row>
    <row r="2194" spans="1:6" x14ac:dyDescent="0.35">
      <c r="A2194" t="s">
        <v>97</v>
      </c>
      <c r="B2194" t="s">
        <v>28</v>
      </c>
      <c r="C2194" t="s">
        <v>74</v>
      </c>
      <c r="D2194" s="1">
        <v>-80000</v>
      </c>
      <c r="E2194" s="1">
        <v>-16394.28</v>
      </c>
      <c r="F2194" s="1">
        <v>63605.72</v>
      </c>
    </row>
    <row r="2195" spans="1:6" x14ac:dyDescent="0.35">
      <c r="A2195" t="s">
        <v>111</v>
      </c>
      <c r="B2195" t="s">
        <v>28</v>
      </c>
      <c r="C2195" t="s">
        <v>74</v>
      </c>
      <c r="D2195" s="1">
        <v>-100000</v>
      </c>
      <c r="E2195" s="1">
        <v>-5653.2</v>
      </c>
      <c r="F2195" s="1">
        <v>94346.8</v>
      </c>
    </row>
    <row r="2196" spans="1:6" x14ac:dyDescent="0.35">
      <c r="A2196" t="s">
        <v>113</v>
      </c>
      <c r="B2196" t="s">
        <v>28</v>
      </c>
      <c r="C2196" t="s">
        <v>74</v>
      </c>
      <c r="D2196" s="1">
        <v>-114000</v>
      </c>
      <c r="E2196" s="1">
        <v>0</v>
      </c>
      <c r="F2196" s="1">
        <v>114000</v>
      </c>
    </row>
    <row r="2197" spans="1:6" x14ac:dyDescent="0.35">
      <c r="A2197" t="s">
        <v>97</v>
      </c>
      <c r="B2197" t="s">
        <v>98</v>
      </c>
      <c r="C2197" t="s">
        <v>98</v>
      </c>
      <c r="D2197" s="1">
        <v>400000</v>
      </c>
      <c r="E2197" s="1">
        <v>0</v>
      </c>
      <c r="F2197" s="1">
        <v>-400000</v>
      </c>
    </row>
    <row r="2198" spans="1:6" x14ac:dyDescent="0.35">
      <c r="A2198" t="s">
        <v>6</v>
      </c>
      <c r="B2198" s="20" t="s">
        <v>8</v>
      </c>
      <c r="C2198" t="s">
        <v>90</v>
      </c>
      <c r="D2198" s="1">
        <v>2497000</v>
      </c>
      <c r="E2198" s="1">
        <v>2518798.6</v>
      </c>
      <c r="F2198" s="1">
        <f t="shared" ref="F2198:F2261" si="20">E2198-D2198</f>
        <v>21798.600000000093</v>
      </c>
    </row>
    <row r="2199" spans="1:6" x14ac:dyDescent="0.35">
      <c r="A2199" t="s">
        <v>6</v>
      </c>
      <c r="B2199" s="20" t="s">
        <v>7</v>
      </c>
      <c r="C2199" t="s">
        <v>90</v>
      </c>
      <c r="D2199" s="1">
        <v>2970565.1859642575</v>
      </c>
      <c r="E2199" s="1">
        <v>4087905.21</v>
      </c>
      <c r="F2199" s="1">
        <f t="shared" si="20"/>
        <v>1117340.0240357425</v>
      </c>
    </row>
    <row r="2200" spans="1:6" x14ac:dyDescent="0.35">
      <c r="A2200" t="s">
        <v>6</v>
      </c>
      <c r="B2200" s="20" t="s">
        <v>18</v>
      </c>
      <c r="C2200" t="s">
        <v>90</v>
      </c>
      <c r="D2200" s="1">
        <v>1073674</v>
      </c>
      <c r="E2200" s="1">
        <v>1053160</v>
      </c>
      <c r="F2200" s="1">
        <f t="shared" si="20"/>
        <v>-20514</v>
      </c>
    </row>
    <row r="2201" spans="1:6" x14ac:dyDescent="0.35">
      <c r="A2201" t="s">
        <v>6</v>
      </c>
      <c r="B2201" s="20" t="s">
        <v>37</v>
      </c>
      <c r="C2201" t="s">
        <v>90</v>
      </c>
      <c r="D2201" s="1">
        <v>0</v>
      </c>
      <c r="E2201" s="1">
        <v>17000</v>
      </c>
      <c r="F2201" s="1">
        <f t="shared" si="20"/>
        <v>17000</v>
      </c>
    </row>
    <row r="2202" spans="1:6" x14ac:dyDescent="0.35">
      <c r="A2202" t="s">
        <v>6</v>
      </c>
      <c r="B2202" s="20" t="s">
        <v>27</v>
      </c>
      <c r="C2202" t="s">
        <v>90</v>
      </c>
      <c r="D2202" s="1">
        <v>0</v>
      </c>
      <c r="E2202" s="1">
        <v>101446</v>
      </c>
      <c r="F2202" s="1">
        <f t="shared" si="20"/>
        <v>101446</v>
      </c>
    </row>
    <row r="2203" spans="1:6" x14ac:dyDescent="0.35">
      <c r="A2203" t="s">
        <v>6</v>
      </c>
      <c r="B2203" s="20" t="s">
        <v>30</v>
      </c>
      <c r="C2203" t="s">
        <v>100</v>
      </c>
      <c r="D2203" s="1">
        <v>23000000</v>
      </c>
      <c r="E2203" s="1">
        <v>23000000</v>
      </c>
      <c r="F2203" s="1">
        <f t="shared" si="20"/>
        <v>0</v>
      </c>
    </row>
    <row r="2204" spans="1:6" x14ac:dyDescent="0.35">
      <c r="A2204" t="s">
        <v>6</v>
      </c>
      <c r="B2204" s="20" t="s">
        <v>8</v>
      </c>
      <c r="C2204" t="s">
        <v>92</v>
      </c>
      <c r="D2204" s="1">
        <v>-3100000</v>
      </c>
      <c r="E2204" s="1">
        <v>-3100000</v>
      </c>
      <c r="F2204" s="1">
        <f t="shared" si="20"/>
        <v>0</v>
      </c>
    </row>
    <row r="2205" spans="1:6" x14ac:dyDescent="0.35">
      <c r="A2205" t="s">
        <v>6</v>
      </c>
      <c r="B2205" t="s">
        <v>13</v>
      </c>
      <c r="C2205" t="s">
        <v>91</v>
      </c>
      <c r="D2205" s="1">
        <v>-312835.03000000003</v>
      </c>
      <c r="E2205" s="1">
        <v>-312835.03000000003</v>
      </c>
      <c r="F2205" s="1">
        <f t="shared" si="20"/>
        <v>0</v>
      </c>
    </row>
    <row r="2206" spans="1:6" x14ac:dyDescent="0.35">
      <c r="A2206" s="19" t="s">
        <v>97</v>
      </c>
      <c r="B2206" s="20" t="s">
        <v>8</v>
      </c>
      <c r="C2206" s="20" t="s">
        <v>90</v>
      </c>
      <c r="D2206" s="23">
        <v>2892525</v>
      </c>
      <c r="E2206" s="23">
        <v>2882764.15</v>
      </c>
      <c r="F2206" s="1">
        <f t="shared" si="20"/>
        <v>-9760.8500000000931</v>
      </c>
    </row>
    <row r="2207" spans="1:6" x14ac:dyDescent="0.35">
      <c r="A2207" s="19" t="s">
        <v>97</v>
      </c>
      <c r="B2207" s="20" t="s">
        <v>7</v>
      </c>
      <c r="C2207" s="20" t="s">
        <v>90</v>
      </c>
      <c r="D2207" s="23">
        <v>3059723.8517624731</v>
      </c>
      <c r="E2207" s="23">
        <v>3535498.0999999996</v>
      </c>
      <c r="F2207" s="1">
        <f t="shared" si="20"/>
        <v>475774.24823752651</v>
      </c>
    </row>
    <row r="2208" spans="1:6" x14ac:dyDescent="0.35">
      <c r="A2208" s="19" t="s">
        <v>97</v>
      </c>
      <c r="B2208" s="20" t="s">
        <v>18</v>
      </c>
      <c r="C2208" s="20" t="s">
        <v>90</v>
      </c>
      <c r="D2208" s="23">
        <v>2000000</v>
      </c>
      <c r="E2208" s="23">
        <v>500218</v>
      </c>
      <c r="F2208" s="1">
        <f t="shared" si="20"/>
        <v>-1499782</v>
      </c>
    </row>
    <row r="2209" spans="1:6" x14ac:dyDescent="0.35">
      <c r="A2209" s="19" t="s">
        <v>97</v>
      </c>
      <c r="B2209" s="20" t="s">
        <v>37</v>
      </c>
      <c r="C2209" s="20" t="s">
        <v>90</v>
      </c>
      <c r="D2209" s="23">
        <v>0</v>
      </c>
      <c r="E2209" s="23">
        <v>30000</v>
      </c>
      <c r="F2209" s="1">
        <f t="shared" si="20"/>
        <v>30000</v>
      </c>
    </row>
    <row r="2210" spans="1:6" x14ac:dyDescent="0.35">
      <c r="A2210" s="19" t="s">
        <v>97</v>
      </c>
      <c r="B2210" s="20" t="s">
        <v>27</v>
      </c>
      <c r="C2210" s="20" t="s">
        <v>90</v>
      </c>
      <c r="D2210" s="23">
        <v>0</v>
      </c>
      <c r="E2210" s="23">
        <v>136918</v>
      </c>
      <c r="F2210" s="1">
        <f t="shared" si="20"/>
        <v>136918</v>
      </c>
    </row>
    <row r="2211" spans="1:6" x14ac:dyDescent="0.35">
      <c r="A2211" s="19" t="s">
        <v>97</v>
      </c>
      <c r="B2211" s="20" t="s">
        <v>8</v>
      </c>
      <c r="C2211" s="20" t="s">
        <v>92</v>
      </c>
      <c r="D2211" s="23">
        <v>-5000000</v>
      </c>
      <c r="E2211" s="23">
        <v>-3140000</v>
      </c>
      <c r="F2211" s="1">
        <f t="shared" si="20"/>
        <v>1860000</v>
      </c>
    </row>
    <row r="2212" spans="1:6" x14ac:dyDescent="0.35">
      <c r="A2212" s="19" t="s">
        <v>97</v>
      </c>
      <c r="B2212" s="20" t="s">
        <v>13</v>
      </c>
      <c r="C2212" s="20" t="s">
        <v>91</v>
      </c>
      <c r="D2212" s="23">
        <v>-323882.81</v>
      </c>
      <c r="E2212" s="1">
        <v>0</v>
      </c>
      <c r="F2212" s="1">
        <f t="shared" si="20"/>
        <v>323882.81</v>
      </c>
    </row>
    <row r="2213" spans="1:6" x14ac:dyDescent="0.35">
      <c r="A2213" s="19" t="s">
        <v>97</v>
      </c>
      <c r="B2213" s="20" t="s">
        <v>30</v>
      </c>
      <c r="C2213" s="20" t="s">
        <v>100</v>
      </c>
      <c r="D2213" s="23">
        <v>200000</v>
      </c>
      <c r="E2213" s="23">
        <v>0</v>
      </c>
      <c r="F2213" s="1">
        <f t="shared" si="20"/>
        <v>-200000</v>
      </c>
    </row>
    <row r="2214" spans="1:6" x14ac:dyDescent="0.35">
      <c r="A2214" s="19" t="s">
        <v>111</v>
      </c>
      <c r="B2214" s="20" t="s">
        <v>13</v>
      </c>
      <c r="C2214" s="20" t="s">
        <v>91</v>
      </c>
      <c r="D2214" s="23">
        <v>-360848.71</v>
      </c>
      <c r="E2214" s="23">
        <f>-323882.81-198074-137275</f>
        <v>-659231.81000000006</v>
      </c>
      <c r="F2214" s="1">
        <f t="shared" si="20"/>
        <v>-298383.10000000003</v>
      </c>
    </row>
    <row r="2215" spans="1:6" x14ac:dyDescent="0.35">
      <c r="A2215" s="19" t="s">
        <v>111</v>
      </c>
      <c r="B2215" s="20" t="s">
        <v>8</v>
      </c>
      <c r="C2215" s="20" t="s">
        <v>90</v>
      </c>
      <c r="D2215" s="1">
        <v>3252500</v>
      </c>
      <c r="E2215" s="1">
        <v>2779362.47</v>
      </c>
      <c r="F2215" s="1">
        <f t="shared" si="20"/>
        <v>-473137.5299999998</v>
      </c>
    </row>
    <row r="2216" spans="1:6" x14ac:dyDescent="0.35">
      <c r="A2216" s="19" t="s">
        <v>111</v>
      </c>
      <c r="B2216" s="20" t="s">
        <v>8</v>
      </c>
      <c r="C2216" s="20" t="s">
        <v>92</v>
      </c>
      <c r="D2216" s="1">
        <v>-24050000</v>
      </c>
      <c r="E2216" s="23">
        <v>-20280000</v>
      </c>
      <c r="F2216" s="1">
        <f t="shared" si="20"/>
        <v>3770000</v>
      </c>
    </row>
    <row r="2217" spans="1:6" x14ac:dyDescent="0.35">
      <c r="A2217" s="19" t="s">
        <v>111</v>
      </c>
      <c r="B2217" s="20" t="s">
        <v>7</v>
      </c>
      <c r="C2217" s="20" t="s">
        <v>90</v>
      </c>
      <c r="D2217" s="1">
        <v>5053874.125538094</v>
      </c>
      <c r="E2217" s="1">
        <v>3377427</v>
      </c>
      <c r="F2217" s="1">
        <f t="shared" si="20"/>
        <v>-1676447.125538094</v>
      </c>
    </row>
    <row r="2218" spans="1:6" x14ac:dyDescent="0.35">
      <c r="A2218" s="19" t="s">
        <v>111</v>
      </c>
      <c r="B2218" s="20" t="s">
        <v>18</v>
      </c>
      <c r="C2218" s="20" t="s">
        <v>90</v>
      </c>
      <c r="D2218" s="1">
        <v>1500000</v>
      </c>
      <c r="E2218" s="1">
        <v>1849902</v>
      </c>
      <c r="F2218" s="1">
        <f t="shared" si="20"/>
        <v>349902</v>
      </c>
    </row>
    <row r="2219" spans="1:6" x14ac:dyDescent="0.35">
      <c r="A2219" s="19" t="s">
        <v>111</v>
      </c>
      <c r="B2219" s="20" t="s">
        <v>37</v>
      </c>
      <c r="C2219" s="20" t="s">
        <v>90</v>
      </c>
      <c r="D2219" s="1">
        <v>0</v>
      </c>
      <c r="E2219" s="1">
        <v>91250</v>
      </c>
      <c r="F2219" s="1">
        <f t="shared" si="20"/>
        <v>91250</v>
      </c>
    </row>
    <row r="2220" spans="1:6" x14ac:dyDescent="0.35">
      <c r="A2220" s="19" t="s">
        <v>111</v>
      </c>
      <c r="B2220" s="20" t="s">
        <v>27</v>
      </c>
      <c r="C2220" s="20" t="s">
        <v>90</v>
      </c>
      <c r="D2220" s="1">
        <v>0</v>
      </c>
      <c r="E2220" s="1">
        <v>83949</v>
      </c>
      <c r="F2220" s="1">
        <f t="shared" si="20"/>
        <v>83949</v>
      </c>
    </row>
    <row r="2221" spans="1:6" x14ac:dyDescent="0.35">
      <c r="A2221" t="s">
        <v>111</v>
      </c>
      <c r="B2221" s="20" t="s">
        <v>30</v>
      </c>
      <c r="C2221" t="s">
        <v>91</v>
      </c>
      <c r="D2221" s="1">
        <v>-476190.48</v>
      </c>
      <c r="E2221" s="1">
        <v>-476190.48</v>
      </c>
      <c r="F2221" s="1">
        <f t="shared" si="20"/>
        <v>0</v>
      </c>
    </row>
    <row r="2222" spans="1:6" x14ac:dyDescent="0.35">
      <c r="A2222" t="s">
        <v>111</v>
      </c>
      <c r="B2222" s="20" t="s">
        <v>30</v>
      </c>
      <c r="C2222" s="20" t="s">
        <v>100</v>
      </c>
      <c r="D2222" s="1">
        <v>200000</v>
      </c>
      <c r="E2222" s="1">
        <v>0</v>
      </c>
      <c r="F2222" s="1">
        <f t="shared" si="20"/>
        <v>-200000</v>
      </c>
    </row>
    <row r="2223" spans="1:6" x14ac:dyDescent="0.35">
      <c r="A2223" s="19" t="s">
        <v>113</v>
      </c>
      <c r="B2223" s="20" t="s">
        <v>8</v>
      </c>
      <c r="C2223" s="20" t="s">
        <v>92</v>
      </c>
      <c r="D2223" s="1">
        <v>-1820000</v>
      </c>
      <c r="E2223" s="23">
        <v>-5650000</v>
      </c>
      <c r="F2223" s="1">
        <f t="shared" si="20"/>
        <v>-3830000</v>
      </c>
    </row>
    <row r="2224" spans="1:6" x14ac:dyDescent="0.35">
      <c r="A2224" s="19" t="s">
        <v>113</v>
      </c>
      <c r="B2224" s="20" t="s">
        <v>7</v>
      </c>
      <c r="C2224" s="20" t="s">
        <v>90</v>
      </c>
      <c r="D2224" s="1">
        <v>3846722.1941087553</v>
      </c>
      <c r="E2224" s="23">
        <v>2570778</v>
      </c>
      <c r="F2224" s="1">
        <f t="shared" si="20"/>
        <v>-1275944.1941087553</v>
      </c>
    </row>
    <row r="2225" spans="1:6" x14ac:dyDescent="0.35">
      <c r="A2225" s="19" t="s">
        <v>113</v>
      </c>
      <c r="B2225" s="20" t="s">
        <v>18</v>
      </c>
      <c r="C2225" s="20" t="s">
        <v>90</v>
      </c>
      <c r="D2225" s="1">
        <v>1500000</v>
      </c>
      <c r="E2225" s="23">
        <v>2075071</v>
      </c>
      <c r="F2225" s="1">
        <f t="shared" si="20"/>
        <v>575071</v>
      </c>
    </row>
    <row r="2226" spans="1:6" x14ac:dyDescent="0.35">
      <c r="A2226" s="19" t="s">
        <v>113</v>
      </c>
      <c r="B2226" s="20" t="s">
        <v>37</v>
      </c>
      <c r="C2226" s="20" t="s">
        <v>90</v>
      </c>
      <c r="D2226" s="23">
        <v>0</v>
      </c>
      <c r="E2226" s="23">
        <v>91750</v>
      </c>
      <c r="F2226" s="1">
        <f t="shared" si="20"/>
        <v>91750</v>
      </c>
    </row>
    <row r="2227" spans="1:6" x14ac:dyDescent="0.35">
      <c r="A2227" s="19" t="s">
        <v>113</v>
      </c>
      <c r="B2227" s="20" t="s">
        <v>27</v>
      </c>
      <c r="C2227" s="20" t="s">
        <v>90</v>
      </c>
      <c r="D2227" s="23">
        <v>0</v>
      </c>
      <c r="E2227" s="23">
        <v>103220</v>
      </c>
      <c r="F2227" s="1">
        <f t="shared" si="20"/>
        <v>103220</v>
      </c>
    </row>
    <row r="2228" spans="1:6" x14ac:dyDescent="0.35">
      <c r="A2228" s="19" t="s">
        <v>113</v>
      </c>
      <c r="B2228" s="20" t="s">
        <v>13</v>
      </c>
      <c r="C2228" s="20" t="s">
        <v>91</v>
      </c>
      <c r="D2228" s="1">
        <v>-376999.39</v>
      </c>
      <c r="E2228" s="23">
        <f>-206657-140592</f>
        <v>-347249</v>
      </c>
      <c r="F2228" s="1">
        <f t="shared" si="20"/>
        <v>29750.390000000014</v>
      </c>
    </row>
    <row r="2229" spans="1:6" x14ac:dyDescent="0.35">
      <c r="A2229" t="s">
        <v>113</v>
      </c>
      <c r="B2229" s="20" t="s">
        <v>30</v>
      </c>
      <c r="C2229" s="20" t="s">
        <v>91</v>
      </c>
      <c r="D2229" s="1">
        <v>-476190.48</v>
      </c>
      <c r="E2229" s="1">
        <v>-476190.48</v>
      </c>
      <c r="F2229" s="1">
        <f t="shared" si="20"/>
        <v>0</v>
      </c>
    </row>
    <row r="2230" spans="1:6" x14ac:dyDescent="0.35">
      <c r="A2230" t="s">
        <v>113</v>
      </c>
      <c r="B2230" s="20" t="s">
        <v>30</v>
      </c>
      <c r="C2230" s="20" t="s">
        <v>100</v>
      </c>
      <c r="D2230" s="1">
        <v>100000</v>
      </c>
      <c r="E2230" s="1">
        <v>0</v>
      </c>
      <c r="F2230" s="1">
        <f t="shared" si="20"/>
        <v>-100000</v>
      </c>
    </row>
    <row r="2231" spans="1:6" x14ac:dyDescent="0.35">
      <c r="A2231" s="19" t="s">
        <v>113</v>
      </c>
      <c r="B2231" s="20" t="s">
        <v>8</v>
      </c>
      <c r="C2231" s="20" t="s">
        <v>90</v>
      </c>
      <c r="D2231" s="1">
        <v>3405400</v>
      </c>
      <c r="E2231" s="23">
        <v>2817391.5</v>
      </c>
      <c r="F2231" s="1">
        <f t="shared" si="20"/>
        <v>-588008.5</v>
      </c>
    </row>
    <row r="2232" spans="1:6" x14ac:dyDescent="0.35">
      <c r="A2232" s="24" t="s">
        <v>109</v>
      </c>
      <c r="B2232" s="16" t="s">
        <v>8</v>
      </c>
      <c r="C2232" s="16" t="s">
        <v>92</v>
      </c>
      <c r="D2232" s="1">
        <v>-2450000</v>
      </c>
      <c r="E2232" s="17">
        <v>-2405000</v>
      </c>
      <c r="F2232" s="17">
        <f t="shared" si="20"/>
        <v>45000</v>
      </c>
    </row>
    <row r="2233" spans="1:6" x14ac:dyDescent="0.35">
      <c r="A2233" s="24" t="s">
        <v>108</v>
      </c>
      <c r="B2233" s="16" t="s">
        <v>8</v>
      </c>
      <c r="C2233" s="16" t="s">
        <v>92</v>
      </c>
      <c r="D2233" s="1">
        <v>-4450000</v>
      </c>
      <c r="E2233" s="17">
        <v>-2360000</v>
      </c>
      <c r="F2233" s="17">
        <f t="shared" si="20"/>
        <v>2090000</v>
      </c>
    </row>
    <row r="2234" spans="1:6" x14ac:dyDescent="0.35">
      <c r="A2234" s="24" t="s">
        <v>107</v>
      </c>
      <c r="B2234" s="16" t="s">
        <v>8</v>
      </c>
      <c r="C2234" s="16" t="s">
        <v>92</v>
      </c>
      <c r="D2234" s="1">
        <v>-4550000</v>
      </c>
      <c r="E2234" s="17">
        <v>-1945000</v>
      </c>
      <c r="F2234" s="17">
        <f t="shared" si="20"/>
        <v>2605000</v>
      </c>
    </row>
    <row r="2235" spans="1:6" x14ac:dyDescent="0.35">
      <c r="A2235" s="24" t="s">
        <v>106</v>
      </c>
      <c r="B2235" s="16" t="s">
        <v>8</v>
      </c>
      <c r="C2235" s="16" t="s">
        <v>92</v>
      </c>
      <c r="D2235" s="1">
        <v>-3250000</v>
      </c>
      <c r="E2235" s="17">
        <v>-4890000</v>
      </c>
      <c r="F2235" s="17">
        <f t="shared" si="20"/>
        <v>-1640000</v>
      </c>
    </row>
    <row r="2236" spans="1:6" x14ac:dyDescent="0.35">
      <c r="A2236" s="24" t="s">
        <v>105</v>
      </c>
      <c r="B2236" s="16" t="s">
        <v>8</v>
      </c>
      <c r="C2236" s="16" t="s">
        <v>92</v>
      </c>
      <c r="D2236" s="1">
        <v>-5250000</v>
      </c>
      <c r="E2236" s="17">
        <v>-4320000</v>
      </c>
      <c r="F2236" s="17">
        <f t="shared" si="20"/>
        <v>930000</v>
      </c>
    </row>
    <row r="2237" spans="1:6" x14ac:dyDescent="0.35">
      <c r="A2237" s="24" t="s">
        <v>109</v>
      </c>
      <c r="B2237" s="20" t="s">
        <v>8</v>
      </c>
      <c r="C2237" s="20" t="s">
        <v>90</v>
      </c>
      <c r="D2237" s="1">
        <v>1500000</v>
      </c>
      <c r="E2237" s="23">
        <v>1806696</v>
      </c>
      <c r="F2237" s="1">
        <f t="shared" si="20"/>
        <v>306696</v>
      </c>
    </row>
    <row r="2238" spans="1:6" x14ac:dyDescent="0.35">
      <c r="A2238" s="24" t="s">
        <v>108</v>
      </c>
      <c r="B2238" s="20" t="s">
        <v>8</v>
      </c>
      <c r="C2238" s="20" t="s">
        <v>90</v>
      </c>
      <c r="D2238" s="1">
        <v>1490000</v>
      </c>
      <c r="E2238" s="23">
        <v>1954604</v>
      </c>
      <c r="F2238" s="1">
        <f t="shared" si="20"/>
        <v>464604</v>
      </c>
    </row>
    <row r="2239" spans="1:6" x14ac:dyDescent="0.35">
      <c r="A2239" s="24" t="s">
        <v>107</v>
      </c>
      <c r="B2239" s="20" t="s">
        <v>8</v>
      </c>
      <c r="C2239" s="20" t="s">
        <v>90</v>
      </c>
      <c r="D2239" s="1">
        <v>2071533.3333333333</v>
      </c>
      <c r="E2239" s="23">
        <v>1595079</v>
      </c>
      <c r="F2239" s="1">
        <f t="shared" si="20"/>
        <v>-476454.33333333326</v>
      </c>
    </row>
    <row r="2240" spans="1:6" x14ac:dyDescent="0.35">
      <c r="A2240" s="24" t="s">
        <v>106</v>
      </c>
      <c r="B2240" s="20" t="s">
        <v>8</v>
      </c>
      <c r="C2240" s="20" t="s">
        <v>90</v>
      </c>
      <c r="D2240" s="1">
        <v>2248333.333333333</v>
      </c>
      <c r="E2240" s="23">
        <v>1449845</v>
      </c>
      <c r="F2240" s="1">
        <f t="shared" si="20"/>
        <v>-798488.33333333302</v>
      </c>
    </row>
    <row r="2241" spans="1:6" x14ac:dyDescent="0.35">
      <c r="A2241" s="24" t="s">
        <v>105</v>
      </c>
      <c r="B2241" s="20" t="s">
        <v>8</v>
      </c>
      <c r="C2241" s="20" t="s">
        <v>90</v>
      </c>
      <c r="D2241" s="1">
        <v>2689000</v>
      </c>
      <c r="E2241" s="23">
        <v>1258138</v>
      </c>
      <c r="F2241" s="1">
        <f t="shared" si="20"/>
        <v>-1430862</v>
      </c>
    </row>
    <row r="2242" spans="1:6" x14ac:dyDescent="0.35">
      <c r="A2242" s="24" t="s">
        <v>109</v>
      </c>
      <c r="B2242" s="20" t="s">
        <v>7</v>
      </c>
      <c r="C2242" s="20" t="s">
        <v>90</v>
      </c>
      <c r="D2242" s="1">
        <v>2148247.0499999998</v>
      </c>
      <c r="E2242" s="1">
        <f>2124651-125662</f>
        <v>1998989</v>
      </c>
      <c r="F2242" s="1">
        <f t="shared" si="20"/>
        <v>-149258.04999999981</v>
      </c>
    </row>
    <row r="2243" spans="1:6" x14ac:dyDescent="0.35">
      <c r="A2243" s="24" t="s">
        <v>108</v>
      </c>
      <c r="B2243" s="20" t="s">
        <v>7</v>
      </c>
      <c r="C2243" s="20" t="s">
        <v>90</v>
      </c>
      <c r="D2243" s="1">
        <v>2205759.5474999999</v>
      </c>
      <c r="E2243" s="1">
        <f>2718924-69160</f>
        <v>2649764</v>
      </c>
      <c r="F2243" s="1">
        <f t="shared" si="20"/>
        <v>444004.45250000013</v>
      </c>
    </row>
    <row r="2244" spans="1:6" x14ac:dyDescent="0.35">
      <c r="A2244" s="24" t="s">
        <v>107</v>
      </c>
      <c r="B2244" s="20" t="s">
        <v>7</v>
      </c>
      <c r="C2244" s="20" t="s">
        <v>90</v>
      </c>
      <c r="D2244" s="1">
        <v>2277024.89175</v>
      </c>
      <c r="E2244" s="1">
        <v>2524610</v>
      </c>
      <c r="F2244" s="1">
        <f t="shared" si="20"/>
        <v>247585.10825000005</v>
      </c>
    </row>
    <row r="2245" spans="1:6" x14ac:dyDescent="0.35">
      <c r="A2245" s="24" t="s">
        <v>106</v>
      </c>
      <c r="B2245" s="20" t="s">
        <v>7</v>
      </c>
      <c r="C2245" s="20" t="s">
        <v>90</v>
      </c>
      <c r="D2245" s="1">
        <v>2702707.8288375004</v>
      </c>
      <c r="E2245" s="1">
        <v>2872050</v>
      </c>
      <c r="F2245" s="1">
        <f t="shared" si="20"/>
        <v>169342.17116249958</v>
      </c>
    </row>
    <row r="2246" spans="1:6" x14ac:dyDescent="0.35">
      <c r="A2246" s="24" t="s">
        <v>105</v>
      </c>
      <c r="B2246" s="20" t="s">
        <v>7</v>
      </c>
      <c r="C2246" s="20" t="s">
        <v>90</v>
      </c>
      <c r="D2246" s="1">
        <v>2764367.662779375</v>
      </c>
      <c r="E2246" s="1">
        <v>2641953</v>
      </c>
      <c r="F2246" s="1">
        <f t="shared" si="20"/>
        <v>-122414.66277937498</v>
      </c>
    </row>
    <row r="2247" spans="1:6" x14ac:dyDescent="0.35">
      <c r="A2247" s="24" t="s">
        <v>109</v>
      </c>
      <c r="B2247" s="20" t="s">
        <v>18</v>
      </c>
      <c r="C2247" s="20" t="s">
        <v>90</v>
      </c>
      <c r="D2247" s="1">
        <v>1300000</v>
      </c>
      <c r="E2247" s="1">
        <v>1151647</v>
      </c>
      <c r="F2247" s="1">
        <f t="shared" si="20"/>
        <v>-148353</v>
      </c>
    </row>
    <row r="2248" spans="1:6" x14ac:dyDescent="0.35">
      <c r="A2248" s="24" t="s">
        <v>108</v>
      </c>
      <c r="B2248" s="20" t="s">
        <v>18</v>
      </c>
      <c r="C2248" s="20" t="s">
        <v>90</v>
      </c>
      <c r="D2248" s="1">
        <v>1820000</v>
      </c>
      <c r="E2248" s="1">
        <v>1168915</v>
      </c>
      <c r="F2248" s="1">
        <f t="shared" si="20"/>
        <v>-651085</v>
      </c>
    </row>
    <row r="2249" spans="1:6" x14ac:dyDescent="0.35">
      <c r="A2249" s="24" t="s">
        <v>107</v>
      </c>
      <c r="B2249" s="20" t="s">
        <v>18</v>
      </c>
      <c r="C2249" s="20" t="s">
        <v>90</v>
      </c>
      <c r="D2249" s="1">
        <v>1820000</v>
      </c>
      <c r="E2249" s="1">
        <v>1160445</v>
      </c>
      <c r="F2249" s="1">
        <f t="shared" si="20"/>
        <v>-659555</v>
      </c>
    </row>
    <row r="2250" spans="1:6" x14ac:dyDescent="0.35">
      <c r="A2250" s="24" t="s">
        <v>106</v>
      </c>
      <c r="B2250" s="20" t="s">
        <v>18</v>
      </c>
      <c r="C2250" s="20" t="s">
        <v>90</v>
      </c>
      <c r="D2250" s="1">
        <v>1820000</v>
      </c>
      <c r="E2250" s="1">
        <v>1157930</v>
      </c>
      <c r="F2250" s="1">
        <f t="shared" si="20"/>
        <v>-662070</v>
      </c>
    </row>
    <row r="2251" spans="1:6" x14ac:dyDescent="0.35">
      <c r="A2251" s="24" t="s">
        <v>105</v>
      </c>
      <c r="B2251" s="20" t="s">
        <v>18</v>
      </c>
      <c r="C2251" s="20" t="s">
        <v>90</v>
      </c>
      <c r="D2251" s="1">
        <v>1820000</v>
      </c>
      <c r="E2251" s="1">
        <v>988524</v>
      </c>
      <c r="F2251" s="1">
        <f t="shared" si="20"/>
        <v>-831476</v>
      </c>
    </row>
    <row r="2252" spans="1:6" x14ac:dyDescent="0.35">
      <c r="A2252" s="24" t="s">
        <v>108</v>
      </c>
      <c r="B2252" s="20" t="s">
        <v>37</v>
      </c>
      <c r="C2252" s="20" t="s">
        <v>90</v>
      </c>
      <c r="D2252" s="1">
        <v>0</v>
      </c>
      <c r="E2252" s="1">
        <v>50000</v>
      </c>
      <c r="F2252" s="1">
        <f t="shared" si="20"/>
        <v>50000</v>
      </c>
    </row>
    <row r="2253" spans="1:6" x14ac:dyDescent="0.35">
      <c r="A2253" s="24" t="s">
        <v>107</v>
      </c>
      <c r="B2253" s="20" t="s">
        <v>37</v>
      </c>
      <c r="C2253" s="20" t="s">
        <v>90</v>
      </c>
      <c r="D2253" s="1">
        <v>0</v>
      </c>
      <c r="E2253" s="1">
        <v>93000</v>
      </c>
      <c r="F2253" s="1">
        <f t="shared" si="20"/>
        <v>93000</v>
      </c>
    </row>
    <row r="2254" spans="1:6" x14ac:dyDescent="0.35">
      <c r="A2254" s="24" t="s">
        <v>106</v>
      </c>
      <c r="B2254" s="20" t="s">
        <v>37</v>
      </c>
      <c r="C2254" s="20" t="s">
        <v>90</v>
      </c>
      <c r="D2254" s="1">
        <v>0</v>
      </c>
      <c r="E2254" s="1">
        <v>75000</v>
      </c>
      <c r="F2254" s="1">
        <f t="shared" si="20"/>
        <v>75000</v>
      </c>
    </row>
    <row r="2255" spans="1:6" x14ac:dyDescent="0.35">
      <c r="A2255" s="24" t="s">
        <v>105</v>
      </c>
      <c r="B2255" s="20" t="s">
        <v>37</v>
      </c>
      <c r="C2255" s="20" t="s">
        <v>90</v>
      </c>
      <c r="D2255" s="1">
        <v>0</v>
      </c>
      <c r="E2255" s="1">
        <v>69000</v>
      </c>
      <c r="F2255" s="1">
        <f t="shared" si="20"/>
        <v>69000</v>
      </c>
    </row>
    <row r="2256" spans="1:6" x14ac:dyDescent="0.35">
      <c r="A2256" s="24" t="s">
        <v>109</v>
      </c>
      <c r="B2256" s="20" t="s">
        <v>27</v>
      </c>
      <c r="C2256" s="20" t="s">
        <v>90</v>
      </c>
      <c r="D2256" s="23">
        <v>0</v>
      </c>
      <c r="E2256" s="23">
        <v>125662</v>
      </c>
      <c r="F2256" s="1">
        <f t="shared" si="20"/>
        <v>125662</v>
      </c>
    </row>
    <row r="2257" spans="1:7" x14ac:dyDescent="0.35">
      <c r="A2257" s="24" t="s">
        <v>108</v>
      </c>
      <c r="B2257" s="20" t="s">
        <v>27</v>
      </c>
      <c r="C2257" s="20" t="s">
        <v>90</v>
      </c>
      <c r="D2257" s="23">
        <v>0</v>
      </c>
      <c r="E2257" s="23">
        <v>69160</v>
      </c>
      <c r="F2257" s="1">
        <f t="shared" si="20"/>
        <v>69160</v>
      </c>
    </row>
    <row r="2258" spans="1:7" x14ac:dyDescent="0.35">
      <c r="A2258" s="24" t="s">
        <v>107</v>
      </c>
      <c r="B2258" s="20" t="s">
        <v>27</v>
      </c>
      <c r="C2258" s="20" t="s">
        <v>90</v>
      </c>
      <c r="D2258" s="23">
        <v>0</v>
      </c>
      <c r="E2258" s="23">
        <v>120309</v>
      </c>
      <c r="F2258" s="1">
        <f t="shared" si="20"/>
        <v>120309</v>
      </c>
    </row>
    <row r="2259" spans="1:7" x14ac:dyDescent="0.35">
      <c r="A2259" s="24" t="s">
        <v>106</v>
      </c>
      <c r="B2259" s="20" t="s">
        <v>27</v>
      </c>
      <c r="C2259" s="20" t="s">
        <v>90</v>
      </c>
      <c r="D2259" s="23">
        <v>0</v>
      </c>
      <c r="E2259" s="23">
        <v>76288</v>
      </c>
      <c r="F2259" s="1">
        <f t="shared" si="20"/>
        <v>76288</v>
      </c>
    </row>
    <row r="2260" spans="1:7" x14ac:dyDescent="0.35">
      <c r="A2260" s="24" t="s">
        <v>105</v>
      </c>
      <c r="B2260" s="20" t="s">
        <v>27</v>
      </c>
      <c r="C2260" s="20" t="s">
        <v>90</v>
      </c>
      <c r="D2260" s="23">
        <v>0</v>
      </c>
      <c r="E2260" s="23">
        <v>89122</v>
      </c>
      <c r="F2260" s="1">
        <f t="shared" si="20"/>
        <v>89122</v>
      </c>
    </row>
    <row r="2261" spans="1:7" x14ac:dyDescent="0.35">
      <c r="A2261" s="24" t="s">
        <v>109</v>
      </c>
      <c r="B2261" s="20" t="s">
        <v>13</v>
      </c>
      <c r="C2261" s="20" t="s">
        <v>91</v>
      </c>
      <c r="D2261" s="1">
        <v>0</v>
      </c>
      <c r="E2261" s="23">
        <v>-269708</v>
      </c>
      <c r="F2261" s="1">
        <f t="shared" si="20"/>
        <v>-269708</v>
      </c>
    </row>
    <row r="2262" spans="1:7" x14ac:dyDescent="0.35">
      <c r="A2262" s="24" t="s">
        <v>108</v>
      </c>
      <c r="B2262" s="20" t="s">
        <v>13</v>
      </c>
      <c r="C2262" s="20" t="s">
        <v>91</v>
      </c>
      <c r="D2262" s="1">
        <v>0</v>
      </c>
      <c r="E2262" s="23">
        <v>-272514</v>
      </c>
      <c r="F2262" s="1">
        <f t="shared" ref="F2262:F2265" si="21">E2262-D2262</f>
        <v>-272514</v>
      </c>
    </row>
    <row r="2263" spans="1:7" x14ac:dyDescent="0.35">
      <c r="A2263" s="24" t="s">
        <v>107</v>
      </c>
      <c r="B2263" s="20" t="s">
        <v>13</v>
      </c>
      <c r="C2263" s="20" t="s">
        <v>91</v>
      </c>
      <c r="D2263" s="1">
        <v>0</v>
      </c>
      <c r="E2263" s="23">
        <v>-282044</v>
      </c>
      <c r="F2263" s="1">
        <f t="shared" si="21"/>
        <v>-282044</v>
      </c>
    </row>
    <row r="2264" spans="1:7" x14ac:dyDescent="0.35">
      <c r="A2264" s="24" t="s">
        <v>106</v>
      </c>
      <c r="B2264" s="20" t="s">
        <v>13</v>
      </c>
      <c r="C2264" s="20" t="s">
        <v>91</v>
      </c>
      <c r="D2264" s="1">
        <v>0</v>
      </c>
      <c r="E2264" s="23">
        <v>-291931</v>
      </c>
      <c r="F2264" s="1">
        <f t="shared" si="21"/>
        <v>-291931</v>
      </c>
    </row>
    <row r="2265" spans="1:7" x14ac:dyDescent="0.35">
      <c r="A2265" s="24" t="s">
        <v>105</v>
      </c>
      <c r="B2265" s="20" t="s">
        <v>13</v>
      </c>
      <c r="C2265" s="20" t="s">
        <v>91</v>
      </c>
      <c r="D2265" s="1">
        <v>0</v>
      </c>
      <c r="E2265" s="23">
        <v>-302189</v>
      </c>
      <c r="F2265" s="1">
        <f t="shared" si="21"/>
        <v>-302189</v>
      </c>
    </row>
    <row r="2266" spans="1:7" x14ac:dyDescent="0.35">
      <c r="A2266" t="s">
        <v>114</v>
      </c>
      <c r="B2266" t="s">
        <v>10</v>
      </c>
      <c r="C2266" t="s">
        <v>9</v>
      </c>
      <c r="D2266" s="1">
        <v>-480000</v>
      </c>
      <c r="E2266" s="1">
        <v>-374884.57</v>
      </c>
      <c r="F2266" s="1">
        <v>105115.43</v>
      </c>
      <c r="G2266" s="1"/>
    </row>
    <row r="2267" spans="1:7" x14ac:dyDescent="0.35">
      <c r="A2267" t="s">
        <v>114</v>
      </c>
      <c r="B2267" t="s">
        <v>11</v>
      </c>
      <c r="C2267" t="s">
        <v>9</v>
      </c>
      <c r="D2267" s="1">
        <v>-410000</v>
      </c>
      <c r="E2267" s="1">
        <v>-205000</v>
      </c>
      <c r="F2267" s="1">
        <v>205000</v>
      </c>
      <c r="G2267" s="1"/>
    </row>
    <row r="2268" spans="1:7" x14ac:dyDescent="0.35">
      <c r="A2268" t="s">
        <v>114</v>
      </c>
      <c r="B2268" t="s">
        <v>12</v>
      </c>
      <c r="C2268" t="s">
        <v>9</v>
      </c>
      <c r="D2268" s="1">
        <v>-1612500</v>
      </c>
      <c r="E2268" s="1">
        <v>-900000</v>
      </c>
      <c r="F2268" s="1">
        <v>712500</v>
      </c>
      <c r="G2268" s="1"/>
    </row>
    <row r="2269" spans="1:7" x14ac:dyDescent="0.35">
      <c r="A2269" t="s">
        <v>114</v>
      </c>
      <c r="B2269" t="s">
        <v>13</v>
      </c>
      <c r="C2269" t="s">
        <v>9</v>
      </c>
      <c r="D2269" s="1">
        <v>-1022450</v>
      </c>
      <c r="E2269" s="1">
        <v>-511225</v>
      </c>
      <c r="F2269" s="1">
        <v>511225</v>
      </c>
      <c r="G2269" s="1"/>
    </row>
    <row r="2270" spans="1:7" x14ac:dyDescent="0.35">
      <c r="A2270" t="s">
        <v>114</v>
      </c>
      <c r="B2270" t="s">
        <v>10</v>
      </c>
      <c r="C2270" t="s">
        <v>14</v>
      </c>
      <c r="D2270" s="1">
        <v>-110000</v>
      </c>
      <c r="E2270" s="1">
        <v>-145540.54</v>
      </c>
      <c r="F2270" s="1">
        <v>-35540.54</v>
      </c>
      <c r="G2270" s="1"/>
    </row>
    <row r="2271" spans="1:7" x14ac:dyDescent="0.35">
      <c r="A2271" t="s">
        <v>114</v>
      </c>
      <c r="B2271" t="s">
        <v>15</v>
      </c>
      <c r="C2271" t="s">
        <v>14</v>
      </c>
      <c r="D2271" s="1">
        <v>-75600</v>
      </c>
      <c r="E2271" s="1">
        <v>-25362.25</v>
      </c>
      <c r="F2271" s="1">
        <v>50237.75</v>
      </c>
      <c r="G2271" s="1"/>
    </row>
    <row r="2272" spans="1:7" x14ac:dyDescent="0.35">
      <c r="A2272" t="s">
        <v>114</v>
      </c>
      <c r="B2272" t="s">
        <v>11</v>
      </c>
      <c r="C2272" t="s">
        <v>14</v>
      </c>
      <c r="D2272" s="1">
        <v>-33600</v>
      </c>
      <c r="E2272" s="1">
        <v>-11272.11</v>
      </c>
      <c r="F2272" s="1">
        <v>22327.89</v>
      </c>
      <c r="G2272" s="1"/>
    </row>
    <row r="2273" spans="1:7" x14ac:dyDescent="0.35">
      <c r="A2273" t="s">
        <v>114</v>
      </c>
      <c r="B2273" t="s">
        <v>12</v>
      </c>
      <c r="C2273" t="s">
        <v>14</v>
      </c>
      <c r="D2273" s="1">
        <v>-33600</v>
      </c>
      <c r="E2273" s="1">
        <v>-11272.11</v>
      </c>
      <c r="F2273" s="1">
        <v>22327.89</v>
      </c>
      <c r="G2273" s="1"/>
    </row>
    <row r="2274" spans="1:7" x14ac:dyDescent="0.35">
      <c r="A2274" t="s">
        <v>114</v>
      </c>
      <c r="B2274" t="s">
        <v>13</v>
      </c>
      <c r="C2274" t="s">
        <v>14</v>
      </c>
      <c r="D2274" s="1">
        <v>-25200</v>
      </c>
      <c r="E2274" s="1">
        <v>-8454.08</v>
      </c>
      <c r="F2274" s="1">
        <v>16745.919999999998</v>
      </c>
      <c r="G2274" s="1"/>
    </row>
    <row r="2275" spans="1:7" x14ac:dyDescent="0.35">
      <c r="A2275" t="s">
        <v>114</v>
      </c>
      <c r="B2275" t="s">
        <v>15</v>
      </c>
      <c r="C2275" t="s">
        <v>16</v>
      </c>
      <c r="D2275" s="1">
        <v>-143416.92000000001</v>
      </c>
      <c r="E2275" s="1">
        <v>0</v>
      </c>
      <c r="F2275" s="1">
        <v>143416.92000000001</v>
      </c>
      <c r="G2275" s="1"/>
    </row>
    <row r="2276" spans="1:7" x14ac:dyDescent="0.35">
      <c r="A2276" t="s">
        <v>114</v>
      </c>
      <c r="B2276" t="s">
        <v>11</v>
      </c>
      <c r="C2276" t="s">
        <v>16</v>
      </c>
      <c r="D2276" s="1">
        <v>-75962.28</v>
      </c>
      <c r="E2276" s="1">
        <v>0</v>
      </c>
      <c r="F2276" s="1">
        <v>75962.28</v>
      </c>
      <c r="G2276" s="1"/>
    </row>
    <row r="2277" spans="1:7" x14ac:dyDescent="0.35">
      <c r="A2277" t="s">
        <v>114</v>
      </c>
      <c r="B2277" t="s">
        <v>12</v>
      </c>
      <c r="C2277" t="s">
        <v>16</v>
      </c>
      <c r="D2277" s="1">
        <v>-70965.2</v>
      </c>
      <c r="E2277" s="1">
        <v>0</v>
      </c>
      <c r="F2277" s="1">
        <v>70965.2</v>
      </c>
      <c r="G2277" s="1"/>
    </row>
    <row r="2278" spans="1:7" x14ac:dyDescent="0.35">
      <c r="A2278" t="s">
        <v>114</v>
      </c>
      <c r="B2278" t="s">
        <v>13</v>
      </c>
      <c r="C2278" t="s">
        <v>16</v>
      </c>
      <c r="D2278" s="1">
        <v>-54472.480000000003</v>
      </c>
      <c r="E2278" s="1">
        <v>0</v>
      </c>
      <c r="F2278" s="1">
        <v>54472.480000000003</v>
      </c>
      <c r="G2278" s="1"/>
    </row>
    <row r="2279" spans="1:7" x14ac:dyDescent="0.35">
      <c r="A2279" t="s">
        <v>114</v>
      </c>
      <c r="B2279" t="s">
        <v>28</v>
      </c>
      <c r="C2279" t="s">
        <v>16</v>
      </c>
      <c r="D2279" s="1">
        <v>-30000</v>
      </c>
      <c r="E2279" s="1">
        <v>0</v>
      </c>
      <c r="F2279" s="1">
        <v>30000</v>
      </c>
      <c r="G2279" s="1"/>
    </row>
    <row r="2280" spans="1:7" x14ac:dyDescent="0.35">
      <c r="A2280" t="s">
        <v>114</v>
      </c>
      <c r="B2280" t="s">
        <v>10</v>
      </c>
      <c r="C2280" t="s">
        <v>17</v>
      </c>
      <c r="D2280" s="1">
        <v>-3290042.23</v>
      </c>
      <c r="E2280" s="1">
        <v>-1699227.66</v>
      </c>
      <c r="F2280" s="1">
        <v>1590814.57</v>
      </c>
      <c r="G2280" s="1"/>
    </row>
    <row r="2281" spans="1:7" x14ac:dyDescent="0.35">
      <c r="A2281" t="s">
        <v>114</v>
      </c>
      <c r="B2281" t="s">
        <v>7</v>
      </c>
      <c r="C2281" t="s">
        <v>17</v>
      </c>
      <c r="D2281" s="1">
        <v>-155372.56</v>
      </c>
      <c r="E2281" s="1">
        <v>-156162.37</v>
      </c>
      <c r="F2281" s="1">
        <v>-789.81</v>
      </c>
      <c r="G2281" s="1"/>
    </row>
    <row r="2282" spans="1:7" x14ac:dyDescent="0.35">
      <c r="A2282" t="s">
        <v>114</v>
      </c>
      <c r="B2282" t="s">
        <v>8</v>
      </c>
      <c r="C2282" t="s">
        <v>17</v>
      </c>
      <c r="D2282" s="1">
        <v>-118061.81</v>
      </c>
      <c r="E2282" s="1">
        <v>-116731.81</v>
      </c>
      <c r="F2282" s="1">
        <v>1330</v>
      </c>
      <c r="G2282" s="1"/>
    </row>
    <row r="2283" spans="1:7" x14ac:dyDescent="0.35">
      <c r="A2283" t="s">
        <v>114</v>
      </c>
      <c r="B2283" t="s">
        <v>18</v>
      </c>
      <c r="C2283" t="s">
        <v>17</v>
      </c>
      <c r="D2283" s="1">
        <v>-268716.33</v>
      </c>
      <c r="E2283" s="1">
        <v>-95624.05</v>
      </c>
      <c r="F2283" s="1">
        <v>173092.28</v>
      </c>
      <c r="G2283" s="1"/>
    </row>
    <row r="2284" spans="1:7" x14ac:dyDescent="0.35">
      <c r="A2284" t="s">
        <v>114</v>
      </c>
      <c r="B2284" t="s">
        <v>15</v>
      </c>
      <c r="C2284" t="s">
        <v>19</v>
      </c>
      <c r="D2284" s="1">
        <v>-5832895.5899999999</v>
      </c>
      <c r="E2284" s="1">
        <v>-1817059.13</v>
      </c>
      <c r="F2284" s="1">
        <v>4015836.46</v>
      </c>
      <c r="G2284" s="1"/>
    </row>
    <row r="2285" spans="1:7" x14ac:dyDescent="0.35">
      <c r="A2285" t="s">
        <v>114</v>
      </c>
      <c r="B2285" t="s">
        <v>11</v>
      </c>
      <c r="C2285" t="s">
        <v>19</v>
      </c>
      <c r="D2285" s="1">
        <v>-1141442.8600000001</v>
      </c>
      <c r="E2285" s="1">
        <v>-919471.91</v>
      </c>
      <c r="F2285" s="1">
        <v>221970.95</v>
      </c>
      <c r="G2285" s="1"/>
    </row>
    <row r="2286" spans="1:7" x14ac:dyDescent="0.35">
      <c r="A2286" t="s">
        <v>114</v>
      </c>
      <c r="B2286" t="s">
        <v>12</v>
      </c>
      <c r="C2286" t="s">
        <v>19</v>
      </c>
      <c r="D2286" s="1">
        <v>-879203.29</v>
      </c>
      <c r="E2286" s="1">
        <v>-754869.47</v>
      </c>
      <c r="F2286" s="1">
        <v>124333.82</v>
      </c>
      <c r="G2286" s="1"/>
    </row>
    <row r="2287" spans="1:7" x14ac:dyDescent="0.35">
      <c r="A2287" t="s">
        <v>114</v>
      </c>
      <c r="B2287" t="s">
        <v>13</v>
      </c>
      <c r="C2287" t="s">
        <v>19</v>
      </c>
      <c r="D2287" s="1">
        <v>-792289.15</v>
      </c>
      <c r="E2287" s="1">
        <v>-659240.02</v>
      </c>
      <c r="F2287" s="1">
        <v>133049.13</v>
      </c>
      <c r="G2287" s="1"/>
    </row>
    <row r="2288" spans="1:7" x14ac:dyDescent="0.35">
      <c r="A2288" t="s">
        <v>114</v>
      </c>
      <c r="B2288" t="s">
        <v>15</v>
      </c>
      <c r="C2288" t="s">
        <v>20</v>
      </c>
      <c r="D2288" s="1">
        <v>-66064.59</v>
      </c>
      <c r="E2288" s="1">
        <v>-64301.51</v>
      </c>
      <c r="F2288" s="1">
        <v>1763.08</v>
      </c>
      <c r="G2288" s="1"/>
    </row>
    <row r="2289" spans="1:7" x14ac:dyDescent="0.35">
      <c r="A2289" t="s">
        <v>114</v>
      </c>
      <c r="B2289" t="s">
        <v>11</v>
      </c>
      <c r="C2289" t="s">
        <v>20</v>
      </c>
      <c r="D2289" s="1">
        <v>-29362.04</v>
      </c>
      <c r="E2289" s="1">
        <v>-28578.45</v>
      </c>
      <c r="F2289" s="1">
        <v>783.59</v>
      </c>
      <c r="G2289" s="1"/>
    </row>
    <row r="2290" spans="1:7" x14ac:dyDescent="0.35">
      <c r="A2290" t="s">
        <v>114</v>
      </c>
      <c r="B2290" t="s">
        <v>12</v>
      </c>
      <c r="C2290" t="s">
        <v>20</v>
      </c>
      <c r="D2290" s="1">
        <v>-29362.04</v>
      </c>
      <c r="E2290" s="1">
        <v>-28578.45</v>
      </c>
      <c r="F2290" s="1">
        <v>783.59</v>
      </c>
      <c r="G2290" s="1"/>
    </row>
    <row r="2291" spans="1:7" x14ac:dyDescent="0.35">
      <c r="A2291" t="s">
        <v>114</v>
      </c>
      <c r="B2291" t="s">
        <v>13</v>
      </c>
      <c r="C2291" t="s">
        <v>20</v>
      </c>
      <c r="D2291" s="1">
        <v>-22021.53</v>
      </c>
      <c r="E2291" s="1">
        <v>-21433.84</v>
      </c>
      <c r="F2291" s="1">
        <v>587.69000000000005</v>
      </c>
      <c r="G2291" s="1"/>
    </row>
    <row r="2292" spans="1:7" x14ac:dyDescent="0.35">
      <c r="A2292" t="s">
        <v>114</v>
      </c>
      <c r="B2292" t="s">
        <v>21</v>
      </c>
      <c r="C2292" t="s">
        <v>20</v>
      </c>
      <c r="D2292" s="1">
        <v>-930108.57</v>
      </c>
      <c r="E2292" s="1">
        <v>-488740.1</v>
      </c>
      <c r="F2292" s="1">
        <v>441368.47</v>
      </c>
      <c r="G2292" s="1"/>
    </row>
    <row r="2293" spans="1:7" x14ac:dyDescent="0.35">
      <c r="A2293" t="s">
        <v>114</v>
      </c>
      <c r="B2293" t="s">
        <v>15</v>
      </c>
      <c r="C2293" t="s">
        <v>22</v>
      </c>
      <c r="D2293" s="1">
        <v>-292666.64</v>
      </c>
      <c r="E2293" s="1">
        <v>-187851.38</v>
      </c>
      <c r="F2293" s="1">
        <v>104815.26</v>
      </c>
      <c r="G2293" s="1"/>
    </row>
    <row r="2294" spans="1:7" x14ac:dyDescent="0.35">
      <c r="A2294" t="s">
        <v>114</v>
      </c>
      <c r="B2294" t="s">
        <v>11</v>
      </c>
      <c r="C2294" t="s">
        <v>22</v>
      </c>
      <c r="D2294" s="1">
        <v>-130074.06</v>
      </c>
      <c r="E2294" s="1">
        <v>-83489.5</v>
      </c>
      <c r="F2294" s="1">
        <v>46584.56</v>
      </c>
      <c r="G2294" s="1"/>
    </row>
    <row r="2295" spans="1:7" x14ac:dyDescent="0.35">
      <c r="A2295" t="s">
        <v>114</v>
      </c>
      <c r="B2295" t="s">
        <v>12</v>
      </c>
      <c r="C2295" t="s">
        <v>22</v>
      </c>
      <c r="D2295" s="1">
        <v>-130074.06</v>
      </c>
      <c r="E2295" s="1">
        <v>-83489.5</v>
      </c>
      <c r="F2295" s="1">
        <v>46584.56</v>
      </c>
      <c r="G2295" s="1"/>
    </row>
    <row r="2296" spans="1:7" x14ac:dyDescent="0.35">
      <c r="A2296" t="s">
        <v>114</v>
      </c>
      <c r="B2296" t="s">
        <v>13</v>
      </c>
      <c r="C2296" t="s">
        <v>22</v>
      </c>
      <c r="D2296" s="1">
        <v>-97555.55</v>
      </c>
      <c r="E2296" s="1">
        <v>-62617.13</v>
      </c>
      <c r="F2296" s="1">
        <v>34938.42</v>
      </c>
      <c r="G2296" s="1"/>
    </row>
    <row r="2297" spans="1:7" x14ac:dyDescent="0.35">
      <c r="A2297" t="s">
        <v>114</v>
      </c>
      <c r="B2297" t="s">
        <v>8</v>
      </c>
      <c r="C2297" t="s">
        <v>23</v>
      </c>
      <c r="D2297" s="1">
        <v>-611236.81000000006</v>
      </c>
      <c r="E2297" s="1">
        <v>-263355.93</v>
      </c>
      <c r="F2297" s="1">
        <v>347880.88</v>
      </c>
      <c r="G2297" s="1"/>
    </row>
    <row r="2298" spans="1:7" x14ac:dyDescent="0.35">
      <c r="A2298" t="s">
        <v>114</v>
      </c>
      <c r="B2298" t="s">
        <v>7</v>
      </c>
      <c r="C2298" t="s">
        <v>24</v>
      </c>
      <c r="D2298" s="1">
        <v>-648724.9</v>
      </c>
      <c r="E2298" s="1">
        <v>-425759.04</v>
      </c>
      <c r="F2298" s="1">
        <v>222965.86</v>
      </c>
      <c r="G2298" s="1"/>
    </row>
    <row r="2299" spans="1:7" x14ac:dyDescent="0.35">
      <c r="A2299" t="s">
        <v>114</v>
      </c>
      <c r="B2299" t="s">
        <v>10</v>
      </c>
      <c r="C2299" t="s">
        <v>25</v>
      </c>
      <c r="D2299" s="1">
        <v>-232185.31</v>
      </c>
      <c r="E2299" s="1">
        <v>-249351.45</v>
      </c>
      <c r="F2299" s="1">
        <v>-17166.14</v>
      </c>
      <c r="G2299" s="1"/>
    </row>
    <row r="2300" spans="1:7" x14ac:dyDescent="0.35">
      <c r="A2300" t="s">
        <v>114</v>
      </c>
      <c r="B2300" t="s">
        <v>27</v>
      </c>
      <c r="C2300" t="s">
        <v>26</v>
      </c>
      <c r="D2300" s="1">
        <v>0</v>
      </c>
      <c r="E2300" s="1">
        <v>-109673.73</v>
      </c>
      <c r="F2300" s="1">
        <v>-109673.73</v>
      </c>
      <c r="G2300" s="1"/>
    </row>
    <row r="2301" spans="1:7" x14ac:dyDescent="0.35">
      <c r="A2301" t="s">
        <v>114</v>
      </c>
      <c r="B2301" t="s">
        <v>15</v>
      </c>
      <c r="C2301" t="s">
        <v>26</v>
      </c>
      <c r="D2301" s="1">
        <v>-1073211.6499999999</v>
      </c>
      <c r="E2301" s="1">
        <v>-378321.33</v>
      </c>
      <c r="F2301" s="1">
        <v>694890.32</v>
      </c>
      <c r="G2301" s="1"/>
    </row>
    <row r="2302" spans="1:7" x14ac:dyDescent="0.35">
      <c r="A2302" t="s">
        <v>114</v>
      </c>
      <c r="B2302" t="s">
        <v>11</v>
      </c>
      <c r="C2302" t="s">
        <v>26</v>
      </c>
      <c r="D2302" s="1">
        <v>-249777.48</v>
      </c>
      <c r="E2302" s="1">
        <v>-247209.75</v>
      </c>
      <c r="F2302" s="1">
        <v>2567.73</v>
      </c>
      <c r="G2302" s="1"/>
    </row>
    <row r="2303" spans="1:7" x14ac:dyDescent="0.35">
      <c r="A2303" t="s">
        <v>114</v>
      </c>
      <c r="B2303" t="s">
        <v>12</v>
      </c>
      <c r="C2303" t="s">
        <v>26</v>
      </c>
      <c r="D2303" s="1">
        <v>-165313.73000000001</v>
      </c>
      <c r="E2303" s="1">
        <v>-167739.24</v>
      </c>
      <c r="F2303" s="1">
        <v>-2425.5100000000002</v>
      </c>
      <c r="G2303" s="1"/>
    </row>
    <row r="2304" spans="1:7" x14ac:dyDescent="0.35">
      <c r="A2304" t="s">
        <v>114</v>
      </c>
      <c r="B2304" t="s">
        <v>13</v>
      </c>
      <c r="C2304" t="s">
        <v>26</v>
      </c>
      <c r="D2304" s="1">
        <v>-148787.54</v>
      </c>
      <c r="E2304" s="1">
        <v>-153318.1</v>
      </c>
      <c r="F2304" s="1">
        <v>-4530.5600000000004</v>
      </c>
      <c r="G2304" s="1"/>
    </row>
    <row r="2305" spans="1:7" x14ac:dyDescent="0.35">
      <c r="A2305" t="s">
        <v>114</v>
      </c>
      <c r="B2305" t="s">
        <v>28</v>
      </c>
      <c r="C2305" t="s">
        <v>26</v>
      </c>
      <c r="D2305" s="1">
        <v>-1365085.74</v>
      </c>
      <c r="E2305" s="1">
        <v>-715407.91</v>
      </c>
      <c r="F2305" s="1">
        <v>649677.82999999996</v>
      </c>
      <c r="G2305" s="1"/>
    </row>
    <row r="2306" spans="1:7" x14ac:dyDescent="0.35">
      <c r="A2306" t="s">
        <v>114</v>
      </c>
      <c r="B2306" t="s">
        <v>10</v>
      </c>
      <c r="C2306" t="s">
        <v>29</v>
      </c>
      <c r="D2306" s="1">
        <v>-1400000</v>
      </c>
      <c r="E2306" s="1">
        <v>-21172.62</v>
      </c>
      <c r="F2306" s="1">
        <v>1378827.38</v>
      </c>
      <c r="G2306" s="1"/>
    </row>
    <row r="2307" spans="1:7" x14ac:dyDescent="0.35">
      <c r="A2307" t="s">
        <v>114</v>
      </c>
      <c r="B2307" t="s">
        <v>13</v>
      </c>
      <c r="C2307" t="s">
        <v>29</v>
      </c>
      <c r="D2307" s="1">
        <v>-29823</v>
      </c>
      <c r="E2307" s="1">
        <v>-12822.94</v>
      </c>
      <c r="F2307" s="1">
        <v>17000.060000000001</v>
      </c>
      <c r="G2307" s="1"/>
    </row>
    <row r="2308" spans="1:7" x14ac:dyDescent="0.35">
      <c r="A2308" t="s">
        <v>114</v>
      </c>
      <c r="B2308" t="s">
        <v>30</v>
      </c>
      <c r="C2308" t="s">
        <v>29</v>
      </c>
      <c r="D2308" s="1">
        <v>-2191861.86</v>
      </c>
      <c r="E2308" s="1">
        <v>-2325265.88</v>
      </c>
      <c r="F2308" s="1">
        <v>-133404.01999999999</v>
      </c>
      <c r="G2308" s="1"/>
    </row>
    <row r="2309" spans="1:7" x14ac:dyDescent="0.35">
      <c r="A2309" t="s">
        <v>114</v>
      </c>
      <c r="B2309" t="s">
        <v>15</v>
      </c>
      <c r="C2309" t="s">
        <v>31</v>
      </c>
      <c r="D2309" s="1">
        <v>-1670851.08</v>
      </c>
      <c r="E2309" s="1">
        <v>-325805.28000000003</v>
      </c>
      <c r="F2309" s="1">
        <v>1345045.8</v>
      </c>
      <c r="G2309" s="1"/>
    </row>
    <row r="2310" spans="1:7" x14ac:dyDescent="0.35">
      <c r="A2310" t="s">
        <v>114</v>
      </c>
      <c r="B2310" t="s">
        <v>11</v>
      </c>
      <c r="C2310" t="s">
        <v>31</v>
      </c>
      <c r="D2310" s="1">
        <v>-618040.09</v>
      </c>
      <c r="E2310" s="1">
        <v>-101262.96</v>
      </c>
      <c r="F2310" s="1">
        <v>516777.13</v>
      </c>
      <c r="G2310" s="1"/>
    </row>
    <row r="2311" spans="1:7" x14ac:dyDescent="0.35">
      <c r="A2311" t="s">
        <v>114</v>
      </c>
      <c r="B2311" t="s">
        <v>12</v>
      </c>
      <c r="C2311" t="s">
        <v>31</v>
      </c>
      <c r="D2311" s="1">
        <v>-627912.12</v>
      </c>
      <c r="E2311" s="1">
        <v>-168855.34</v>
      </c>
      <c r="F2311" s="1">
        <v>459056.78</v>
      </c>
      <c r="G2311" s="1"/>
    </row>
    <row r="2312" spans="1:7" x14ac:dyDescent="0.35">
      <c r="A2312" t="s">
        <v>114</v>
      </c>
      <c r="B2312" t="s">
        <v>13</v>
      </c>
      <c r="C2312" t="s">
        <v>31</v>
      </c>
      <c r="D2312" s="1">
        <v>-403908.8</v>
      </c>
      <c r="E2312" s="1">
        <v>-298680.5</v>
      </c>
      <c r="F2312" s="1">
        <v>105228.3</v>
      </c>
      <c r="G2312" s="1"/>
    </row>
    <row r="2313" spans="1:7" x14ac:dyDescent="0.35">
      <c r="A2313" t="s">
        <v>114</v>
      </c>
      <c r="B2313" t="s">
        <v>7</v>
      </c>
      <c r="C2313" t="s">
        <v>31</v>
      </c>
      <c r="D2313" s="1">
        <v>0</v>
      </c>
      <c r="E2313" s="1">
        <v>-82564.87</v>
      </c>
      <c r="F2313" s="1">
        <v>-82564.87</v>
      </c>
      <c r="G2313" s="1"/>
    </row>
    <row r="2314" spans="1:7" x14ac:dyDescent="0.35">
      <c r="A2314" t="s">
        <v>114</v>
      </c>
      <c r="B2314" t="s">
        <v>21</v>
      </c>
      <c r="C2314" t="s">
        <v>31</v>
      </c>
      <c r="D2314" s="1">
        <v>-58500</v>
      </c>
      <c r="E2314" s="1">
        <v>-30159.7</v>
      </c>
      <c r="F2314" s="1">
        <v>28340.3</v>
      </c>
      <c r="G2314" s="1"/>
    </row>
    <row r="2315" spans="1:7" x14ac:dyDescent="0.35">
      <c r="A2315" t="s">
        <v>114</v>
      </c>
      <c r="B2315" t="s">
        <v>8</v>
      </c>
      <c r="C2315" t="s">
        <v>31</v>
      </c>
      <c r="D2315" s="1">
        <v>-296256.33</v>
      </c>
      <c r="E2315" s="1">
        <v>-116199.08</v>
      </c>
      <c r="F2315" s="1">
        <v>180057.25</v>
      </c>
      <c r="G2315" s="1"/>
    </row>
    <row r="2316" spans="1:7" x14ac:dyDescent="0.35">
      <c r="A2316" t="s">
        <v>114</v>
      </c>
      <c r="B2316" t="s">
        <v>18</v>
      </c>
      <c r="C2316" t="s">
        <v>31</v>
      </c>
      <c r="D2316" s="1">
        <v>0</v>
      </c>
      <c r="E2316" s="1">
        <v>-2324.2800000000002</v>
      </c>
      <c r="F2316" s="1">
        <v>-2324.2800000000002</v>
      </c>
      <c r="G2316" s="1"/>
    </row>
    <row r="2317" spans="1:7" x14ac:dyDescent="0.35">
      <c r="A2317" t="s">
        <v>114</v>
      </c>
      <c r="B2317" t="s">
        <v>15</v>
      </c>
      <c r="C2317" t="s">
        <v>32</v>
      </c>
      <c r="D2317" s="1">
        <v>-5116000</v>
      </c>
      <c r="E2317" s="1">
        <v>-432519.64</v>
      </c>
      <c r="F2317" s="1">
        <v>4683480.3600000003</v>
      </c>
      <c r="G2317" s="1"/>
    </row>
    <row r="2318" spans="1:7" x14ac:dyDescent="0.35">
      <c r="A2318" t="s">
        <v>114</v>
      </c>
      <c r="B2318" t="s">
        <v>11</v>
      </c>
      <c r="C2318" t="s">
        <v>32</v>
      </c>
      <c r="D2318" s="1">
        <v>-2020000</v>
      </c>
      <c r="E2318" s="1">
        <v>-221808.73</v>
      </c>
      <c r="F2318" s="1">
        <v>1798191.27</v>
      </c>
      <c r="G2318" s="1"/>
    </row>
    <row r="2319" spans="1:7" x14ac:dyDescent="0.35">
      <c r="A2319" t="s">
        <v>114</v>
      </c>
      <c r="B2319" t="s">
        <v>12</v>
      </c>
      <c r="C2319" t="s">
        <v>32</v>
      </c>
      <c r="D2319" s="1">
        <v>-1581500</v>
      </c>
      <c r="E2319" s="1">
        <v>-221808.73</v>
      </c>
      <c r="F2319" s="1">
        <v>1359691.27</v>
      </c>
      <c r="G2319" s="1"/>
    </row>
    <row r="2320" spans="1:7" x14ac:dyDescent="0.35">
      <c r="A2320" t="s">
        <v>114</v>
      </c>
      <c r="B2320" t="s">
        <v>13</v>
      </c>
      <c r="C2320" t="s">
        <v>32</v>
      </c>
      <c r="D2320" s="1">
        <v>-878000</v>
      </c>
      <c r="E2320" s="1">
        <v>-179666.55</v>
      </c>
      <c r="F2320" s="1">
        <v>698333.45</v>
      </c>
      <c r="G2320" s="1"/>
    </row>
    <row r="2321" spans="1:7" x14ac:dyDescent="0.35">
      <c r="A2321" t="s">
        <v>114</v>
      </c>
      <c r="B2321" t="s">
        <v>21</v>
      </c>
      <c r="C2321" t="s">
        <v>32</v>
      </c>
      <c r="D2321" s="1">
        <v>-444000</v>
      </c>
      <c r="E2321" s="1">
        <v>-103240</v>
      </c>
      <c r="F2321" s="1">
        <v>340760</v>
      </c>
      <c r="G2321" s="1"/>
    </row>
    <row r="2322" spans="1:7" x14ac:dyDescent="0.35">
      <c r="A2322" t="s">
        <v>114</v>
      </c>
      <c r="B2322" t="s">
        <v>10</v>
      </c>
      <c r="C2322" t="s">
        <v>33</v>
      </c>
      <c r="D2322" s="1">
        <v>-18000</v>
      </c>
      <c r="E2322" s="1">
        <v>-11977.07</v>
      </c>
      <c r="F2322" s="1">
        <v>6022.93</v>
      </c>
      <c r="G2322" s="1"/>
    </row>
    <row r="2323" spans="1:7" x14ac:dyDescent="0.35">
      <c r="A2323" t="s">
        <v>114</v>
      </c>
      <c r="B2323" t="s">
        <v>15</v>
      </c>
      <c r="C2323" t="s">
        <v>33</v>
      </c>
      <c r="D2323" s="1">
        <v>-309377.34000000003</v>
      </c>
      <c r="E2323" s="1">
        <v>-67553.820000000007</v>
      </c>
      <c r="F2323" s="1">
        <v>241823.52</v>
      </c>
      <c r="G2323" s="1"/>
    </row>
    <row r="2324" spans="1:7" x14ac:dyDescent="0.35">
      <c r="A2324" t="s">
        <v>114</v>
      </c>
      <c r="B2324" t="s">
        <v>11</v>
      </c>
      <c r="C2324" t="s">
        <v>33</v>
      </c>
      <c r="D2324" s="1">
        <v>-137501.04</v>
      </c>
      <c r="E2324" s="1">
        <v>-22740.23</v>
      </c>
      <c r="F2324" s="1">
        <v>114760.81</v>
      </c>
      <c r="G2324" s="1"/>
    </row>
    <row r="2325" spans="1:7" x14ac:dyDescent="0.35">
      <c r="A2325" t="s">
        <v>114</v>
      </c>
      <c r="B2325" t="s">
        <v>12</v>
      </c>
      <c r="C2325" t="s">
        <v>33</v>
      </c>
      <c r="D2325" s="1">
        <v>-137501.04</v>
      </c>
      <c r="E2325" s="1">
        <v>0</v>
      </c>
      <c r="F2325" s="1">
        <v>137501.04</v>
      </c>
      <c r="G2325" s="1"/>
    </row>
    <row r="2326" spans="1:7" x14ac:dyDescent="0.35">
      <c r="A2326" t="s">
        <v>114</v>
      </c>
      <c r="B2326" t="s">
        <v>13</v>
      </c>
      <c r="C2326" t="s">
        <v>33</v>
      </c>
      <c r="D2326" s="1">
        <v>-150742.89000000001</v>
      </c>
      <c r="E2326" s="1">
        <v>-27117.54</v>
      </c>
      <c r="F2326" s="1">
        <v>123625.35</v>
      </c>
      <c r="G2326" s="1"/>
    </row>
    <row r="2327" spans="1:7" x14ac:dyDescent="0.35">
      <c r="A2327" t="s">
        <v>114</v>
      </c>
      <c r="B2327" t="s">
        <v>7</v>
      </c>
      <c r="C2327" t="s">
        <v>33</v>
      </c>
      <c r="D2327" s="1">
        <v>0</v>
      </c>
      <c r="E2327" s="1">
        <v>-25046.59</v>
      </c>
      <c r="F2327" s="1">
        <v>-25046.59</v>
      </c>
      <c r="G2327" s="1"/>
    </row>
    <row r="2328" spans="1:7" x14ac:dyDescent="0.35">
      <c r="A2328" t="s">
        <v>114</v>
      </c>
      <c r="B2328" t="s">
        <v>18</v>
      </c>
      <c r="C2328" t="s">
        <v>33</v>
      </c>
      <c r="D2328" s="1">
        <v>-9000</v>
      </c>
      <c r="E2328" s="1">
        <v>-6934.17</v>
      </c>
      <c r="F2328" s="1">
        <v>2065.83</v>
      </c>
      <c r="G2328" s="1"/>
    </row>
    <row r="2329" spans="1:7" x14ac:dyDescent="0.35">
      <c r="A2329" t="s">
        <v>114</v>
      </c>
      <c r="B2329" t="s">
        <v>15</v>
      </c>
      <c r="C2329" t="s">
        <v>34</v>
      </c>
      <c r="D2329" s="1">
        <v>-59970.14</v>
      </c>
      <c r="E2329" s="1">
        <v>-22100</v>
      </c>
      <c r="F2329" s="1">
        <v>37870.14</v>
      </c>
      <c r="G2329" s="1"/>
    </row>
    <row r="2330" spans="1:7" x14ac:dyDescent="0.35">
      <c r="A2330" t="s">
        <v>114</v>
      </c>
      <c r="B2330" t="s">
        <v>11</v>
      </c>
      <c r="C2330" t="s">
        <v>34</v>
      </c>
      <c r="D2330" s="1">
        <v>-9995.02</v>
      </c>
      <c r="E2330" s="1">
        <v>0</v>
      </c>
      <c r="F2330" s="1">
        <v>9995.02</v>
      </c>
      <c r="G2330" s="1"/>
    </row>
    <row r="2331" spans="1:7" x14ac:dyDescent="0.35">
      <c r="A2331" t="s">
        <v>114</v>
      </c>
      <c r="B2331" t="s">
        <v>12</v>
      </c>
      <c r="C2331" t="s">
        <v>34</v>
      </c>
      <c r="D2331" s="1">
        <v>-9995.02</v>
      </c>
      <c r="E2331" s="1">
        <v>-82037.03</v>
      </c>
      <c r="F2331" s="1">
        <v>-72042.009999999995</v>
      </c>
      <c r="G2331" s="1"/>
    </row>
    <row r="2332" spans="1:7" x14ac:dyDescent="0.35">
      <c r="A2332" t="s">
        <v>114</v>
      </c>
      <c r="B2332" t="s">
        <v>13</v>
      </c>
      <c r="C2332" t="s">
        <v>34</v>
      </c>
      <c r="D2332" s="1">
        <v>-9995.02</v>
      </c>
      <c r="E2332" s="1">
        <v>0</v>
      </c>
      <c r="F2332" s="1">
        <v>9995.02</v>
      </c>
      <c r="G2332" s="1"/>
    </row>
    <row r="2333" spans="1:7" x14ac:dyDescent="0.35">
      <c r="A2333" t="s">
        <v>114</v>
      </c>
      <c r="B2333" t="s">
        <v>15</v>
      </c>
      <c r="C2333" t="s">
        <v>35</v>
      </c>
      <c r="D2333" s="1">
        <v>-11845040.68</v>
      </c>
      <c r="E2333" s="1">
        <v>-2708593</v>
      </c>
      <c r="F2333" s="1">
        <v>9136447.6799999997</v>
      </c>
      <c r="G2333" s="1"/>
    </row>
    <row r="2334" spans="1:7" x14ac:dyDescent="0.35">
      <c r="A2334" t="s">
        <v>114</v>
      </c>
      <c r="B2334" t="s">
        <v>11</v>
      </c>
      <c r="C2334" t="s">
        <v>35</v>
      </c>
      <c r="D2334" s="1">
        <v>-5654433.7199999997</v>
      </c>
      <c r="E2334" s="1">
        <v>-4147418</v>
      </c>
      <c r="F2334" s="1">
        <v>1507015.72</v>
      </c>
      <c r="G2334" s="1"/>
    </row>
    <row r="2335" spans="1:7" x14ac:dyDescent="0.35">
      <c r="A2335" t="s">
        <v>114</v>
      </c>
      <c r="B2335" t="s">
        <v>12</v>
      </c>
      <c r="C2335" t="s">
        <v>35</v>
      </c>
      <c r="D2335" s="1">
        <v>-5687011.46</v>
      </c>
      <c r="E2335" s="1">
        <v>-5038143</v>
      </c>
      <c r="F2335" s="1">
        <v>648868.46</v>
      </c>
      <c r="G2335" s="1"/>
    </row>
    <row r="2336" spans="1:7" x14ac:dyDescent="0.35">
      <c r="A2336" t="s">
        <v>114</v>
      </c>
      <c r="B2336" t="s">
        <v>13</v>
      </c>
      <c r="C2336" t="s">
        <v>35</v>
      </c>
      <c r="D2336" s="1">
        <v>-4044075.14</v>
      </c>
      <c r="E2336" s="1">
        <v>-2730321</v>
      </c>
      <c r="F2336" s="1">
        <v>1313754.1399999999</v>
      </c>
      <c r="G2336" s="1"/>
    </row>
    <row r="2337" spans="1:7" x14ac:dyDescent="0.35">
      <c r="A2337" t="s">
        <v>114</v>
      </c>
      <c r="B2337" t="s">
        <v>40</v>
      </c>
      <c r="C2337" t="s">
        <v>35</v>
      </c>
      <c r="D2337" s="1">
        <v>0</v>
      </c>
      <c r="E2337" s="1">
        <v>-50000</v>
      </c>
      <c r="F2337" s="1">
        <v>-50000</v>
      </c>
      <c r="G2337" s="1"/>
    </row>
    <row r="2338" spans="1:7" x14ac:dyDescent="0.35">
      <c r="A2338" t="s">
        <v>114</v>
      </c>
      <c r="B2338" t="s">
        <v>10</v>
      </c>
      <c r="C2338" t="s">
        <v>36</v>
      </c>
      <c r="D2338" s="1">
        <v>-1147000</v>
      </c>
      <c r="E2338" s="1">
        <v>-623922.57999999996</v>
      </c>
      <c r="F2338" s="1">
        <v>523077.42</v>
      </c>
      <c r="G2338" s="1"/>
    </row>
    <row r="2339" spans="1:7" x14ac:dyDescent="0.35">
      <c r="A2339" t="s">
        <v>114</v>
      </c>
      <c r="B2339" t="s">
        <v>37</v>
      </c>
      <c r="C2339" t="s">
        <v>36</v>
      </c>
      <c r="D2339" s="1">
        <v>0</v>
      </c>
      <c r="E2339" s="1">
        <v>-11213.21</v>
      </c>
      <c r="F2339" s="1">
        <v>-11213.21</v>
      </c>
      <c r="G2339" s="1"/>
    </row>
    <row r="2340" spans="1:7" x14ac:dyDescent="0.35">
      <c r="A2340" t="s">
        <v>114</v>
      </c>
      <c r="B2340" t="s">
        <v>30</v>
      </c>
      <c r="C2340" t="s">
        <v>36</v>
      </c>
      <c r="D2340" s="1">
        <v>0</v>
      </c>
      <c r="E2340" s="1">
        <v>-16905.13</v>
      </c>
      <c r="F2340" s="1">
        <v>-16905.13</v>
      </c>
      <c r="G2340" s="1"/>
    </row>
    <row r="2341" spans="1:7" x14ac:dyDescent="0.35">
      <c r="A2341" t="s">
        <v>114</v>
      </c>
      <c r="B2341" t="s">
        <v>18</v>
      </c>
      <c r="C2341" t="s">
        <v>36</v>
      </c>
      <c r="D2341" s="1">
        <v>-15000</v>
      </c>
      <c r="E2341" s="1">
        <v>-4272.2700000000004</v>
      </c>
      <c r="F2341" s="1">
        <v>10727.73</v>
      </c>
      <c r="G2341" s="1"/>
    </row>
    <row r="2342" spans="1:7" x14ac:dyDescent="0.35">
      <c r="A2342" t="s">
        <v>114</v>
      </c>
      <c r="B2342" t="s">
        <v>10</v>
      </c>
      <c r="C2342" t="s">
        <v>38</v>
      </c>
      <c r="D2342" s="1">
        <v>-120000</v>
      </c>
      <c r="E2342" s="1">
        <v>-120977.73</v>
      </c>
      <c r="F2342" s="1">
        <v>-977.73</v>
      </c>
      <c r="G2342" s="1"/>
    </row>
    <row r="2343" spans="1:7" x14ac:dyDescent="0.35">
      <c r="A2343" t="s">
        <v>114</v>
      </c>
      <c r="B2343" t="s">
        <v>15</v>
      </c>
      <c r="C2343" t="s">
        <v>38</v>
      </c>
      <c r="D2343" s="1">
        <v>-109136.53</v>
      </c>
      <c r="E2343" s="1">
        <v>-42905.41</v>
      </c>
      <c r="F2343" s="1">
        <v>66231.12</v>
      </c>
      <c r="G2343" s="1"/>
    </row>
    <row r="2344" spans="1:7" x14ac:dyDescent="0.35">
      <c r="A2344" t="s">
        <v>114</v>
      </c>
      <c r="B2344" t="s">
        <v>11</v>
      </c>
      <c r="C2344" t="s">
        <v>38</v>
      </c>
      <c r="D2344" s="1">
        <v>-67566.929999999993</v>
      </c>
      <c r="E2344" s="1">
        <v>-72488.81</v>
      </c>
      <c r="F2344" s="1">
        <v>-4921.88</v>
      </c>
      <c r="G2344" s="1"/>
    </row>
    <row r="2345" spans="1:7" x14ac:dyDescent="0.35">
      <c r="A2345" t="s">
        <v>114</v>
      </c>
      <c r="B2345" t="s">
        <v>12</v>
      </c>
      <c r="C2345" t="s">
        <v>38</v>
      </c>
      <c r="D2345" s="1">
        <v>-60569.94</v>
      </c>
      <c r="E2345" s="1">
        <v>-75418.61</v>
      </c>
      <c r="F2345" s="1">
        <v>-14848.67</v>
      </c>
      <c r="G2345" s="1"/>
    </row>
    <row r="2346" spans="1:7" x14ac:dyDescent="0.35">
      <c r="A2346" t="s">
        <v>114</v>
      </c>
      <c r="B2346" t="s">
        <v>13</v>
      </c>
      <c r="C2346" t="s">
        <v>38</v>
      </c>
      <c r="D2346" s="1">
        <v>-48175.64</v>
      </c>
      <c r="E2346" s="1">
        <v>-5395.66</v>
      </c>
      <c r="F2346" s="1">
        <v>42779.98</v>
      </c>
      <c r="G2346" s="1"/>
    </row>
    <row r="2347" spans="1:7" x14ac:dyDescent="0.35">
      <c r="A2347" t="s">
        <v>114</v>
      </c>
      <c r="B2347" t="s">
        <v>7</v>
      </c>
      <c r="C2347" t="s">
        <v>38</v>
      </c>
      <c r="D2347" s="1">
        <v>0</v>
      </c>
      <c r="E2347" s="1">
        <v>-34646</v>
      </c>
      <c r="F2347" s="1">
        <v>-34646</v>
      </c>
      <c r="G2347" s="1"/>
    </row>
    <row r="2348" spans="1:7" x14ac:dyDescent="0.35">
      <c r="A2348" t="s">
        <v>114</v>
      </c>
      <c r="B2348" t="s">
        <v>21</v>
      </c>
      <c r="C2348" t="s">
        <v>38</v>
      </c>
      <c r="D2348" s="1">
        <v>-25000</v>
      </c>
      <c r="E2348" s="1">
        <v>-18615.84</v>
      </c>
      <c r="F2348" s="1">
        <v>6384.16</v>
      </c>
      <c r="G2348" s="1"/>
    </row>
    <row r="2349" spans="1:7" x14ac:dyDescent="0.35">
      <c r="A2349" t="s">
        <v>114</v>
      </c>
      <c r="B2349" t="s">
        <v>8</v>
      </c>
      <c r="C2349" t="s">
        <v>38</v>
      </c>
      <c r="D2349" s="1">
        <v>-50000</v>
      </c>
      <c r="E2349" s="1">
        <v>-29715.24</v>
      </c>
      <c r="F2349" s="1">
        <v>20284.759999999998</v>
      </c>
      <c r="G2349" s="1"/>
    </row>
    <row r="2350" spans="1:7" x14ac:dyDescent="0.35">
      <c r="A2350" t="s">
        <v>114</v>
      </c>
      <c r="B2350" t="s">
        <v>18</v>
      </c>
      <c r="C2350" t="s">
        <v>38</v>
      </c>
      <c r="D2350" s="1">
        <v>0</v>
      </c>
      <c r="E2350" s="1">
        <v>-14517.47</v>
      </c>
      <c r="F2350" s="1">
        <v>-14517.47</v>
      </c>
      <c r="G2350" s="1"/>
    </row>
    <row r="2351" spans="1:7" x14ac:dyDescent="0.35">
      <c r="A2351" t="s">
        <v>114</v>
      </c>
      <c r="B2351" t="s">
        <v>28</v>
      </c>
      <c r="C2351" t="s">
        <v>38</v>
      </c>
      <c r="D2351" s="1">
        <v>0</v>
      </c>
      <c r="E2351" s="1">
        <v>-53913.5</v>
      </c>
      <c r="F2351" s="1">
        <v>-53913.5</v>
      </c>
      <c r="G2351" s="1"/>
    </row>
    <row r="2352" spans="1:7" x14ac:dyDescent="0.35">
      <c r="A2352" t="s">
        <v>114</v>
      </c>
      <c r="B2352" t="s">
        <v>10</v>
      </c>
      <c r="C2352" t="s">
        <v>39</v>
      </c>
      <c r="D2352" s="1">
        <v>-160000</v>
      </c>
      <c r="E2352" s="1">
        <v>-14310</v>
      </c>
      <c r="F2352" s="1">
        <v>145690</v>
      </c>
      <c r="G2352" s="1"/>
    </row>
    <row r="2353" spans="1:7" x14ac:dyDescent="0.35">
      <c r="A2353" t="s">
        <v>114</v>
      </c>
      <c r="B2353" t="s">
        <v>15</v>
      </c>
      <c r="C2353" t="s">
        <v>39</v>
      </c>
      <c r="D2353" s="1">
        <v>-996084.22</v>
      </c>
      <c r="E2353" s="1">
        <v>-224398.86</v>
      </c>
      <c r="F2353" s="1">
        <v>771685.36</v>
      </c>
      <c r="G2353" s="1"/>
    </row>
    <row r="2354" spans="1:7" x14ac:dyDescent="0.35">
      <c r="A2354" t="s">
        <v>114</v>
      </c>
      <c r="B2354" t="s">
        <v>11</v>
      </c>
      <c r="C2354" t="s">
        <v>39</v>
      </c>
      <c r="D2354" s="1">
        <v>-413305.61</v>
      </c>
      <c r="E2354" s="1">
        <v>-77105.42</v>
      </c>
      <c r="F2354" s="1">
        <v>336200.19</v>
      </c>
      <c r="G2354" s="1"/>
    </row>
    <row r="2355" spans="1:7" x14ac:dyDescent="0.35">
      <c r="A2355" t="s">
        <v>114</v>
      </c>
      <c r="B2355" t="s">
        <v>12</v>
      </c>
      <c r="C2355" t="s">
        <v>39</v>
      </c>
      <c r="D2355" s="1">
        <v>-373326.61</v>
      </c>
      <c r="E2355" s="1">
        <v>-8626.7099999999991</v>
      </c>
      <c r="F2355" s="1">
        <v>364699.9</v>
      </c>
      <c r="G2355" s="1"/>
    </row>
    <row r="2356" spans="1:7" x14ac:dyDescent="0.35">
      <c r="A2356" t="s">
        <v>114</v>
      </c>
      <c r="B2356" t="s">
        <v>13</v>
      </c>
      <c r="C2356" t="s">
        <v>39</v>
      </c>
      <c r="D2356" s="1">
        <v>-265002.7</v>
      </c>
      <c r="E2356" s="1">
        <v>-70932.31</v>
      </c>
      <c r="F2356" s="1">
        <v>194070.39</v>
      </c>
      <c r="G2356" s="1"/>
    </row>
    <row r="2357" spans="1:7" x14ac:dyDescent="0.35">
      <c r="A2357" t="s">
        <v>114</v>
      </c>
      <c r="B2357" t="s">
        <v>7</v>
      </c>
      <c r="C2357" t="s">
        <v>39</v>
      </c>
      <c r="D2357" s="1">
        <v>-353000</v>
      </c>
      <c r="E2357" s="1">
        <v>0</v>
      </c>
      <c r="F2357" s="1">
        <v>353000</v>
      </c>
      <c r="G2357" s="1"/>
    </row>
    <row r="2358" spans="1:7" x14ac:dyDescent="0.35">
      <c r="A2358" t="s">
        <v>114</v>
      </c>
      <c r="B2358" t="s">
        <v>21</v>
      </c>
      <c r="C2358" t="s">
        <v>39</v>
      </c>
      <c r="D2358" s="1">
        <v>-15000</v>
      </c>
      <c r="E2358" s="1">
        <v>-20220</v>
      </c>
      <c r="F2358" s="1">
        <v>-5220</v>
      </c>
      <c r="G2358" s="1"/>
    </row>
    <row r="2359" spans="1:7" x14ac:dyDescent="0.35">
      <c r="A2359" t="s">
        <v>114</v>
      </c>
      <c r="B2359" t="s">
        <v>37</v>
      </c>
      <c r="C2359" t="s">
        <v>39</v>
      </c>
      <c r="D2359" s="1">
        <v>-194351.39</v>
      </c>
      <c r="E2359" s="1">
        <v>0</v>
      </c>
      <c r="F2359" s="1">
        <v>194351.39</v>
      </c>
      <c r="G2359" s="1"/>
    </row>
    <row r="2360" spans="1:7" x14ac:dyDescent="0.35">
      <c r="A2360" t="s">
        <v>114</v>
      </c>
      <c r="B2360" t="s">
        <v>30</v>
      </c>
      <c r="C2360" t="s">
        <v>39</v>
      </c>
      <c r="D2360" s="1">
        <v>-150000</v>
      </c>
      <c r="E2360" s="1">
        <v>0</v>
      </c>
      <c r="F2360" s="1">
        <v>150000</v>
      </c>
      <c r="G2360" s="1"/>
    </row>
    <row r="2361" spans="1:7" x14ac:dyDescent="0.35">
      <c r="A2361" t="s">
        <v>114</v>
      </c>
      <c r="B2361" t="s">
        <v>18</v>
      </c>
      <c r="C2361" t="s">
        <v>39</v>
      </c>
      <c r="D2361" s="1">
        <v>-30000</v>
      </c>
      <c r="E2361" s="1">
        <v>-6201.02</v>
      </c>
      <c r="F2361" s="1">
        <v>23798.98</v>
      </c>
      <c r="G2361" s="1"/>
    </row>
    <row r="2362" spans="1:7" x14ac:dyDescent="0.35">
      <c r="A2362" t="s">
        <v>114</v>
      </c>
      <c r="B2362" t="s">
        <v>28</v>
      </c>
      <c r="C2362" t="s">
        <v>39</v>
      </c>
      <c r="D2362" s="1">
        <v>-442465.1</v>
      </c>
      <c r="E2362" s="1">
        <v>0</v>
      </c>
      <c r="F2362" s="1">
        <v>442465.1</v>
      </c>
      <c r="G2362" s="1"/>
    </row>
    <row r="2363" spans="1:7" x14ac:dyDescent="0.35">
      <c r="A2363" t="s">
        <v>114</v>
      </c>
      <c r="B2363" t="s">
        <v>15</v>
      </c>
      <c r="C2363" t="s">
        <v>41</v>
      </c>
      <c r="D2363" s="1">
        <v>-657771.31999999995</v>
      </c>
      <c r="E2363" s="1">
        <v>0</v>
      </c>
      <c r="F2363" s="1">
        <v>657771.31999999995</v>
      </c>
      <c r="G2363" s="1"/>
    </row>
    <row r="2364" spans="1:7" x14ac:dyDescent="0.35">
      <c r="A2364" t="s">
        <v>114</v>
      </c>
      <c r="B2364" t="s">
        <v>11</v>
      </c>
      <c r="C2364" t="s">
        <v>41</v>
      </c>
      <c r="D2364" s="1">
        <v>-146171.4</v>
      </c>
      <c r="E2364" s="1">
        <v>0</v>
      </c>
      <c r="F2364" s="1">
        <v>146171.4</v>
      </c>
      <c r="G2364" s="1"/>
    </row>
    <row r="2365" spans="1:7" x14ac:dyDescent="0.35">
      <c r="A2365" t="s">
        <v>114</v>
      </c>
      <c r="B2365" t="s">
        <v>12</v>
      </c>
      <c r="C2365" t="s">
        <v>41</v>
      </c>
      <c r="D2365" s="1">
        <v>-146171.4</v>
      </c>
      <c r="E2365" s="1">
        <v>0</v>
      </c>
      <c r="F2365" s="1">
        <v>146171.4</v>
      </c>
      <c r="G2365" s="1"/>
    </row>
    <row r="2366" spans="1:7" x14ac:dyDescent="0.35">
      <c r="A2366" t="s">
        <v>114</v>
      </c>
      <c r="B2366" t="s">
        <v>13</v>
      </c>
      <c r="C2366" t="s">
        <v>41</v>
      </c>
      <c r="D2366" s="1">
        <v>-109628.55</v>
      </c>
      <c r="E2366" s="1">
        <v>0</v>
      </c>
      <c r="F2366" s="1">
        <v>109628.55</v>
      </c>
      <c r="G2366" s="1"/>
    </row>
    <row r="2367" spans="1:7" x14ac:dyDescent="0.35">
      <c r="A2367" t="s">
        <v>114</v>
      </c>
      <c r="B2367" t="s">
        <v>21</v>
      </c>
      <c r="C2367" t="s">
        <v>41</v>
      </c>
      <c r="D2367" s="1">
        <v>-686994.54</v>
      </c>
      <c r="E2367" s="1">
        <v>0</v>
      </c>
      <c r="F2367" s="1">
        <v>686994.54</v>
      </c>
      <c r="G2367" s="1"/>
    </row>
    <row r="2368" spans="1:7" x14ac:dyDescent="0.35">
      <c r="A2368" t="s">
        <v>114</v>
      </c>
      <c r="B2368" t="s">
        <v>8</v>
      </c>
      <c r="C2368" t="s">
        <v>41</v>
      </c>
      <c r="D2368" s="1">
        <v>-1201840.48</v>
      </c>
      <c r="E2368" s="1">
        <v>0</v>
      </c>
      <c r="F2368" s="1">
        <v>1201840.48</v>
      </c>
      <c r="G2368" s="1"/>
    </row>
    <row r="2369" spans="1:7" x14ac:dyDescent="0.35">
      <c r="A2369" t="s">
        <v>114</v>
      </c>
      <c r="B2369" t="s">
        <v>10</v>
      </c>
      <c r="C2369" t="s">
        <v>42</v>
      </c>
      <c r="D2369" s="1">
        <v>-657638.15</v>
      </c>
      <c r="E2369" s="1">
        <v>-439646</v>
      </c>
      <c r="F2369" s="1">
        <v>217992.15</v>
      </c>
      <c r="G2369" s="1"/>
    </row>
    <row r="2370" spans="1:7" x14ac:dyDescent="0.35">
      <c r="A2370" t="s">
        <v>114</v>
      </c>
      <c r="B2370" t="s">
        <v>27</v>
      </c>
      <c r="C2370" t="s">
        <v>42</v>
      </c>
      <c r="D2370" s="1">
        <v>0</v>
      </c>
      <c r="E2370" s="1">
        <v>-1851703.68</v>
      </c>
      <c r="F2370" s="1">
        <v>-1851703.68</v>
      </c>
      <c r="G2370" s="1"/>
    </row>
    <row r="2371" spans="1:7" x14ac:dyDescent="0.35">
      <c r="A2371" t="s">
        <v>114</v>
      </c>
      <c r="B2371" t="s">
        <v>15</v>
      </c>
      <c r="C2371" t="s">
        <v>42</v>
      </c>
      <c r="D2371" s="1">
        <v>0</v>
      </c>
      <c r="E2371" s="1">
        <v>-298539.90000000002</v>
      </c>
      <c r="F2371" s="1">
        <v>-298539.90000000002</v>
      </c>
      <c r="G2371" s="1"/>
    </row>
    <row r="2372" spans="1:7" x14ac:dyDescent="0.35">
      <c r="A2372" t="s">
        <v>114</v>
      </c>
      <c r="B2372" t="s">
        <v>11</v>
      </c>
      <c r="C2372" t="s">
        <v>42</v>
      </c>
      <c r="D2372" s="1">
        <v>0</v>
      </c>
      <c r="E2372" s="1">
        <v>-132684.4</v>
      </c>
      <c r="F2372" s="1">
        <v>-132684.4</v>
      </c>
      <c r="G2372" s="1"/>
    </row>
    <row r="2373" spans="1:7" x14ac:dyDescent="0.35">
      <c r="A2373" t="s">
        <v>114</v>
      </c>
      <c r="B2373" t="s">
        <v>12</v>
      </c>
      <c r="C2373" t="s">
        <v>42</v>
      </c>
      <c r="D2373" s="1">
        <v>0</v>
      </c>
      <c r="E2373" s="1">
        <v>-132684.4</v>
      </c>
      <c r="F2373" s="1">
        <v>-132684.4</v>
      </c>
      <c r="G2373" s="1"/>
    </row>
    <row r="2374" spans="1:7" x14ac:dyDescent="0.35">
      <c r="A2374" t="s">
        <v>114</v>
      </c>
      <c r="B2374" t="s">
        <v>13</v>
      </c>
      <c r="C2374" t="s">
        <v>42</v>
      </c>
      <c r="D2374" s="1">
        <v>0</v>
      </c>
      <c r="E2374" s="1">
        <v>-99513.3</v>
      </c>
      <c r="F2374" s="1">
        <v>-99513.3</v>
      </c>
      <c r="G2374" s="1"/>
    </row>
    <row r="2375" spans="1:7" x14ac:dyDescent="0.35">
      <c r="A2375" t="s">
        <v>114</v>
      </c>
      <c r="B2375" t="s">
        <v>7</v>
      </c>
      <c r="C2375" t="s">
        <v>42</v>
      </c>
      <c r="D2375" s="1">
        <v>0</v>
      </c>
      <c r="E2375" s="1">
        <v>-1625561</v>
      </c>
      <c r="F2375" s="1">
        <v>-1625561</v>
      </c>
      <c r="G2375" s="1"/>
    </row>
    <row r="2376" spans="1:7" x14ac:dyDescent="0.35">
      <c r="A2376" t="s">
        <v>114</v>
      </c>
      <c r="B2376" t="s">
        <v>21</v>
      </c>
      <c r="C2376" t="s">
        <v>42</v>
      </c>
      <c r="D2376" s="1">
        <v>0</v>
      </c>
      <c r="E2376" s="1">
        <v>-789810</v>
      </c>
      <c r="F2376" s="1">
        <v>-789810</v>
      </c>
      <c r="G2376" s="1"/>
    </row>
    <row r="2377" spans="1:7" x14ac:dyDescent="0.35">
      <c r="A2377" t="s">
        <v>114</v>
      </c>
      <c r="B2377" t="s">
        <v>8</v>
      </c>
      <c r="C2377" t="s">
        <v>42</v>
      </c>
      <c r="D2377" s="1">
        <v>0</v>
      </c>
      <c r="E2377" s="1">
        <v>-1408410</v>
      </c>
      <c r="F2377" s="1">
        <v>-1408410</v>
      </c>
      <c r="G2377" s="1"/>
    </row>
    <row r="2378" spans="1:7" x14ac:dyDescent="0.35">
      <c r="A2378" t="s">
        <v>114</v>
      </c>
      <c r="B2378" t="s">
        <v>30</v>
      </c>
      <c r="C2378" t="s">
        <v>42</v>
      </c>
      <c r="D2378" s="1">
        <v>0</v>
      </c>
      <c r="E2378" s="1">
        <v>-2621569</v>
      </c>
      <c r="F2378" s="1">
        <v>-2621569</v>
      </c>
      <c r="G2378" s="1"/>
    </row>
    <row r="2379" spans="1:7" x14ac:dyDescent="0.35">
      <c r="A2379" t="s">
        <v>114</v>
      </c>
      <c r="B2379" t="s">
        <v>28</v>
      </c>
      <c r="C2379" t="s">
        <v>42</v>
      </c>
      <c r="D2379" s="1">
        <v>0</v>
      </c>
      <c r="E2379" s="1">
        <v>-366628.32</v>
      </c>
      <c r="F2379" s="1">
        <v>-366628.32</v>
      </c>
      <c r="G2379" s="1"/>
    </row>
    <row r="2380" spans="1:7" x14ac:dyDescent="0.35">
      <c r="A2380" t="s">
        <v>114</v>
      </c>
      <c r="B2380" t="s">
        <v>15</v>
      </c>
      <c r="C2380" t="s">
        <v>43</v>
      </c>
      <c r="D2380" s="1">
        <v>-347902.85</v>
      </c>
      <c r="E2380" s="1">
        <v>0</v>
      </c>
      <c r="F2380" s="1">
        <v>347902.85</v>
      </c>
      <c r="G2380" s="1"/>
    </row>
    <row r="2381" spans="1:7" x14ac:dyDescent="0.35">
      <c r="A2381" t="s">
        <v>114</v>
      </c>
      <c r="B2381" t="s">
        <v>11</v>
      </c>
      <c r="C2381" t="s">
        <v>43</v>
      </c>
      <c r="D2381" s="1">
        <v>-154623.49</v>
      </c>
      <c r="E2381" s="1">
        <v>0</v>
      </c>
      <c r="F2381" s="1">
        <v>154623.49</v>
      </c>
      <c r="G2381" s="1"/>
    </row>
    <row r="2382" spans="1:7" x14ac:dyDescent="0.35">
      <c r="A2382" t="s">
        <v>114</v>
      </c>
      <c r="B2382" t="s">
        <v>12</v>
      </c>
      <c r="C2382" t="s">
        <v>43</v>
      </c>
      <c r="D2382" s="1">
        <v>-154623.49</v>
      </c>
      <c r="E2382" s="1">
        <v>0</v>
      </c>
      <c r="F2382" s="1">
        <v>154623.49</v>
      </c>
      <c r="G2382" s="1"/>
    </row>
    <row r="2383" spans="1:7" x14ac:dyDescent="0.35">
      <c r="A2383" t="s">
        <v>114</v>
      </c>
      <c r="B2383" t="s">
        <v>13</v>
      </c>
      <c r="C2383" t="s">
        <v>43</v>
      </c>
      <c r="D2383" s="1">
        <v>-115967.62</v>
      </c>
      <c r="E2383" s="1">
        <v>0</v>
      </c>
      <c r="F2383" s="1">
        <v>115967.62</v>
      </c>
      <c r="G2383" s="1"/>
    </row>
    <row r="2384" spans="1:7" x14ac:dyDescent="0.35">
      <c r="A2384" t="s">
        <v>114</v>
      </c>
      <c r="B2384" t="s">
        <v>21</v>
      </c>
      <c r="C2384" t="s">
        <v>44</v>
      </c>
      <c r="D2384" s="1">
        <v>-726718.72</v>
      </c>
      <c r="E2384" s="1">
        <v>0</v>
      </c>
      <c r="F2384" s="1">
        <v>726718.72</v>
      </c>
      <c r="G2384" s="1"/>
    </row>
    <row r="2385" spans="1:7" x14ac:dyDescent="0.35">
      <c r="A2385" t="s">
        <v>114</v>
      </c>
      <c r="B2385" t="s">
        <v>8</v>
      </c>
      <c r="C2385" t="s">
        <v>45</v>
      </c>
      <c r="D2385" s="1">
        <v>-1271334.6599999999</v>
      </c>
      <c r="E2385" s="1">
        <v>0</v>
      </c>
      <c r="F2385" s="1">
        <v>1271334.6599999999</v>
      </c>
      <c r="G2385" s="1"/>
    </row>
    <row r="2386" spans="1:7" x14ac:dyDescent="0.35">
      <c r="A2386" t="s">
        <v>114</v>
      </c>
      <c r="B2386" t="s">
        <v>27</v>
      </c>
      <c r="C2386" t="s">
        <v>46</v>
      </c>
      <c r="D2386" s="1">
        <v>-973340.32</v>
      </c>
      <c r="E2386" s="1">
        <v>0</v>
      </c>
      <c r="F2386" s="1">
        <v>973340.32</v>
      </c>
      <c r="G2386" s="1"/>
    </row>
    <row r="2387" spans="1:7" x14ac:dyDescent="0.35">
      <c r="A2387" t="s">
        <v>114</v>
      </c>
      <c r="B2387" t="s">
        <v>7</v>
      </c>
      <c r="C2387" t="s">
        <v>46</v>
      </c>
      <c r="D2387" s="1">
        <v>-1059393.6399999999</v>
      </c>
      <c r="E2387" s="1">
        <v>0</v>
      </c>
      <c r="F2387" s="1">
        <v>1059393.6399999999</v>
      </c>
      <c r="G2387" s="1"/>
    </row>
    <row r="2388" spans="1:7" x14ac:dyDescent="0.35">
      <c r="A2388" t="s">
        <v>114</v>
      </c>
      <c r="B2388" t="s">
        <v>30</v>
      </c>
      <c r="C2388" t="s">
        <v>46</v>
      </c>
      <c r="D2388" s="1">
        <v>-1895835.28</v>
      </c>
      <c r="E2388" s="1">
        <v>0</v>
      </c>
      <c r="F2388" s="1">
        <v>1895835.28</v>
      </c>
      <c r="G2388" s="1"/>
    </row>
    <row r="2389" spans="1:7" x14ac:dyDescent="0.35">
      <c r="A2389" t="s">
        <v>114</v>
      </c>
      <c r="B2389" t="s">
        <v>27</v>
      </c>
      <c r="C2389" t="s">
        <v>47</v>
      </c>
      <c r="D2389" s="1">
        <v>-730446.01</v>
      </c>
      <c r="E2389" s="1">
        <v>0</v>
      </c>
      <c r="F2389" s="1">
        <v>730446.01</v>
      </c>
      <c r="G2389" s="1"/>
    </row>
    <row r="2390" spans="1:7" x14ac:dyDescent="0.35">
      <c r="A2390" t="s">
        <v>114</v>
      </c>
      <c r="B2390" t="s">
        <v>7</v>
      </c>
      <c r="C2390" t="s">
        <v>47</v>
      </c>
      <c r="D2390" s="1">
        <v>-436315.12</v>
      </c>
      <c r="E2390" s="1">
        <v>0</v>
      </c>
      <c r="F2390" s="1">
        <v>436315.12</v>
      </c>
      <c r="G2390" s="1"/>
    </row>
    <row r="2391" spans="1:7" x14ac:dyDescent="0.35">
      <c r="A2391" t="s">
        <v>114</v>
      </c>
      <c r="B2391" t="s">
        <v>30</v>
      </c>
      <c r="C2391" t="s">
        <v>47</v>
      </c>
      <c r="D2391" s="1">
        <v>-1011523.31</v>
      </c>
      <c r="E2391" s="1">
        <v>0</v>
      </c>
      <c r="F2391" s="1">
        <v>1011523.31</v>
      </c>
      <c r="G2391" s="1"/>
    </row>
    <row r="2392" spans="1:7" x14ac:dyDescent="0.35">
      <c r="A2392" t="s">
        <v>114</v>
      </c>
      <c r="B2392" t="s">
        <v>40</v>
      </c>
      <c r="C2392" t="s">
        <v>47</v>
      </c>
      <c r="D2392" s="1">
        <v>-337341</v>
      </c>
      <c r="E2392" s="1">
        <v>0</v>
      </c>
      <c r="F2392" s="1">
        <v>337341</v>
      </c>
      <c r="G2392" s="1"/>
    </row>
    <row r="2393" spans="1:7" x14ac:dyDescent="0.35">
      <c r="A2393" t="s">
        <v>114</v>
      </c>
      <c r="B2393" t="s">
        <v>15</v>
      </c>
      <c r="C2393" t="s">
        <v>48</v>
      </c>
      <c r="D2393" s="1">
        <v>-164333.54</v>
      </c>
      <c r="E2393" s="1">
        <v>0</v>
      </c>
      <c r="F2393" s="1">
        <v>164333.54</v>
      </c>
      <c r="G2393" s="1"/>
    </row>
    <row r="2394" spans="1:7" x14ac:dyDescent="0.35">
      <c r="A2394" t="s">
        <v>114</v>
      </c>
      <c r="B2394" t="s">
        <v>11</v>
      </c>
      <c r="C2394" t="s">
        <v>48</v>
      </c>
      <c r="D2394" s="1">
        <v>-93037.119999999995</v>
      </c>
      <c r="E2394" s="1">
        <v>0</v>
      </c>
      <c r="F2394" s="1">
        <v>93037.119999999995</v>
      </c>
      <c r="G2394" s="1"/>
    </row>
    <row r="2395" spans="1:7" x14ac:dyDescent="0.35">
      <c r="A2395" t="s">
        <v>114</v>
      </c>
      <c r="B2395" t="s">
        <v>12</v>
      </c>
      <c r="C2395" t="s">
        <v>48</v>
      </c>
      <c r="D2395" s="1">
        <v>-73037.119999999995</v>
      </c>
      <c r="E2395" s="1">
        <v>0</v>
      </c>
      <c r="F2395" s="1">
        <v>73037.119999999995</v>
      </c>
      <c r="G2395" s="1"/>
    </row>
    <row r="2396" spans="1:7" x14ac:dyDescent="0.35">
      <c r="A2396" t="s">
        <v>114</v>
      </c>
      <c r="B2396" t="s">
        <v>13</v>
      </c>
      <c r="C2396" t="s">
        <v>48</v>
      </c>
      <c r="D2396" s="1">
        <v>-54777.84</v>
      </c>
      <c r="E2396" s="1">
        <v>0</v>
      </c>
      <c r="F2396" s="1">
        <v>54777.84</v>
      </c>
      <c r="G2396" s="1"/>
    </row>
    <row r="2397" spans="1:7" x14ac:dyDescent="0.35">
      <c r="A2397" t="s">
        <v>114</v>
      </c>
      <c r="B2397" t="s">
        <v>15</v>
      </c>
      <c r="C2397" t="s">
        <v>99</v>
      </c>
      <c r="D2397" s="1">
        <v>-150000</v>
      </c>
      <c r="E2397" s="1">
        <v>0</v>
      </c>
      <c r="F2397" s="1">
        <v>150000</v>
      </c>
      <c r="G2397" s="1"/>
    </row>
    <row r="2398" spans="1:7" x14ac:dyDescent="0.35">
      <c r="A2398" t="s">
        <v>114</v>
      </c>
      <c r="B2398" t="s">
        <v>15</v>
      </c>
      <c r="C2398" t="s">
        <v>49</v>
      </c>
      <c r="D2398" s="1">
        <v>54615035.850000001</v>
      </c>
      <c r="E2398" s="1">
        <v>30323351</v>
      </c>
      <c r="F2398" s="1">
        <v>-24291684.850000001</v>
      </c>
      <c r="G2398" s="1"/>
    </row>
    <row r="2399" spans="1:7" x14ac:dyDescent="0.35">
      <c r="A2399" t="s">
        <v>114</v>
      </c>
      <c r="B2399" t="s">
        <v>11</v>
      </c>
      <c r="C2399" t="s">
        <v>49</v>
      </c>
      <c r="D2399" s="1">
        <v>30182004.329999998</v>
      </c>
      <c r="E2399" s="1">
        <v>15195790</v>
      </c>
      <c r="F2399" s="1">
        <v>-14986214.33</v>
      </c>
      <c r="G2399" s="1"/>
    </row>
    <row r="2400" spans="1:7" x14ac:dyDescent="0.35">
      <c r="A2400" t="s">
        <v>114</v>
      </c>
      <c r="B2400" t="s">
        <v>12</v>
      </c>
      <c r="C2400" t="s">
        <v>49</v>
      </c>
      <c r="D2400" s="1">
        <v>30675605.879999999</v>
      </c>
      <c r="E2400" s="1">
        <v>15904340.050000001</v>
      </c>
      <c r="F2400" s="1">
        <v>-14771265.83</v>
      </c>
      <c r="G2400" s="1"/>
    </row>
    <row r="2401" spans="1:7" x14ac:dyDescent="0.35">
      <c r="A2401" t="s">
        <v>114</v>
      </c>
      <c r="B2401" t="s">
        <v>13</v>
      </c>
      <c r="C2401" t="s">
        <v>49</v>
      </c>
      <c r="D2401" s="1">
        <v>19655439.829999998</v>
      </c>
      <c r="E2401" s="1">
        <v>11787245</v>
      </c>
      <c r="F2401" s="1">
        <v>-7868194.8300000001</v>
      </c>
      <c r="G2401" s="1"/>
    </row>
    <row r="2402" spans="1:7" x14ac:dyDescent="0.35">
      <c r="A2402" t="s">
        <v>114</v>
      </c>
      <c r="B2402" t="s">
        <v>10</v>
      </c>
      <c r="C2402" t="s">
        <v>50</v>
      </c>
      <c r="D2402" s="1">
        <v>1700000</v>
      </c>
      <c r="E2402" s="1">
        <v>399490.1</v>
      </c>
      <c r="F2402" s="1">
        <v>-1300509.8999999999</v>
      </c>
      <c r="G2402" s="1"/>
    </row>
    <row r="2403" spans="1:7" x14ac:dyDescent="0.35">
      <c r="A2403" t="s">
        <v>114</v>
      </c>
      <c r="B2403" t="s">
        <v>7</v>
      </c>
      <c r="C2403" t="s">
        <v>50</v>
      </c>
      <c r="D2403" s="1">
        <v>0</v>
      </c>
      <c r="E2403" s="1">
        <v>32167</v>
      </c>
      <c r="F2403" s="1">
        <v>32167</v>
      </c>
      <c r="G2403" s="1"/>
    </row>
    <row r="2404" spans="1:7" x14ac:dyDescent="0.35">
      <c r="A2404" t="s">
        <v>114</v>
      </c>
      <c r="B2404" t="s">
        <v>37</v>
      </c>
      <c r="C2404" t="s">
        <v>50</v>
      </c>
      <c r="D2404" s="1">
        <v>0</v>
      </c>
      <c r="E2404" s="1">
        <v>60474.51</v>
      </c>
      <c r="F2404" s="1">
        <v>60474.51</v>
      </c>
      <c r="G2404" s="1"/>
    </row>
    <row r="2405" spans="1:7" x14ac:dyDescent="0.35">
      <c r="A2405" t="s">
        <v>114</v>
      </c>
      <c r="B2405" t="s">
        <v>8</v>
      </c>
      <c r="C2405" t="s">
        <v>50</v>
      </c>
      <c r="D2405" s="1">
        <v>25000</v>
      </c>
      <c r="E2405" s="1">
        <v>50100.41</v>
      </c>
      <c r="F2405" s="1">
        <v>25100.41</v>
      </c>
      <c r="G2405" s="1"/>
    </row>
    <row r="2406" spans="1:7" x14ac:dyDescent="0.35">
      <c r="A2406" t="s">
        <v>114</v>
      </c>
      <c r="B2406" t="s">
        <v>30</v>
      </c>
      <c r="C2406" t="s">
        <v>50</v>
      </c>
      <c r="D2406" s="1">
        <v>0</v>
      </c>
      <c r="E2406" s="1">
        <v>11664.78</v>
      </c>
      <c r="F2406" s="1">
        <v>11664.78</v>
      </c>
      <c r="G2406" s="1"/>
    </row>
    <row r="2407" spans="1:7" x14ac:dyDescent="0.35">
      <c r="A2407" t="s">
        <v>114</v>
      </c>
      <c r="B2407" t="s">
        <v>18</v>
      </c>
      <c r="C2407" t="s">
        <v>50</v>
      </c>
      <c r="D2407" s="1">
        <v>0</v>
      </c>
      <c r="E2407" s="1">
        <v>13920</v>
      </c>
      <c r="F2407" s="1">
        <v>13920</v>
      </c>
      <c r="G2407" s="1"/>
    </row>
    <row r="2408" spans="1:7" x14ac:dyDescent="0.35">
      <c r="A2408" t="s">
        <v>114</v>
      </c>
      <c r="B2408" t="s">
        <v>15</v>
      </c>
      <c r="C2408" t="s">
        <v>51</v>
      </c>
      <c r="D2408" s="1">
        <v>-386340.81</v>
      </c>
      <c r="E2408" s="1">
        <v>-327097</v>
      </c>
      <c r="F2408" s="1">
        <v>59243.81</v>
      </c>
      <c r="G2408" s="1"/>
    </row>
    <row r="2409" spans="1:7" x14ac:dyDescent="0.35">
      <c r="A2409" t="s">
        <v>114</v>
      </c>
      <c r="B2409" t="s">
        <v>11</v>
      </c>
      <c r="C2409" t="s">
        <v>51</v>
      </c>
      <c r="D2409" s="1">
        <v>-193479.69</v>
      </c>
      <c r="E2409" s="1">
        <v>-347482</v>
      </c>
      <c r="F2409" s="1">
        <v>-154002.31</v>
      </c>
      <c r="G2409" s="1"/>
    </row>
    <row r="2410" spans="1:7" x14ac:dyDescent="0.35">
      <c r="A2410" t="s">
        <v>114</v>
      </c>
      <c r="B2410" t="s">
        <v>12</v>
      </c>
      <c r="C2410" t="s">
        <v>51</v>
      </c>
      <c r="D2410" s="1">
        <v>-187482.66</v>
      </c>
      <c r="E2410" s="1">
        <v>-3182</v>
      </c>
      <c r="F2410" s="1">
        <v>184300.66</v>
      </c>
      <c r="G2410" s="1"/>
    </row>
    <row r="2411" spans="1:7" x14ac:dyDescent="0.35">
      <c r="A2411" t="s">
        <v>114</v>
      </c>
      <c r="B2411" t="s">
        <v>13</v>
      </c>
      <c r="C2411" t="s">
        <v>51</v>
      </c>
      <c r="D2411" s="1">
        <v>-154105.32</v>
      </c>
      <c r="E2411" s="1">
        <v>-198219</v>
      </c>
      <c r="F2411" s="1">
        <v>-44113.68</v>
      </c>
      <c r="G2411" s="1"/>
    </row>
    <row r="2412" spans="1:7" x14ac:dyDescent="0.35">
      <c r="A2412" t="s">
        <v>114</v>
      </c>
      <c r="B2412" t="s">
        <v>21</v>
      </c>
      <c r="C2412" t="s">
        <v>51</v>
      </c>
      <c r="D2412" s="1">
        <v>-1477.46</v>
      </c>
      <c r="E2412" s="1">
        <v>-17830</v>
      </c>
      <c r="F2412" s="1">
        <v>-16352.54</v>
      </c>
      <c r="G2412" s="1"/>
    </row>
    <row r="2413" spans="1:7" x14ac:dyDescent="0.35">
      <c r="A2413" t="s">
        <v>114</v>
      </c>
      <c r="B2413" t="s">
        <v>18</v>
      </c>
      <c r="C2413" t="s">
        <v>51</v>
      </c>
      <c r="D2413" s="1">
        <v>-15000</v>
      </c>
      <c r="E2413" s="1">
        <v>0</v>
      </c>
      <c r="F2413" s="1">
        <v>15000</v>
      </c>
      <c r="G2413" s="1"/>
    </row>
    <row r="2414" spans="1:7" x14ac:dyDescent="0.35">
      <c r="A2414" t="s">
        <v>114</v>
      </c>
      <c r="B2414" t="s">
        <v>28</v>
      </c>
      <c r="C2414" t="s">
        <v>51</v>
      </c>
      <c r="D2414" s="1">
        <v>-10000</v>
      </c>
      <c r="E2414" s="1">
        <v>0</v>
      </c>
      <c r="F2414" s="1">
        <v>10000</v>
      </c>
      <c r="G2414" s="1"/>
    </row>
    <row r="2415" spans="1:7" x14ac:dyDescent="0.35">
      <c r="A2415" t="s">
        <v>114</v>
      </c>
      <c r="B2415" t="s">
        <v>10</v>
      </c>
      <c r="C2415" t="s">
        <v>52</v>
      </c>
      <c r="D2415" s="1">
        <v>-10000</v>
      </c>
      <c r="E2415" s="1">
        <v>0</v>
      </c>
      <c r="F2415" s="1">
        <v>10000</v>
      </c>
      <c r="G2415" s="1"/>
    </row>
    <row r="2416" spans="1:7" x14ac:dyDescent="0.35">
      <c r="A2416" t="s">
        <v>114</v>
      </c>
      <c r="B2416" t="s">
        <v>15</v>
      </c>
      <c r="C2416" t="s">
        <v>52</v>
      </c>
      <c r="D2416" s="1">
        <v>-1331622.29</v>
      </c>
      <c r="E2416" s="1">
        <v>0</v>
      </c>
      <c r="F2416" s="1">
        <v>1331622.29</v>
      </c>
      <c r="G2416" s="1"/>
    </row>
    <row r="2417" spans="1:7" x14ac:dyDescent="0.35">
      <c r="A2417" t="s">
        <v>114</v>
      </c>
      <c r="B2417" t="s">
        <v>11</v>
      </c>
      <c r="C2417" t="s">
        <v>52</v>
      </c>
      <c r="D2417" s="1">
        <v>-782847.97</v>
      </c>
      <c r="E2417" s="1">
        <v>0</v>
      </c>
      <c r="F2417" s="1">
        <v>782847.97</v>
      </c>
      <c r="G2417" s="1"/>
    </row>
    <row r="2418" spans="1:7" x14ac:dyDescent="0.35">
      <c r="A2418" t="s">
        <v>114</v>
      </c>
      <c r="B2418" t="s">
        <v>12</v>
      </c>
      <c r="C2418" t="s">
        <v>52</v>
      </c>
      <c r="D2418" s="1">
        <v>-558959.94999999995</v>
      </c>
      <c r="E2418" s="1">
        <v>-2654.06</v>
      </c>
      <c r="F2418" s="1">
        <v>556305.89</v>
      </c>
      <c r="G2418" s="1"/>
    </row>
    <row r="2419" spans="1:7" x14ac:dyDescent="0.35">
      <c r="A2419" t="s">
        <v>114</v>
      </c>
      <c r="B2419" t="s">
        <v>13</v>
      </c>
      <c r="C2419" t="s">
        <v>52</v>
      </c>
      <c r="D2419" s="1">
        <v>-525166.93999999994</v>
      </c>
      <c r="E2419" s="1">
        <v>0</v>
      </c>
      <c r="F2419" s="1">
        <v>525166.93999999994</v>
      </c>
      <c r="G2419" s="1"/>
    </row>
    <row r="2420" spans="1:7" x14ac:dyDescent="0.35">
      <c r="A2420" t="s">
        <v>114</v>
      </c>
      <c r="B2420" t="s">
        <v>18</v>
      </c>
      <c r="C2420" t="s">
        <v>52</v>
      </c>
      <c r="D2420" s="1">
        <v>-15000</v>
      </c>
      <c r="E2420" s="1">
        <v>-14500</v>
      </c>
      <c r="F2420" s="1">
        <v>500</v>
      </c>
      <c r="G2420" s="1"/>
    </row>
    <row r="2421" spans="1:7" x14ac:dyDescent="0.35">
      <c r="A2421" t="s">
        <v>114</v>
      </c>
      <c r="B2421" t="s">
        <v>15</v>
      </c>
      <c r="C2421" t="s">
        <v>53</v>
      </c>
      <c r="D2421" s="1">
        <v>-118244.36</v>
      </c>
      <c r="E2421" s="1">
        <v>0</v>
      </c>
      <c r="F2421" s="1">
        <v>118244.36</v>
      </c>
      <c r="G2421" s="1"/>
    </row>
    <row r="2422" spans="1:7" x14ac:dyDescent="0.35">
      <c r="A2422" t="s">
        <v>114</v>
      </c>
      <c r="B2422" t="s">
        <v>11</v>
      </c>
      <c r="C2422" t="s">
        <v>53</v>
      </c>
      <c r="D2422" s="1">
        <v>-37981.089999999997</v>
      </c>
      <c r="E2422" s="1">
        <v>0</v>
      </c>
      <c r="F2422" s="1">
        <v>37981.089999999997</v>
      </c>
      <c r="G2422" s="1"/>
    </row>
    <row r="2423" spans="1:7" x14ac:dyDescent="0.35">
      <c r="A2423" t="s">
        <v>114</v>
      </c>
      <c r="B2423" t="s">
        <v>12</v>
      </c>
      <c r="C2423" t="s">
        <v>53</v>
      </c>
      <c r="D2423" s="1">
        <v>-33983.08</v>
      </c>
      <c r="E2423" s="1">
        <v>0</v>
      </c>
      <c r="F2423" s="1">
        <v>33983.08</v>
      </c>
      <c r="G2423" s="1"/>
    </row>
    <row r="2424" spans="1:7" x14ac:dyDescent="0.35">
      <c r="A2424" t="s">
        <v>114</v>
      </c>
      <c r="B2424" t="s">
        <v>13</v>
      </c>
      <c r="C2424" t="s">
        <v>53</v>
      </c>
      <c r="D2424" s="1">
        <v>-29985.07</v>
      </c>
      <c r="E2424" s="1">
        <v>0</v>
      </c>
      <c r="F2424" s="1">
        <v>29985.07</v>
      </c>
      <c r="G2424" s="1"/>
    </row>
    <row r="2425" spans="1:7" x14ac:dyDescent="0.35">
      <c r="A2425" t="s">
        <v>114</v>
      </c>
      <c r="B2425" t="s">
        <v>37</v>
      </c>
      <c r="C2425" t="s">
        <v>53</v>
      </c>
      <c r="D2425" s="1">
        <v>-1928116.32</v>
      </c>
      <c r="E2425" s="1">
        <v>-2750000</v>
      </c>
      <c r="F2425" s="1">
        <v>-821883.68</v>
      </c>
      <c r="G2425" s="1"/>
    </row>
    <row r="2426" spans="1:7" x14ac:dyDescent="0.35">
      <c r="A2426" t="s">
        <v>114</v>
      </c>
      <c r="B2426" t="s">
        <v>30</v>
      </c>
      <c r="C2426" t="s">
        <v>53</v>
      </c>
      <c r="D2426" s="1">
        <v>-11278334.25</v>
      </c>
      <c r="E2426" s="1">
        <v>0</v>
      </c>
      <c r="F2426" s="1">
        <v>11278334.25</v>
      </c>
      <c r="G2426" s="1"/>
    </row>
    <row r="2427" spans="1:7" x14ac:dyDescent="0.35">
      <c r="A2427" t="s">
        <v>114</v>
      </c>
      <c r="B2427" t="s">
        <v>40</v>
      </c>
      <c r="C2427" t="s">
        <v>53</v>
      </c>
      <c r="D2427" s="1">
        <v>-1044883.33</v>
      </c>
      <c r="E2427" s="1">
        <v>-140000</v>
      </c>
      <c r="F2427" s="1">
        <v>904883.33</v>
      </c>
      <c r="G2427" s="1"/>
    </row>
    <row r="2428" spans="1:7" x14ac:dyDescent="0.35">
      <c r="A2428" t="s">
        <v>114</v>
      </c>
      <c r="B2428" t="s">
        <v>15</v>
      </c>
      <c r="C2428" t="s">
        <v>54</v>
      </c>
      <c r="D2428" s="1">
        <v>-102850.55</v>
      </c>
      <c r="E2428" s="1">
        <v>-185000</v>
      </c>
      <c r="F2428" s="1">
        <v>-82149.45</v>
      </c>
      <c r="G2428" s="1"/>
    </row>
    <row r="2429" spans="1:7" x14ac:dyDescent="0.35">
      <c r="A2429" t="s">
        <v>114</v>
      </c>
      <c r="B2429" t="s">
        <v>11</v>
      </c>
      <c r="C2429" t="s">
        <v>54</v>
      </c>
      <c r="D2429" s="1">
        <v>-79960.78</v>
      </c>
      <c r="E2429" s="1">
        <v>0</v>
      </c>
      <c r="F2429" s="1">
        <v>79960.78</v>
      </c>
      <c r="G2429" s="1"/>
    </row>
    <row r="2430" spans="1:7" x14ac:dyDescent="0.35">
      <c r="A2430" t="s">
        <v>114</v>
      </c>
      <c r="B2430" t="s">
        <v>12</v>
      </c>
      <c r="C2430" t="s">
        <v>54</v>
      </c>
      <c r="D2430" s="1">
        <v>-59970.25</v>
      </c>
      <c r="E2430" s="1">
        <v>0</v>
      </c>
      <c r="F2430" s="1">
        <v>59970.25</v>
      </c>
      <c r="G2430" s="1"/>
    </row>
    <row r="2431" spans="1:7" x14ac:dyDescent="0.35">
      <c r="A2431" t="s">
        <v>114</v>
      </c>
      <c r="B2431" t="s">
        <v>13</v>
      </c>
      <c r="C2431" t="s">
        <v>54</v>
      </c>
      <c r="D2431" s="1">
        <v>-39979.71</v>
      </c>
      <c r="E2431" s="1">
        <v>0</v>
      </c>
      <c r="F2431" s="1">
        <v>39979.71</v>
      </c>
      <c r="G2431" s="1"/>
    </row>
    <row r="2432" spans="1:7" x14ac:dyDescent="0.35">
      <c r="A2432" t="s">
        <v>114</v>
      </c>
      <c r="B2432" t="s">
        <v>15</v>
      </c>
      <c r="C2432" t="s">
        <v>55</v>
      </c>
      <c r="D2432" s="1">
        <v>-73902.720000000001</v>
      </c>
      <c r="E2432" s="1">
        <v>0</v>
      </c>
      <c r="F2432" s="1">
        <v>73902.720000000001</v>
      </c>
      <c r="G2432" s="1"/>
    </row>
    <row r="2433" spans="1:7" x14ac:dyDescent="0.35">
      <c r="A2433" t="s">
        <v>114</v>
      </c>
      <c r="B2433" t="s">
        <v>11</v>
      </c>
      <c r="C2433" t="s">
        <v>55</v>
      </c>
      <c r="D2433" s="1">
        <v>-35982.080000000002</v>
      </c>
      <c r="E2433" s="1">
        <v>0</v>
      </c>
      <c r="F2433" s="1">
        <v>35982.080000000002</v>
      </c>
      <c r="G2433" s="1"/>
    </row>
    <row r="2434" spans="1:7" x14ac:dyDescent="0.35">
      <c r="A2434" t="s">
        <v>114</v>
      </c>
      <c r="B2434" t="s">
        <v>12</v>
      </c>
      <c r="C2434" t="s">
        <v>55</v>
      </c>
      <c r="D2434" s="1">
        <v>-29985.07</v>
      </c>
      <c r="E2434" s="1">
        <v>0</v>
      </c>
      <c r="F2434" s="1">
        <v>29985.07</v>
      </c>
      <c r="G2434" s="1"/>
    </row>
    <row r="2435" spans="1:7" x14ac:dyDescent="0.35">
      <c r="A2435" t="s">
        <v>114</v>
      </c>
      <c r="B2435" t="s">
        <v>13</v>
      </c>
      <c r="C2435" t="s">
        <v>55</v>
      </c>
      <c r="D2435" s="1">
        <v>-25987.06</v>
      </c>
      <c r="E2435" s="1">
        <v>0</v>
      </c>
      <c r="F2435" s="1">
        <v>25987.06</v>
      </c>
      <c r="G2435" s="1"/>
    </row>
    <row r="2436" spans="1:7" x14ac:dyDescent="0.35">
      <c r="A2436" t="s">
        <v>114</v>
      </c>
      <c r="B2436" t="s">
        <v>37</v>
      </c>
      <c r="C2436" t="s">
        <v>55</v>
      </c>
      <c r="D2436" s="1">
        <v>-1928116.32</v>
      </c>
      <c r="E2436" s="1">
        <v>-989098.05</v>
      </c>
      <c r="F2436" s="1">
        <v>939018.27</v>
      </c>
      <c r="G2436" s="1"/>
    </row>
    <row r="2437" spans="1:7" x14ac:dyDescent="0.35">
      <c r="A2437" t="s">
        <v>114</v>
      </c>
      <c r="B2437" t="s">
        <v>30</v>
      </c>
      <c r="C2437" t="s">
        <v>55</v>
      </c>
      <c r="D2437" s="1">
        <v>-20638241.32</v>
      </c>
      <c r="E2437" s="1">
        <v>-10119530.189999999</v>
      </c>
      <c r="F2437" s="1">
        <v>10518711.130000001</v>
      </c>
      <c r="G2437" s="1"/>
    </row>
    <row r="2438" spans="1:7" x14ac:dyDescent="0.35">
      <c r="A2438" t="s">
        <v>114</v>
      </c>
      <c r="B2438" t="s">
        <v>15</v>
      </c>
      <c r="C2438" t="s">
        <v>57</v>
      </c>
      <c r="D2438" s="1">
        <v>-3140730.49</v>
      </c>
      <c r="E2438" s="1">
        <v>-1033705.81</v>
      </c>
      <c r="F2438" s="1">
        <v>2107024.6800000002</v>
      </c>
      <c r="G2438" s="1"/>
    </row>
    <row r="2439" spans="1:7" x14ac:dyDescent="0.35">
      <c r="A2439" t="s">
        <v>114</v>
      </c>
      <c r="B2439" t="s">
        <v>11</v>
      </c>
      <c r="C2439" t="s">
        <v>57</v>
      </c>
      <c r="D2439" s="1">
        <v>-1499281.67</v>
      </c>
      <c r="E2439" s="1">
        <v>-775279.36</v>
      </c>
      <c r="F2439" s="1">
        <v>724002.31</v>
      </c>
      <c r="G2439" s="1"/>
    </row>
    <row r="2440" spans="1:7" x14ac:dyDescent="0.35">
      <c r="A2440" t="s">
        <v>114</v>
      </c>
      <c r="B2440" t="s">
        <v>12</v>
      </c>
      <c r="C2440" t="s">
        <v>57</v>
      </c>
      <c r="D2440" s="1">
        <v>-1507919.71</v>
      </c>
      <c r="E2440" s="1">
        <v>-516852.91</v>
      </c>
      <c r="F2440" s="1">
        <v>991066.8</v>
      </c>
      <c r="G2440" s="1"/>
    </row>
    <row r="2441" spans="1:7" x14ac:dyDescent="0.35">
      <c r="A2441" t="s">
        <v>114</v>
      </c>
      <c r="B2441" t="s">
        <v>13</v>
      </c>
      <c r="C2441" t="s">
        <v>57</v>
      </c>
      <c r="D2441" s="1">
        <v>-1072292.6599999999</v>
      </c>
      <c r="E2441" s="1">
        <v>-258426.45</v>
      </c>
      <c r="F2441" s="1">
        <v>813866.21</v>
      </c>
      <c r="G2441" s="1"/>
    </row>
    <row r="2442" spans="1:7" x14ac:dyDescent="0.35">
      <c r="A2442" t="s">
        <v>114</v>
      </c>
      <c r="B2442" t="s">
        <v>10</v>
      </c>
      <c r="C2442" t="s">
        <v>58</v>
      </c>
      <c r="D2442" s="1">
        <v>400000</v>
      </c>
      <c r="E2442" s="1">
        <v>2172500</v>
      </c>
      <c r="F2442" s="1">
        <v>1772500</v>
      </c>
      <c r="G2442" s="1"/>
    </row>
    <row r="2443" spans="1:7" x14ac:dyDescent="0.35">
      <c r="A2443" t="s">
        <v>114</v>
      </c>
      <c r="B2443" t="s">
        <v>27</v>
      </c>
      <c r="C2443" t="s">
        <v>58</v>
      </c>
      <c r="D2443" s="1">
        <v>2000000</v>
      </c>
      <c r="E2443" s="1">
        <v>5537400</v>
      </c>
      <c r="F2443" s="1">
        <v>3537400</v>
      </c>
      <c r="G2443" s="1"/>
    </row>
    <row r="2444" spans="1:7" x14ac:dyDescent="0.35">
      <c r="A2444" t="s">
        <v>114</v>
      </c>
      <c r="B2444" t="s">
        <v>21</v>
      </c>
      <c r="C2444" t="s">
        <v>58</v>
      </c>
      <c r="D2444" s="1">
        <v>400000</v>
      </c>
      <c r="E2444" s="1">
        <v>33000</v>
      </c>
      <c r="F2444" s="1">
        <v>-367000</v>
      </c>
      <c r="G2444" s="1"/>
    </row>
    <row r="2445" spans="1:7" x14ac:dyDescent="0.35">
      <c r="A2445" t="s">
        <v>114</v>
      </c>
      <c r="B2445" t="s">
        <v>37</v>
      </c>
      <c r="C2445" t="s">
        <v>58</v>
      </c>
      <c r="D2445" s="1">
        <v>2847500</v>
      </c>
      <c r="E2445" s="1">
        <v>0</v>
      </c>
      <c r="F2445" s="1">
        <v>-2847500</v>
      </c>
      <c r="G2445" s="1"/>
    </row>
    <row r="2446" spans="1:7" x14ac:dyDescent="0.35">
      <c r="A2446" t="s">
        <v>114</v>
      </c>
      <c r="B2446" t="s">
        <v>8</v>
      </c>
      <c r="C2446" t="s">
        <v>58</v>
      </c>
      <c r="D2446" s="1">
        <v>3761500</v>
      </c>
      <c r="E2446" s="1">
        <v>12211500</v>
      </c>
      <c r="F2446" s="1">
        <v>8450000</v>
      </c>
      <c r="G2446" s="1"/>
    </row>
    <row r="2447" spans="1:7" x14ac:dyDescent="0.35">
      <c r="A2447" t="s">
        <v>114</v>
      </c>
      <c r="B2447" t="s">
        <v>30</v>
      </c>
      <c r="C2447" t="s">
        <v>58</v>
      </c>
      <c r="D2447" s="1">
        <v>25000000</v>
      </c>
      <c r="E2447" s="1">
        <v>0</v>
      </c>
      <c r="F2447" s="1">
        <v>-25000000</v>
      </c>
      <c r="G2447" s="1"/>
    </row>
    <row r="2448" spans="1:7" x14ac:dyDescent="0.35">
      <c r="A2448" t="s">
        <v>114</v>
      </c>
      <c r="B2448" t="s">
        <v>8</v>
      </c>
      <c r="C2448" t="s">
        <v>59</v>
      </c>
      <c r="D2448" s="1">
        <v>1961521.67</v>
      </c>
      <c r="E2448" s="1">
        <v>997608.02</v>
      </c>
      <c r="F2448" s="1">
        <v>-963913.65</v>
      </c>
      <c r="G2448" s="1"/>
    </row>
    <row r="2449" spans="1:7" x14ac:dyDescent="0.35">
      <c r="A2449" t="s">
        <v>114</v>
      </c>
      <c r="B2449" t="s">
        <v>13</v>
      </c>
      <c r="C2449" t="s">
        <v>60</v>
      </c>
      <c r="D2449" s="1">
        <v>-35281.56</v>
      </c>
      <c r="E2449" s="1">
        <v>0</v>
      </c>
      <c r="F2449" s="1">
        <v>35281.56</v>
      </c>
      <c r="G2449" s="1"/>
    </row>
    <row r="2450" spans="1:7" x14ac:dyDescent="0.35">
      <c r="A2450" t="s">
        <v>114</v>
      </c>
      <c r="B2450" t="s">
        <v>11</v>
      </c>
      <c r="C2450" t="s">
        <v>61</v>
      </c>
      <c r="D2450" s="1">
        <v>-31604.89</v>
      </c>
      <c r="E2450" s="1">
        <v>-6728.71</v>
      </c>
      <c r="F2450" s="1">
        <v>24876.18</v>
      </c>
      <c r="G2450" s="1"/>
    </row>
    <row r="2451" spans="1:7" x14ac:dyDescent="0.35">
      <c r="A2451" t="s">
        <v>114</v>
      </c>
      <c r="B2451" t="s">
        <v>18</v>
      </c>
      <c r="C2451" t="s">
        <v>61</v>
      </c>
      <c r="D2451" s="1">
        <v>-6000</v>
      </c>
      <c r="E2451" s="1">
        <v>-2440.09</v>
      </c>
      <c r="F2451" s="1">
        <v>3559.91</v>
      </c>
      <c r="G2451" s="1"/>
    </row>
    <row r="2452" spans="1:7" x14ac:dyDescent="0.35">
      <c r="A2452" t="s">
        <v>114</v>
      </c>
      <c r="B2452" t="s">
        <v>15</v>
      </c>
      <c r="C2452" t="s">
        <v>62</v>
      </c>
      <c r="D2452" s="1">
        <v>-34012.22</v>
      </c>
      <c r="E2452" s="1">
        <v>0</v>
      </c>
      <c r="F2452" s="1">
        <v>34012.22</v>
      </c>
      <c r="G2452" s="1"/>
    </row>
    <row r="2453" spans="1:7" x14ac:dyDescent="0.35">
      <c r="A2453" t="s">
        <v>114</v>
      </c>
      <c r="B2453" t="s">
        <v>10</v>
      </c>
      <c r="C2453" t="s">
        <v>63</v>
      </c>
      <c r="D2453" s="1">
        <v>-2836000</v>
      </c>
      <c r="E2453" s="1">
        <v>-860328.95</v>
      </c>
      <c r="F2453" s="1">
        <v>1975671.05</v>
      </c>
      <c r="G2453" s="1"/>
    </row>
    <row r="2454" spans="1:7" x14ac:dyDescent="0.35">
      <c r="A2454" t="s">
        <v>114</v>
      </c>
      <c r="B2454" t="s">
        <v>15</v>
      </c>
      <c r="C2454" t="s">
        <v>63</v>
      </c>
      <c r="D2454" s="1">
        <v>-2108432.2400000002</v>
      </c>
      <c r="E2454" s="1">
        <v>-3970159.95</v>
      </c>
      <c r="F2454" s="1">
        <v>-1861727.71</v>
      </c>
      <c r="G2454" s="1"/>
    </row>
    <row r="2455" spans="1:7" x14ac:dyDescent="0.35">
      <c r="A2455" t="s">
        <v>114</v>
      </c>
      <c r="B2455" t="s">
        <v>11</v>
      </c>
      <c r="C2455" t="s">
        <v>63</v>
      </c>
      <c r="D2455" s="1">
        <v>-1459273.72</v>
      </c>
      <c r="E2455" s="1">
        <v>-935679.05</v>
      </c>
      <c r="F2455" s="1">
        <v>523594.67</v>
      </c>
      <c r="G2455" s="1"/>
    </row>
    <row r="2456" spans="1:7" x14ac:dyDescent="0.35">
      <c r="A2456" t="s">
        <v>114</v>
      </c>
      <c r="B2456" t="s">
        <v>12</v>
      </c>
      <c r="C2456" t="s">
        <v>63</v>
      </c>
      <c r="D2456" s="1">
        <v>-1123130.6399999999</v>
      </c>
      <c r="E2456" s="1">
        <v>-926728.42</v>
      </c>
      <c r="F2456" s="1">
        <v>196402.22</v>
      </c>
      <c r="G2456" s="1"/>
    </row>
    <row r="2457" spans="1:7" x14ac:dyDescent="0.35">
      <c r="A2457" t="s">
        <v>114</v>
      </c>
      <c r="B2457" t="s">
        <v>13</v>
      </c>
      <c r="C2457" t="s">
        <v>63</v>
      </c>
      <c r="D2457" s="1">
        <v>-651674.86</v>
      </c>
      <c r="E2457" s="1">
        <v>-720613.41</v>
      </c>
      <c r="F2457" s="1">
        <v>-68938.55</v>
      </c>
      <c r="G2457" s="1"/>
    </row>
    <row r="2458" spans="1:7" x14ac:dyDescent="0.35">
      <c r="A2458" t="s">
        <v>114</v>
      </c>
      <c r="B2458" t="s">
        <v>7</v>
      </c>
      <c r="C2458" t="s">
        <v>63</v>
      </c>
      <c r="D2458" s="1">
        <v>-100000</v>
      </c>
      <c r="E2458" s="1">
        <v>-29000.1</v>
      </c>
      <c r="F2458" s="1">
        <v>70999.899999999994</v>
      </c>
      <c r="G2458" s="1"/>
    </row>
    <row r="2459" spans="1:7" x14ac:dyDescent="0.35">
      <c r="A2459" t="s">
        <v>114</v>
      </c>
      <c r="B2459" t="s">
        <v>21</v>
      </c>
      <c r="C2459" t="s">
        <v>63</v>
      </c>
      <c r="D2459" s="1">
        <v>-121307</v>
      </c>
      <c r="E2459" s="1">
        <v>-79016.600000000006</v>
      </c>
      <c r="F2459" s="1">
        <v>42290.400000000001</v>
      </c>
      <c r="G2459" s="1"/>
    </row>
    <row r="2460" spans="1:7" x14ac:dyDescent="0.35">
      <c r="A2460" t="s">
        <v>114</v>
      </c>
      <c r="B2460" t="s">
        <v>37</v>
      </c>
      <c r="C2460" t="s">
        <v>63</v>
      </c>
      <c r="D2460" s="1">
        <v>-90091.95</v>
      </c>
      <c r="E2460" s="1">
        <v>0</v>
      </c>
      <c r="F2460" s="1">
        <v>90091.95</v>
      </c>
      <c r="G2460" s="1"/>
    </row>
    <row r="2461" spans="1:7" x14ac:dyDescent="0.35">
      <c r="A2461" t="s">
        <v>114</v>
      </c>
      <c r="B2461" t="s">
        <v>8</v>
      </c>
      <c r="C2461" t="s">
        <v>63</v>
      </c>
      <c r="D2461" s="1">
        <v>-38000</v>
      </c>
      <c r="E2461" s="1">
        <v>-414000</v>
      </c>
      <c r="F2461" s="1">
        <v>-376000</v>
      </c>
      <c r="G2461" s="1"/>
    </row>
    <row r="2462" spans="1:7" x14ac:dyDescent="0.35">
      <c r="A2462" t="s">
        <v>114</v>
      </c>
      <c r="B2462" t="s">
        <v>40</v>
      </c>
      <c r="C2462" t="s">
        <v>63</v>
      </c>
      <c r="D2462" s="1">
        <v>-80000</v>
      </c>
      <c r="E2462" s="1">
        <v>0</v>
      </c>
      <c r="F2462" s="1">
        <v>80000</v>
      </c>
      <c r="G2462" s="1"/>
    </row>
    <row r="2463" spans="1:7" x14ac:dyDescent="0.35">
      <c r="A2463" t="s">
        <v>114</v>
      </c>
      <c r="B2463" t="s">
        <v>98</v>
      </c>
      <c r="C2463" t="s">
        <v>63</v>
      </c>
      <c r="D2463" s="1">
        <v>-400000</v>
      </c>
      <c r="E2463" s="1">
        <v>0</v>
      </c>
      <c r="F2463" s="1">
        <v>400000</v>
      </c>
      <c r="G2463" s="1"/>
    </row>
    <row r="2464" spans="1:7" x14ac:dyDescent="0.35">
      <c r="A2464" t="s">
        <v>114</v>
      </c>
      <c r="B2464" t="s">
        <v>18</v>
      </c>
      <c r="C2464" t="s">
        <v>63</v>
      </c>
      <c r="D2464" s="1">
        <v>-80000</v>
      </c>
      <c r="E2464" s="1">
        <v>0</v>
      </c>
      <c r="F2464" s="1">
        <v>80000</v>
      </c>
      <c r="G2464" s="1"/>
    </row>
    <row r="2465" spans="1:7" x14ac:dyDescent="0.35">
      <c r="A2465" t="s">
        <v>114</v>
      </c>
      <c r="B2465" t="s">
        <v>28</v>
      </c>
      <c r="C2465" t="s">
        <v>63</v>
      </c>
      <c r="D2465" s="1">
        <v>-11105.58</v>
      </c>
      <c r="E2465" s="1">
        <v>0</v>
      </c>
      <c r="F2465" s="1">
        <v>11105.58</v>
      </c>
      <c r="G2465" s="1"/>
    </row>
    <row r="2466" spans="1:7" x14ac:dyDescent="0.35">
      <c r="A2466" t="s">
        <v>114</v>
      </c>
      <c r="B2466" t="s">
        <v>21</v>
      </c>
      <c r="C2466" t="s">
        <v>64</v>
      </c>
      <c r="D2466" s="1">
        <v>4989062.5</v>
      </c>
      <c r="E2466" s="1">
        <v>2484523</v>
      </c>
      <c r="F2466" s="1">
        <v>-2504539.5</v>
      </c>
      <c r="G2466" s="1"/>
    </row>
    <row r="2467" spans="1:7" x14ac:dyDescent="0.35">
      <c r="A2467" t="s">
        <v>114</v>
      </c>
      <c r="B2467" t="s">
        <v>10</v>
      </c>
      <c r="C2467" t="s">
        <v>65</v>
      </c>
      <c r="D2467" s="1">
        <v>-190000</v>
      </c>
      <c r="E2467" s="1">
        <v>-160912.88</v>
      </c>
      <c r="F2467" s="1">
        <v>29087.119999999999</v>
      </c>
      <c r="G2467" s="1"/>
    </row>
    <row r="2468" spans="1:7" x14ac:dyDescent="0.35">
      <c r="A2468" t="s">
        <v>114</v>
      </c>
      <c r="B2468" t="s">
        <v>15</v>
      </c>
      <c r="C2468" t="s">
        <v>65</v>
      </c>
      <c r="D2468" s="1">
        <v>-911546.4</v>
      </c>
      <c r="E2468" s="1">
        <v>-1529527.4</v>
      </c>
      <c r="F2468" s="1">
        <v>-617981</v>
      </c>
      <c r="G2468" s="1"/>
    </row>
    <row r="2469" spans="1:7" x14ac:dyDescent="0.35">
      <c r="A2469" t="s">
        <v>114</v>
      </c>
      <c r="B2469" t="s">
        <v>11</v>
      </c>
      <c r="C2469" t="s">
        <v>65</v>
      </c>
      <c r="D2469" s="1">
        <v>-455772.53</v>
      </c>
      <c r="E2469" s="1">
        <v>0</v>
      </c>
      <c r="F2469" s="1">
        <v>455772.53</v>
      </c>
      <c r="G2469" s="1"/>
    </row>
    <row r="2470" spans="1:7" x14ac:dyDescent="0.35">
      <c r="A2470" t="s">
        <v>114</v>
      </c>
      <c r="B2470" t="s">
        <v>12</v>
      </c>
      <c r="C2470" t="s">
        <v>65</v>
      </c>
      <c r="D2470" s="1">
        <v>-369602.35</v>
      </c>
      <c r="E2470" s="1">
        <v>0</v>
      </c>
      <c r="F2470" s="1">
        <v>369602.35</v>
      </c>
      <c r="G2470" s="1"/>
    </row>
    <row r="2471" spans="1:7" x14ac:dyDescent="0.35">
      <c r="A2471" t="s">
        <v>114</v>
      </c>
      <c r="B2471" t="s">
        <v>13</v>
      </c>
      <c r="C2471" t="s">
        <v>65</v>
      </c>
      <c r="D2471" s="1">
        <v>-151924.18</v>
      </c>
      <c r="E2471" s="1">
        <v>0</v>
      </c>
      <c r="F2471" s="1">
        <v>151924.18</v>
      </c>
      <c r="G2471" s="1"/>
    </row>
    <row r="2472" spans="1:7" x14ac:dyDescent="0.35">
      <c r="A2472" t="s">
        <v>114</v>
      </c>
      <c r="B2472" t="s">
        <v>8</v>
      </c>
      <c r="C2472" t="s">
        <v>65</v>
      </c>
      <c r="D2472" s="1">
        <v>-300000</v>
      </c>
      <c r="E2472" s="1">
        <v>-156791.79999999999</v>
      </c>
      <c r="F2472" s="1">
        <v>143208.20000000001</v>
      </c>
      <c r="G2472" s="1"/>
    </row>
    <row r="2473" spans="1:7" x14ac:dyDescent="0.35">
      <c r="A2473" t="s">
        <v>114</v>
      </c>
      <c r="B2473" t="s">
        <v>10</v>
      </c>
      <c r="C2473" t="s">
        <v>66</v>
      </c>
      <c r="D2473" s="1">
        <v>-11600159.529999999</v>
      </c>
      <c r="E2473" s="1">
        <v>-6774250.8499999996</v>
      </c>
      <c r="F2473" s="1">
        <v>4825908.68</v>
      </c>
      <c r="G2473" s="1"/>
    </row>
    <row r="2474" spans="1:7" x14ac:dyDescent="0.35">
      <c r="A2474" t="s">
        <v>114</v>
      </c>
      <c r="B2474" t="s">
        <v>7</v>
      </c>
      <c r="C2474" t="s">
        <v>66</v>
      </c>
      <c r="D2474" s="1">
        <v>-554902.01</v>
      </c>
      <c r="E2474" s="1">
        <v>-694912.6</v>
      </c>
      <c r="F2474" s="1">
        <v>-140010.59</v>
      </c>
      <c r="G2474" s="1"/>
    </row>
    <row r="2475" spans="1:7" x14ac:dyDescent="0.35">
      <c r="A2475" t="s">
        <v>114</v>
      </c>
      <c r="B2475" t="s">
        <v>8</v>
      </c>
      <c r="C2475" t="s">
        <v>66</v>
      </c>
      <c r="D2475" s="1">
        <v>-421649.32</v>
      </c>
      <c r="E2475" s="1">
        <v>-505501.3</v>
      </c>
      <c r="F2475" s="1">
        <v>-83851.98</v>
      </c>
      <c r="G2475" s="1"/>
    </row>
    <row r="2476" spans="1:7" x14ac:dyDescent="0.35">
      <c r="A2476" t="s">
        <v>114</v>
      </c>
      <c r="B2476" t="s">
        <v>18</v>
      </c>
      <c r="C2476" t="s">
        <v>66</v>
      </c>
      <c r="D2476" s="1">
        <v>-959701.2</v>
      </c>
      <c r="E2476" s="1">
        <v>-418645.16</v>
      </c>
      <c r="F2476" s="1">
        <v>541056.04</v>
      </c>
      <c r="G2476" s="1"/>
    </row>
    <row r="2477" spans="1:7" x14ac:dyDescent="0.35">
      <c r="A2477" t="s">
        <v>114</v>
      </c>
      <c r="B2477" t="s">
        <v>15</v>
      </c>
      <c r="C2477" t="s">
        <v>67</v>
      </c>
      <c r="D2477" s="1">
        <v>-14523996.439999999</v>
      </c>
      <c r="E2477" s="1">
        <v>-7792030.8300000001</v>
      </c>
      <c r="F2477" s="1">
        <v>6731965.6100000003</v>
      </c>
      <c r="G2477" s="1"/>
    </row>
    <row r="2478" spans="1:7" x14ac:dyDescent="0.35">
      <c r="A2478" t="s">
        <v>114</v>
      </c>
      <c r="B2478" t="s">
        <v>11</v>
      </c>
      <c r="C2478" t="s">
        <v>67</v>
      </c>
      <c r="D2478" s="1">
        <v>-3601824.03</v>
      </c>
      <c r="E2478" s="1">
        <v>-3880285.31</v>
      </c>
      <c r="F2478" s="1">
        <v>-278461.28000000003</v>
      </c>
      <c r="G2478" s="1"/>
    </row>
    <row r="2479" spans="1:7" x14ac:dyDescent="0.35">
      <c r="A2479" t="s">
        <v>114</v>
      </c>
      <c r="B2479" t="s">
        <v>12</v>
      </c>
      <c r="C2479" t="s">
        <v>67</v>
      </c>
      <c r="D2479" s="1">
        <v>-2988247.81</v>
      </c>
      <c r="E2479" s="1">
        <v>-3153473.86</v>
      </c>
      <c r="F2479" s="1">
        <v>-165226.04999999999</v>
      </c>
      <c r="G2479" s="1"/>
    </row>
    <row r="2480" spans="1:7" x14ac:dyDescent="0.35">
      <c r="A2480" t="s">
        <v>114</v>
      </c>
      <c r="B2480" t="s">
        <v>13</v>
      </c>
      <c r="C2480" t="s">
        <v>67</v>
      </c>
      <c r="D2480" s="1">
        <v>-2558491.33</v>
      </c>
      <c r="E2480" s="1">
        <v>-2783537.96</v>
      </c>
      <c r="F2480" s="1">
        <v>-225046.63</v>
      </c>
      <c r="G2480" s="1"/>
    </row>
    <row r="2481" spans="1:7" x14ac:dyDescent="0.35">
      <c r="A2481" t="s">
        <v>114</v>
      </c>
      <c r="B2481" t="s">
        <v>15</v>
      </c>
      <c r="C2481" t="s">
        <v>68</v>
      </c>
      <c r="D2481" s="1">
        <v>-6543718.54</v>
      </c>
      <c r="E2481" s="1">
        <v>-278170.98</v>
      </c>
      <c r="F2481" s="1">
        <v>6265547.5599999996</v>
      </c>
      <c r="G2481" s="1"/>
    </row>
    <row r="2482" spans="1:7" x14ac:dyDescent="0.35">
      <c r="A2482" t="s">
        <v>114</v>
      </c>
      <c r="B2482" t="s">
        <v>11</v>
      </c>
      <c r="C2482" t="s">
        <v>68</v>
      </c>
      <c r="D2482" s="1">
        <v>-3245884.14</v>
      </c>
      <c r="E2482" s="1">
        <v>-123631.55</v>
      </c>
      <c r="F2482" s="1">
        <v>3122252.59</v>
      </c>
      <c r="G2482" s="1"/>
    </row>
    <row r="2483" spans="1:7" x14ac:dyDescent="0.35">
      <c r="A2483" t="s">
        <v>114</v>
      </c>
      <c r="B2483" t="s">
        <v>12</v>
      </c>
      <c r="C2483" t="s">
        <v>68</v>
      </c>
      <c r="D2483" s="1">
        <v>-2588768.92</v>
      </c>
      <c r="E2483" s="1">
        <v>-123631.55</v>
      </c>
      <c r="F2483" s="1">
        <v>2465137.37</v>
      </c>
      <c r="G2483" s="1"/>
    </row>
    <row r="2484" spans="1:7" x14ac:dyDescent="0.35">
      <c r="A2484" t="s">
        <v>114</v>
      </c>
      <c r="B2484" t="s">
        <v>13</v>
      </c>
      <c r="C2484" t="s">
        <v>68</v>
      </c>
      <c r="D2484" s="1">
        <v>-2329619.59</v>
      </c>
      <c r="E2484" s="1">
        <v>-92723.66</v>
      </c>
      <c r="F2484" s="1">
        <v>2236895.9300000002</v>
      </c>
      <c r="G2484" s="1"/>
    </row>
    <row r="2485" spans="1:7" x14ac:dyDescent="0.35">
      <c r="A2485" t="s">
        <v>114</v>
      </c>
      <c r="B2485" t="s">
        <v>21</v>
      </c>
      <c r="C2485" t="s">
        <v>68</v>
      </c>
      <c r="D2485" s="1">
        <v>-3321816.32</v>
      </c>
      <c r="E2485" s="1">
        <v>-1899752.6</v>
      </c>
      <c r="F2485" s="1">
        <v>1422063.72</v>
      </c>
      <c r="G2485" s="1"/>
    </row>
    <row r="2486" spans="1:7" x14ac:dyDescent="0.35">
      <c r="A2486" t="s">
        <v>114</v>
      </c>
      <c r="B2486" t="s">
        <v>15</v>
      </c>
      <c r="C2486" t="s">
        <v>69</v>
      </c>
      <c r="D2486" s="1">
        <v>-1045237.99</v>
      </c>
      <c r="E2486" s="1">
        <v>-761720.83</v>
      </c>
      <c r="F2486" s="1">
        <v>283517.15999999997</v>
      </c>
      <c r="G2486" s="1"/>
    </row>
    <row r="2487" spans="1:7" x14ac:dyDescent="0.35">
      <c r="A2487" t="s">
        <v>114</v>
      </c>
      <c r="B2487" t="s">
        <v>11</v>
      </c>
      <c r="C2487" t="s">
        <v>69</v>
      </c>
      <c r="D2487" s="1">
        <v>-464550.22</v>
      </c>
      <c r="E2487" s="1">
        <v>-338542.67</v>
      </c>
      <c r="F2487" s="1">
        <v>126007.55</v>
      </c>
      <c r="G2487" s="1"/>
    </row>
    <row r="2488" spans="1:7" x14ac:dyDescent="0.35">
      <c r="A2488" t="s">
        <v>114</v>
      </c>
      <c r="B2488" t="s">
        <v>12</v>
      </c>
      <c r="C2488" t="s">
        <v>69</v>
      </c>
      <c r="D2488" s="1">
        <v>-464550.22</v>
      </c>
      <c r="E2488" s="1">
        <v>-338542.67</v>
      </c>
      <c r="F2488" s="1">
        <v>126007.55</v>
      </c>
      <c r="G2488" s="1"/>
    </row>
    <row r="2489" spans="1:7" x14ac:dyDescent="0.35">
      <c r="A2489" t="s">
        <v>114</v>
      </c>
      <c r="B2489" t="s">
        <v>13</v>
      </c>
      <c r="C2489" t="s">
        <v>69</v>
      </c>
      <c r="D2489" s="1">
        <v>-348412.66</v>
      </c>
      <c r="E2489" s="1">
        <v>-253907</v>
      </c>
      <c r="F2489" s="1">
        <v>94505.66</v>
      </c>
      <c r="G2489" s="1"/>
    </row>
    <row r="2490" spans="1:7" x14ac:dyDescent="0.35">
      <c r="A2490" t="s">
        <v>114</v>
      </c>
      <c r="B2490" t="s">
        <v>8</v>
      </c>
      <c r="C2490" t="s">
        <v>70</v>
      </c>
      <c r="D2490" s="1">
        <v>-2182988.63</v>
      </c>
      <c r="E2490" s="1">
        <v>-1140869.9099999999</v>
      </c>
      <c r="F2490" s="1">
        <v>1042118.72</v>
      </c>
      <c r="G2490" s="1"/>
    </row>
    <row r="2491" spans="1:7" x14ac:dyDescent="0.35">
      <c r="A2491" t="s">
        <v>114</v>
      </c>
      <c r="B2491" t="s">
        <v>7</v>
      </c>
      <c r="C2491" t="s">
        <v>71</v>
      </c>
      <c r="D2491" s="1">
        <v>-2337453.9500000002</v>
      </c>
      <c r="E2491" s="1">
        <v>-1640375.17</v>
      </c>
      <c r="F2491" s="1">
        <v>697078.78</v>
      </c>
      <c r="G2491" s="1"/>
    </row>
    <row r="2492" spans="1:7" x14ac:dyDescent="0.35">
      <c r="A2492" t="s">
        <v>114</v>
      </c>
      <c r="B2492" t="s">
        <v>10</v>
      </c>
      <c r="C2492" t="s">
        <v>72</v>
      </c>
      <c r="D2492" s="1">
        <v>-829233.26</v>
      </c>
      <c r="E2492" s="1">
        <v>-985461.55</v>
      </c>
      <c r="F2492" s="1">
        <v>-156228.29</v>
      </c>
      <c r="G2492" s="1"/>
    </row>
    <row r="2493" spans="1:7" x14ac:dyDescent="0.35">
      <c r="A2493" t="s">
        <v>114</v>
      </c>
      <c r="B2493" t="s">
        <v>27</v>
      </c>
      <c r="C2493" t="s">
        <v>73</v>
      </c>
      <c r="D2493" s="1">
        <v>0</v>
      </c>
      <c r="E2493" s="1">
        <v>-422390.03</v>
      </c>
      <c r="F2493" s="1">
        <v>-422390.03</v>
      </c>
      <c r="G2493" s="1"/>
    </row>
    <row r="2494" spans="1:7" x14ac:dyDescent="0.35">
      <c r="A2494" t="s">
        <v>114</v>
      </c>
      <c r="B2494" t="s">
        <v>15</v>
      </c>
      <c r="C2494" t="s">
        <v>73</v>
      </c>
      <c r="D2494" s="1">
        <v>-3832898.75</v>
      </c>
      <c r="E2494" s="1">
        <v>-1614770.91</v>
      </c>
      <c r="F2494" s="1">
        <v>2218127.84</v>
      </c>
      <c r="G2494" s="1"/>
    </row>
    <row r="2495" spans="1:7" x14ac:dyDescent="0.35">
      <c r="A2495" t="s">
        <v>114</v>
      </c>
      <c r="B2495" t="s">
        <v>11</v>
      </c>
      <c r="C2495" t="s">
        <v>73</v>
      </c>
      <c r="D2495" s="1">
        <v>-1722759.91</v>
      </c>
      <c r="E2495" s="1">
        <v>-1078662.1000000001</v>
      </c>
      <c r="F2495" s="1">
        <v>644097.81000000006</v>
      </c>
      <c r="G2495" s="1"/>
    </row>
    <row r="2496" spans="1:7" x14ac:dyDescent="0.35">
      <c r="A2496" t="s">
        <v>114</v>
      </c>
      <c r="B2496" t="s">
        <v>12</v>
      </c>
      <c r="C2496" t="s">
        <v>73</v>
      </c>
      <c r="D2496" s="1">
        <v>-1141648.99</v>
      </c>
      <c r="E2496" s="1">
        <v>-720149.83</v>
      </c>
      <c r="F2496" s="1">
        <v>421499.16</v>
      </c>
      <c r="G2496" s="1"/>
    </row>
    <row r="2497" spans="1:12" x14ac:dyDescent="0.35">
      <c r="A2497" t="s">
        <v>114</v>
      </c>
      <c r="B2497" t="s">
        <v>13</v>
      </c>
      <c r="C2497" t="s">
        <v>73</v>
      </c>
      <c r="D2497" s="1">
        <v>-1031368.6</v>
      </c>
      <c r="E2497" s="1">
        <v>-662072.85</v>
      </c>
      <c r="F2497" s="1">
        <v>369295.75</v>
      </c>
      <c r="G2497" s="1"/>
    </row>
    <row r="2498" spans="1:12" x14ac:dyDescent="0.35">
      <c r="A2498" t="s">
        <v>114</v>
      </c>
      <c r="B2498" t="s">
        <v>28</v>
      </c>
      <c r="C2498" t="s">
        <v>73</v>
      </c>
      <c r="D2498" s="1">
        <v>-4875306.21</v>
      </c>
      <c r="E2498" s="1">
        <v>-2756680.58</v>
      </c>
      <c r="F2498" s="1">
        <v>2118625.63</v>
      </c>
      <c r="G2498" s="1"/>
    </row>
    <row r="2499" spans="1:12" x14ac:dyDescent="0.35">
      <c r="A2499" t="s">
        <v>114</v>
      </c>
      <c r="B2499" t="s">
        <v>10</v>
      </c>
      <c r="C2499" t="s">
        <v>74</v>
      </c>
      <c r="D2499" s="1">
        <v>-130000</v>
      </c>
      <c r="E2499" s="1">
        <v>-20626</v>
      </c>
      <c r="F2499" s="1">
        <v>109374</v>
      </c>
      <c r="G2499" s="1"/>
    </row>
    <row r="2500" spans="1:12" x14ac:dyDescent="0.35">
      <c r="A2500" t="s">
        <v>114</v>
      </c>
      <c r="B2500" t="s">
        <v>15</v>
      </c>
      <c r="C2500" t="s">
        <v>74</v>
      </c>
      <c r="D2500" s="1">
        <v>-222803.81</v>
      </c>
      <c r="E2500" s="1">
        <v>-6838.65</v>
      </c>
      <c r="F2500" s="1">
        <v>215965.16</v>
      </c>
      <c r="G2500" s="1"/>
    </row>
    <row r="2501" spans="1:12" x14ac:dyDescent="0.35">
      <c r="A2501" t="s">
        <v>114</v>
      </c>
      <c r="B2501" t="s">
        <v>11</v>
      </c>
      <c r="C2501" t="s">
        <v>74</v>
      </c>
      <c r="D2501" s="1">
        <v>-101556.99</v>
      </c>
      <c r="E2501" s="1">
        <v>-12829.4</v>
      </c>
      <c r="F2501" s="1">
        <v>88727.59</v>
      </c>
      <c r="G2501" s="1"/>
    </row>
    <row r="2502" spans="1:12" x14ac:dyDescent="0.35">
      <c r="A2502" t="s">
        <v>114</v>
      </c>
      <c r="B2502" t="s">
        <v>12</v>
      </c>
      <c r="C2502" t="s">
        <v>74</v>
      </c>
      <c r="D2502" s="1">
        <v>-117549.54</v>
      </c>
      <c r="E2502" s="1">
        <v>-28080.400000000001</v>
      </c>
      <c r="F2502" s="1">
        <v>89469.14</v>
      </c>
      <c r="G2502" s="1"/>
    </row>
    <row r="2503" spans="1:12" x14ac:dyDescent="0.35">
      <c r="A2503" t="s">
        <v>114</v>
      </c>
      <c r="B2503" t="s">
        <v>13</v>
      </c>
      <c r="C2503" t="s">
        <v>74</v>
      </c>
      <c r="D2503" s="1">
        <v>-79665.91</v>
      </c>
      <c r="E2503" s="1">
        <v>-2279.5500000000002</v>
      </c>
      <c r="F2503" s="1">
        <v>77386.36</v>
      </c>
      <c r="G2503" s="1"/>
    </row>
    <row r="2504" spans="1:12" x14ac:dyDescent="0.35">
      <c r="A2504" t="s">
        <v>114</v>
      </c>
      <c r="B2504" t="s">
        <v>7</v>
      </c>
      <c r="C2504" t="s">
        <v>74</v>
      </c>
      <c r="D2504" s="1">
        <v>0</v>
      </c>
      <c r="E2504" s="1">
        <v>-41046.400000000001</v>
      </c>
      <c r="F2504" s="1">
        <v>-41046.400000000001</v>
      </c>
      <c r="G2504" s="1"/>
    </row>
    <row r="2505" spans="1:12" x14ac:dyDescent="0.35">
      <c r="A2505" t="s">
        <v>114</v>
      </c>
      <c r="B2505" t="s">
        <v>21</v>
      </c>
      <c r="C2505" t="s">
        <v>74</v>
      </c>
      <c r="D2505" s="1">
        <v>-41205.31</v>
      </c>
      <c r="E2505" s="1">
        <v>0</v>
      </c>
      <c r="F2505" s="1">
        <v>41205.31</v>
      </c>
      <c r="G2505" s="1"/>
    </row>
    <row r="2506" spans="1:12" x14ac:dyDescent="0.35">
      <c r="A2506" t="s">
        <v>114</v>
      </c>
      <c r="B2506" t="s">
        <v>30</v>
      </c>
      <c r="C2506" t="s">
        <v>74</v>
      </c>
      <c r="D2506" s="1">
        <v>0</v>
      </c>
      <c r="E2506" s="1">
        <v>-21086.91</v>
      </c>
      <c r="F2506" s="1">
        <v>-21086.91</v>
      </c>
      <c r="G2506" s="1"/>
    </row>
    <row r="2507" spans="1:12" x14ac:dyDescent="0.35">
      <c r="A2507" t="s">
        <v>114</v>
      </c>
      <c r="B2507" t="s">
        <v>40</v>
      </c>
      <c r="C2507" t="s">
        <v>74</v>
      </c>
      <c r="D2507" s="1">
        <v>-58000</v>
      </c>
      <c r="E2507" s="1">
        <v>-14566.24</v>
      </c>
      <c r="F2507" s="1">
        <v>43433.760000000002</v>
      </c>
      <c r="G2507" s="1"/>
    </row>
    <row r="2508" spans="1:12" x14ac:dyDescent="0.35">
      <c r="A2508" t="s">
        <v>114</v>
      </c>
      <c r="B2508" t="s">
        <v>28</v>
      </c>
      <c r="C2508" t="s">
        <v>74</v>
      </c>
      <c r="D2508" s="1">
        <v>-313900.46000000002</v>
      </c>
      <c r="E2508" s="1">
        <v>-3591.56</v>
      </c>
      <c r="F2508" s="1">
        <v>310308.90000000002</v>
      </c>
      <c r="G2508" s="1"/>
    </row>
    <row r="2509" spans="1:12" x14ac:dyDescent="0.35">
      <c r="A2509" t="s">
        <v>114</v>
      </c>
      <c r="B2509" s="20" t="s">
        <v>30</v>
      </c>
      <c r="C2509" s="20" t="s">
        <v>91</v>
      </c>
      <c r="D2509" s="1">
        <v>-857143</v>
      </c>
      <c r="E2509" s="1">
        <v>-857143</v>
      </c>
      <c r="F2509" s="1">
        <f t="shared" ref="F2509:F2514" si="22">E2509-D2509</f>
        <v>0</v>
      </c>
      <c r="G2509" s="22">
        <f t="shared" ref="G2509:G2514" si="23">IF(D2509=0,"-",IF(D2509&lt;0,F2509/D2509*-1,F2509/D2509))</f>
        <v>0</v>
      </c>
      <c r="H2509" s="1"/>
      <c r="I2509" s="1"/>
      <c r="J2509" s="1"/>
      <c r="K2509" s="1"/>
      <c r="L2509" s="1"/>
    </row>
    <row r="2510" spans="1:12" x14ac:dyDescent="0.35">
      <c r="A2510" t="s">
        <v>114</v>
      </c>
      <c r="B2510" s="20" t="s">
        <v>13</v>
      </c>
      <c r="C2510" s="20" t="s">
        <v>91</v>
      </c>
      <c r="D2510" s="1">
        <v>-359602.05</v>
      </c>
      <c r="E2510" s="23">
        <v>-359602</v>
      </c>
      <c r="F2510" s="1">
        <f t="shared" si="22"/>
        <v>4.9999999988358468E-2</v>
      </c>
      <c r="G2510" s="22">
        <f t="shared" si="23"/>
        <v>1.390425888516444E-7</v>
      </c>
      <c r="H2510" s="1"/>
      <c r="I2510" s="1"/>
      <c r="J2510" s="1"/>
      <c r="K2510" s="1"/>
      <c r="L2510" s="1"/>
    </row>
    <row r="2511" spans="1:12" x14ac:dyDescent="0.35">
      <c r="A2511" t="s">
        <v>114</v>
      </c>
      <c r="B2511" s="20" t="s">
        <v>8</v>
      </c>
      <c r="C2511" s="20" t="s">
        <v>92</v>
      </c>
      <c r="D2511" s="1">
        <v>-5000000</v>
      </c>
      <c r="E2511" s="23">
        <v>-5360000</v>
      </c>
      <c r="F2511" s="1">
        <f t="shared" si="22"/>
        <v>-360000</v>
      </c>
      <c r="G2511" s="22">
        <f t="shared" si="23"/>
        <v>-7.1999999999999995E-2</v>
      </c>
      <c r="H2511" s="1"/>
      <c r="I2511" s="1"/>
      <c r="J2511" s="1"/>
      <c r="K2511" s="1"/>
      <c r="L2511" s="1"/>
    </row>
    <row r="2512" spans="1:12" x14ac:dyDescent="0.35">
      <c r="A2512" t="s">
        <v>114</v>
      </c>
      <c r="B2512" s="20" t="s">
        <v>8</v>
      </c>
      <c r="C2512" s="20" t="s">
        <v>90</v>
      </c>
      <c r="D2512" s="1">
        <v>5329745</v>
      </c>
      <c r="E2512" s="27">
        <v>4625866.46</v>
      </c>
      <c r="F2512" s="1">
        <f>E2512-D2512</f>
        <v>-703878.54</v>
      </c>
      <c r="G2512" s="22">
        <f>IF(D2512=0,"-",IF(D2512&lt;0,F2512/D2512*-1,F2512/D2512))</f>
        <v>-0.13206608196076924</v>
      </c>
      <c r="H2512" s="1"/>
      <c r="I2512" s="1"/>
      <c r="J2512" s="1"/>
      <c r="K2512" s="1"/>
      <c r="L2512" s="1"/>
    </row>
    <row r="2513" spans="1:12" x14ac:dyDescent="0.35">
      <c r="A2513" t="s">
        <v>114</v>
      </c>
      <c r="B2513" s="20" t="s">
        <v>7</v>
      </c>
      <c r="C2513" s="20" t="s">
        <v>90</v>
      </c>
      <c r="D2513" s="1">
        <v>4602312.5717011876</v>
      </c>
      <c r="E2513" s="27">
        <v>4742674</v>
      </c>
      <c r="F2513" s="1">
        <f t="shared" si="22"/>
        <v>140361.42829881236</v>
      </c>
      <c r="G2513" s="22">
        <f t="shared" si="23"/>
        <v>3.0498021616756358E-2</v>
      </c>
      <c r="H2513" s="1"/>
      <c r="I2513" s="1"/>
      <c r="J2513" s="1"/>
      <c r="K2513" s="1"/>
      <c r="L2513" s="1"/>
    </row>
    <row r="2514" spans="1:12" x14ac:dyDescent="0.35">
      <c r="A2514" t="s">
        <v>114</v>
      </c>
      <c r="B2514" s="20" t="s">
        <v>18</v>
      </c>
      <c r="C2514" s="20" t="s">
        <v>90</v>
      </c>
      <c r="D2514" s="1">
        <v>1500000</v>
      </c>
      <c r="E2514" s="27">
        <v>1659009</v>
      </c>
      <c r="F2514" s="1">
        <f t="shared" si="22"/>
        <v>159009</v>
      </c>
      <c r="G2514" s="22">
        <f t="shared" si="23"/>
        <v>0.106006</v>
      </c>
      <c r="H2514" s="1"/>
      <c r="I2514" s="1"/>
      <c r="J2514" s="1"/>
      <c r="K2514" s="1"/>
      <c r="L2514" s="1"/>
    </row>
    <row r="2515" spans="1:12" x14ac:dyDescent="0.35">
      <c r="D2515" s="1">
        <f>SUBTOTAL(109,Tabla145[Imp. presupuestado])</f>
        <v>-90064235.103391737</v>
      </c>
      <c r="E2515" s="1">
        <f>SUBTOTAL(109,Tabla145[Imp. real])</f>
        <v>-52787019.692739867</v>
      </c>
      <c r="F2515" s="1">
        <f>Tabla145[[#Totals],[Imp. real]]-Tabla145[[#Totals],[Imp. presupuestado]]</f>
        <v>37277215.41065187</v>
      </c>
    </row>
    <row r="2519" spans="1:12" x14ac:dyDescent="0.35">
      <c r="A2519" s="26" t="s">
        <v>114</v>
      </c>
      <c r="B2519" s="20" t="s">
        <v>30</v>
      </c>
      <c r="C2519" s="20" t="s">
        <v>91</v>
      </c>
      <c r="D2519" s="1">
        <v>-857143</v>
      </c>
      <c r="E2519" s="1">
        <v>-857143</v>
      </c>
      <c r="F2519" s="1">
        <f t="shared" ref="F2519:F2524" si="24">E2519-D2519</f>
        <v>0</v>
      </c>
    </row>
    <row r="2520" spans="1:12" x14ac:dyDescent="0.35">
      <c r="A2520" s="26" t="s">
        <v>114</v>
      </c>
      <c r="B2520" s="20" t="s">
        <v>13</v>
      </c>
      <c r="C2520" s="20" t="s">
        <v>91</v>
      </c>
      <c r="D2520" s="1">
        <v>-359602.05</v>
      </c>
      <c r="E2520" s="23">
        <v>-359602</v>
      </c>
      <c r="F2520" s="1">
        <f t="shared" si="24"/>
        <v>4.9999999988358468E-2</v>
      </c>
    </row>
    <row r="2521" spans="1:12" x14ac:dyDescent="0.35">
      <c r="A2521" s="26" t="s">
        <v>114</v>
      </c>
      <c r="B2521" s="20" t="s">
        <v>8</v>
      </c>
      <c r="C2521" s="20" t="s">
        <v>92</v>
      </c>
      <c r="D2521" s="1">
        <v>-5000000</v>
      </c>
      <c r="E2521" s="23">
        <v>-5360000</v>
      </c>
      <c r="F2521" s="1">
        <f t="shared" si="24"/>
        <v>-360000</v>
      </c>
    </row>
    <row r="2522" spans="1:12" x14ac:dyDescent="0.35">
      <c r="A2522" s="26" t="s">
        <v>114</v>
      </c>
      <c r="B2522" s="20" t="s">
        <v>8</v>
      </c>
      <c r="C2522" s="20" t="s">
        <v>90</v>
      </c>
      <c r="D2522" s="1">
        <v>5329745</v>
      </c>
      <c r="E2522" s="27">
        <v>4625866.46</v>
      </c>
      <c r="F2522" s="1">
        <f>E2522-D2522</f>
        <v>-703878.54</v>
      </c>
    </row>
    <row r="2523" spans="1:12" x14ac:dyDescent="0.35">
      <c r="A2523" s="26" t="s">
        <v>114</v>
      </c>
      <c r="B2523" s="20" t="s">
        <v>7</v>
      </c>
      <c r="C2523" s="20" t="s">
        <v>90</v>
      </c>
      <c r="D2523" s="1">
        <v>4602312.5717011876</v>
      </c>
      <c r="E2523" s="27">
        <v>4742674</v>
      </c>
      <c r="F2523" s="1">
        <f t="shared" si="24"/>
        <v>140361.42829881236</v>
      </c>
    </row>
    <row r="2524" spans="1:12" x14ac:dyDescent="0.35">
      <c r="A2524" s="26" t="s">
        <v>114</v>
      </c>
      <c r="B2524" s="20" t="s">
        <v>18</v>
      </c>
      <c r="C2524" s="20" t="s">
        <v>90</v>
      </c>
      <c r="D2524" s="1">
        <v>1500000</v>
      </c>
      <c r="E2524" s="27">
        <v>1659009</v>
      </c>
      <c r="F2524" s="1">
        <f t="shared" si="24"/>
        <v>159009</v>
      </c>
    </row>
    <row r="2525" spans="1:12" x14ac:dyDescent="0.35">
      <c r="A2525" s="29"/>
      <c r="B2525" s="25"/>
      <c r="C2525" s="25"/>
      <c r="E2525" s="30"/>
    </row>
    <row r="2527" spans="1:12" x14ac:dyDescent="0.35">
      <c r="A2527" s="31" t="s">
        <v>115</v>
      </c>
      <c r="B2527" s="20" t="s">
        <v>30</v>
      </c>
      <c r="C2527" s="20" t="s">
        <v>100</v>
      </c>
      <c r="D2527" s="15">
        <v>0</v>
      </c>
      <c r="E2527" s="28">
        <v>1800000</v>
      </c>
      <c r="F2527" s="1">
        <f>E2527-D2527</f>
        <v>1800000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7E7D-DD18-4FAE-947D-E45CB136C67F}">
  <dimension ref="B3:E22"/>
  <sheetViews>
    <sheetView topLeftCell="A4" workbookViewId="0">
      <selection activeCell="B11" sqref="B11"/>
    </sheetView>
  </sheetViews>
  <sheetFormatPr baseColWidth="10" defaultRowHeight="14.5" x14ac:dyDescent="0.35"/>
  <cols>
    <col min="2" max="2" width="89" bestFit="1" customWidth="1"/>
    <col min="4" max="4" width="20.6328125" bestFit="1" customWidth="1"/>
    <col min="5" max="5" width="17.81640625" bestFit="1" customWidth="1"/>
  </cols>
  <sheetData>
    <row r="3" spans="2:5" x14ac:dyDescent="0.35">
      <c r="B3" s="5" t="s">
        <v>94</v>
      </c>
    </row>
    <row r="4" spans="2:5" x14ac:dyDescent="0.35">
      <c r="B4" t="s">
        <v>95</v>
      </c>
    </row>
    <row r="5" spans="2:5" x14ac:dyDescent="0.35">
      <c r="B5" t="s">
        <v>102</v>
      </c>
    </row>
    <row r="6" spans="2:5" x14ac:dyDescent="0.35">
      <c r="B6" t="s">
        <v>103</v>
      </c>
    </row>
    <row r="10" spans="2:5" x14ac:dyDescent="0.35">
      <c r="B10" s="5" t="s">
        <v>93</v>
      </c>
    </row>
    <row r="11" spans="2:5" x14ac:dyDescent="0.35">
      <c r="B11" t="s">
        <v>96</v>
      </c>
    </row>
    <row r="12" spans="2:5" x14ac:dyDescent="0.35">
      <c r="B12" t="s">
        <v>112</v>
      </c>
    </row>
    <row r="13" spans="2:5" x14ac:dyDescent="0.35">
      <c r="B13" t="s">
        <v>110</v>
      </c>
    </row>
    <row r="14" spans="2:5" x14ac:dyDescent="0.35">
      <c r="B14" t="s">
        <v>116</v>
      </c>
      <c r="D14" s="21" t="s">
        <v>8</v>
      </c>
      <c r="E14" s="21" t="s">
        <v>90</v>
      </c>
    </row>
    <row r="15" spans="2:5" x14ac:dyDescent="0.35">
      <c r="B15" t="s">
        <v>117</v>
      </c>
      <c r="D15" s="21" t="s">
        <v>7</v>
      </c>
      <c r="E15" s="21" t="s">
        <v>90</v>
      </c>
    </row>
    <row r="16" spans="2:5" x14ac:dyDescent="0.35">
      <c r="B16" t="s">
        <v>119</v>
      </c>
      <c r="D16" s="21" t="s">
        <v>18</v>
      </c>
      <c r="E16" s="21" t="s">
        <v>90</v>
      </c>
    </row>
    <row r="17" spans="2:5" x14ac:dyDescent="0.35">
      <c r="B17" t="s">
        <v>118</v>
      </c>
      <c r="D17" s="21" t="s">
        <v>37</v>
      </c>
      <c r="E17" s="21" t="s">
        <v>90</v>
      </c>
    </row>
    <row r="18" spans="2:5" x14ac:dyDescent="0.35">
      <c r="B18" t="s">
        <v>104</v>
      </c>
      <c r="D18" s="21" t="s">
        <v>27</v>
      </c>
      <c r="E18" s="21" t="s">
        <v>90</v>
      </c>
    </row>
    <row r="19" spans="2:5" x14ac:dyDescent="0.35">
      <c r="B19" t="s">
        <v>101</v>
      </c>
      <c r="D19" s="21" t="s">
        <v>8</v>
      </c>
      <c r="E19" s="21" t="s">
        <v>92</v>
      </c>
    </row>
    <row r="20" spans="2:5" x14ac:dyDescent="0.35">
      <c r="D20" s="21" t="s">
        <v>13</v>
      </c>
      <c r="E20" s="21" t="s">
        <v>91</v>
      </c>
    </row>
    <row r="21" spans="2:5" x14ac:dyDescent="0.35">
      <c r="D21" s="21" t="s">
        <v>30</v>
      </c>
      <c r="E21" s="21" t="s">
        <v>91</v>
      </c>
    </row>
    <row r="22" spans="2:5" x14ac:dyDescent="0.35">
      <c r="D22" s="21" t="s">
        <v>30</v>
      </c>
      <c r="E22" s="21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Control Pptario</vt:lpstr>
      <vt:lpstr>BD Abr-Ene</vt:lpstr>
      <vt:lpstr>Instructivo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gustavo sandri</cp:lastModifiedBy>
  <dcterms:created xsi:type="dcterms:W3CDTF">2023-11-17T13:08:43Z</dcterms:created>
  <dcterms:modified xsi:type="dcterms:W3CDTF">2024-02-26T19:24:10Z</dcterms:modified>
</cp:coreProperties>
</file>