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segura/Desktop/The Thesis, Dummy/2024-09-20 yTub37CGFP troubleshooting/"/>
    </mc:Choice>
  </mc:AlternateContent>
  <xr:revisionPtr revIDLastSave="0" documentId="13_ncr:1_{26D1FEAE-F0C6-5848-B55A-7325B062CA46}" xr6:coauthVersionLast="47" xr6:coauthVersionMax="47" xr10:uidLastSave="{00000000-0000-0000-0000-000000000000}"/>
  <bookViews>
    <workbookView xWindow="0" yWindow="0" windowWidth="28800" windowHeight="18000" xr2:uid="{0330EC70-8FA6-6E4F-901A-5CB2EFD6D7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7" i="1" l="1"/>
  <c r="S128" i="1"/>
  <c r="S129" i="1"/>
  <c r="S122" i="1"/>
  <c r="S123" i="1"/>
  <c r="S124" i="1"/>
  <c r="S125" i="1"/>
  <c r="S126" i="1"/>
  <c r="S121" i="1"/>
  <c r="S112" i="1"/>
  <c r="S113" i="1"/>
  <c r="S114" i="1"/>
  <c r="S115" i="1"/>
  <c r="S116" i="1"/>
  <c r="S117" i="1"/>
  <c r="S118" i="1"/>
  <c r="S119" i="1"/>
  <c r="S111" i="1"/>
  <c r="S107" i="1"/>
  <c r="S108" i="1"/>
  <c r="S109" i="1"/>
  <c r="S103" i="1"/>
  <c r="S104" i="1"/>
  <c r="S105" i="1"/>
  <c r="S106" i="1"/>
  <c r="S102" i="1"/>
  <c r="S94" i="1"/>
  <c r="S95" i="1"/>
  <c r="S96" i="1"/>
  <c r="S97" i="1"/>
  <c r="S98" i="1"/>
  <c r="S99" i="1"/>
  <c r="S100" i="1"/>
  <c r="S85" i="1"/>
  <c r="S86" i="1"/>
  <c r="S87" i="1"/>
  <c r="S88" i="1"/>
  <c r="S89" i="1"/>
  <c r="S90" i="1"/>
  <c r="S91" i="1"/>
  <c r="S92" i="1"/>
  <c r="S93" i="1"/>
  <c r="S84" i="1"/>
  <c r="S77" i="1"/>
  <c r="S78" i="1"/>
  <c r="S79" i="1"/>
  <c r="S80" i="1"/>
  <c r="S81" i="1"/>
  <c r="S82" i="1"/>
  <c r="I77" i="1"/>
  <c r="I78" i="1"/>
  <c r="I79" i="1"/>
  <c r="I80" i="1"/>
  <c r="I81" i="1"/>
  <c r="I82" i="1"/>
  <c r="S76" i="1"/>
  <c r="I76" i="1"/>
  <c r="S70" i="1"/>
  <c r="S71" i="1"/>
  <c r="S72" i="1"/>
  <c r="S73" i="1"/>
  <c r="S74" i="1"/>
  <c r="I70" i="1"/>
  <c r="I71" i="1"/>
  <c r="I72" i="1"/>
  <c r="I73" i="1"/>
  <c r="I74" i="1"/>
  <c r="S66" i="1"/>
  <c r="S67" i="1"/>
  <c r="S68" i="1"/>
  <c r="S69" i="1"/>
  <c r="I66" i="1"/>
  <c r="I67" i="1"/>
  <c r="I68" i="1"/>
  <c r="I69" i="1"/>
  <c r="S65" i="1"/>
  <c r="I6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49" i="1"/>
  <c r="S43" i="1"/>
  <c r="S44" i="1"/>
  <c r="S45" i="1"/>
  <c r="S46" i="1"/>
  <c r="S47" i="1"/>
  <c r="I43" i="1"/>
  <c r="I44" i="1"/>
  <c r="I45" i="1"/>
  <c r="I46" i="1"/>
  <c r="I47" i="1"/>
  <c r="S37" i="1"/>
  <c r="S38" i="1"/>
  <c r="S39" i="1"/>
  <c r="S40" i="1"/>
  <c r="S41" i="1"/>
  <c r="S42" i="1"/>
  <c r="S36" i="1"/>
  <c r="I37" i="1"/>
  <c r="I38" i="1"/>
  <c r="I39" i="1"/>
  <c r="I40" i="1"/>
  <c r="I41" i="1"/>
  <c r="I42" i="1"/>
  <c r="I36" i="1"/>
  <c r="S31" i="1"/>
  <c r="S32" i="1"/>
  <c r="S33" i="1"/>
  <c r="I31" i="1"/>
  <c r="I32" i="1"/>
  <c r="I33" i="1"/>
  <c r="S12" i="1"/>
  <c r="S13" i="1"/>
  <c r="S14" i="1"/>
  <c r="S15" i="1"/>
  <c r="S16" i="1"/>
  <c r="S17" i="1"/>
  <c r="I12" i="1"/>
  <c r="I13" i="1"/>
  <c r="I14" i="1"/>
  <c r="I15" i="1"/>
  <c r="I16" i="1"/>
  <c r="I17" i="1"/>
  <c r="V22" i="1"/>
  <c r="V23" i="1"/>
  <c r="V24" i="1"/>
  <c r="V25" i="1"/>
  <c r="V26" i="1"/>
  <c r="V27" i="1"/>
  <c r="V28" i="1"/>
  <c r="V29" i="1"/>
  <c r="V30" i="1"/>
  <c r="V21" i="1"/>
  <c r="U22" i="1"/>
  <c r="U23" i="1"/>
  <c r="U24" i="1"/>
  <c r="U25" i="1"/>
  <c r="U26" i="1"/>
  <c r="U27" i="1"/>
  <c r="U28" i="1"/>
  <c r="U29" i="1"/>
  <c r="U30" i="1"/>
  <c r="U21" i="1"/>
  <c r="T22" i="1"/>
  <c r="T23" i="1"/>
  <c r="T24" i="1"/>
  <c r="T25" i="1"/>
  <c r="T26" i="1"/>
  <c r="T27" i="1"/>
  <c r="T28" i="1"/>
  <c r="T29" i="1"/>
  <c r="T30" i="1"/>
  <c r="T21" i="1"/>
  <c r="S22" i="1"/>
  <c r="S23" i="1"/>
  <c r="S24" i="1"/>
  <c r="S25" i="1"/>
  <c r="S26" i="1"/>
  <c r="S27" i="1"/>
  <c r="S28" i="1"/>
  <c r="S29" i="1"/>
  <c r="S30" i="1"/>
  <c r="S21" i="1"/>
  <c r="V3" i="1"/>
  <c r="V4" i="1"/>
  <c r="V5" i="1"/>
  <c r="V6" i="1"/>
  <c r="V7" i="1"/>
  <c r="V8" i="1"/>
  <c r="V9" i="1"/>
  <c r="V10" i="1"/>
  <c r="V11" i="1"/>
  <c r="V2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L22" i="1"/>
  <c r="L23" i="1"/>
  <c r="L24" i="1"/>
  <c r="L25" i="1"/>
  <c r="L26" i="1"/>
  <c r="L27" i="1"/>
  <c r="L28" i="1"/>
  <c r="L29" i="1"/>
  <c r="L30" i="1"/>
  <c r="L21" i="1"/>
  <c r="K22" i="1"/>
  <c r="K23" i="1"/>
  <c r="K24" i="1"/>
  <c r="K25" i="1"/>
  <c r="K26" i="1"/>
  <c r="K27" i="1"/>
  <c r="K28" i="1"/>
  <c r="K29" i="1"/>
  <c r="K30" i="1"/>
  <c r="K21" i="1"/>
  <c r="J22" i="1"/>
  <c r="J23" i="1"/>
  <c r="J24" i="1"/>
  <c r="J25" i="1"/>
  <c r="J26" i="1"/>
  <c r="J27" i="1"/>
  <c r="J28" i="1"/>
  <c r="J29" i="1"/>
  <c r="J30" i="1"/>
  <c r="J21" i="1"/>
  <c r="I22" i="1"/>
  <c r="I23" i="1"/>
  <c r="I24" i="1"/>
  <c r="I25" i="1"/>
  <c r="I26" i="1"/>
  <c r="I27" i="1"/>
  <c r="I28" i="1"/>
  <c r="I29" i="1"/>
  <c r="I30" i="1"/>
  <c r="I21" i="1"/>
  <c r="L3" i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<sst xmlns="http://schemas.openxmlformats.org/spreadsheetml/2006/main" count="367" uniqueCount="33">
  <si>
    <t>genotype</t>
  </si>
  <si>
    <t>RFP AC sum</t>
  </si>
  <si>
    <t>RFP AC max</t>
  </si>
  <si>
    <t>RFP AC median</t>
  </si>
  <si>
    <t>RFP AC mean</t>
  </si>
  <si>
    <t>GFP AC mean</t>
  </si>
  <si>
    <t>GFP AC median</t>
  </si>
  <si>
    <t>GFP AC max</t>
  </si>
  <si>
    <t>GFP AC sum</t>
  </si>
  <si>
    <t>WT</t>
  </si>
  <si>
    <t>PP4KO</t>
  </si>
  <si>
    <t>RFP AC mean adj.</t>
  </si>
  <si>
    <t>RFP AC median adj.</t>
  </si>
  <si>
    <t>RFP AC max adj.</t>
  </si>
  <si>
    <t>RFP AC sum adj.</t>
  </si>
  <si>
    <t>GFP AC mean adj.</t>
  </si>
  <si>
    <t>GFP AC median adj.</t>
  </si>
  <si>
    <t>GFP AC max adj.</t>
  </si>
  <si>
    <t>GFP AC sum adj.</t>
  </si>
  <si>
    <t>phase</t>
  </si>
  <si>
    <t>interphase</t>
  </si>
  <si>
    <t>file</t>
  </si>
  <si>
    <t>2021-08-17_yTubGFP-ChJup_2_Capture 2 - Position 1</t>
  </si>
  <si>
    <t>2023-03-08 yTub37C-GFP ChJup PP4KO_1_Capture 1 - Position 1</t>
  </si>
  <si>
    <t>prometaphase</t>
  </si>
  <si>
    <t>2021-08-17_yTubGFP-ChJup_4_Capture 2 - Position 3</t>
  </si>
  <si>
    <t>2021-08-17_yTubGFP-ChJup_6_Capture 3 - Position 1</t>
  </si>
  <si>
    <t>2021-08-17_yTubGFP-ChJup_7_Capture 3 - Position 2</t>
  </si>
  <si>
    <t>2023-03-08 yTub37C-GFP ChJup PP4KO_2_Capture 1 - Position 2</t>
  </si>
  <si>
    <t>2022-02-09_ytubgfpxpp4ko_1_males_8_pp4ko-female - position 2_interphase</t>
  </si>
  <si>
    <t>2022-02-09_ytubgfpxpp4ko_1_males_3_pp4ko-male - position 2, 1 div</t>
  </si>
  <si>
    <t>2022-02-09_ytubgfpxpp4ko_1_males_4_pp4ko-male - position 3, 2 div</t>
  </si>
  <si>
    <t>2022-02-09_ytubgfpxpp4ko_1_males_5_pp4ko-male - position 4, 3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</si>
</sst>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7386-8B8F-8144-8A97-C6F8891E483C}">
  <dimension ref="A1:V1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A15" sqref="AA15"/>
    </sheetView>
  </sheetViews>
  <sheetFormatPr baseColWidth="10" defaultRowHeight="16" x14ac:dyDescent="0.2"/>
  <cols>
    <col min="4" max="4" width="13.1640625" customWidth="1"/>
    <col min="5" max="8" width="13.1640625" hidden="1" customWidth="1"/>
    <col min="9" max="9" width="17.33203125" customWidth="1"/>
    <col min="10" max="12" width="17.33203125" hidden="1" customWidth="1"/>
    <col min="13" max="13" width="0" hidden="1" customWidth="1"/>
    <col min="14" max="14" width="13.1640625" customWidth="1"/>
    <col min="15" max="17" width="13.1640625" hidden="1" customWidth="1"/>
    <col min="18" max="18" width="0" hidden="1" customWidth="1"/>
    <col min="19" max="19" width="17.33203125" customWidth="1"/>
    <col min="20" max="22" width="17.33203125" hidden="1" customWidth="1"/>
  </cols>
  <sheetData>
    <row r="1" spans="1:22" x14ac:dyDescent="0.2">
      <c r="A1" t="s">
        <v>21</v>
      </c>
      <c r="B1" t="s">
        <v>0</v>
      </c>
      <c r="C1" t="s">
        <v>19</v>
      </c>
      <c r="D1" t="s">
        <v>4</v>
      </c>
      <c r="E1" t="s">
        <v>3</v>
      </c>
      <c r="F1" t="s">
        <v>2</v>
      </c>
      <c r="G1" t="s">
        <v>1</v>
      </c>
      <c r="I1" t="s">
        <v>11</v>
      </c>
      <c r="J1" t="s">
        <v>12</v>
      </c>
      <c r="K1" t="s">
        <v>13</v>
      </c>
      <c r="L1" t="s">
        <v>14</v>
      </c>
      <c r="N1" s="1" t="s">
        <v>5</v>
      </c>
      <c r="O1" s="1" t="s">
        <v>6</v>
      </c>
      <c r="P1" s="1" t="s">
        <v>7</v>
      </c>
      <c r="Q1" s="1" t="s">
        <v>8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 t="s">
        <v>22</v>
      </c>
      <c r="B2" t="s">
        <v>9</v>
      </c>
      <c r="C2" t="s">
        <v>20</v>
      </c>
      <c r="D2">
        <v>805.29899999999998</v>
      </c>
      <c r="E2">
        <v>756.25</v>
      </c>
      <c r="F2">
        <v>1179</v>
      </c>
      <c r="G2">
        <v>148175</v>
      </c>
      <c r="I2">
        <f>(D2-100)/(260-100)</f>
        <v>4.4081187499999999</v>
      </c>
      <c r="J2">
        <f>(E2-100)/(261-100)</f>
        <v>4.0760869565217392</v>
      </c>
      <c r="K2">
        <f>(F2-100)/(310-100)</f>
        <v>5.1380952380952385</v>
      </c>
      <c r="L2">
        <f>(G2-10800)/(47300-10800)</f>
        <v>3.7636986301369864</v>
      </c>
      <c r="N2">
        <v>264.92399999999998</v>
      </c>
      <c r="O2">
        <v>247.125</v>
      </c>
      <c r="P2">
        <v>453</v>
      </c>
      <c r="Q2">
        <v>48746</v>
      </c>
      <c r="S2">
        <f>(N2-100)/(154-100)</f>
        <v>3.0541481481481476</v>
      </c>
      <c r="T2">
        <f>(O2-100)/(154-100)</f>
        <v>2.7245370370370372</v>
      </c>
      <c r="U2">
        <f>(P2-100)/(181-100)</f>
        <v>4.3580246913580245</v>
      </c>
      <c r="V2">
        <f>(Q2-10900)/(28000-10900)</f>
        <v>2.2132163742690056</v>
      </c>
    </row>
    <row r="3" spans="1:22" x14ac:dyDescent="0.2">
      <c r="A3" t="s">
        <v>22</v>
      </c>
      <c r="B3" t="s">
        <v>9</v>
      </c>
      <c r="C3" t="s">
        <v>20</v>
      </c>
      <c r="D3">
        <v>602.65</v>
      </c>
      <c r="E3">
        <v>614.75</v>
      </c>
      <c r="F3">
        <v>946</v>
      </c>
      <c r="G3">
        <v>108477</v>
      </c>
      <c r="I3">
        <f t="shared" ref="I3:I17" si="0">(D3-100)/(260-100)</f>
        <v>3.1415625</v>
      </c>
      <c r="J3">
        <f t="shared" ref="J3:J11" si="1">(E3-100)/(261-100)</f>
        <v>3.1972049689440993</v>
      </c>
      <c r="K3">
        <f t="shared" ref="K3:K11" si="2">(F3-100)/(310-100)</f>
        <v>4.0285714285714285</v>
      </c>
      <c r="L3">
        <f t="shared" ref="L3:L11" si="3">(G3-10800)/(47300-10800)</f>
        <v>2.676082191780822</v>
      </c>
      <c r="N3">
        <v>211.02799999999999</v>
      </c>
      <c r="O3">
        <v>202.56200000000001</v>
      </c>
      <c r="P3">
        <v>341</v>
      </c>
      <c r="Q3">
        <v>37985</v>
      </c>
      <c r="S3">
        <f t="shared" ref="S3:S17" si="4">(N3-100)/(154-100)</f>
        <v>2.0560740740740737</v>
      </c>
      <c r="T3">
        <f t="shared" ref="T3:T11" si="5">(O3-100)/(154-100)</f>
        <v>1.8992962962962965</v>
      </c>
      <c r="U3">
        <f t="shared" ref="U3:U11" si="6">(P3-100)/(181-100)</f>
        <v>2.9753086419753085</v>
      </c>
      <c r="V3">
        <f t="shared" ref="V3:V11" si="7">(Q3-10900)/(28000-10900)</f>
        <v>1.5839181286549708</v>
      </c>
    </row>
    <row r="4" spans="1:22" x14ac:dyDescent="0.2">
      <c r="A4" t="s">
        <v>22</v>
      </c>
      <c r="B4" t="s">
        <v>9</v>
      </c>
      <c r="C4" t="s">
        <v>20</v>
      </c>
      <c r="D4">
        <v>458.661</v>
      </c>
      <c r="E4">
        <v>451.06200000000001</v>
      </c>
      <c r="F4">
        <v>594</v>
      </c>
      <c r="G4">
        <v>83935</v>
      </c>
      <c r="I4">
        <f t="shared" si="0"/>
        <v>2.2416312500000002</v>
      </c>
      <c r="J4">
        <f t="shared" si="1"/>
        <v>2.1805093167701863</v>
      </c>
      <c r="K4">
        <f t="shared" si="2"/>
        <v>2.3523809523809525</v>
      </c>
      <c r="L4">
        <f t="shared" si="3"/>
        <v>2.0036986301369861</v>
      </c>
      <c r="N4">
        <v>201.208</v>
      </c>
      <c r="O4">
        <v>181.125</v>
      </c>
      <c r="P4">
        <v>420</v>
      </c>
      <c r="Q4">
        <v>36821</v>
      </c>
      <c r="S4">
        <f t="shared" si="4"/>
        <v>1.8742222222222222</v>
      </c>
      <c r="T4">
        <f t="shared" si="5"/>
        <v>1.5023148148148149</v>
      </c>
      <c r="U4">
        <f t="shared" si="6"/>
        <v>3.9506172839506171</v>
      </c>
      <c r="V4">
        <f t="shared" si="7"/>
        <v>1.5158479532163742</v>
      </c>
    </row>
    <row r="5" spans="1:22" x14ac:dyDescent="0.2">
      <c r="A5" t="s">
        <v>22</v>
      </c>
      <c r="B5" t="s">
        <v>9</v>
      </c>
      <c r="C5" t="s">
        <v>20</v>
      </c>
      <c r="D5">
        <v>385.96100000000001</v>
      </c>
      <c r="E5">
        <v>396.06200000000001</v>
      </c>
      <c r="F5">
        <v>501</v>
      </c>
      <c r="G5">
        <v>68701</v>
      </c>
      <c r="I5">
        <f t="shared" si="0"/>
        <v>1.78725625</v>
      </c>
      <c r="J5">
        <f t="shared" si="1"/>
        <v>1.8388944099378883</v>
      </c>
      <c r="K5">
        <f t="shared" si="2"/>
        <v>1.9095238095238096</v>
      </c>
      <c r="L5">
        <f t="shared" si="3"/>
        <v>1.5863287671232877</v>
      </c>
      <c r="N5">
        <v>158.71299999999999</v>
      </c>
      <c r="O5">
        <v>154.03100000000001</v>
      </c>
      <c r="P5">
        <v>204</v>
      </c>
      <c r="Q5">
        <v>28251</v>
      </c>
      <c r="S5">
        <f t="shared" si="4"/>
        <v>1.0872777777777776</v>
      </c>
      <c r="T5">
        <f t="shared" si="5"/>
        <v>1.0005740740740743</v>
      </c>
      <c r="U5">
        <f t="shared" si="6"/>
        <v>1.2839506172839505</v>
      </c>
      <c r="V5">
        <f t="shared" si="7"/>
        <v>1.0146783625730995</v>
      </c>
    </row>
    <row r="6" spans="1:22" x14ac:dyDescent="0.2">
      <c r="A6" t="s">
        <v>22</v>
      </c>
      <c r="B6" t="s">
        <v>9</v>
      </c>
      <c r="C6" t="s">
        <v>20</v>
      </c>
      <c r="D6">
        <v>411.30799999999999</v>
      </c>
      <c r="E6">
        <v>405.56200000000001</v>
      </c>
      <c r="F6">
        <v>540</v>
      </c>
      <c r="G6">
        <v>74858</v>
      </c>
      <c r="I6">
        <f t="shared" si="0"/>
        <v>1.945675</v>
      </c>
      <c r="J6">
        <f t="shared" si="1"/>
        <v>1.8979006211180125</v>
      </c>
      <c r="K6">
        <f t="shared" si="2"/>
        <v>2.0952380952380953</v>
      </c>
      <c r="L6">
        <f t="shared" si="3"/>
        <v>1.755013698630137</v>
      </c>
      <c r="N6">
        <v>214.363</v>
      </c>
      <c r="O6">
        <v>206.06200000000001</v>
      </c>
      <c r="P6">
        <v>339</v>
      </c>
      <c r="Q6">
        <v>39014</v>
      </c>
      <c r="S6">
        <f t="shared" si="4"/>
        <v>2.1178333333333335</v>
      </c>
      <c r="T6">
        <f t="shared" si="5"/>
        <v>1.9641111111111114</v>
      </c>
      <c r="U6">
        <f t="shared" si="6"/>
        <v>2.9506172839506171</v>
      </c>
      <c r="V6">
        <f t="shared" si="7"/>
        <v>1.6440935672514621</v>
      </c>
    </row>
    <row r="7" spans="1:22" x14ac:dyDescent="0.2">
      <c r="A7" t="s">
        <v>22</v>
      </c>
      <c r="B7" t="s">
        <v>9</v>
      </c>
      <c r="C7" t="s">
        <v>20</v>
      </c>
      <c r="D7">
        <v>523.75</v>
      </c>
      <c r="E7">
        <v>545.125</v>
      </c>
      <c r="F7">
        <v>760</v>
      </c>
      <c r="G7">
        <v>94275</v>
      </c>
      <c r="I7">
        <f t="shared" si="0"/>
        <v>2.6484375</v>
      </c>
      <c r="J7">
        <f t="shared" si="1"/>
        <v>2.764751552795031</v>
      </c>
      <c r="K7">
        <f t="shared" si="2"/>
        <v>3.1428571428571428</v>
      </c>
      <c r="L7">
        <f t="shared" si="3"/>
        <v>2.286986301369863</v>
      </c>
      <c r="N7">
        <v>224.65600000000001</v>
      </c>
      <c r="O7">
        <v>209.625</v>
      </c>
      <c r="P7">
        <v>399</v>
      </c>
      <c r="Q7">
        <v>40438</v>
      </c>
      <c r="S7">
        <f t="shared" si="4"/>
        <v>2.3084444444444445</v>
      </c>
      <c r="T7">
        <f t="shared" si="5"/>
        <v>2.0300925925925926</v>
      </c>
      <c r="U7">
        <f t="shared" si="6"/>
        <v>3.691358024691358</v>
      </c>
      <c r="V7">
        <f t="shared" si="7"/>
        <v>1.7273684210526317</v>
      </c>
    </row>
    <row r="8" spans="1:22" x14ac:dyDescent="0.2">
      <c r="A8" t="s">
        <v>22</v>
      </c>
      <c r="B8" t="s">
        <v>9</v>
      </c>
      <c r="C8" t="s">
        <v>20</v>
      </c>
      <c r="D8">
        <v>396.084</v>
      </c>
      <c r="E8">
        <v>424.125</v>
      </c>
      <c r="F8">
        <v>512</v>
      </c>
      <c r="G8">
        <v>70899</v>
      </c>
      <c r="I8">
        <f t="shared" si="0"/>
        <v>1.850525</v>
      </c>
      <c r="J8">
        <f t="shared" si="1"/>
        <v>2.0131987577639752</v>
      </c>
      <c r="K8">
        <f t="shared" si="2"/>
        <v>1.9619047619047618</v>
      </c>
      <c r="L8">
        <f t="shared" si="3"/>
        <v>1.6465479452054794</v>
      </c>
      <c r="N8">
        <v>230.899</v>
      </c>
      <c r="O8">
        <v>213.125</v>
      </c>
      <c r="P8">
        <v>402</v>
      </c>
      <c r="Q8">
        <v>41331</v>
      </c>
      <c r="S8">
        <f t="shared" si="4"/>
        <v>2.4240555555555554</v>
      </c>
      <c r="T8">
        <f t="shared" si="5"/>
        <v>2.0949074074074074</v>
      </c>
      <c r="U8">
        <f t="shared" si="6"/>
        <v>3.7283950617283952</v>
      </c>
      <c r="V8">
        <f t="shared" si="7"/>
        <v>1.7795906432748538</v>
      </c>
    </row>
    <row r="9" spans="1:22" x14ac:dyDescent="0.2">
      <c r="A9" t="s">
        <v>22</v>
      </c>
      <c r="B9" t="s">
        <v>9</v>
      </c>
      <c r="C9" t="s">
        <v>20</v>
      </c>
      <c r="D9">
        <v>538.42200000000003</v>
      </c>
      <c r="E9">
        <v>526.125</v>
      </c>
      <c r="F9">
        <v>762</v>
      </c>
      <c r="G9">
        <v>96916</v>
      </c>
      <c r="I9">
        <f t="shared" si="0"/>
        <v>2.7401375000000003</v>
      </c>
      <c r="J9">
        <f t="shared" si="1"/>
        <v>2.6467391304347827</v>
      </c>
      <c r="K9">
        <f t="shared" si="2"/>
        <v>3.1523809523809523</v>
      </c>
      <c r="L9">
        <f t="shared" si="3"/>
        <v>2.3593424657534245</v>
      </c>
      <c r="N9">
        <v>232.28899999999999</v>
      </c>
      <c r="O9">
        <v>213.625</v>
      </c>
      <c r="P9">
        <v>446</v>
      </c>
      <c r="Q9">
        <v>41812</v>
      </c>
      <c r="S9">
        <f t="shared" si="4"/>
        <v>2.449796296296296</v>
      </c>
      <c r="T9">
        <f t="shared" si="5"/>
        <v>2.1041666666666665</v>
      </c>
      <c r="U9">
        <f t="shared" si="6"/>
        <v>4.2716049382716053</v>
      </c>
      <c r="V9">
        <f t="shared" si="7"/>
        <v>1.8077192982456141</v>
      </c>
    </row>
    <row r="10" spans="1:22" x14ac:dyDescent="0.2">
      <c r="A10" t="s">
        <v>22</v>
      </c>
      <c r="B10" t="s">
        <v>9</v>
      </c>
      <c r="C10" t="s">
        <v>20</v>
      </c>
      <c r="D10">
        <v>567.21699999999998</v>
      </c>
      <c r="E10">
        <v>562.125</v>
      </c>
      <c r="F10">
        <v>772</v>
      </c>
      <c r="G10">
        <v>102099</v>
      </c>
      <c r="I10">
        <f t="shared" si="0"/>
        <v>2.9201062499999999</v>
      </c>
      <c r="J10">
        <f t="shared" si="1"/>
        <v>2.8703416149068324</v>
      </c>
      <c r="K10">
        <f t="shared" si="2"/>
        <v>3.2</v>
      </c>
      <c r="L10">
        <f t="shared" si="3"/>
        <v>2.5013424657534244</v>
      </c>
      <c r="N10">
        <v>217.161</v>
      </c>
      <c r="O10">
        <v>199.56200000000001</v>
      </c>
      <c r="P10">
        <v>376</v>
      </c>
      <c r="Q10">
        <v>39089</v>
      </c>
      <c r="S10">
        <f t="shared" si="4"/>
        <v>2.169648148148148</v>
      </c>
      <c r="T10">
        <f t="shared" si="5"/>
        <v>1.8437407407407409</v>
      </c>
      <c r="U10">
        <f t="shared" si="6"/>
        <v>3.4074074074074074</v>
      </c>
      <c r="V10">
        <f t="shared" si="7"/>
        <v>1.6484795321637427</v>
      </c>
    </row>
    <row r="11" spans="1:22" x14ac:dyDescent="0.2">
      <c r="A11" t="s">
        <v>22</v>
      </c>
      <c r="B11" t="s">
        <v>9</v>
      </c>
      <c r="C11" t="s">
        <v>20</v>
      </c>
      <c r="D11">
        <v>376.45100000000002</v>
      </c>
      <c r="E11">
        <v>371.625</v>
      </c>
      <c r="F11">
        <v>549</v>
      </c>
      <c r="G11">
        <v>68514</v>
      </c>
      <c r="I11">
        <f t="shared" si="0"/>
        <v>1.7278187500000002</v>
      </c>
      <c r="J11">
        <f t="shared" si="1"/>
        <v>1.6871118012422359</v>
      </c>
      <c r="K11">
        <f t="shared" si="2"/>
        <v>2.138095238095238</v>
      </c>
      <c r="L11">
        <f t="shared" si="3"/>
        <v>1.5812054794520547</v>
      </c>
      <c r="N11">
        <v>218.03800000000001</v>
      </c>
      <c r="O11">
        <v>193.625</v>
      </c>
      <c r="P11">
        <v>438</v>
      </c>
      <c r="Q11">
        <v>39683</v>
      </c>
      <c r="S11">
        <f t="shared" si="4"/>
        <v>2.185888888888889</v>
      </c>
      <c r="T11">
        <f t="shared" si="5"/>
        <v>1.7337962962962963</v>
      </c>
      <c r="U11">
        <f t="shared" si="6"/>
        <v>4.1728395061728394</v>
      </c>
      <c r="V11">
        <f t="shared" si="7"/>
        <v>1.6832163742690058</v>
      </c>
    </row>
    <row r="12" spans="1:22" x14ac:dyDescent="0.2">
      <c r="A12" t="s">
        <v>22</v>
      </c>
      <c r="B12" t="s">
        <v>9</v>
      </c>
      <c r="C12" t="s">
        <v>24</v>
      </c>
      <c r="D12" s="1">
        <v>676.44</v>
      </c>
      <c r="I12">
        <f t="shared" si="0"/>
        <v>3.6027500000000003</v>
      </c>
      <c r="N12">
        <v>223.19399999999999</v>
      </c>
      <c r="S12">
        <f t="shared" si="4"/>
        <v>2.2813703703703703</v>
      </c>
    </row>
    <row r="13" spans="1:22" x14ac:dyDescent="0.2">
      <c r="A13" t="s">
        <v>22</v>
      </c>
      <c r="B13" t="s">
        <v>9</v>
      </c>
      <c r="C13" t="s">
        <v>24</v>
      </c>
      <c r="D13" s="1">
        <v>890.61199999999997</v>
      </c>
      <c r="I13">
        <f t="shared" si="0"/>
        <v>4.941325</v>
      </c>
      <c r="N13">
        <v>242.18700000000001</v>
      </c>
      <c r="S13">
        <f t="shared" si="4"/>
        <v>2.6330925925925928</v>
      </c>
    </row>
    <row r="14" spans="1:22" x14ac:dyDescent="0.2">
      <c r="A14" t="s">
        <v>22</v>
      </c>
      <c r="B14" t="s">
        <v>9</v>
      </c>
      <c r="C14" t="s">
        <v>24</v>
      </c>
      <c r="D14" s="1">
        <v>684.822</v>
      </c>
      <c r="I14">
        <f t="shared" si="0"/>
        <v>3.6551374999999999</v>
      </c>
      <c r="N14">
        <v>195.50200000000001</v>
      </c>
      <c r="S14">
        <f t="shared" si="4"/>
        <v>1.7685555555555557</v>
      </c>
    </row>
    <row r="15" spans="1:22" x14ac:dyDescent="0.2">
      <c r="A15" t="s">
        <v>22</v>
      </c>
      <c r="B15" t="s">
        <v>9</v>
      </c>
      <c r="C15" t="s">
        <v>24</v>
      </c>
      <c r="D15" s="1">
        <v>741.89</v>
      </c>
      <c r="I15">
        <f t="shared" si="0"/>
        <v>4.0118124999999996</v>
      </c>
      <c r="N15">
        <v>216.71600000000001</v>
      </c>
      <c r="S15">
        <f t="shared" si="4"/>
        <v>2.1614074074074074</v>
      </c>
    </row>
    <row r="16" spans="1:22" x14ac:dyDescent="0.2">
      <c r="A16" t="s">
        <v>22</v>
      </c>
      <c r="B16" t="s">
        <v>9</v>
      </c>
      <c r="C16" t="s">
        <v>24</v>
      </c>
      <c r="D16" s="1">
        <v>666.58199999999999</v>
      </c>
      <c r="I16">
        <f t="shared" si="0"/>
        <v>3.5411375</v>
      </c>
      <c r="N16">
        <v>239.238</v>
      </c>
      <c r="S16">
        <f t="shared" si="4"/>
        <v>2.5784814814814814</v>
      </c>
    </row>
    <row r="17" spans="1:22" x14ac:dyDescent="0.2">
      <c r="A17" t="s">
        <v>22</v>
      </c>
      <c r="B17" t="s">
        <v>9</v>
      </c>
      <c r="C17" t="s">
        <v>24</v>
      </c>
      <c r="D17" s="1">
        <v>570.22799999999995</v>
      </c>
      <c r="I17">
        <f t="shared" si="0"/>
        <v>2.9389249999999998</v>
      </c>
      <c r="N17">
        <v>189.41300000000001</v>
      </c>
      <c r="S17">
        <f t="shared" si="4"/>
        <v>1.6557962962962964</v>
      </c>
    </row>
    <row r="21" spans="1:22" x14ac:dyDescent="0.2">
      <c r="A21" t="s">
        <v>23</v>
      </c>
      <c r="B21" t="s">
        <v>10</v>
      </c>
      <c r="C21" t="s">
        <v>20</v>
      </c>
      <c r="D21">
        <v>208.404</v>
      </c>
      <c r="E21">
        <v>206.03100000000001</v>
      </c>
      <c r="F21">
        <v>260</v>
      </c>
      <c r="G21">
        <v>37096</v>
      </c>
      <c r="I21">
        <f>(D21-100)/(287-100)</f>
        <v>0.57970053475935823</v>
      </c>
      <c r="J21">
        <f>(E21-100)/(289-100)</f>
        <v>0.56101058201058207</v>
      </c>
      <c r="K21">
        <f>(F21-100)/(323-100)</f>
        <v>0.71748878923766812</v>
      </c>
      <c r="L21">
        <f>(G21-15700)/(49100-15700)</f>
        <v>0.64059880239520961</v>
      </c>
      <c r="N21">
        <v>137.303</v>
      </c>
      <c r="O21">
        <v>135.03100000000001</v>
      </c>
      <c r="P21">
        <v>190</v>
      </c>
      <c r="Q21">
        <v>24440</v>
      </c>
      <c r="S21">
        <f>(N21-100)/(127-100)</f>
        <v>1.3815925925925925</v>
      </c>
      <c r="T21">
        <f>(O21-100)/(127-100)</f>
        <v>1.2974444444444446</v>
      </c>
      <c r="U21">
        <f>(P21-100)/(151-100)</f>
        <v>1.7647058823529411</v>
      </c>
      <c r="V21">
        <f>(Q21-15400)/( 21800-15400)</f>
        <v>1.4125000000000001</v>
      </c>
    </row>
    <row r="22" spans="1:22" x14ac:dyDescent="0.2">
      <c r="A22" t="s">
        <v>23</v>
      </c>
      <c r="B22" t="s">
        <v>10</v>
      </c>
      <c r="C22" t="s">
        <v>20</v>
      </c>
      <c r="D22">
        <v>343.44400000000002</v>
      </c>
      <c r="E22">
        <v>340.56200000000001</v>
      </c>
      <c r="F22">
        <v>480</v>
      </c>
      <c r="G22">
        <v>61133</v>
      </c>
      <c r="I22">
        <f t="shared" ref="I22:I33" si="8">(D22-100)/(287-100)</f>
        <v>1.3018395721925136</v>
      </c>
      <c r="J22">
        <f t="shared" ref="J22:J30" si="9">(E22-100)/(289-100)</f>
        <v>1.2728148148148148</v>
      </c>
      <c r="K22">
        <f t="shared" ref="K22:K30" si="10">(F22-100)/(323-100)</f>
        <v>1.7040358744394619</v>
      </c>
      <c r="L22">
        <f t="shared" ref="L22:L30" si="11">(G22-15700)/(49100-15700)</f>
        <v>1.3602694610778443</v>
      </c>
      <c r="N22">
        <v>150.44399999999999</v>
      </c>
      <c r="O22">
        <v>149.03100000000001</v>
      </c>
      <c r="P22">
        <v>201</v>
      </c>
      <c r="Q22">
        <v>26779</v>
      </c>
      <c r="S22">
        <f t="shared" ref="S22:S33" si="12">(N22-100)/(127-100)</f>
        <v>1.8682962962962959</v>
      </c>
      <c r="T22">
        <f t="shared" ref="T22:T30" si="13">(O22-100)/(127-100)</f>
        <v>1.8159629629629632</v>
      </c>
      <c r="U22">
        <f t="shared" ref="U22:U30" si="14">(P22-100)/(151-100)</f>
        <v>1.9803921568627452</v>
      </c>
      <c r="V22">
        <f t="shared" ref="V22:V30" si="15">(Q22-15400)/( 21800-15400)</f>
        <v>1.7779687500000001</v>
      </c>
    </row>
    <row r="23" spans="1:22" x14ac:dyDescent="0.2">
      <c r="A23" t="s">
        <v>23</v>
      </c>
      <c r="B23" t="s">
        <v>10</v>
      </c>
      <c r="C23" t="s">
        <v>20</v>
      </c>
      <c r="D23">
        <v>268.77999999999997</v>
      </c>
      <c r="E23">
        <v>266.06200000000001</v>
      </c>
      <c r="F23">
        <v>367</v>
      </c>
      <c r="G23">
        <v>48918</v>
      </c>
      <c r="I23">
        <f t="shared" si="8"/>
        <v>0.902566844919786</v>
      </c>
      <c r="J23">
        <f t="shared" si="9"/>
        <v>0.87863492063492066</v>
      </c>
      <c r="K23">
        <f t="shared" si="10"/>
        <v>1.1973094170403586</v>
      </c>
      <c r="L23">
        <f t="shared" si="11"/>
        <v>0.99455089820359277</v>
      </c>
      <c r="N23">
        <v>146.10400000000001</v>
      </c>
      <c r="O23">
        <v>144.03100000000001</v>
      </c>
      <c r="P23">
        <v>187</v>
      </c>
      <c r="Q23">
        <v>26591</v>
      </c>
      <c r="S23">
        <f t="shared" si="12"/>
        <v>1.7075555555555562</v>
      </c>
      <c r="T23">
        <f t="shared" si="13"/>
        <v>1.6307777777777781</v>
      </c>
      <c r="U23">
        <f t="shared" si="14"/>
        <v>1.7058823529411764</v>
      </c>
      <c r="V23">
        <f t="shared" si="15"/>
        <v>1.7485937499999999</v>
      </c>
    </row>
    <row r="24" spans="1:22" x14ac:dyDescent="0.2">
      <c r="A24" t="s">
        <v>23</v>
      </c>
      <c r="B24" t="s">
        <v>10</v>
      </c>
      <c r="C24" t="s">
        <v>20</v>
      </c>
      <c r="D24">
        <v>168.9</v>
      </c>
      <c r="E24">
        <v>168.03100000000001</v>
      </c>
      <c r="F24">
        <v>207</v>
      </c>
      <c r="G24">
        <v>30402</v>
      </c>
      <c r="I24">
        <f t="shared" si="8"/>
        <v>0.36844919786096259</v>
      </c>
      <c r="J24">
        <f t="shared" si="9"/>
        <v>0.35995238095238097</v>
      </c>
      <c r="K24">
        <f t="shared" si="10"/>
        <v>0.47982062780269058</v>
      </c>
      <c r="L24">
        <f t="shared" si="11"/>
        <v>0.44017964071856286</v>
      </c>
      <c r="N24">
        <v>139.86099999999999</v>
      </c>
      <c r="O24">
        <v>138.01599999999999</v>
      </c>
      <c r="P24">
        <v>175</v>
      </c>
      <c r="Q24">
        <v>25175</v>
      </c>
      <c r="S24">
        <f t="shared" si="12"/>
        <v>1.4763333333333331</v>
      </c>
      <c r="T24">
        <f t="shared" si="13"/>
        <v>1.4079999999999997</v>
      </c>
      <c r="U24">
        <f t="shared" si="14"/>
        <v>1.4705882352941178</v>
      </c>
      <c r="V24">
        <f t="shared" si="15"/>
        <v>1.52734375</v>
      </c>
    </row>
    <row r="25" spans="1:22" x14ac:dyDescent="0.2">
      <c r="A25" t="s">
        <v>23</v>
      </c>
      <c r="B25" t="s">
        <v>10</v>
      </c>
      <c r="C25" t="s">
        <v>20</v>
      </c>
      <c r="D25">
        <v>225.72300000000001</v>
      </c>
      <c r="E25">
        <v>224.03100000000001</v>
      </c>
      <c r="F25">
        <v>280</v>
      </c>
      <c r="G25">
        <v>41533</v>
      </c>
      <c r="I25">
        <f t="shared" si="8"/>
        <v>0.6723155080213904</v>
      </c>
      <c r="J25">
        <f t="shared" si="9"/>
        <v>0.6562486772486773</v>
      </c>
      <c r="K25">
        <f t="shared" si="10"/>
        <v>0.80717488789237668</v>
      </c>
      <c r="L25">
        <f t="shared" si="11"/>
        <v>0.77344311377245512</v>
      </c>
      <c r="N25">
        <v>145.185</v>
      </c>
      <c r="O25">
        <v>144.01599999999999</v>
      </c>
      <c r="P25">
        <v>180</v>
      </c>
      <c r="Q25">
        <v>26714</v>
      </c>
      <c r="S25">
        <f t="shared" si="12"/>
        <v>1.6735185185185186</v>
      </c>
      <c r="T25">
        <f t="shared" si="13"/>
        <v>1.6302222222222218</v>
      </c>
      <c r="U25">
        <f t="shared" si="14"/>
        <v>1.5686274509803921</v>
      </c>
      <c r="V25">
        <f t="shared" si="15"/>
        <v>1.7678125</v>
      </c>
    </row>
    <row r="26" spans="1:22" x14ac:dyDescent="0.2">
      <c r="A26" t="s">
        <v>23</v>
      </c>
      <c r="B26" t="s">
        <v>10</v>
      </c>
      <c r="C26" t="s">
        <v>20</v>
      </c>
      <c r="D26">
        <v>273.50299999999999</v>
      </c>
      <c r="E26">
        <v>270.06200000000001</v>
      </c>
      <c r="F26">
        <v>374</v>
      </c>
      <c r="G26">
        <v>50051</v>
      </c>
      <c r="I26">
        <f t="shared" si="8"/>
        <v>0.9278235294117646</v>
      </c>
      <c r="J26">
        <f t="shared" si="9"/>
        <v>0.89979894179894182</v>
      </c>
      <c r="K26">
        <f t="shared" si="10"/>
        <v>1.2286995515695067</v>
      </c>
      <c r="L26">
        <f t="shared" si="11"/>
        <v>1.0284730538922155</v>
      </c>
      <c r="N26">
        <v>150.61699999999999</v>
      </c>
      <c r="O26">
        <v>149.01599999999999</v>
      </c>
      <c r="P26">
        <v>184</v>
      </c>
      <c r="Q26">
        <v>27563</v>
      </c>
      <c r="S26">
        <f t="shared" si="12"/>
        <v>1.8747037037037033</v>
      </c>
      <c r="T26">
        <f t="shared" si="13"/>
        <v>1.8154074074074071</v>
      </c>
      <c r="U26">
        <f t="shared" si="14"/>
        <v>1.6470588235294117</v>
      </c>
      <c r="V26">
        <f t="shared" si="15"/>
        <v>1.9004687499999999</v>
      </c>
    </row>
    <row r="27" spans="1:22" x14ac:dyDescent="0.2">
      <c r="A27" t="s">
        <v>23</v>
      </c>
      <c r="B27" t="s">
        <v>10</v>
      </c>
      <c r="C27" t="s">
        <v>20</v>
      </c>
      <c r="D27">
        <v>232.10599999999999</v>
      </c>
      <c r="E27">
        <v>232.03100000000001</v>
      </c>
      <c r="F27">
        <v>282</v>
      </c>
      <c r="G27">
        <v>41779</v>
      </c>
      <c r="I27">
        <f t="shared" si="8"/>
        <v>0.7064491978609625</v>
      </c>
      <c r="J27">
        <f t="shared" si="9"/>
        <v>0.69857671957671963</v>
      </c>
      <c r="K27">
        <f t="shared" si="10"/>
        <v>0.81614349775784756</v>
      </c>
      <c r="L27">
        <f t="shared" si="11"/>
        <v>0.78080838323353297</v>
      </c>
      <c r="N27">
        <v>137.72800000000001</v>
      </c>
      <c r="O27">
        <v>136.03100000000001</v>
      </c>
      <c r="P27">
        <v>191</v>
      </c>
      <c r="Q27">
        <v>24791</v>
      </c>
      <c r="S27">
        <f t="shared" si="12"/>
        <v>1.3973333333333338</v>
      </c>
      <c r="T27">
        <f t="shared" si="13"/>
        <v>1.3344814814814816</v>
      </c>
      <c r="U27">
        <f t="shared" si="14"/>
        <v>1.7843137254901962</v>
      </c>
      <c r="V27">
        <f t="shared" si="15"/>
        <v>1.4673437499999999</v>
      </c>
    </row>
    <row r="28" spans="1:22" x14ac:dyDescent="0.2">
      <c r="A28" t="s">
        <v>23</v>
      </c>
      <c r="B28" t="s">
        <v>10</v>
      </c>
      <c r="C28" t="s">
        <v>20</v>
      </c>
      <c r="D28">
        <v>205.06</v>
      </c>
      <c r="E28">
        <v>202.03100000000001</v>
      </c>
      <c r="F28">
        <v>272</v>
      </c>
      <c r="G28">
        <v>37321</v>
      </c>
      <c r="I28">
        <f t="shared" si="8"/>
        <v>0.56181818181818188</v>
      </c>
      <c r="J28">
        <f t="shared" si="9"/>
        <v>0.53984656084656091</v>
      </c>
      <c r="K28">
        <f t="shared" si="10"/>
        <v>0.77130044843049328</v>
      </c>
      <c r="L28">
        <f t="shared" si="11"/>
        <v>0.64733532934131732</v>
      </c>
      <c r="N28">
        <v>142.03299999999999</v>
      </c>
      <c r="O28">
        <v>139.03100000000001</v>
      </c>
      <c r="P28">
        <v>215</v>
      </c>
      <c r="Q28">
        <v>25850</v>
      </c>
      <c r="S28">
        <f t="shared" si="12"/>
        <v>1.5567777777777774</v>
      </c>
      <c r="T28">
        <f t="shared" si="13"/>
        <v>1.4455925925925928</v>
      </c>
      <c r="U28">
        <f t="shared" si="14"/>
        <v>2.2549019607843137</v>
      </c>
      <c r="V28">
        <f t="shared" si="15"/>
        <v>1.6328125</v>
      </c>
    </row>
    <row r="29" spans="1:22" x14ac:dyDescent="0.2">
      <c r="A29" t="s">
        <v>23</v>
      </c>
      <c r="B29" t="s">
        <v>10</v>
      </c>
      <c r="C29" t="s">
        <v>20</v>
      </c>
      <c r="D29">
        <v>269.596</v>
      </c>
      <c r="E29">
        <v>266.06200000000001</v>
      </c>
      <c r="F29">
        <v>343</v>
      </c>
      <c r="G29">
        <v>47988</v>
      </c>
      <c r="I29">
        <f t="shared" si="8"/>
        <v>0.90693048128342246</v>
      </c>
      <c r="J29">
        <f t="shared" si="9"/>
        <v>0.87863492063492066</v>
      </c>
      <c r="K29">
        <f t="shared" si="10"/>
        <v>1.0896860986547086</v>
      </c>
      <c r="L29">
        <f t="shared" si="11"/>
        <v>0.96670658682634736</v>
      </c>
      <c r="N29">
        <v>143.83099999999999</v>
      </c>
      <c r="O29">
        <v>142.51599999999999</v>
      </c>
      <c r="P29">
        <v>174</v>
      </c>
      <c r="Q29">
        <v>25602</v>
      </c>
      <c r="S29">
        <f t="shared" si="12"/>
        <v>1.6233703703703699</v>
      </c>
      <c r="T29">
        <f t="shared" si="13"/>
        <v>1.5746666666666664</v>
      </c>
      <c r="U29">
        <f t="shared" si="14"/>
        <v>1.4509803921568627</v>
      </c>
      <c r="V29">
        <f t="shared" si="15"/>
        <v>1.5940624999999999</v>
      </c>
    </row>
    <row r="30" spans="1:22" x14ac:dyDescent="0.2">
      <c r="A30" t="s">
        <v>23</v>
      </c>
      <c r="B30" t="s">
        <v>10</v>
      </c>
      <c r="C30" t="s">
        <v>20</v>
      </c>
      <c r="D30">
        <v>255.59299999999999</v>
      </c>
      <c r="E30">
        <v>255.06200000000001</v>
      </c>
      <c r="F30">
        <v>361</v>
      </c>
      <c r="G30">
        <v>46518</v>
      </c>
      <c r="I30">
        <f t="shared" si="8"/>
        <v>0.83204812834224595</v>
      </c>
      <c r="J30">
        <f t="shared" si="9"/>
        <v>0.82043386243386252</v>
      </c>
      <c r="K30">
        <f t="shared" si="10"/>
        <v>1.1704035874439462</v>
      </c>
      <c r="L30">
        <f t="shared" si="11"/>
        <v>0.92269461077844306</v>
      </c>
      <c r="N30">
        <v>133.98400000000001</v>
      </c>
      <c r="O30">
        <v>130.53100000000001</v>
      </c>
      <c r="P30">
        <v>197</v>
      </c>
      <c r="Q30">
        <v>24385</v>
      </c>
      <c r="S30">
        <f t="shared" si="12"/>
        <v>1.258666666666667</v>
      </c>
      <c r="T30">
        <f t="shared" si="13"/>
        <v>1.1307777777777781</v>
      </c>
      <c r="U30">
        <f t="shared" si="14"/>
        <v>1.9019607843137254</v>
      </c>
      <c r="V30">
        <f t="shared" si="15"/>
        <v>1.4039062499999999</v>
      </c>
    </row>
    <row r="31" spans="1:22" x14ac:dyDescent="0.2">
      <c r="A31" t="s">
        <v>23</v>
      </c>
      <c r="B31" t="s">
        <v>10</v>
      </c>
      <c r="C31" t="s">
        <v>24</v>
      </c>
      <c r="D31">
        <v>442.77600000000001</v>
      </c>
      <c r="I31">
        <f t="shared" si="8"/>
        <v>1.8330267379679146</v>
      </c>
      <c r="N31">
        <v>182.3</v>
      </c>
      <c r="S31">
        <f t="shared" si="12"/>
        <v>3.0481481481481487</v>
      </c>
    </row>
    <row r="32" spans="1:22" x14ac:dyDescent="0.2">
      <c r="A32" t="s">
        <v>23</v>
      </c>
      <c r="B32" t="s">
        <v>10</v>
      </c>
      <c r="C32" t="s">
        <v>24</v>
      </c>
      <c r="D32">
        <v>372.41800000000001</v>
      </c>
      <c r="I32">
        <f t="shared" si="8"/>
        <v>1.4567807486631017</v>
      </c>
      <c r="N32">
        <v>162.84800000000001</v>
      </c>
      <c r="S32">
        <f t="shared" si="12"/>
        <v>2.3277037037037043</v>
      </c>
    </row>
    <row r="33" spans="1:19" x14ac:dyDescent="0.2">
      <c r="A33" t="s">
        <v>23</v>
      </c>
      <c r="B33" t="s">
        <v>10</v>
      </c>
      <c r="C33" t="s">
        <v>24</v>
      </c>
      <c r="D33">
        <v>480.94299999999998</v>
      </c>
      <c r="I33">
        <f t="shared" si="8"/>
        <v>2.0371283422459894</v>
      </c>
      <c r="N33">
        <v>163.58099999999999</v>
      </c>
      <c r="S33">
        <f t="shared" si="12"/>
        <v>2.3548518518518513</v>
      </c>
    </row>
    <row r="36" spans="1:19" x14ac:dyDescent="0.2">
      <c r="A36" t="s">
        <v>25</v>
      </c>
      <c r="B36" t="s">
        <v>9</v>
      </c>
      <c r="C36" t="s">
        <v>20</v>
      </c>
      <c r="D36">
        <v>413.62599999999998</v>
      </c>
      <c r="I36">
        <f>(D36-100)/105</f>
        <v>2.9869142857142856</v>
      </c>
      <c r="N36">
        <v>229.821</v>
      </c>
      <c r="S36">
        <f>(N36-100)/46</f>
        <v>2.8221956521739129</v>
      </c>
    </row>
    <row r="37" spans="1:19" x14ac:dyDescent="0.2">
      <c r="A37" t="s">
        <v>25</v>
      </c>
      <c r="B37" t="s">
        <v>9</v>
      </c>
      <c r="C37" t="s">
        <v>20</v>
      </c>
      <c r="D37">
        <v>414.87400000000002</v>
      </c>
      <c r="I37">
        <f t="shared" ref="I37:I47" si="16">(D37-100)/105</f>
        <v>2.9988000000000001</v>
      </c>
      <c r="N37">
        <v>235.13200000000001</v>
      </c>
      <c r="S37">
        <f t="shared" ref="S37:S47" si="17">(N37-100)/46</f>
        <v>2.9376521739130435</v>
      </c>
    </row>
    <row r="38" spans="1:19" x14ac:dyDescent="0.2">
      <c r="A38" t="s">
        <v>25</v>
      </c>
      <c r="B38" t="s">
        <v>9</v>
      </c>
      <c r="C38" t="s">
        <v>20</v>
      </c>
      <c r="D38">
        <v>656.38300000000004</v>
      </c>
      <c r="I38">
        <f t="shared" si="16"/>
        <v>5.2988857142857144</v>
      </c>
      <c r="N38">
        <v>235.45</v>
      </c>
      <c r="S38">
        <f t="shared" si="17"/>
        <v>2.9445652173913039</v>
      </c>
    </row>
    <row r="39" spans="1:19" x14ac:dyDescent="0.2">
      <c r="A39" t="s">
        <v>25</v>
      </c>
      <c r="B39" t="s">
        <v>9</v>
      </c>
      <c r="C39" t="s">
        <v>20</v>
      </c>
      <c r="D39">
        <v>416.077</v>
      </c>
      <c r="I39">
        <f t="shared" si="16"/>
        <v>3.0102571428571427</v>
      </c>
      <c r="N39">
        <v>205.47</v>
      </c>
      <c r="S39">
        <f t="shared" si="17"/>
        <v>2.2928260869565218</v>
      </c>
    </row>
    <row r="40" spans="1:19" x14ac:dyDescent="0.2">
      <c r="A40" t="s">
        <v>25</v>
      </c>
      <c r="B40" t="s">
        <v>9</v>
      </c>
      <c r="C40" t="s">
        <v>20</v>
      </c>
      <c r="D40">
        <v>484.88900000000001</v>
      </c>
      <c r="I40">
        <f t="shared" si="16"/>
        <v>3.6656095238095241</v>
      </c>
      <c r="N40">
        <v>213.411</v>
      </c>
      <c r="S40">
        <f t="shared" si="17"/>
        <v>2.4654565217391307</v>
      </c>
    </row>
    <row r="41" spans="1:19" x14ac:dyDescent="0.2">
      <c r="A41" t="s">
        <v>25</v>
      </c>
      <c r="B41" t="s">
        <v>9</v>
      </c>
      <c r="C41" t="s">
        <v>20</v>
      </c>
      <c r="D41">
        <v>312.42399999999998</v>
      </c>
      <c r="I41">
        <f t="shared" si="16"/>
        <v>2.0230857142857142</v>
      </c>
      <c r="N41">
        <v>215.17400000000001</v>
      </c>
      <c r="S41">
        <f t="shared" si="17"/>
        <v>2.5037826086956523</v>
      </c>
    </row>
    <row r="42" spans="1:19" x14ac:dyDescent="0.2">
      <c r="A42" t="s">
        <v>25</v>
      </c>
      <c r="B42" t="s">
        <v>9</v>
      </c>
      <c r="C42" t="s">
        <v>20</v>
      </c>
      <c r="D42">
        <v>323.85700000000003</v>
      </c>
      <c r="I42">
        <f t="shared" si="16"/>
        <v>2.1319714285714286</v>
      </c>
      <c r="N42">
        <v>204.703</v>
      </c>
      <c r="S42">
        <f t="shared" si="17"/>
        <v>2.2761521739130437</v>
      </c>
    </row>
    <row r="43" spans="1:19" x14ac:dyDescent="0.2">
      <c r="A43" t="s">
        <v>25</v>
      </c>
      <c r="B43" t="s">
        <v>9</v>
      </c>
      <c r="C43" t="s">
        <v>24</v>
      </c>
      <c r="D43" s="1">
        <v>450.976</v>
      </c>
      <c r="I43">
        <f t="shared" si="16"/>
        <v>3.3426285714285715</v>
      </c>
      <c r="N43">
        <v>215.40899999999999</v>
      </c>
      <c r="S43">
        <f t="shared" si="17"/>
        <v>2.5088913043478258</v>
      </c>
    </row>
    <row r="44" spans="1:19" x14ac:dyDescent="0.2">
      <c r="A44" t="s">
        <v>25</v>
      </c>
      <c r="B44" t="s">
        <v>9</v>
      </c>
      <c r="C44" t="s">
        <v>24</v>
      </c>
      <c r="D44" s="1">
        <v>560.57100000000003</v>
      </c>
      <c r="I44">
        <f t="shared" si="16"/>
        <v>4.3863904761904768</v>
      </c>
      <c r="N44">
        <v>218.47900000000001</v>
      </c>
      <c r="S44">
        <f t="shared" si="17"/>
        <v>2.5756304347826089</v>
      </c>
    </row>
    <row r="45" spans="1:19" x14ac:dyDescent="0.2">
      <c r="A45" t="s">
        <v>25</v>
      </c>
      <c r="B45" t="s">
        <v>9</v>
      </c>
      <c r="C45" t="s">
        <v>24</v>
      </c>
      <c r="D45" s="1">
        <v>482.34500000000003</v>
      </c>
      <c r="I45">
        <f t="shared" si="16"/>
        <v>3.6413809523809526</v>
      </c>
      <c r="N45">
        <v>207.90899999999999</v>
      </c>
      <c r="S45">
        <f t="shared" si="17"/>
        <v>2.3458478260869562</v>
      </c>
    </row>
    <row r="46" spans="1:19" x14ac:dyDescent="0.2">
      <c r="A46" t="s">
        <v>25</v>
      </c>
      <c r="B46" t="s">
        <v>9</v>
      </c>
      <c r="C46" t="s">
        <v>24</v>
      </c>
      <c r="D46" s="1">
        <v>491.19499999999999</v>
      </c>
      <c r="I46">
        <f t="shared" si="16"/>
        <v>3.7256666666666667</v>
      </c>
      <c r="N46">
        <v>228.386</v>
      </c>
      <c r="S46">
        <f t="shared" si="17"/>
        <v>2.7909999999999999</v>
      </c>
    </row>
    <row r="47" spans="1:19" x14ac:dyDescent="0.2">
      <c r="A47" t="s">
        <v>25</v>
      </c>
      <c r="B47" t="s">
        <v>9</v>
      </c>
      <c r="C47" t="s">
        <v>24</v>
      </c>
      <c r="D47" s="1">
        <v>454.62299999999999</v>
      </c>
      <c r="I47">
        <f t="shared" si="16"/>
        <v>3.3773619047619046</v>
      </c>
      <c r="N47">
        <v>224.15899999999999</v>
      </c>
      <c r="S47">
        <f t="shared" si="17"/>
        <v>2.6991086956521739</v>
      </c>
    </row>
    <row r="49" spans="1:19" x14ac:dyDescent="0.2">
      <c r="A49" t="s">
        <v>26</v>
      </c>
      <c r="B49" t="s">
        <v>9</v>
      </c>
      <c r="C49" t="s">
        <v>20</v>
      </c>
      <c r="D49">
        <v>507.56700000000001</v>
      </c>
      <c r="I49">
        <f>(D49-100)/123</f>
        <v>3.3135528455284553</v>
      </c>
      <c r="N49">
        <v>208.28299999999999</v>
      </c>
      <c r="S49">
        <f>(N49-100)/39</f>
        <v>2.7764871794871793</v>
      </c>
    </row>
    <row r="50" spans="1:19" x14ac:dyDescent="0.2">
      <c r="A50" t="s">
        <v>26</v>
      </c>
      <c r="B50" t="s">
        <v>9</v>
      </c>
      <c r="C50" t="s">
        <v>20</v>
      </c>
      <c r="D50">
        <v>476.78300000000002</v>
      </c>
      <c r="I50">
        <f t="shared" ref="I50:I63" si="18">(D50-100)/123</f>
        <v>3.0632764227642277</v>
      </c>
      <c r="N50">
        <v>202.30600000000001</v>
      </c>
      <c r="S50">
        <f t="shared" ref="S50:S63" si="19">(N50-100)/39</f>
        <v>2.6232307692307697</v>
      </c>
    </row>
    <row r="51" spans="1:19" x14ac:dyDescent="0.2">
      <c r="A51" t="s">
        <v>26</v>
      </c>
      <c r="B51" t="s">
        <v>9</v>
      </c>
      <c r="C51" t="s">
        <v>20</v>
      </c>
      <c r="D51">
        <v>354.47800000000001</v>
      </c>
      <c r="I51">
        <f t="shared" si="18"/>
        <v>2.068926829268293</v>
      </c>
      <c r="N51">
        <v>222.756</v>
      </c>
      <c r="S51">
        <f t="shared" si="19"/>
        <v>3.1475897435897435</v>
      </c>
    </row>
    <row r="52" spans="1:19" x14ac:dyDescent="0.2">
      <c r="A52" t="s">
        <v>26</v>
      </c>
      <c r="B52" t="s">
        <v>9</v>
      </c>
      <c r="C52" t="s">
        <v>20</v>
      </c>
      <c r="D52">
        <v>513.89499999999998</v>
      </c>
      <c r="I52">
        <f t="shared" si="18"/>
        <v>3.3649999999999998</v>
      </c>
      <c r="N52">
        <v>243.411</v>
      </c>
      <c r="S52">
        <f t="shared" si="19"/>
        <v>3.6772051282051281</v>
      </c>
    </row>
    <row r="53" spans="1:19" x14ac:dyDescent="0.2">
      <c r="A53" t="s">
        <v>26</v>
      </c>
      <c r="B53" t="s">
        <v>9</v>
      </c>
      <c r="C53" t="s">
        <v>20</v>
      </c>
      <c r="D53">
        <v>536.97199999999998</v>
      </c>
      <c r="I53">
        <f t="shared" si="18"/>
        <v>3.5526178861788615</v>
      </c>
      <c r="N53">
        <v>194.95</v>
      </c>
      <c r="S53">
        <f t="shared" si="19"/>
        <v>2.4346153846153844</v>
      </c>
    </row>
    <row r="54" spans="1:19" x14ac:dyDescent="0.2">
      <c r="A54" t="s">
        <v>26</v>
      </c>
      <c r="B54" t="s">
        <v>9</v>
      </c>
      <c r="C54" t="s">
        <v>20</v>
      </c>
      <c r="D54">
        <v>371.67</v>
      </c>
      <c r="I54">
        <f t="shared" si="18"/>
        <v>2.2086991869918702</v>
      </c>
      <c r="N54">
        <v>221.52500000000001</v>
      </c>
      <c r="S54">
        <f t="shared" si="19"/>
        <v>3.1160256410256411</v>
      </c>
    </row>
    <row r="55" spans="1:19" x14ac:dyDescent="0.2">
      <c r="A55" t="s">
        <v>26</v>
      </c>
      <c r="B55" t="s">
        <v>9</v>
      </c>
      <c r="C55" t="s">
        <v>20</v>
      </c>
      <c r="D55">
        <v>316.65800000000002</v>
      </c>
      <c r="I55">
        <f t="shared" si="18"/>
        <v>1.7614471544715449</v>
      </c>
      <c r="N55">
        <v>253.66300000000001</v>
      </c>
      <c r="S55">
        <f t="shared" si="19"/>
        <v>3.9400769230769233</v>
      </c>
    </row>
    <row r="56" spans="1:19" x14ac:dyDescent="0.2">
      <c r="A56" t="s">
        <v>26</v>
      </c>
      <c r="B56" t="s">
        <v>9</v>
      </c>
      <c r="C56" t="s">
        <v>20</v>
      </c>
      <c r="D56">
        <v>354.15600000000001</v>
      </c>
      <c r="I56">
        <f t="shared" si="18"/>
        <v>2.0663089430894308</v>
      </c>
      <c r="N56">
        <v>210.62</v>
      </c>
      <c r="S56">
        <f t="shared" si="19"/>
        <v>2.8364102564102565</v>
      </c>
    </row>
    <row r="57" spans="1:19" x14ac:dyDescent="0.2">
      <c r="A57" t="s">
        <v>26</v>
      </c>
      <c r="B57" t="s">
        <v>9</v>
      </c>
      <c r="C57" t="s">
        <v>24</v>
      </c>
      <c r="D57">
        <v>571.03200000000004</v>
      </c>
      <c r="I57">
        <f t="shared" si="18"/>
        <v>3.829528455284553</v>
      </c>
      <c r="N57">
        <v>184.09800000000001</v>
      </c>
      <c r="S57">
        <f t="shared" si="19"/>
        <v>2.1563589743589748</v>
      </c>
    </row>
    <row r="58" spans="1:19" x14ac:dyDescent="0.2">
      <c r="A58" t="s">
        <v>26</v>
      </c>
      <c r="B58" t="s">
        <v>9</v>
      </c>
      <c r="C58" t="s">
        <v>24</v>
      </c>
      <c r="D58">
        <v>526.66999999999996</v>
      </c>
      <c r="I58">
        <f t="shared" si="18"/>
        <v>3.4688617886178856</v>
      </c>
      <c r="N58">
        <v>171.137</v>
      </c>
      <c r="S58">
        <f t="shared" si="19"/>
        <v>1.824025641025641</v>
      </c>
    </row>
    <row r="59" spans="1:19" x14ac:dyDescent="0.2">
      <c r="A59" t="s">
        <v>26</v>
      </c>
      <c r="B59" t="s">
        <v>9</v>
      </c>
      <c r="C59" t="s">
        <v>24</v>
      </c>
      <c r="D59">
        <v>663.04</v>
      </c>
      <c r="I59">
        <f t="shared" si="18"/>
        <v>4.5775609756097557</v>
      </c>
      <c r="N59">
        <v>194.70400000000001</v>
      </c>
      <c r="S59">
        <f t="shared" si="19"/>
        <v>2.4283076923076927</v>
      </c>
    </row>
    <row r="60" spans="1:19" x14ac:dyDescent="0.2">
      <c r="A60" t="s">
        <v>26</v>
      </c>
      <c r="B60" t="s">
        <v>9</v>
      </c>
      <c r="C60" t="s">
        <v>24</v>
      </c>
      <c r="D60">
        <v>549.57299999999998</v>
      </c>
      <c r="I60">
        <f t="shared" si="18"/>
        <v>3.6550650406504062</v>
      </c>
      <c r="N60">
        <v>191.69499999999999</v>
      </c>
      <c r="S60">
        <f t="shared" si="19"/>
        <v>2.3511538461538461</v>
      </c>
    </row>
    <row r="61" spans="1:19" x14ac:dyDescent="0.2">
      <c r="A61" t="s">
        <v>26</v>
      </c>
      <c r="B61" t="s">
        <v>9</v>
      </c>
      <c r="C61" t="s">
        <v>24</v>
      </c>
      <c r="D61">
        <v>830.68700000000001</v>
      </c>
      <c r="I61">
        <f t="shared" si="18"/>
        <v>5.9405447154471549</v>
      </c>
      <c r="N61">
        <v>246.86099999999999</v>
      </c>
      <c r="S61">
        <f t="shared" si="19"/>
        <v>3.7656666666666663</v>
      </c>
    </row>
    <row r="62" spans="1:19" x14ac:dyDescent="0.2">
      <c r="A62" t="s">
        <v>26</v>
      </c>
      <c r="B62" t="s">
        <v>9</v>
      </c>
      <c r="C62" t="s">
        <v>24</v>
      </c>
      <c r="D62">
        <v>644.87900000000002</v>
      </c>
      <c r="I62">
        <f t="shared" si="18"/>
        <v>4.429910569105691</v>
      </c>
      <c r="N62">
        <v>210.45400000000001</v>
      </c>
      <c r="S62">
        <f t="shared" si="19"/>
        <v>2.8321538461538465</v>
      </c>
    </row>
    <row r="63" spans="1:19" x14ac:dyDescent="0.2">
      <c r="A63" t="s">
        <v>26</v>
      </c>
      <c r="B63" t="s">
        <v>9</v>
      </c>
      <c r="C63" t="s">
        <v>24</v>
      </c>
      <c r="D63">
        <v>502.95400000000001</v>
      </c>
      <c r="I63">
        <f t="shared" si="18"/>
        <v>3.2760487804878049</v>
      </c>
      <c r="N63">
        <v>180.22399999999999</v>
      </c>
      <c r="S63">
        <f t="shared" si="19"/>
        <v>2.0570256410256409</v>
      </c>
    </row>
    <row r="65" spans="1:19" x14ac:dyDescent="0.2">
      <c r="A65" t="s">
        <v>27</v>
      </c>
      <c r="B65" t="s">
        <v>9</v>
      </c>
      <c r="C65" t="s">
        <v>20</v>
      </c>
      <c r="D65">
        <v>381.20400000000001</v>
      </c>
      <c r="I65">
        <f>(D65-100)/123</f>
        <v>2.2862113821138212</v>
      </c>
      <c r="N65">
        <v>242.65199999999999</v>
      </c>
      <c r="S65">
        <f>(N65-100)/46</f>
        <v>3.1011304347826085</v>
      </c>
    </row>
    <row r="66" spans="1:19" x14ac:dyDescent="0.2">
      <c r="A66" t="s">
        <v>27</v>
      </c>
      <c r="B66" t="s">
        <v>9</v>
      </c>
      <c r="C66" t="s">
        <v>20</v>
      </c>
      <c r="D66">
        <v>509.61099999999999</v>
      </c>
      <c r="I66">
        <f t="shared" ref="I66:I74" si="20">(D66-100)/123</f>
        <v>3.3301707317073168</v>
      </c>
      <c r="N66">
        <v>202.02799999999999</v>
      </c>
      <c r="S66">
        <f t="shared" ref="S66:S74" si="21">(N66-100)/46</f>
        <v>2.218</v>
      </c>
    </row>
    <row r="67" spans="1:19" x14ac:dyDescent="0.2">
      <c r="A67" t="s">
        <v>27</v>
      </c>
      <c r="B67" t="s">
        <v>9</v>
      </c>
      <c r="C67" t="s">
        <v>20</v>
      </c>
      <c r="D67">
        <v>350.75</v>
      </c>
      <c r="I67">
        <f t="shared" si="20"/>
        <v>2.0386178861788617</v>
      </c>
      <c r="N67">
        <v>316.88</v>
      </c>
      <c r="S67">
        <f t="shared" si="21"/>
        <v>4.7147826086956517</v>
      </c>
    </row>
    <row r="68" spans="1:19" x14ac:dyDescent="0.2">
      <c r="A68" t="s">
        <v>27</v>
      </c>
      <c r="B68" t="s">
        <v>9</v>
      </c>
      <c r="C68" t="s">
        <v>20</v>
      </c>
      <c r="D68">
        <v>388.68</v>
      </c>
      <c r="I68">
        <f t="shared" si="20"/>
        <v>2.3469918699186993</v>
      </c>
      <c r="N68">
        <v>178.85599999999999</v>
      </c>
      <c r="S68">
        <f t="shared" si="21"/>
        <v>1.7142608695652173</v>
      </c>
    </row>
    <row r="69" spans="1:19" x14ac:dyDescent="0.2">
      <c r="A69" t="s">
        <v>27</v>
      </c>
      <c r="B69" t="s">
        <v>9</v>
      </c>
      <c r="C69" t="s">
        <v>20</v>
      </c>
      <c r="D69">
        <v>417.74700000000001</v>
      </c>
      <c r="I69">
        <f t="shared" si="20"/>
        <v>2.5833089430894312</v>
      </c>
      <c r="N69">
        <v>229.816</v>
      </c>
      <c r="S69">
        <f t="shared" si="21"/>
        <v>2.8220869565217392</v>
      </c>
    </row>
    <row r="70" spans="1:19" x14ac:dyDescent="0.2">
      <c r="A70" t="s">
        <v>27</v>
      </c>
      <c r="B70" t="s">
        <v>9</v>
      </c>
      <c r="C70" t="s">
        <v>24</v>
      </c>
      <c r="D70" s="1">
        <v>415.30099999999999</v>
      </c>
      <c r="I70">
        <f t="shared" si="20"/>
        <v>2.5634227642276421</v>
      </c>
      <c r="N70">
        <v>280.96199999999999</v>
      </c>
      <c r="S70">
        <f t="shared" si="21"/>
        <v>3.9339565217391304</v>
      </c>
    </row>
    <row r="71" spans="1:19" x14ac:dyDescent="0.2">
      <c r="A71" t="s">
        <v>27</v>
      </c>
      <c r="B71" t="s">
        <v>9</v>
      </c>
      <c r="C71" t="s">
        <v>24</v>
      </c>
      <c r="D71" s="1">
        <v>530.77300000000002</v>
      </c>
      <c r="I71">
        <f t="shared" si="20"/>
        <v>3.5022195121951221</v>
      </c>
      <c r="N71">
        <v>180.56800000000001</v>
      </c>
      <c r="S71">
        <f t="shared" si="21"/>
        <v>1.7514782608695654</v>
      </c>
    </row>
    <row r="72" spans="1:19" x14ac:dyDescent="0.2">
      <c r="A72" t="s">
        <v>27</v>
      </c>
      <c r="B72" t="s">
        <v>9</v>
      </c>
      <c r="C72" t="s">
        <v>24</v>
      </c>
      <c r="D72" s="1">
        <v>400.86200000000002</v>
      </c>
      <c r="I72">
        <f t="shared" si="20"/>
        <v>2.4460325203252036</v>
      </c>
      <c r="N72">
        <v>217.505</v>
      </c>
      <c r="S72">
        <f t="shared" si="21"/>
        <v>2.5544565217391302</v>
      </c>
    </row>
    <row r="73" spans="1:19" x14ac:dyDescent="0.2">
      <c r="A73" t="s">
        <v>27</v>
      </c>
      <c r="B73" t="s">
        <v>9</v>
      </c>
      <c r="C73" t="s">
        <v>24</v>
      </c>
      <c r="D73" s="1">
        <v>340.37799999999999</v>
      </c>
      <c r="I73">
        <f t="shared" si="20"/>
        <v>1.9542926829268292</v>
      </c>
      <c r="N73">
        <v>193.233</v>
      </c>
      <c r="S73">
        <f t="shared" si="21"/>
        <v>2.0268043478260869</v>
      </c>
    </row>
    <row r="74" spans="1:19" x14ac:dyDescent="0.2">
      <c r="A74" t="s">
        <v>27</v>
      </c>
      <c r="B74" t="s">
        <v>9</v>
      </c>
      <c r="C74" t="s">
        <v>24</v>
      </c>
      <c r="D74" s="1">
        <v>475.28300000000002</v>
      </c>
      <c r="I74">
        <f t="shared" si="20"/>
        <v>3.0510813008130082</v>
      </c>
      <c r="N74">
        <v>212.24</v>
      </c>
      <c r="S74">
        <f t="shared" si="21"/>
        <v>2.4400000000000004</v>
      </c>
    </row>
    <row r="76" spans="1:19" x14ac:dyDescent="0.2">
      <c r="A76" t="s">
        <v>28</v>
      </c>
      <c r="B76" t="s">
        <v>10</v>
      </c>
      <c r="C76" t="s">
        <v>24</v>
      </c>
      <c r="D76" s="1">
        <v>386</v>
      </c>
      <c r="I76">
        <f>(D76-100)/133</f>
        <v>2.1503759398496243</v>
      </c>
      <c r="N76">
        <v>145</v>
      </c>
      <c r="S76">
        <f>(N76-100)/32</f>
        <v>1.40625</v>
      </c>
    </row>
    <row r="77" spans="1:19" x14ac:dyDescent="0.2">
      <c r="A77" t="s">
        <v>28</v>
      </c>
      <c r="B77" t="s">
        <v>10</v>
      </c>
      <c r="C77" t="s">
        <v>20</v>
      </c>
      <c r="D77">
        <v>208.81399999999999</v>
      </c>
      <c r="I77">
        <f t="shared" ref="I77:I82" si="22">(D77-100)/133</f>
        <v>0.81815037593984952</v>
      </c>
      <c r="N77">
        <v>127.142</v>
      </c>
      <c r="S77">
        <f t="shared" ref="S77:S82" si="23">(N77-100)/32</f>
        <v>0.84818749999999987</v>
      </c>
    </row>
    <row r="78" spans="1:19" x14ac:dyDescent="0.2">
      <c r="A78" t="s">
        <v>28</v>
      </c>
      <c r="B78" t="s">
        <v>10</v>
      </c>
      <c r="C78" t="s">
        <v>20</v>
      </c>
      <c r="D78">
        <v>288.89800000000002</v>
      </c>
      <c r="I78">
        <f t="shared" si="22"/>
        <v>1.4202857142857144</v>
      </c>
      <c r="N78">
        <v>140.31200000000001</v>
      </c>
      <c r="S78">
        <f t="shared" si="23"/>
        <v>1.2597500000000004</v>
      </c>
    </row>
    <row r="79" spans="1:19" x14ac:dyDescent="0.2">
      <c r="A79" t="s">
        <v>28</v>
      </c>
      <c r="B79" t="s">
        <v>10</v>
      </c>
      <c r="C79" t="s">
        <v>20</v>
      </c>
      <c r="D79">
        <v>210.97800000000001</v>
      </c>
      <c r="I79">
        <f t="shared" si="22"/>
        <v>0.83442105263157906</v>
      </c>
      <c r="N79">
        <v>150.94499999999999</v>
      </c>
      <c r="S79">
        <f t="shared" si="23"/>
        <v>1.5920312499999998</v>
      </c>
    </row>
    <row r="80" spans="1:19" x14ac:dyDescent="0.2">
      <c r="A80" t="s">
        <v>28</v>
      </c>
      <c r="B80" t="s">
        <v>10</v>
      </c>
      <c r="C80" t="s">
        <v>20</v>
      </c>
      <c r="D80">
        <v>235.39699999999999</v>
      </c>
      <c r="I80">
        <f t="shared" si="22"/>
        <v>1.0180225563909773</v>
      </c>
      <c r="N80">
        <v>158.857</v>
      </c>
      <c r="S80">
        <f t="shared" si="23"/>
        <v>1.83928125</v>
      </c>
    </row>
    <row r="81" spans="1:19" x14ac:dyDescent="0.2">
      <c r="A81" t="s">
        <v>28</v>
      </c>
      <c r="B81" t="s">
        <v>10</v>
      </c>
      <c r="C81" t="s">
        <v>20</v>
      </c>
      <c r="D81">
        <v>199.989</v>
      </c>
      <c r="I81">
        <f t="shared" si="22"/>
        <v>0.75179699248120302</v>
      </c>
      <c r="N81">
        <v>126.017</v>
      </c>
      <c r="S81">
        <f t="shared" si="23"/>
        <v>0.81303124999999987</v>
      </c>
    </row>
    <row r="82" spans="1:19" x14ac:dyDescent="0.2">
      <c r="A82" t="s">
        <v>28</v>
      </c>
      <c r="B82" t="s">
        <v>10</v>
      </c>
      <c r="C82" t="s">
        <v>20</v>
      </c>
      <c r="D82">
        <v>188</v>
      </c>
      <c r="I82">
        <f t="shared" si="22"/>
        <v>0.66165413533834583</v>
      </c>
      <c r="N82">
        <v>128.14599999999999</v>
      </c>
      <c r="S82">
        <f t="shared" si="23"/>
        <v>0.87956249999999958</v>
      </c>
    </row>
    <row r="84" spans="1:19" x14ac:dyDescent="0.2">
      <c r="A84" t="s">
        <v>29</v>
      </c>
      <c r="B84" t="s">
        <v>9</v>
      </c>
      <c r="C84" t="s">
        <v>20</v>
      </c>
      <c r="N84">
        <v>156.19999999999999</v>
      </c>
      <c r="S84">
        <f>(N84-100)/23</f>
        <v>2.4434782608695649</v>
      </c>
    </row>
    <row r="85" spans="1:19" x14ac:dyDescent="0.2">
      <c r="A85" t="s">
        <v>29</v>
      </c>
      <c r="B85" t="s">
        <v>9</v>
      </c>
      <c r="C85" t="s">
        <v>20</v>
      </c>
      <c r="N85">
        <v>167.72200000000001</v>
      </c>
      <c r="S85">
        <f t="shared" ref="S85:S100" si="24">(N85-100)/23</f>
        <v>2.9444347826086958</v>
      </c>
    </row>
    <row r="86" spans="1:19" x14ac:dyDescent="0.2">
      <c r="A86" t="s">
        <v>29</v>
      </c>
      <c r="B86" t="s">
        <v>9</v>
      </c>
      <c r="C86" t="s">
        <v>20</v>
      </c>
      <c r="N86">
        <v>160.18199999999999</v>
      </c>
      <c r="S86">
        <f t="shared" si="24"/>
        <v>2.6166086956521735</v>
      </c>
    </row>
    <row r="87" spans="1:19" x14ac:dyDescent="0.2">
      <c r="A87" t="s">
        <v>29</v>
      </c>
      <c r="B87" t="s">
        <v>9</v>
      </c>
      <c r="C87" t="s">
        <v>20</v>
      </c>
      <c r="N87">
        <v>153.71100000000001</v>
      </c>
      <c r="S87">
        <f t="shared" si="24"/>
        <v>2.3352608695652179</v>
      </c>
    </row>
    <row r="88" spans="1:19" x14ac:dyDescent="0.2">
      <c r="A88" t="s">
        <v>29</v>
      </c>
      <c r="B88" t="s">
        <v>9</v>
      </c>
      <c r="C88" t="s">
        <v>20</v>
      </c>
      <c r="N88">
        <v>142.53800000000001</v>
      </c>
      <c r="S88">
        <f t="shared" si="24"/>
        <v>1.8494782608695657</v>
      </c>
    </row>
    <row r="89" spans="1:19" x14ac:dyDescent="0.2">
      <c r="A89" t="s">
        <v>29</v>
      </c>
      <c r="B89" t="s">
        <v>9</v>
      </c>
      <c r="C89" t="s">
        <v>20</v>
      </c>
      <c r="N89">
        <v>177.31100000000001</v>
      </c>
      <c r="S89">
        <f t="shared" si="24"/>
        <v>3.3613478260869569</v>
      </c>
    </row>
    <row r="90" spans="1:19" x14ac:dyDescent="0.2">
      <c r="A90" t="s">
        <v>29</v>
      </c>
      <c r="B90" t="s">
        <v>9</v>
      </c>
      <c r="C90" t="s">
        <v>20</v>
      </c>
      <c r="N90">
        <v>146.923</v>
      </c>
      <c r="S90">
        <f t="shared" si="24"/>
        <v>2.0401304347826086</v>
      </c>
    </row>
    <row r="91" spans="1:19" x14ac:dyDescent="0.2">
      <c r="A91" t="s">
        <v>29</v>
      </c>
      <c r="B91" t="s">
        <v>9</v>
      </c>
      <c r="C91" t="s">
        <v>20</v>
      </c>
      <c r="N91">
        <v>153.72499999999999</v>
      </c>
      <c r="S91">
        <f t="shared" si="24"/>
        <v>2.3358695652173909</v>
      </c>
    </row>
    <row r="92" spans="1:19" x14ac:dyDescent="0.2">
      <c r="A92" t="s">
        <v>29</v>
      </c>
      <c r="B92" t="s">
        <v>9</v>
      </c>
      <c r="C92" t="s">
        <v>20</v>
      </c>
      <c r="N92">
        <v>167.511</v>
      </c>
      <c r="S92">
        <f t="shared" si="24"/>
        <v>2.9352608695652171</v>
      </c>
    </row>
    <row r="93" spans="1:19" x14ac:dyDescent="0.2">
      <c r="A93" t="s">
        <v>29</v>
      </c>
      <c r="B93" t="s">
        <v>9</v>
      </c>
      <c r="C93" t="s">
        <v>20</v>
      </c>
      <c r="N93">
        <v>168.691</v>
      </c>
      <c r="S93">
        <f t="shared" si="24"/>
        <v>2.9865652173913046</v>
      </c>
    </row>
    <row r="94" spans="1:19" x14ac:dyDescent="0.2">
      <c r="A94" t="s">
        <v>29</v>
      </c>
      <c r="B94" t="s">
        <v>9</v>
      </c>
      <c r="C94" t="s">
        <v>24</v>
      </c>
      <c r="N94">
        <v>157.751</v>
      </c>
      <c r="S94">
        <f t="shared" si="24"/>
        <v>2.5109130434782609</v>
      </c>
    </row>
    <row r="95" spans="1:19" x14ac:dyDescent="0.2">
      <c r="A95" t="s">
        <v>29</v>
      </c>
      <c r="B95" t="s">
        <v>9</v>
      </c>
      <c r="C95" t="s">
        <v>24</v>
      </c>
      <c r="N95">
        <v>173.08099999999999</v>
      </c>
      <c r="S95">
        <f t="shared" si="24"/>
        <v>3.1774347826086951</v>
      </c>
    </row>
    <row r="96" spans="1:19" x14ac:dyDescent="0.2">
      <c r="A96" t="s">
        <v>29</v>
      </c>
      <c r="B96" t="s">
        <v>9</v>
      </c>
      <c r="C96" t="s">
        <v>24</v>
      </c>
      <c r="N96">
        <v>189.23500000000001</v>
      </c>
      <c r="S96">
        <f t="shared" si="24"/>
        <v>3.8797826086956526</v>
      </c>
    </row>
    <row r="97" spans="1:19" x14ac:dyDescent="0.2">
      <c r="A97" t="s">
        <v>29</v>
      </c>
      <c r="B97" t="s">
        <v>9</v>
      </c>
      <c r="C97" t="s">
        <v>24</v>
      </c>
      <c r="N97">
        <v>148.70500000000001</v>
      </c>
      <c r="S97">
        <f t="shared" si="24"/>
        <v>2.1176086956521742</v>
      </c>
    </row>
    <row r="98" spans="1:19" x14ac:dyDescent="0.2">
      <c r="A98" t="s">
        <v>29</v>
      </c>
      <c r="B98" t="s">
        <v>9</v>
      </c>
      <c r="C98" t="s">
        <v>24</v>
      </c>
      <c r="N98">
        <v>152.602</v>
      </c>
      <c r="S98">
        <f t="shared" si="24"/>
        <v>2.2870434782608697</v>
      </c>
    </row>
    <row r="99" spans="1:19" x14ac:dyDescent="0.2">
      <c r="A99" t="s">
        <v>29</v>
      </c>
      <c r="B99" t="s">
        <v>9</v>
      </c>
      <c r="C99" t="s">
        <v>24</v>
      </c>
      <c r="N99">
        <v>149.66800000000001</v>
      </c>
      <c r="S99">
        <f t="shared" si="24"/>
        <v>2.1594782608695655</v>
      </c>
    </row>
    <row r="100" spans="1:19" x14ac:dyDescent="0.2">
      <c r="A100" t="s">
        <v>29</v>
      </c>
      <c r="B100" t="s">
        <v>9</v>
      </c>
      <c r="C100" t="s">
        <v>24</v>
      </c>
      <c r="N100">
        <v>143.47800000000001</v>
      </c>
      <c r="S100">
        <f t="shared" si="24"/>
        <v>1.8903478260869568</v>
      </c>
    </row>
    <row r="102" spans="1:19" x14ac:dyDescent="0.2">
      <c r="A102" t="s">
        <v>30</v>
      </c>
      <c r="B102" t="s">
        <v>10</v>
      </c>
      <c r="C102" t="s">
        <v>20</v>
      </c>
      <c r="N102">
        <v>142.209</v>
      </c>
      <c r="S102">
        <f>(N102-100)/35</f>
        <v>1.2059714285714287</v>
      </c>
    </row>
    <row r="103" spans="1:19" x14ac:dyDescent="0.2">
      <c r="A103" t="s">
        <v>30</v>
      </c>
      <c r="B103" t="s">
        <v>10</v>
      </c>
      <c r="C103" t="s">
        <v>20</v>
      </c>
      <c r="N103">
        <v>136.095</v>
      </c>
      <c r="S103">
        <f t="shared" ref="S103:S109" si="25">(N103-100)/35</f>
        <v>1.0312857142857144</v>
      </c>
    </row>
    <row r="104" spans="1:19" x14ac:dyDescent="0.2">
      <c r="A104" t="s">
        <v>30</v>
      </c>
      <c r="B104" t="s">
        <v>10</v>
      </c>
      <c r="C104" t="s">
        <v>20</v>
      </c>
      <c r="N104">
        <v>141.02699999999999</v>
      </c>
      <c r="S104">
        <f t="shared" si="25"/>
        <v>1.1721999999999997</v>
      </c>
    </row>
    <row r="105" spans="1:19" x14ac:dyDescent="0.2">
      <c r="A105" t="s">
        <v>30</v>
      </c>
      <c r="B105" t="s">
        <v>10</v>
      </c>
      <c r="C105" t="s">
        <v>20</v>
      </c>
      <c r="N105">
        <v>149.328</v>
      </c>
      <c r="S105">
        <f t="shared" si="25"/>
        <v>1.4093714285714287</v>
      </c>
    </row>
    <row r="106" spans="1:19" x14ac:dyDescent="0.2">
      <c r="A106" t="s">
        <v>30</v>
      </c>
      <c r="B106" t="s">
        <v>10</v>
      </c>
      <c r="C106" t="s">
        <v>20</v>
      </c>
      <c r="N106">
        <v>128.42699999999999</v>
      </c>
      <c r="S106">
        <f t="shared" si="25"/>
        <v>0.81219999999999981</v>
      </c>
    </row>
    <row r="107" spans="1:19" x14ac:dyDescent="0.2">
      <c r="A107" t="s">
        <v>30</v>
      </c>
      <c r="B107" t="s">
        <v>10</v>
      </c>
      <c r="C107" t="s">
        <v>20</v>
      </c>
      <c r="N107">
        <v>127.57599999999999</v>
      </c>
      <c r="S107">
        <f t="shared" si="25"/>
        <v>0.78788571428571408</v>
      </c>
    </row>
    <row r="108" spans="1:19" x14ac:dyDescent="0.2">
      <c r="A108" t="s">
        <v>30</v>
      </c>
      <c r="B108" t="s">
        <v>10</v>
      </c>
      <c r="C108" t="s">
        <v>24</v>
      </c>
      <c r="N108">
        <v>133.59399999999999</v>
      </c>
      <c r="S108">
        <f t="shared" si="25"/>
        <v>0.95982857142857125</v>
      </c>
    </row>
    <row r="109" spans="1:19" x14ac:dyDescent="0.2">
      <c r="A109" t="s">
        <v>30</v>
      </c>
      <c r="B109" t="s">
        <v>10</v>
      </c>
      <c r="C109" t="s">
        <v>24</v>
      </c>
      <c r="N109">
        <v>170.05</v>
      </c>
      <c r="S109">
        <f t="shared" si="25"/>
        <v>2.0014285714285718</v>
      </c>
    </row>
    <row r="111" spans="1:19" x14ac:dyDescent="0.2">
      <c r="A111" t="s">
        <v>31</v>
      </c>
      <c r="B111" t="s">
        <v>10</v>
      </c>
      <c r="C111" t="s">
        <v>20</v>
      </c>
      <c r="N111">
        <v>137.61699999999999</v>
      </c>
      <c r="S111">
        <f>(N111-100)/31</f>
        <v>1.2134516129032256</v>
      </c>
    </row>
    <row r="112" spans="1:19" x14ac:dyDescent="0.2">
      <c r="A112" t="s">
        <v>31</v>
      </c>
      <c r="B112" t="s">
        <v>10</v>
      </c>
      <c r="C112" t="s">
        <v>20</v>
      </c>
      <c r="N112">
        <v>142.43100000000001</v>
      </c>
      <c r="S112">
        <f t="shared" ref="S112:S119" si="26">(N112-100)/31</f>
        <v>1.3687419354838712</v>
      </c>
    </row>
    <row r="113" spans="1:19" x14ac:dyDescent="0.2">
      <c r="A113" t="s">
        <v>31</v>
      </c>
      <c r="B113" t="s">
        <v>10</v>
      </c>
      <c r="C113" t="s">
        <v>20</v>
      </c>
      <c r="N113">
        <v>133.155</v>
      </c>
      <c r="S113">
        <f t="shared" si="26"/>
        <v>1.0695161290322581</v>
      </c>
    </row>
    <row r="114" spans="1:19" x14ac:dyDescent="0.2">
      <c r="A114" t="s">
        <v>31</v>
      </c>
      <c r="B114" t="s">
        <v>10</v>
      </c>
      <c r="C114" t="s">
        <v>20</v>
      </c>
      <c r="N114">
        <v>133.31700000000001</v>
      </c>
      <c r="S114">
        <f t="shared" si="26"/>
        <v>1.0747419354838712</v>
      </c>
    </row>
    <row r="115" spans="1:19" x14ac:dyDescent="0.2">
      <c r="A115" t="s">
        <v>31</v>
      </c>
      <c r="B115" t="s">
        <v>10</v>
      </c>
      <c r="C115" t="s">
        <v>20</v>
      </c>
      <c r="N115">
        <v>124.251</v>
      </c>
      <c r="S115">
        <f t="shared" si="26"/>
        <v>0.78229032258064535</v>
      </c>
    </row>
    <row r="116" spans="1:19" x14ac:dyDescent="0.2">
      <c r="A116" t="s">
        <v>31</v>
      </c>
      <c r="B116" t="s">
        <v>10</v>
      </c>
      <c r="C116" t="s">
        <v>20</v>
      </c>
      <c r="N116">
        <v>130.15199999999999</v>
      </c>
      <c r="S116">
        <f t="shared" si="26"/>
        <v>0.97264516129032219</v>
      </c>
    </row>
    <row r="117" spans="1:19" x14ac:dyDescent="0.2">
      <c r="A117" t="s">
        <v>31</v>
      </c>
      <c r="B117" t="s">
        <v>10</v>
      </c>
      <c r="C117" t="s">
        <v>20</v>
      </c>
      <c r="N117">
        <v>132.672</v>
      </c>
      <c r="S117">
        <f t="shared" si="26"/>
        <v>1.0539354838709676</v>
      </c>
    </row>
    <row r="118" spans="1:19" x14ac:dyDescent="0.2">
      <c r="A118" t="s">
        <v>31</v>
      </c>
      <c r="B118" t="s">
        <v>10</v>
      </c>
      <c r="C118" t="s">
        <v>24</v>
      </c>
      <c r="N118">
        <v>163.227</v>
      </c>
      <c r="S118">
        <f t="shared" si="26"/>
        <v>2.0395806451612906</v>
      </c>
    </row>
    <row r="119" spans="1:19" x14ac:dyDescent="0.2">
      <c r="A119" t="s">
        <v>31</v>
      </c>
      <c r="B119" t="s">
        <v>10</v>
      </c>
      <c r="C119" t="s">
        <v>24</v>
      </c>
      <c r="N119">
        <v>142.92699999999999</v>
      </c>
      <c r="S119">
        <f t="shared" si="26"/>
        <v>1.3847419354838708</v>
      </c>
    </row>
    <row r="121" spans="1:19" x14ac:dyDescent="0.2">
      <c r="A121" t="s">
        <v>32</v>
      </c>
      <c r="B121" t="s">
        <v>10</v>
      </c>
      <c r="C121" t="s">
        <v>20</v>
      </c>
      <c r="N121" s="1">
        <v>129.80199999999999</v>
      </c>
      <c r="S121">
        <f>(N121-100)/35</f>
        <v>0.85148571428571407</v>
      </c>
    </row>
    <row r="122" spans="1:19" x14ac:dyDescent="0.2">
      <c r="A122" t="s">
        <v>32</v>
      </c>
      <c r="B122" t="s">
        <v>10</v>
      </c>
      <c r="C122" t="s">
        <v>20</v>
      </c>
      <c r="N122" s="1">
        <v>147.30199999999999</v>
      </c>
      <c r="S122">
        <f t="shared" ref="S122:S129" si="27">(N122-100)/35</f>
        <v>1.3514857142857142</v>
      </c>
    </row>
    <row r="123" spans="1:19" x14ac:dyDescent="0.2">
      <c r="A123" t="s">
        <v>32</v>
      </c>
      <c r="B123" t="s">
        <v>10</v>
      </c>
      <c r="C123" t="s">
        <v>20</v>
      </c>
      <c r="N123" s="1">
        <v>147.23400000000001</v>
      </c>
      <c r="S123">
        <f t="shared" si="27"/>
        <v>1.3495428571428574</v>
      </c>
    </row>
    <row r="124" spans="1:19" x14ac:dyDescent="0.2">
      <c r="A124" t="s">
        <v>32</v>
      </c>
      <c r="B124" t="s">
        <v>10</v>
      </c>
      <c r="C124" t="s">
        <v>20</v>
      </c>
      <c r="N124" s="1">
        <v>148.19300000000001</v>
      </c>
      <c r="S124">
        <f t="shared" si="27"/>
        <v>1.3769428571428575</v>
      </c>
    </row>
    <row r="125" spans="1:19" x14ac:dyDescent="0.2">
      <c r="A125" t="s">
        <v>32</v>
      </c>
      <c r="B125" t="s">
        <v>10</v>
      </c>
      <c r="C125" t="s">
        <v>20</v>
      </c>
      <c r="N125" s="1">
        <v>146.58500000000001</v>
      </c>
      <c r="S125">
        <f t="shared" si="27"/>
        <v>1.3310000000000002</v>
      </c>
    </row>
    <row r="126" spans="1:19" x14ac:dyDescent="0.2">
      <c r="A126" t="s">
        <v>32</v>
      </c>
      <c r="B126" t="s">
        <v>10</v>
      </c>
      <c r="C126" t="s">
        <v>20</v>
      </c>
      <c r="N126" s="1">
        <v>134.62200000000001</v>
      </c>
      <c r="S126">
        <f t="shared" si="27"/>
        <v>0.98920000000000041</v>
      </c>
    </row>
    <row r="127" spans="1:19" x14ac:dyDescent="0.2">
      <c r="A127" t="s">
        <v>32</v>
      </c>
      <c r="B127" t="s">
        <v>10</v>
      </c>
      <c r="C127" t="s">
        <v>24</v>
      </c>
      <c r="N127">
        <v>151.97800000000001</v>
      </c>
      <c r="S127">
        <f t="shared" si="27"/>
        <v>1.4850857142857146</v>
      </c>
    </row>
    <row r="128" spans="1:19" x14ac:dyDescent="0.2">
      <c r="A128" t="s">
        <v>32</v>
      </c>
      <c r="B128" t="s">
        <v>10</v>
      </c>
      <c r="C128" t="s">
        <v>24</v>
      </c>
      <c r="N128">
        <v>178.54599999999999</v>
      </c>
      <c r="S128">
        <f t="shared" si="27"/>
        <v>2.2441714285714283</v>
      </c>
    </row>
    <row r="129" spans="1:19" x14ac:dyDescent="0.2">
      <c r="A129" t="s">
        <v>32</v>
      </c>
      <c r="B129" t="s">
        <v>10</v>
      </c>
      <c r="C129" t="s">
        <v>24</v>
      </c>
      <c r="N129">
        <v>147.56</v>
      </c>
      <c r="S129">
        <f t="shared" si="27"/>
        <v>1.358857142857143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2024-09-23T19:28:42Z</dcterms:created>
  <dcterms:modified xsi:type="dcterms:W3CDTF">2024-09-24T00:49:37Z</dcterms:modified>
</cp:coreProperties>
</file>