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csegura/Desktop/PP4_github/Figure2/"/>
    </mc:Choice>
  </mc:AlternateContent>
  <xr:revisionPtr revIDLastSave="0" documentId="13_ncr:1_{99B2CE42-31B2-534C-8873-2F99BF3935A2}" xr6:coauthVersionLast="47" xr6:coauthVersionMax="47" xr10:uidLastSave="{00000000-0000-0000-0000-000000000000}"/>
  <bookViews>
    <workbookView xWindow="-33300" yWindow="3300" windowWidth="27640" windowHeight="16440" activeTab="1" xr2:uid="{B2A94D1A-940C-B345-851C-88187EA9B148}"/>
  </bookViews>
  <sheets>
    <sheet name="Fig 2C" sheetId="1" r:id="rId1"/>
    <sheet name="Fig 2F" sheetId="2" r:id="rId2"/>
    <sheet name="STAT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9" i="2" l="1"/>
  <c r="S128" i="2"/>
  <c r="S127" i="2"/>
  <c r="S126" i="2"/>
  <c r="S125" i="2"/>
  <c r="S124" i="2"/>
  <c r="S123" i="2"/>
  <c r="S122" i="2"/>
  <c r="S121" i="2"/>
  <c r="S119" i="2"/>
  <c r="S118" i="2"/>
  <c r="S117" i="2"/>
  <c r="S116" i="2"/>
  <c r="S115" i="2"/>
  <c r="S114" i="2"/>
  <c r="S113" i="2"/>
  <c r="S112" i="2"/>
  <c r="S111" i="2"/>
  <c r="S109" i="2"/>
  <c r="S108" i="2"/>
  <c r="S107" i="2"/>
  <c r="S106" i="2"/>
  <c r="S105" i="2"/>
  <c r="S104" i="2"/>
  <c r="S103" i="2"/>
  <c r="S102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2" i="2"/>
  <c r="I82" i="2"/>
  <c r="S81" i="2"/>
  <c r="I81" i="2"/>
  <c r="S80" i="2"/>
  <c r="I80" i="2"/>
  <c r="S79" i="2"/>
  <c r="I79" i="2"/>
  <c r="S78" i="2"/>
  <c r="I78" i="2"/>
  <c r="S77" i="2"/>
  <c r="I77" i="2"/>
  <c r="S76" i="2"/>
  <c r="I76" i="2"/>
  <c r="S74" i="2"/>
  <c r="I74" i="2"/>
  <c r="S73" i="2"/>
  <c r="I73" i="2"/>
  <c r="S72" i="2"/>
  <c r="I72" i="2"/>
  <c r="S71" i="2"/>
  <c r="I71" i="2"/>
  <c r="S70" i="2"/>
  <c r="I70" i="2"/>
  <c r="S69" i="2"/>
  <c r="I69" i="2"/>
  <c r="S68" i="2"/>
  <c r="I68" i="2"/>
  <c r="S67" i="2"/>
  <c r="I67" i="2"/>
  <c r="S66" i="2"/>
  <c r="I66" i="2"/>
  <c r="S65" i="2"/>
  <c r="I65" i="2"/>
  <c r="S63" i="2"/>
  <c r="I63" i="2"/>
  <c r="S62" i="2"/>
  <c r="I62" i="2"/>
  <c r="S61" i="2"/>
  <c r="I61" i="2"/>
  <c r="S60" i="2"/>
  <c r="I60" i="2"/>
  <c r="S59" i="2"/>
  <c r="I59" i="2"/>
  <c r="S58" i="2"/>
  <c r="I58" i="2"/>
  <c r="S57" i="2"/>
  <c r="I57" i="2"/>
  <c r="S56" i="2"/>
  <c r="I56" i="2"/>
  <c r="S55" i="2"/>
  <c r="I55" i="2"/>
  <c r="S54" i="2"/>
  <c r="I54" i="2"/>
  <c r="S53" i="2"/>
  <c r="I53" i="2"/>
  <c r="S52" i="2"/>
  <c r="I52" i="2"/>
  <c r="S51" i="2"/>
  <c r="I51" i="2"/>
  <c r="S50" i="2"/>
  <c r="I50" i="2"/>
  <c r="S49" i="2"/>
  <c r="I49" i="2"/>
  <c r="S47" i="2"/>
  <c r="I47" i="2"/>
  <c r="S46" i="2"/>
  <c r="I46" i="2"/>
  <c r="S45" i="2"/>
  <c r="I45" i="2"/>
  <c r="S44" i="2"/>
  <c r="I44" i="2"/>
  <c r="S43" i="2"/>
  <c r="I43" i="2"/>
  <c r="S42" i="2"/>
  <c r="I42" i="2"/>
  <c r="S41" i="2"/>
  <c r="I41" i="2"/>
  <c r="S40" i="2"/>
  <c r="I40" i="2"/>
  <c r="S39" i="2"/>
  <c r="I39" i="2"/>
  <c r="S38" i="2"/>
  <c r="I38" i="2"/>
  <c r="S37" i="2"/>
  <c r="I37" i="2"/>
  <c r="S36" i="2"/>
  <c r="I36" i="2"/>
  <c r="S33" i="2"/>
  <c r="I33" i="2"/>
  <c r="S32" i="2"/>
  <c r="I32" i="2"/>
  <c r="S31" i="2"/>
  <c r="I31" i="2"/>
  <c r="S30" i="2"/>
  <c r="L30" i="2"/>
  <c r="K30" i="2"/>
  <c r="J30" i="2"/>
  <c r="I30" i="2"/>
  <c r="S29" i="2"/>
  <c r="L29" i="2"/>
  <c r="K29" i="2"/>
  <c r="J29" i="2"/>
  <c r="I29" i="2"/>
  <c r="S28" i="2"/>
  <c r="L28" i="2"/>
  <c r="K28" i="2"/>
  <c r="J28" i="2"/>
  <c r="I28" i="2"/>
  <c r="S27" i="2"/>
  <c r="L27" i="2"/>
  <c r="K27" i="2"/>
  <c r="J27" i="2"/>
  <c r="I27" i="2"/>
  <c r="S26" i="2"/>
  <c r="L26" i="2"/>
  <c r="K26" i="2"/>
  <c r="J26" i="2"/>
  <c r="I26" i="2"/>
  <c r="S25" i="2"/>
  <c r="L25" i="2"/>
  <c r="K25" i="2"/>
  <c r="J25" i="2"/>
  <c r="I25" i="2"/>
  <c r="S24" i="2"/>
  <c r="L24" i="2"/>
  <c r="K24" i="2"/>
  <c r="J24" i="2"/>
  <c r="I24" i="2"/>
  <c r="S23" i="2"/>
  <c r="L23" i="2"/>
  <c r="K23" i="2"/>
  <c r="J23" i="2"/>
  <c r="I23" i="2"/>
  <c r="S22" i="2"/>
  <c r="L22" i="2"/>
  <c r="K22" i="2"/>
  <c r="J22" i="2"/>
  <c r="I22" i="2"/>
  <c r="S21" i="2"/>
  <c r="L21" i="2"/>
  <c r="K21" i="2"/>
  <c r="J21" i="2"/>
  <c r="I21" i="2"/>
  <c r="S17" i="2"/>
  <c r="I17" i="2"/>
  <c r="S16" i="2"/>
  <c r="I16" i="2"/>
  <c r="S15" i="2"/>
  <c r="I15" i="2"/>
  <c r="S14" i="2"/>
  <c r="I14" i="2"/>
  <c r="S13" i="2"/>
  <c r="I13" i="2"/>
  <c r="S12" i="2"/>
  <c r="I12" i="2"/>
  <c r="S11" i="2"/>
  <c r="L11" i="2"/>
  <c r="K11" i="2"/>
  <c r="J11" i="2"/>
  <c r="I11" i="2"/>
  <c r="S10" i="2"/>
  <c r="L10" i="2"/>
  <c r="K10" i="2"/>
  <c r="J10" i="2"/>
  <c r="I10" i="2"/>
  <c r="S9" i="2"/>
  <c r="L9" i="2"/>
  <c r="K9" i="2"/>
  <c r="J9" i="2"/>
  <c r="I9" i="2"/>
  <c r="S8" i="2"/>
  <c r="L8" i="2"/>
  <c r="K8" i="2"/>
  <c r="J8" i="2"/>
  <c r="I8" i="2"/>
  <c r="S7" i="2"/>
  <c r="L7" i="2"/>
  <c r="K7" i="2"/>
  <c r="J7" i="2"/>
  <c r="I7" i="2"/>
  <c r="S6" i="2"/>
  <c r="L6" i="2"/>
  <c r="K6" i="2"/>
  <c r="J6" i="2"/>
  <c r="I6" i="2"/>
  <c r="S5" i="2"/>
  <c r="L5" i="2"/>
  <c r="K5" i="2"/>
  <c r="J5" i="2"/>
  <c r="I5" i="2"/>
  <c r="S4" i="2"/>
  <c r="L4" i="2"/>
  <c r="K4" i="2"/>
  <c r="J4" i="2"/>
  <c r="I4" i="2"/>
  <c r="S3" i="2"/>
  <c r="L3" i="2"/>
  <c r="K3" i="2"/>
  <c r="J3" i="2"/>
  <c r="I3" i="2"/>
  <c r="S2" i="2"/>
  <c r="L2" i="2"/>
  <c r="K2" i="2"/>
  <c r="J2" i="2"/>
  <c r="I2" i="2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</calcChain>
</file>

<file path=xl/sharedStrings.xml><?xml version="1.0" encoding="utf-8"?>
<sst xmlns="http://schemas.openxmlformats.org/spreadsheetml/2006/main" count="884" uniqueCount="78">
  <si>
    <t>file name</t>
  </si>
  <si>
    <t>microscope</t>
  </si>
  <si>
    <t>genotype</t>
  </si>
  <si>
    <t>spot size (X,Y,Z)</t>
  </si>
  <si>
    <t>phase</t>
  </si>
  <si>
    <t>raw AC GFP</t>
  </si>
  <si>
    <t>subtracted AC GFP</t>
  </si>
  <si>
    <t>AC/Cyto GFP</t>
  </si>
  <si>
    <t>RCS PP4KO x yTub23CGFP, ChJup female overview_2024-08-23_1_deconvolved_F1_ANNOTATED</t>
  </si>
  <si>
    <t>BC43</t>
  </si>
  <si>
    <t>WT</t>
  </si>
  <si>
    <t>1,1,2</t>
  </si>
  <si>
    <t>interphase</t>
  </si>
  <si>
    <t>1.33, 1.33, 3</t>
  </si>
  <si>
    <t>prometaphase</t>
  </si>
  <si>
    <t>RCS PP4KO x yTub23CGFP, ChJup female overview_2024-08-23_1_deconvolved_F2_ANNOTATED</t>
  </si>
  <si>
    <t>RCS PP4KO x yTub23CGFP, ChJup round 2_2024-08-23_deconvolved_F0_Male_ANNOTATED</t>
  </si>
  <si>
    <t>PP4KO</t>
  </si>
  <si>
    <t>RCS PP4KO x yTub23CGFP, ChJup round 2_2024-08-23_deconvolved_F1_Male_ANNOTATED</t>
  </si>
  <si>
    <t>RCS PP4KO x yTub23CGFP, ChJup round 2_2024-08-23_deconvolved_F2_male, 3 div_ANNOTATED</t>
  </si>
  <si>
    <t>1.33,1.33,3</t>
  </si>
  <si>
    <t>yTub23CGFP PP4KO_6_female_brains - Position 6 Image 6 ANNOTATE</t>
  </si>
  <si>
    <t>3i</t>
  </si>
  <si>
    <t>1.5,1.5,2</t>
  </si>
  <si>
    <t>2,2,3.5</t>
  </si>
  <si>
    <t>yTub23CGFP PP4KO_1_female_brains - Position 1 Image 1 looks male</t>
  </si>
  <si>
    <t>file</t>
  </si>
  <si>
    <t>RFP AC mean</t>
  </si>
  <si>
    <t>RFP AC median</t>
  </si>
  <si>
    <t>RFP AC max</t>
  </si>
  <si>
    <t>RFP AC sum</t>
  </si>
  <si>
    <t>RFP AC mean adj.</t>
  </si>
  <si>
    <t>RFP AC median adj.</t>
  </si>
  <si>
    <t>RFP AC max adj.</t>
  </si>
  <si>
    <t>RFP AC sum adj.</t>
  </si>
  <si>
    <t>GFP AC mean</t>
  </si>
  <si>
    <t>GFP AC median</t>
  </si>
  <si>
    <t>GFP AC max</t>
  </si>
  <si>
    <t>GFP AC sum</t>
  </si>
  <si>
    <t>GFP AC mean adj.</t>
  </si>
  <si>
    <t>2021-08-17_yTubGFP-ChJup_2_Capture 2 - Position 1</t>
  </si>
  <si>
    <t>2023-03-08 yTub37C-GFP ChJup PP4KO_1_Capture 1 - Position 1</t>
  </si>
  <si>
    <t>2021-08-17_yTubGFP-ChJup_4_Capture 2 - Position 3</t>
  </si>
  <si>
    <t>2021-08-17_yTubGFP-ChJup_6_Capture 3 - Position 1</t>
  </si>
  <si>
    <t>2021-08-17_yTubGFP-ChJup_7_Capture 3 - Position 2</t>
  </si>
  <si>
    <t>2023-03-08 yTub37C-GFP ChJup PP4KO_2_Capture 1 - Position 2</t>
  </si>
  <si>
    <t>2022-02-09_ytubgfpxpp4ko_1_males_8_pp4ko-female - position 2_interphase</t>
  </si>
  <si>
    <t>2022-02-09_ytubgfpxpp4ko_1_males_3_pp4ko-male - position 2, 1 div</t>
  </si>
  <si>
    <t>2022-02-09_ytubgfpxpp4ko_1_males_4_pp4ko-male - position 3, 2 div</t>
  </si>
  <si>
    <t>2022-02-09_ytubgfpxpp4ko_1_males_5_pp4ko-male - position 4, 3 div</t>
  </si>
  <si>
    <t>control variable</t>
  </si>
  <si>
    <t>experimental variable</t>
  </si>
  <si>
    <t>marker</t>
  </si>
  <si>
    <t>test</t>
  </si>
  <si>
    <t>y-value</t>
  </si>
  <si>
    <t>control n</t>
  </si>
  <si>
    <t>experimental n</t>
  </si>
  <si>
    <t>control mean</t>
  </si>
  <si>
    <t>experimental mean</t>
  </si>
  <si>
    <t>control stdev</t>
  </si>
  <si>
    <t>experimental stdev</t>
  </si>
  <si>
    <t>test statistic</t>
  </si>
  <si>
    <t>degrees of freedom</t>
  </si>
  <si>
    <t>critical value</t>
  </si>
  <si>
    <t>p-value</t>
  </si>
  <si>
    <t>significance</t>
  </si>
  <si>
    <t>yTub23C::GFP</t>
  </si>
  <si>
    <t>Unpaired Student's T-test</t>
  </si>
  <si>
    <t>N/A</t>
  </si>
  <si>
    <t>****</t>
  </si>
  <si>
    <t>ns</t>
  </si>
  <si>
    <t>yTub37C::GFP</t>
  </si>
  <si>
    <t>Mann-Whitney U Test</t>
  </si>
  <si>
    <t>**</t>
  </si>
  <si>
    <t>index</t>
  </si>
  <si>
    <t>figure</t>
  </si>
  <si>
    <t>2C</t>
  </si>
  <si>
    <t>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</si>
</sst>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55B2B-87A8-E540-8C69-09735F3300C9}">
  <dimension ref="A1:H92"/>
  <sheetViews>
    <sheetView workbookViewId="0">
      <selection activeCell="G2" sqref="G2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156.93700000000001</v>
      </c>
      <c r="G2">
        <f>F2-100</f>
        <v>56.937000000000012</v>
      </c>
      <c r="H2">
        <f>G2/15</f>
        <v>3.7958000000000007</v>
      </c>
    </row>
    <row r="3" spans="1:8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>
        <v>175.26499999999999</v>
      </c>
      <c r="G3">
        <f t="shared" ref="G3:G54" si="0">F3-100</f>
        <v>75.264999999999986</v>
      </c>
      <c r="H3">
        <f t="shared" ref="H3:H54" si="1">G3/15</f>
        <v>5.0176666666666661</v>
      </c>
    </row>
    <row r="4" spans="1:8" x14ac:dyDescent="0.2">
      <c r="A4" t="s">
        <v>8</v>
      </c>
      <c r="B4" t="s">
        <v>9</v>
      </c>
      <c r="C4" t="s">
        <v>10</v>
      </c>
      <c r="D4" t="s">
        <v>11</v>
      </c>
      <c r="E4" t="s">
        <v>12</v>
      </c>
      <c r="F4">
        <v>157.01300000000001</v>
      </c>
      <c r="G4">
        <f t="shared" si="0"/>
        <v>57.013000000000005</v>
      </c>
      <c r="H4">
        <f t="shared" si="1"/>
        <v>3.8008666666666668</v>
      </c>
    </row>
    <row r="5" spans="1:8" x14ac:dyDescent="0.2">
      <c r="A5" t="s">
        <v>8</v>
      </c>
      <c r="B5" t="s">
        <v>9</v>
      </c>
      <c r="C5" t="s">
        <v>10</v>
      </c>
      <c r="D5" t="s">
        <v>11</v>
      </c>
      <c r="E5" t="s">
        <v>12</v>
      </c>
      <c r="F5">
        <v>196.20500000000001</v>
      </c>
      <c r="G5">
        <f t="shared" si="0"/>
        <v>96.205000000000013</v>
      </c>
      <c r="H5">
        <f t="shared" si="1"/>
        <v>6.4136666666666677</v>
      </c>
    </row>
    <row r="6" spans="1:8" x14ac:dyDescent="0.2">
      <c r="A6" t="s">
        <v>8</v>
      </c>
      <c r="B6" t="s">
        <v>9</v>
      </c>
      <c r="C6" t="s">
        <v>10</v>
      </c>
      <c r="D6" t="s">
        <v>11</v>
      </c>
      <c r="E6" t="s">
        <v>12</v>
      </c>
      <c r="F6">
        <v>166.66399999999999</v>
      </c>
      <c r="G6">
        <f t="shared" si="0"/>
        <v>66.663999999999987</v>
      </c>
      <c r="H6">
        <f t="shared" si="1"/>
        <v>4.4442666666666657</v>
      </c>
    </row>
    <row r="7" spans="1:8" x14ac:dyDescent="0.2">
      <c r="A7" t="s">
        <v>8</v>
      </c>
      <c r="B7" t="s">
        <v>9</v>
      </c>
      <c r="C7" t="s">
        <v>10</v>
      </c>
      <c r="D7" t="s">
        <v>11</v>
      </c>
      <c r="E7" t="s">
        <v>12</v>
      </c>
      <c r="F7">
        <v>174.36500000000001</v>
      </c>
      <c r="G7">
        <f t="shared" si="0"/>
        <v>74.365000000000009</v>
      </c>
      <c r="H7">
        <f t="shared" si="1"/>
        <v>4.9576666666666673</v>
      </c>
    </row>
    <row r="8" spans="1:8" x14ac:dyDescent="0.2">
      <c r="A8" t="s">
        <v>8</v>
      </c>
      <c r="B8" t="s">
        <v>9</v>
      </c>
      <c r="C8" t="s">
        <v>10</v>
      </c>
      <c r="D8" t="s">
        <v>11</v>
      </c>
      <c r="E8" t="s">
        <v>12</v>
      </c>
      <c r="F8">
        <v>173</v>
      </c>
      <c r="G8">
        <f t="shared" si="0"/>
        <v>73</v>
      </c>
      <c r="H8">
        <f t="shared" si="1"/>
        <v>4.8666666666666663</v>
      </c>
    </row>
    <row r="9" spans="1:8" x14ac:dyDescent="0.2">
      <c r="A9" t="s">
        <v>8</v>
      </c>
      <c r="B9" t="s">
        <v>9</v>
      </c>
      <c r="C9" t="s">
        <v>10</v>
      </c>
      <c r="D9" t="s">
        <v>13</v>
      </c>
      <c r="E9" t="s">
        <v>14</v>
      </c>
      <c r="F9">
        <v>172.28399999999999</v>
      </c>
      <c r="G9">
        <f t="shared" si="0"/>
        <v>72.283999999999992</v>
      </c>
      <c r="H9">
        <f t="shared" si="1"/>
        <v>4.8189333333333328</v>
      </c>
    </row>
    <row r="10" spans="1:8" x14ac:dyDescent="0.2">
      <c r="A10" t="s">
        <v>8</v>
      </c>
      <c r="B10" t="s">
        <v>9</v>
      </c>
      <c r="C10" t="s">
        <v>10</v>
      </c>
      <c r="D10" t="s">
        <v>13</v>
      </c>
      <c r="E10" t="s">
        <v>14</v>
      </c>
      <c r="F10">
        <v>188.75299999999999</v>
      </c>
      <c r="G10">
        <f t="shared" si="0"/>
        <v>88.752999999999986</v>
      </c>
      <c r="H10">
        <f t="shared" si="1"/>
        <v>5.9168666666666656</v>
      </c>
    </row>
    <row r="11" spans="1:8" x14ac:dyDescent="0.2">
      <c r="A11" t="s">
        <v>8</v>
      </c>
      <c r="B11" t="s">
        <v>9</v>
      </c>
      <c r="C11" t="s">
        <v>10</v>
      </c>
      <c r="D11" t="s">
        <v>13</v>
      </c>
      <c r="E11" t="s">
        <v>14</v>
      </c>
      <c r="F11">
        <v>157.74299999999999</v>
      </c>
      <c r="G11">
        <f t="shared" si="0"/>
        <v>57.742999999999995</v>
      </c>
      <c r="H11">
        <f t="shared" si="1"/>
        <v>3.849533333333333</v>
      </c>
    </row>
    <row r="12" spans="1:8" x14ac:dyDescent="0.2">
      <c r="A12" t="s">
        <v>8</v>
      </c>
      <c r="B12" t="s">
        <v>9</v>
      </c>
      <c r="C12" t="s">
        <v>10</v>
      </c>
      <c r="D12" t="s">
        <v>13</v>
      </c>
      <c r="E12" t="s">
        <v>14</v>
      </c>
      <c r="F12">
        <v>166.36699999999999</v>
      </c>
      <c r="G12">
        <f t="shared" si="0"/>
        <v>66.36699999999999</v>
      </c>
      <c r="H12">
        <f t="shared" si="1"/>
        <v>4.4244666666666657</v>
      </c>
    </row>
    <row r="13" spans="1:8" x14ac:dyDescent="0.2">
      <c r="A13" t="s">
        <v>8</v>
      </c>
      <c r="B13" t="s">
        <v>9</v>
      </c>
      <c r="C13" t="s">
        <v>10</v>
      </c>
      <c r="D13" t="s">
        <v>13</v>
      </c>
      <c r="E13" t="s">
        <v>14</v>
      </c>
      <c r="F13">
        <v>125.996</v>
      </c>
      <c r="G13">
        <f t="shared" si="0"/>
        <v>25.995999999999995</v>
      </c>
      <c r="H13">
        <f t="shared" si="1"/>
        <v>1.7330666666666663</v>
      </c>
    </row>
    <row r="14" spans="1:8" x14ac:dyDescent="0.2">
      <c r="A14" t="s">
        <v>15</v>
      </c>
      <c r="B14" t="s">
        <v>9</v>
      </c>
      <c r="C14" t="s">
        <v>10</v>
      </c>
      <c r="D14" t="s">
        <v>11</v>
      </c>
      <c r="E14" t="s">
        <v>12</v>
      </c>
      <c r="F14">
        <v>168.33699999999999</v>
      </c>
      <c r="G14">
        <f t="shared" si="0"/>
        <v>68.336999999999989</v>
      </c>
      <c r="H14">
        <f t="shared" si="1"/>
        <v>4.5557999999999996</v>
      </c>
    </row>
    <row r="15" spans="1:8" x14ac:dyDescent="0.2">
      <c r="A15" t="s">
        <v>15</v>
      </c>
      <c r="B15" t="s">
        <v>9</v>
      </c>
      <c r="C15" t="s">
        <v>10</v>
      </c>
      <c r="D15" t="s">
        <v>11</v>
      </c>
      <c r="E15" t="s">
        <v>12</v>
      </c>
      <c r="F15">
        <v>187.863</v>
      </c>
      <c r="G15">
        <f t="shared" si="0"/>
        <v>87.863</v>
      </c>
      <c r="H15">
        <f t="shared" si="1"/>
        <v>5.8575333333333335</v>
      </c>
    </row>
    <row r="16" spans="1:8" x14ac:dyDescent="0.2">
      <c r="A16" t="s">
        <v>15</v>
      </c>
      <c r="B16" t="s">
        <v>9</v>
      </c>
      <c r="C16" t="s">
        <v>10</v>
      </c>
      <c r="D16" t="s">
        <v>11</v>
      </c>
      <c r="E16" t="s">
        <v>12</v>
      </c>
      <c r="F16">
        <v>159.369</v>
      </c>
      <c r="G16">
        <f t="shared" si="0"/>
        <v>59.369</v>
      </c>
      <c r="H16">
        <f t="shared" si="1"/>
        <v>3.9579333333333335</v>
      </c>
    </row>
    <row r="17" spans="1:8" x14ac:dyDescent="0.2">
      <c r="A17" t="s">
        <v>15</v>
      </c>
      <c r="B17" t="s">
        <v>9</v>
      </c>
      <c r="C17" t="s">
        <v>10</v>
      </c>
      <c r="D17" t="s">
        <v>11</v>
      </c>
      <c r="E17" t="s">
        <v>12</v>
      </c>
      <c r="F17">
        <v>199.03700000000001</v>
      </c>
      <c r="G17">
        <f t="shared" si="0"/>
        <v>99.037000000000006</v>
      </c>
      <c r="H17">
        <f t="shared" si="1"/>
        <v>6.6024666666666674</v>
      </c>
    </row>
    <row r="18" spans="1:8" x14ac:dyDescent="0.2">
      <c r="A18" t="s">
        <v>15</v>
      </c>
      <c r="B18" t="s">
        <v>9</v>
      </c>
      <c r="C18" t="s">
        <v>10</v>
      </c>
      <c r="D18" t="s">
        <v>11</v>
      </c>
      <c r="E18" t="s">
        <v>12</v>
      </c>
      <c r="F18">
        <v>188.12700000000001</v>
      </c>
      <c r="G18">
        <f t="shared" si="0"/>
        <v>88.12700000000001</v>
      </c>
      <c r="H18">
        <f t="shared" si="1"/>
        <v>5.8751333333333342</v>
      </c>
    </row>
    <row r="19" spans="1:8" x14ac:dyDescent="0.2">
      <c r="A19" t="s">
        <v>15</v>
      </c>
      <c r="B19" t="s">
        <v>9</v>
      </c>
      <c r="C19" t="s">
        <v>10</v>
      </c>
      <c r="D19" t="s">
        <v>11</v>
      </c>
      <c r="E19" t="s">
        <v>12</v>
      </c>
      <c r="F19">
        <v>169.435</v>
      </c>
      <c r="G19">
        <f t="shared" si="0"/>
        <v>69.435000000000002</v>
      </c>
      <c r="H19">
        <f t="shared" si="1"/>
        <v>4.6290000000000004</v>
      </c>
    </row>
    <row r="20" spans="1:8" x14ac:dyDescent="0.2">
      <c r="A20" t="s">
        <v>15</v>
      </c>
      <c r="B20" t="s">
        <v>9</v>
      </c>
      <c r="C20" t="s">
        <v>10</v>
      </c>
      <c r="D20" t="s">
        <v>11</v>
      </c>
      <c r="E20" t="s">
        <v>12</v>
      </c>
      <c r="F20">
        <v>166.31800000000001</v>
      </c>
      <c r="G20">
        <f t="shared" si="0"/>
        <v>66.318000000000012</v>
      </c>
      <c r="H20">
        <f t="shared" si="1"/>
        <v>4.4212000000000007</v>
      </c>
    </row>
    <row r="21" spans="1:8" x14ac:dyDescent="0.2">
      <c r="A21" t="s">
        <v>15</v>
      </c>
      <c r="B21" t="s">
        <v>9</v>
      </c>
      <c r="C21" t="s">
        <v>10</v>
      </c>
      <c r="D21" t="s">
        <v>11</v>
      </c>
      <c r="E21" t="s">
        <v>12</v>
      </c>
      <c r="F21">
        <v>195.58699999999999</v>
      </c>
      <c r="G21">
        <f t="shared" si="0"/>
        <v>95.586999999999989</v>
      </c>
      <c r="H21">
        <f t="shared" si="1"/>
        <v>6.3724666666666661</v>
      </c>
    </row>
    <row r="22" spans="1:8" x14ac:dyDescent="0.2">
      <c r="A22" t="s">
        <v>15</v>
      </c>
      <c r="B22" t="s">
        <v>9</v>
      </c>
      <c r="C22" t="s">
        <v>10</v>
      </c>
      <c r="D22" t="s">
        <v>13</v>
      </c>
      <c r="E22" t="s">
        <v>14</v>
      </c>
      <c r="F22">
        <v>159.50200000000001</v>
      </c>
      <c r="G22">
        <f t="shared" si="0"/>
        <v>59.50200000000001</v>
      </c>
      <c r="H22">
        <f t="shared" si="1"/>
        <v>3.9668000000000005</v>
      </c>
    </row>
    <row r="23" spans="1:8" x14ac:dyDescent="0.2">
      <c r="A23" t="s">
        <v>15</v>
      </c>
      <c r="B23" t="s">
        <v>9</v>
      </c>
      <c r="C23" t="s">
        <v>10</v>
      </c>
      <c r="D23" t="s">
        <v>13</v>
      </c>
      <c r="E23" t="s">
        <v>14</v>
      </c>
      <c r="F23">
        <v>155.042</v>
      </c>
      <c r="G23">
        <f t="shared" si="0"/>
        <v>55.042000000000002</v>
      </c>
      <c r="H23">
        <f t="shared" si="1"/>
        <v>3.6694666666666667</v>
      </c>
    </row>
    <row r="24" spans="1:8" x14ac:dyDescent="0.2">
      <c r="A24" t="s">
        <v>15</v>
      </c>
      <c r="B24" t="s">
        <v>9</v>
      </c>
      <c r="C24" t="s">
        <v>10</v>
      </c>
      <c r="D24" t="s">
        <v>13</v>
      </c>
      <c r="E24" t="s">
        <v>14</v>
      </c>
      <c r="F24">
        <v>179.51599999999999</v>
      </c>
      <c r="G24">
        <f t="shared" si="0"/>
        <v>79.515999999999991</v>
      </c>
      <c r="H24">
        <f t="shared" si="1"/>
        <v>5.3010666666666664</v>
      </c>
    </row>
    <row r="25" spans="1:8" x14ac:dyDescent="0.2">
      <c r="A25" t="s">
        <v>16</v>
      </c>
      <c r="B25" t="s">
        <v>9</v>
      </c>
      <c r="C25" t="s">
        <v>17</v>
      </c>
      <c r="D25" t="s">
        <v>11</v>
      </c>
      <c r="E25" t="s">
        <v>12</v>
      </c>
      <c r="F25">
        <v>162.57</v>
      </c>
      <c r="G25">
        <f t="shared" si="0"/>
        <v>62.569999999999993</v>
      </c>
      <c r="H25">
        <f t="shared" si="1"/>
        <v>4.1713333333333331</v>
      </c>
    </row>
    <row r="26" spans="1:8" x14ac:dyDescent="0.2">
      <c r="A26" t="s">
        <v>16</v>
      </c>
      <c r="B26" t="s">
        <v>9</v>
      </c>
      <c r="C26" t="s">
        <v>17</v>
      </c>
      <c r="D26" t="s">
        <v>11</v>
      </c>
      <c r="E26" t="s">
        <v>12</v>
      </c>
      <c r="F26">
        <v>172.63900000000001</v>
      </c>
      <c r="G26">
        <f t="shared" si="0"/>
        <v>72.63900000000001</v>
      </c>
      <c r="H26">
        <f t="shared" si="1"/>
        <v>4.8426000000000009</v>
      </c>
    </row>
    <row r="27" spans="1:8" x14ac:dyDescent="0.2">
      <c r="A27" t="s">
        <v>16</v>
      </c>
      <c r="B27" t="s">
        <v>9</v>
      </c>
      <c r="C27" t="s">
        <v>17</v>
      </c>
      <c r="D27" t="s">
        <v>11</v>
      </c>
      <c r="E27" t="s">
        <v>12</v>
      </c>
      <c r="F27">
        <v>143.24299999999999</v>
      </c>
      <c r="G27">
        <f t="shared" si="0"/>
        <v>43.242999999999995</v>
      </c>
      <c r="H27">
        <f t="shared" si="1"/>
        <v>2.8828666666666662</v>
      </c>
    </row>
    <row r="28" spans="1:8" x14ac:dyDescent="0.2">
      <c r="A28" t="s">
        <v>16</v>
      </c>
      <c r="B28" t="s">
        <v>9</v>
      </c>
      <c r="C28" t="s">
        <v>17</v>
      </c>
      <c r="D28" t="s">
        <v>11</v>
      </c>
      <c r="E28" t="s">
        <v>12</v>
      </c>
      <c r="F28">
        <v>142.833</v>
      </c>
      <c r="G28">
        <f t="shared" si="0"/>
        <v>42.832999999999998</v>
      </c>
      <c r="H28">
        <f t="shared" si="1"/>
        <v>2.8555333333333333</v>
      </c>
    </row>
    <row r="29" spans="1:8" x14ac:dyDescent="0.2">
      <c r="A29" t="s">
        <v>16</v>
      </c>
      <c r="B29" t="s">
        <v>9</v>
      </c>
      <c r="C29" t="s">
        <v>17</v>
      </c>
      <c r="D29" t="s">
        <v>11</v>
      </c>
      <c r="E29" t="s">
        <v>12</v>
      </c>
      <c r="F29">
        <v>170.69</v>
      </c>
      <c r="G29">
        <f t="shared" si="0"/>
        <v>70.69</v>
      </c>
      <c r="H29">
        <f t="shared" si="1"/>
        <v>4.7126666666666663</v>
      </c>
    </row>
    <row r="30" spans="1:8" x14ac:dyDescent="0.2">
      <c r="A30" t="s">
        <v>16</v>
      </c>
      <c r="B30" t="s">
        <v>9</v>
      </c>
      <c r="C30" t="s">
        <v>17</v>
      </c>
      <c r="D30" t="s">
        <v>11</v>
      </c>
      <c r="E30" t="s">
        <v>12</v>
      </c>
      <c r="F30">
        <v>130.21100000000001</v>
      </c>
      <c r="G30">
        <f t="shared" si="0"/>
        <v>30.211000000000013</v>
      </c>
      <c r="H30">
        <f t="shared" si="1"/>
        <v>2.0140666666666673</v>
      </c>
    </row>
    <row r="31" spans="1:8" x14ac:dyDescent="0.2">
      <c r="A31" t="s">
        <v>16</v>
      </c>
      <c r="B31" t="s">
        <v>9</v>
      </c>
      <c r="C31" t="s">
        <v>17</v>
      </c>
      <c r="D31" t="s">
        <v>11</v>
      </c>
      <c r="E31" t="s">
        <v>12</v>
      </c>
      <c r="F31">
        <v>136.679</v>
      </c>
      <c r="G31">
        <f t="shared" si="0"/>
        <v>36.679000000000002</v>
      </c>
      <c r="H31">
        <f t="shared" si="1"/>
        <v>2.4452666666666669</v>
      </c>
    </row>
    <row r="32" spans="1:8" x14ac:dyDescent="0.2">
      <c r="A32" t="s">
        <v>18</v>
      </c>
      <c r="B32" t="s">
        <v>9</v>
      </c>
      <c r="C32" t="s">
        <v>17</v>
      </c>
      <c r="D32" t="s">
        <v>11</v>
      </c>
      <c r="E32" t="s">
        <v>12</v>
      </c>
      <c r="F32">
        <v>122.554</v>
      </c>
      <c r="G32">
        <f t="shared" si="0"/>
        <v>22.554000000000002</v>
      </c>
      <c r="H32">
        <f t="shared" si="1"/>
        <v>1.5036</v>
      </c>
    </row>
    <row r="33" spans="1:8" x14ac:dyDescent="0.2">
      <c r="A33" t="s">
        <v>18</v>
      </c>
      <c r="B33" t="s">
        <v>9</v>
      </c>
      <c r="C33" t="s">
        <v>17</v>
      </c>
      <c r="D33" t="s">
        <v>11</v>
      </c>
      <c r="E33" t="s">
        <v>12</v>
      </c>
      <c r="F33">
        <v>130.876</v>
      </c>
      <c r="G33">
        <f t="shared" si="0"/>
        <v>30.876000000000005</v>
      </c>
      <c r="H33">
        <f t="shared" si="1"/>
        <v>2.0584000000000002</v>
      </c>
    </row>
    <row r="34" spans="1:8" x14ac:dyDescent="0.2">
      <c r="A34" t="s">
        <v>18</v>
      </c>
      <c r="B34" t="s">
        <v>9</v>
      </c>
      <c r="C34" t="s">
        <v>17</v>
      </c>
      <c r="D34" t="s">
        <v>11</v>
      </c>
      <c r="E34" t="s">
        <v>12</v>
      </c>
      <c r="F34">
        <v>186.49100000000001</v>
      </c>
      <c r="G34">
        <f t="shared" si="0"/>
        <v>86.491000000000014</v>
      </c>
      <c r="H34">
        <f t="shared" si="1"/>
        <v>5.766066666666668</v>
      </c>
    </row>
    <row r="35" spans="1:8" x14ac:dyDescent="0.2">
      <c r="A35" t="s">
        <v>18</v>
      </c>
      <c r="B35" t="s">
        <v>9</v>
      </c>
      <c r="C35" t="s">
        <v>17</v>
      </c>
      <c r="D35" t="s">
        <v>11</v>
      </c>
      <c r="E35" t="s">
        <v>12</v>
      </c>
      <c r="F35">
        <v>149.703</v>
      </c>
      <c r="G35">
        <f t="shared" si="0"/>
        <v>49.703000000000003</v>
      </c>
      <c r="H35">
        <f t="shared" si="1"/>
        <v>3.3135333333333334</v>
      </c>
    </row>
    <row r="36" spans="1:8" x14ac:dyDescent="0.2">
      <c r="A36" t="s">
        <v>18</v>
      </c>
      <c r="B36" t="s">
        <v>9</v>
      </c>
      <c r="C36" t="s">
        <v>17</v>
      </c>
      <c r="D36" t="s">
        <v>11</v>
      </c>
      <c r="E36" t="s">
        <v>12</v>
      </c>
      <c r="F36">
        <v>123.491</v>
      </c>
      <c r="G36">
        <f t="shared" si="0"/>
        <v>23.491</v>
      </c>
      <c r="H36">
        <f t="shared" si="1"/>
        <v>1.5660666666666667</v>
      </c>
    </row>
    <row r="37" spans="1:8" x14ac:dyDescent="0.2">
      <c r="A37" t="s">
        <v>18</v>
      </c>
      <c r="B37" t="s">
        <v>9</v>
      </c>
      <c r="C37" t="s">
        <v>17</v>
      </c>
      <c r="D37" t="s">
        <v>11</v>
      </c>
      <c r="E37" t="s">
        <v>12</v>
      </c>
      <c r="F37">
        <v>142.345</v>
      </c>
      <c r="G37">
        <f t="shared" si="0"/>
        <v>42.344999999999999</v>
      </c>
      <c r="H37">
        <f t="shared" si="1"/>
        <v>2.823</v>
      </c>
    </row>
    <row r="38" spans="1:8" x14ac:dyDescent="0.2">
      <c r="A38" t="s">
        <v>18</v>
      </c>
      <c r="B38" t="s">
        <v>9</v>
      </c>
      <c r="C38" t="s">
        <v>17</v>
      </c>
      <c r="D38" t="s">
        <v>11</v>
      </c>
      <c r="E38" t="s">
        <v>12</v>
      </c>
      <c r="F38">
        <v>137.03</v>
      </c>
      <c r="G38">
        <f t="shared" si="0"/>
        <v>37.03</v>
      </c>
      <c r="H38">
        <f t="shared" si="1"/>
        <v>2.4686666666666666</v>
      </c>
    </row>
    <row r="39" spans="1:8" x14ac:dyDescent="0.2">
      <c r="A39" t="s">
        <v>19</v>
      </c>
      <c r="B39" t="s">
        <v>9</v>
      </c>
      <c r="C39" t="s">
        <v>17</v>
      </c>
      <c r="D39" t="s">
        <v>11</v>
      </c>
      <c r="E39" t="s">
        <v>12</v>
      </c>
      <c r="F39">
        <v>119.068</v>
      </c>
      <c r="G39">
        <f t="shared" si="0"/>
        <v>19.067999999999998</v>
      </c>
      <c r="H39">
        <f t="shared" si="1"/>
        <v>1.2711999999999999</v>
      </c>
    </row>
    <row r="40" spans="1:8" x14ac:dyDescent="0.2">
      <c r="A40" t="s">
        <v>19</v>
      </c>
      <c r="B40" t="s">
        <v>9</v>
      </c>
      <c r="C40" t="s">
        <v>17</v>
      </c>
      <c r="D40" t="s">
        <v>11</v>
      </c>
      <c r="E40" t="s">
        <v>12</v>
      </c>
      <c r="F40">
        <v>174.833</v>
      </c>
      <c r="G40">
        <f t="shared" si="0"/>
        <v>74.832999999999998</v>
      </c>
      <c r="H40">
        <f t="shared" si="1"/>
        <v>4.9888666666666666</v>
      </c>
    </row>
    <row r="41" spans="1:8" x14ac:dyDescent="0.2">
      <c r="A41" t="s">
        <v>19</v>
      </c>
      <c r="B41" t="s">
        <v>9</v>
      </c>
      <c r="C41" t="s">
        <v>17</v>
      </c>
      <c r="D41" t="s">
        <v>11</v>
      </c>
      <c r="E41" t="s">
        <v>12</v>
      </c>
      <c r="F41">
        <v>132.41</v>
      </c>
      <c r="G41">
        <f t="shared" si="0"/>
        <v>32.409999999999997</v>
      </c>
      <c r="H41">
        <f t="shared" si="1"/>
        <v>2.1606666666666663</v>
      </c>
    </row>
    <row r="42" spans="1:8" x14ac:dyDescent="0.2">
      <c r="A42" t="s">
        <v>19</v>
      </c>
      <c r="B42" t="s">
        <v>9</v>
      </c>
      <c r="C42" t="s">
        <v>17</v>
      </c>
      <c r="D42" t="s">
        <v>11</v>
      </c>
      <c r="E42" t="s">
        <v>12</v>
      </c>
      <c r="F42">
        <v>138.18299999999999</v>
      </c>
      <c r="G42">
        <f t="shared" si="0"/>
        <v>38.182999999999993</v>
      </c>
      <c r="H42">
        <f t="shared" si="1"/>
        <v>2.5455333333333328</v>
      </c>
    </row>
    <row r="43" spans="1:8" x14ac:dyDescent="0.2">
      <c r="A43" t="s">
        <v>19</v>
      </c>
      <c r="B43" t="s">
        <v>9</v>
      </c>
      <c r="C43" t="s">
        <v>17</v>
      </c>
      <c r="D43" t="s">
        <v>11</v>
      </c>
      <c r="E43" t="s">
        <v>12</v>
      </c>
      <c r="F43">
        <v>120.18</v>
      </c>
      <c r="G43">
        <f t="shared" si="0"/>
        <v>20.180000000000007</v>
      </c>
      <c r="H43">
        <f t="shared" si="1"/>
        <v>1.3453333333333337</v>
      </c>
    </row>
    <row r="44" spans="1:8" x14ac:dyDescent="0.2">
      <c r="A44" t="s">
        <v>19</v>
      </c>
      <c r="B44" t="s">
        <v>9</v>
      </c>
      <c r="C44" t="s">
        <v>17</v>
      </c>
      <c r="D44" t="s">
        <v>11</v>
      </c>
      <c r="E44" t="s">
        <v>12</v>
      </c>
      <c r="F44">
        <v>111.61499999999999</v>
      </c>
      <c r="G44">
        <f t="shared" si="0"/>
        <v>11.614999999999995</v>
      </c>
      <c r="H44">
        <f t="shared" si="1"/>
        <v>0.77433333333333298</v>
      </c>
    </row>
    <row r="45" spans="1:8" x14ac:dyDescent="0.2">
      <c r="A45" t="s">
        <v>19</v>
      </c>
      <c r="B45" t="s">
        <v>9</v>
      </c>
      <c r="C45" t="s">
        <v>17</v>
      </c>
      <c r="D45" t="s">
        <v>11</v>
      </c>
      <c r="E45" t="s">
        <v>12</v>
      </c>
      <c r="F45">
        <v>121.163</v>
      </c>
      <c r="G45">
        <f t="shared" si="0"/>
        <v>21.162999999999997</v>
      </c>
      <c r="H45">
        <f t="shared" si="1"/>
        <v>1.4108666666666665</v>
      </c>
    </row>
    <row r="46" spans="1:8" x14ac:dyDescent="0.2">
      <c r="A46" t="s">
        <v>19</v>
      </c>
      <c r="B46" t="s">
        <v>9</v>
      </c>
      <c r="C46" t="s">
        <v>17</v>
      </c>
      <c r="D46" t="s">
        <v>11</v>
      </c>
      <c r="E46" t="s">
        <v>12</v>
      </c>
      <c r="F46">
        <v>123.76300000000001</v>
      </c>
      <c r="G46">
        <f t="shared" si="0"/>
        <v>23.763000000000005</v>
      </c>
      <c r="H46">
        <f t="shared" si="1"/>
        <v>1.5842000000000003</v>
      </c>
    </row>
    <row r="47" spans="1:8" x14ac:dyDescent="0.2">
      <c r="A47" t="s">
        <v>19</v>
      </c>
      <c r="B47" t="s">
        <v>9</v>
      </c>
      <c r="C47" t="s">
        <v>17</v>
      </c>
      <c r="D47" t="s">
        <v>11</v>
      </c>
      <c r="E47" t="s">
        <v>12</v>
      </c>
      <c r="F47">
        <v>128.602</v>
      </c>
      <c r="G47">
        <f t="shared" si="0"/>
        <v>28.602000000000004</v>
      </c>
      <c r="H47">
        <f t="shared" si="1"/>
        <v>1.9068000000000003</v>
      </c>
    </row>
    <row r="48" spans="1:8" x14ac:dyDescent="0.2">
      <c r="A48" t="s">
        <v>19</v>
      </c>
      <c r="B48" t="s">
        <v>9</v>
      </c>
      <c r="C48" t="s">
        <v>17</v>
      </c>
      <c r="D48" t="s">
        <v>20</v>
      </c>
      <c r="E48" t="s">
        <v>14</v>
      </c>
      <c r="F48">
        <v>171.05099999999999</v>
      </c>
      <c r="G48">
        <f t="shared" si="0"/>
        <v>71.050999999999988</v>
      </c>
      <c r="H48">
        <f t="shared" si="1"/>
        <v>4.7367333333333326</v>
      </c>
    </row>
    <row r="49" spans="1:8" x14ac:dyDescent="0.2">
      <c r="A49" t="s">
        <v>19</v>
      </c>
      <c r="B49" t="s">
        <v>9</v>
      </c>
      <c r="C49" t="s">
        <v>17</v>
      </c>
      <c r="D49" t="s">
        <v>20</v>
      </c>
      <c r="E49" t="s">
        <v>14</v>
      </c>
      <c r="F49">
        <v>160.626</v>
      </c>
      <c r="G49">
        <f t="shared" si="0"/>
        <v>60.626000000000005</v>
      </c>
      <c r="H49">
        <f t="shared" si="1"/>
        <v>4.0417333333333341</v>
      </c>
    </row>
    <row r="50" spans="1:8" x14ac:dyDescent="0.2">
      <c r="A50" t="s">
        <v>19</v>
      </c>
      <c r="B50" t="s">
        <v>9</v>
      </c>
      <c r="C50" t="s">
        <v>17</v>
      </c>
      <c r="D50" t="s">
        <v>20</v>
      </c>
      <c r="E50" t="s">
        <v>14</v>
      </c>
      <c r="F50">
        <v>193.54300000000001</v>
      </c>
      <c r="G50">
        <f t="shared" si="0"/>
        <v>93.543000000000006</v>
      </c>
      <c r="H50">
        <f t="shared" si="1"/>
        <v>6.2362000000000002</v>
      </c>
    </row>
    <row r="51" spans="1:8" x14ac:dyDescent="0.2">
      <c r="A51" t="s">
        <v>19</v>
      </c>
      <c r="B51" t="s">
        <v>9</v>
      </c>
      <c r="C51" t="s">
        <v>17</v>
      </c>
      <c r="D51" t="s">
        <v>20</v>
      </c>
      <c r="E51" t="s">
        <v>14</v>
      </c>
      <c r="F51">
        <v>221.56</v>
      </c>
      <c r="G51">
        <f t="shared" si="0"/>
        <v>121.56</v>
      </c>
      <c r="H51">
        <f t="shared" si="1"/>
        <v>8.104000000000001</v>
      </c>
    </row>
    <row r="52" spans="1:8" x14ac:dyDescent="0.2">
      <c r="A52" t="s">
        <v>19</v>
      </c>
      <c r="B52" t="s">
        <v>9</v>
      </c>
      <c r="C52" t="s">
        <v>17</v>
      </c>
      <c r="D52" t="s">
        <v>20</v>
      </c>
      <c r="E52" t="s">
        <v>14</v>
      </c>
      <c r="F52">
        <v>202.4</v>
      </c>
      <c r="G52">
        <f t="shared" si="0"/>
        <v>102.4</v>
      </c>
      <c r="H52">
        <f t="shared" si="1"/>
        <v>6.8266666666666671</v>
      </c>
    </row>
    <row r="53" spans="1:8" x14ac:dyDescent="0.2">
      <c r="A53" t="s">
        <v>19</v>
      </c>
      <c r="B53" t="s">
        <v>9</v>
      </c>
      <c r="C53" t="s">
        <v>17</v>
      </c>
      <c r="D53" t="s">
        <v>20</v>
      </c>
      <c r="E53" t="s">
        <v>14</v>
      </c>
      <c r="F53">
        <v>147.708</v>
      </c>
      <c r="G53">
        <f t="shared" si="0"/>
        <v>47.707999999999998</v>
      </c>
      <c r="H53">
        <f t="shared" si="1"/>
        <v>3.1805333333333334</v>
      </c>
    </row>
    <row r="54" spans="1:8" x14ac:dyDescent="0.2">
      <c r="A54" t="s">
        <v>19</v>
      </c>
      <c r="B54" t="s">
        <v>9</v>
      </c>
      <c r="C54" t="s">
        <v>17</v>
      </c>
      <c r="D54" t="s">
        <v>20</v>
      </c>
      <c r="E54" t="s">
        <v>14</v>
      </c>
      <c r="F54">
        <v>123.58799999999999</v>
      </c>
      <c r="G54">
        <f t="shared" si="0"/>
        <v>23.587999999999994</v>
      </c>
      <c r="H54">
        <f t="shared" si="1"/>
        <v>1.5725333333333329</v>
      </c>
    </row>
    <row r="55" spans="1:8" x14ac:dyDescent="0.2">
      <c r="A55" t="s">
        <v>21</v>
      </c>
      <c r="B55" t="s">
        <v>22</v>
      </c>
      <c r="C55" t="s">
        <v>10</v>
      </c>
      <c r="D55" t="s">
        <v>23</v>
      </c>
      <c r="E55" t="s">
        <v>12</v>
      </c>
      <c r="F55">
        <v>201.09200000000001</v>
      </c>
      <c r="G55">
        <v>101.092</v>
      </c>
      <c r="H55">
        <v>5.0545999999999998</v>
      </c>
    </row>
    <row r="56" spans="1:8" x14ac:dyDescent="0.2">
      <c r="A56" t="s">
        <v>21</v>
      </c>
      <c r="B56" t="s">
        <v>22</v>
      </c>
      <c r="C56" t="s">
        <v>10</v>
      </c>
      <c r="D56" t="s">
        <v>23</v>
      </c>
      <c r="E56" t="s">
        <v>12</v>
      </c>
      <c r="F56">
        <v>234.65600000000001</v>
      </c>
      <c r="G56">
        <v>134.65600000000001</v>
      </c>
      <c r="H56">
        <v>6.7328000000000001</v>
      </c>
    </row>
    <row r="57" spans="1:8" x14ac:dyDescent="0.2">
      <c r="A57" t="s">
        <v>21</v>
      </c>
      <c r="B57" t="s">
        <v>22</v>
      </c>
      <c r="C57" t="s">
        <v>10</v>
      </c>
      <c r="D57" t="s">
        <v>23</v>
      </c>
      <c r="E57" t="s">
        <v>12</v>
      </c>
      <c r="F57">
        <v>171.24299999999999</v>
      </c>
      <c r="G57">
        <v>71.242999999999995</v>
      </c>
      <c r="H57">
        <v>3.5621499999999999</v>
      </c>
    </row>
    <row r="58" spans="1:8" x14ac:dyDescent="0.2">
      <c r="A58" t="s">
        <v>21</v>
      </c>
      <c r="B58" t="s">
        <v>22</v>
      </c>
      <c r="C58" t="s">
        <v>10</v>
      </c>
      <c r="D58" t="s">
        <v>23</v>
      </c>
      <c r="E58" t="s">
        <v>12</v>
      </c>
      <c r="F58">
        <v>177.09800000000001</v>
      </c>
      <c r="G58">
        <v>77.097999999999999</v>
      </c>
      <c r="H58">
        <v>3.8549000000000002</v>
      </c>
    </row>
    <row r="59" spans="1:8" x14ac:dyDescent="0.2">
      <c r="A59" t="s">
        <v>21</v>
      </c>
      <c r="B59" t="s">
        <v>22</v>
      </c>
      <c r="C59" t="s">
        <v>10</v>
      </c>
      <c r="D59" t="s">
        <v>23</v>
      </c>
      <c r="E59" t="s">
        <v>12</v>
      </c>
      <c r="F59">
        <v>180.19200000000001</v>
      </c>
      <c r="G59">
        <v>80.191999999999993</v>
      </c>
      <c r="H59">
        <v>4.0095999999999998</v>
      </c>
    </row>
    <row r="60" spans="1:8" x14ac:dyDescent="0.2">
      <c r="A60" t="s">
        <v>21</v>
      </c>
      <c r="B60" t="s">
        <v>22</v>
      </c>
      <c r="C60" t="s">
        <v>10</v>
      </c>
      <c r="D60" t="s">
        <v>23</v>
      </c>
      <c r="E60" t="s">
        <v>12</v>
      </c>
      <c r="F60">
        <v>187</v>
      </c>
      <c r="G60">
        <v>87</v>
      </c>
      <c r="H60">
        <v>4.3499999999999996</v>
      </c>
    </row>
    <row r="61" spans="1:8" x14ac:dyDescent="0.2">
      <c r="A61" t="s">
        <v>21</v>
      </c>
      <c r="B61" t="s">
        <v>22</v>
      </c>
      <c r="C61" t="s">
        <v>10</v>
      </c>
      <c r="D61" t="s">
        <v>23</v>
      </c>
      <c r="E61" t="s">
        <v>12</v>
      </c>
      <c r="F61">
        <v>168.66200000000001</v>
      </c>
      <c r="G61">
        <v>68.662000000000006</v>
      </c>
      <c r="H61">
        <v>3.4331</v>
      </c>
    </row>
    <row r="62" spans="1:8" x14ac:dyDescent="0.2">
      <c r="A62" t="s">
        <v>21</v>
      </c>
      <c r="B62" t="s">
        <v>22</v>
      </c>
      <c r="C62" t="s">
        <v>10</v>
      </c>
      <c r="D62" t="s">
        <v>23</v>
      </c>
      <c r="E62" t="s">
        <v>12</v>
      </c>
      <c r="F62">
        <v>217.24600000000001</v>
      </c>
      <c r="G62">
        <v>117.246</v>
      </c>
      <c r="H62">
        <v>5.8623000000000003</v>
      </c>
    </row>
    <row r="63" spans="1:8" x14ac:dyDescent="0.2">
      <c r="A63" t="s">
        <v>21</v>
      </c>
      <c r="B63" t="s">
        <v>22</v>
      </c>
      <c r="C63" t="s">
        <v>10</v>
      </c>
      <c r="D63" t="s">
        <v>23</v>
      </c>
      <c r="E63" t="s">
        <v>12</v>
      </c>
      <c r="F63">
        <v>205.05699999999999</v>
      </c>
      <c r="G63">
        <v>105.057</v>
      </c>
      <c r="H63">
        <v>5.2528499999999996</v>
      </c>
    </row>
    <row r="64" spans="1:8" x14ac:dyDescent="0.2">
      <c r="A64" t="s">
        <v>21</v>
      </c>
      <c r="B64" t="s">
        <v>22</v>
      </c>
      <c r="C64" t="s">
        <v>10</v>
      </c>
      <c r="D64" t="s">
        <v>24</v>
      </c>
      <c r="E64" t="s">
        <v>14</v>
      </c>
      <c r="F64">
        <v>166.012</v>
      </c>
      <c r="G64">
        <v>66.012</v>
      </c>
      <c r="H64">
        <v>3.3006000000000002</v>
      </c>
    </row>
    <row r="65" spans="1:8" x14ac:dyDescent="0.2">
      <c r="A65" t="s">
        <v>21</v>
      </c>
      <c r="B65" t="s">
        <v>22</v>
      </c>
      <c r="C65" t="s">
        <v>10</v>
      </c>
      <c r="D65" t="s">
        <v>24</v>
      </c>
      <c r="E65" t="s">
        <v>14</v>
      </c>
      <c r="F65">
        <v>201.655</v>
      </c>
      <c r="G65">
        <v>101.655</v>
      </c>
      <c r="H65">
        <v>5.0827499999999999</v>
      </c>
    </row>
    <row r="66" spans="1:8" x14ac:dyDescent="0.2">
      <c r="A66" t="s">
        <v>21</v>
      </c>
      <c r="B66" t="s">
        <v>22</v>
      </c>
      <c r="C66" t="s">
        <v>10</v>
      </c>
      <c r="D66" t="s">
        <v>24</v>
      </c>
      <c r="E66" t="s">
        <v>14</v>
      </c>
      <c r="F66">
        <v>194.178</v>
      </c>
      <c r="G66">
        <v>94.177999999999997</v>
      </c>
      <c r="H66">
        <v>4.7088999999999999</v>
      </c>
    </row>
    <row r="67" spans="1:8" x14ac:dyDescent="0.2">
      <c r="A67" t="s">
        <v>21</v>
      </c>
      <c r="B67" t="s">
        <v>22</v>
      </c>
      <c r="C67" t="s">
        <v>10</v>
      </c>
      <c r="D67" t="s">
        <v>24</v>
      </c>
      <c r="E67" t="s">
        <v>14</v>
      </c>
      <c r="F67">
        <v>185.995</v>
      </c>
      <c r="G67">
        <v>85.995000000000005</v>
      </c>
      <c r="H67">
        <v>4.2997500000000004</v>
      </c>
    </row>
    <row r="68" spans="1:8" x14ac:dyDescent="0.2">
      <c r="A68" t="s">
        <v>21</v>
      </c>
      <c r="B68" t="s">
        <v>22</v>
      </c>
      <c r="C68" t="s">
        <v>10</v>
      </c>
      <c r="D68" t="s">
        <v>24</v>
      </c>
      <c r="E68" t="s">
        <v>14</v>
      </c>
      <c r="F68">
        <v>168.29900000000001</v>
      </c>
      <c r="G68">
        <v>68.299000000000007</v>
      </c>
      <c r="H68">
        <v>3.4149500000000002</v>
      </c>
    </row>
    <row r="69" spans="1:8" x14ac:dyDescent="0.2">
      <c r="A69" t="s">
        <v>21</v>
      </c>
      <c r="B69" t="s">
        <v>22</v>
      </c>
      <c r="C69" t="s">
        <v>10</v>
      </c>
      <c r="D69" t="s">
        <v>24</v>
      </c>
      <c r="E69" t="s">
        <v>14</v>
      </c>
      <c r="F69">
        <v>173.72499999999999</v>
      </c>
      <c r="G69">
        <v>73.724999999999994</v>
      </c>
      <c r="H69">
        <v>3.6862499999999998</v>
      </c>
    </row>
    <row r="70" spans="1:8" x14ac:dyDescent="0.2">
      <c r="A70" t="s">
        <v>21</v>
      </c>
      <c r="B70" t="s">
        <v>22</v>
      </c>
      <c r="C70" t="s">
        <v>10</v>
      </c>
      <c r="D70" t="s">
        <v>24</v>
      </c>
      <c r="E70" t="s">
        <v>14</v>
      </c>
      <c r="F70">
        <v>157.041</v>
      </c>
      <c r="G70">
        <v>57.040999999999997</v>
      </c>
      <c r="H70">
        <v>2.8520500000000002</v>
      </c>
    </row>
    <row r="71" spans="1:8" x14ac:dyDescent="0.2">
      <c r="A71" t="s">
        <v>21</v>
      </c>
      <c r="B71" t="s">
        <v>22</v>
      </c>
      <c r="C71" t="s">
        <v>10</v>
      </c>
      <c r="D71" t="s">
        <v>24</v>
      </c>
      <c r="E71" t="s">
        <v>14</v>
      </c>
      <c r="F71">
        <v>168.79300000000001</v>
      </c>
      <c r="G71">
        <v>68.793000000000006</v>
      </c>
      <c r="H71">
        <v>3.4396499999999999</v>
      </c>
    </row>
    <row r="72" spans="1:8" x14ac:dyDescent="0.2">
      <c r="A72" t="s">
        <v>25</v>
      </c>
      <c r="B72" t="s">
        <v>22</v>
      </c>
      <c r="C72" t="s">
        <v>17</v>
      </c>
      <c r="D72" t="s">
        <v>23</v>
      </c>
      <c r="E72" t="s">
        <v>12</v>
      </c>
      <c r="F72">
        <v>168.345</v>
      </c>
      <c r="G72">
        <v>68.344999999999999</v>
      </c>
      <c r="H72">
        <v>3.4172500000000001</v>
      </c>
    </row>
    <row r="73" spans="1:8" x14ac:dyDescent="0.2">
      <c r="A73" t="s">
        <v>25</v>
      </c>
      <c r="B73" t="s">
        <v>22</v>
      </c>
      <c r="C73" t="s">
        <v>17</v>
      </c>
      <c r="D73" t="s">
        <v>23</v>
      </c>
      <c r="E73" t="s">
        <v>12</v>
      </c>
      <c r="F73">
        <v>184.68299999999999</v>
      </c>
      <c r="G73">
        <v>84.683000000000007</v>
      </c>
      <c r="H73">
        <v>4.2341499999999996</v>
      </c>
    </row>
    <row r="74" spans="1:8" x14ac:dyDescent="0.2">
      <c r="A74" t="s">
        <v>25</v>
      </c>
      <c r="B74" t="s">
        <v>22</v>
      </c>
      <c r="C74" t="s">
        <v>17</v>
      </c>
      <c r="D74" t="s">
        <v>23</v>
      </c>
      <c r="E74" t="s">
        <v>12</v>
      </c>
      <c r="F74">
        <v>152.852</v>
      </c>
      <c r="G74">
        <v>52.851999999999997</v>
      </c>
      <c r="H74">
        <v>2.6425999999999998</v>
      </c>
    </row>
    <row r="75" spans="1:8" x14ac:dyDescent="0.2">
      <c r="A75" t="s">
        <v>25</v>
      </c>
      <c r="B75" t="s">
        <v>22</v>
      </c>
      <c r="C75" t="s">
        <v>17</v>
      </c>
      <c r="D75" t="s">
        <v>23</v>
      </c>
      <c r="E75" t="s">
        <v>12</v>
      </c>
      <c r="F75">
        <v>148.983</v>
      </c>
      <c r="G75">
        <v>48.982999999999997</v>
      </c>
      <c r="H75">
        <v>2.4491499999999999</v>
      </c>
    </row>
    <row r="76" spans="1:8" x14ac:dyDescent="0.2">
      <c r="A76" t="s">
        <v>25</v>
      </c>
      <c r="B76" t="s">
        <v>22</v>
      </c>
      <c r="C76" t="s">
        <v>17</v>
      </c>
      <c r="D76" t="s">
        <v>23</v>
      </c>
      <c r="E76" t="s">
        <v>12</v>
      </c>
      <c r="F76">
        <v>154.43799999999999</v>
      </c>
      <c r="G76">
        <v>54.438000000000002</v>
      </c>
      <c r="H76">
        <v>2.7219000000000002</v>
      </c>
    </row>
    <row r="77" spans="1:8" x14ac:dyDescent="0.2">
      <c r="A77" t="s">
        <v>25</v>
      </c>
      <c r="B77" t="s">
        <v>22</v>
      </c>
      <c r="C77" t="s">
        <v>17</v>
      </c>
      <c r="D77" t="s">
        <v>23</v>
      </c>
      <c r="E77" t="s">
        <v>12</v>
      </c>
      <c r="F77">
        <v>161.62700000000001</v>
      </c>
      <c r="G77">
        <v>61.627000000000002</v>
      </c>
      <c r="H77">
        <v>3.08135</v>
      </c>
    </row>
    <row r="78" spans="1:8" x14ac:dyDescent="0.2">
      <c r="A78" t="s">
        <v>25</v>
      </c>
      <c r="B78" t="s">
        <v>22</v>
      </c>
      <c r="C78" t="s">
        <v>17</v>
      </c>
      <c r="D78" t="s">
        <v>23</v>
      </c>
      <c r="E78" t="s">
        <v>12</v>
      </c>
      <c r="F78">
        <v>190.73599999999999</v>
      </c>
      <c r="G78">
        <v>90.736000000000004</v>
      </c>
      <c r="H78">
        <v>4.5368000000000004</v>
      </c>
    </row>
    <row r="79" spans="1:8" x14ac:dyDescent="0.2">
      <c r="A79" t="s">
        <v>25</v>
      </c>
      <c r="B79" t="s">
        <v>22</v>
      </c>
      <c r="C79" t="s">
        <v>17</v>
      </c>
      <c r="D79" t="s">
        <v>23</v>
      </c>
      <c r="E79" t="s">
        <v>12</v>
      </c>
      <c r="F79">
        <v>178.268</v>
      </c>
      <c r="G79">
        <v>78.268000000000001</v>
      </c>
      <c r="H79">
        <v>3.9134000000000002</v>
      </c>
    </row>
    <row r="80" spans="1:8" x14ac:dyDescent="0.2">
      <c r="A80" t="s">
        <v>25</v>
      </c>
      <c r="B80" t="s">
        <v>22</v>
      </c>
      <c r="C80" t="s">
        <v>17</v>
      </c>
      <c r="D80" t="s">
        <v>23</v>
      </c>
      <c r="E80" t="s">
        <v>12</v>
      </c>
      <c r="F80">
        <v>148.078</v>
      </c>
      <c r="G80">
        <v>48.078000000000003</v>
      </c>
      <c r="H80">
        <v>2.4039000000000001</v>
      </c>
    </row>
    <row r="81" spans="1:8" x14ac:dyDescent="0.2">
      <c r="A81" t="s">
        <v>25</v>
      </c>
      <c r="B81" t="s">
        <v>22</v>
      </c>
      <c r="C81" t="s">
        <v>17</v>
      </c>
      <c r="D81" t="s">
        <v>23</v>
      </c>
      <c r="E81" t="s">
        <v>12</v>
      </c>
      <c r="F81">
        <v>174.55799999999999</v>
      </c>
      <c r="G81">
        <v>74.558000000000007</v>
      </c>
      <c r="H81">
        <v>3.7279</v>
      </c>
    </row>
    <row r="82" spans="1:8" x14ac:dyDescent="0.2">
      <c r="A82" t="s">
        <v>25</v>
      </c>
      <c r="B82" t="s">
        <v>22</v>
      </c>
      <c r="C82" t="s">
        <v>17</v>
      </c>
      <c r="D82" t="s">
        <v>23</v>
      </c>
      <c r="E82" t="s">
        <v>12</v>
      </c>
      <c r="F82">
        <v>194.5</v>
      </c>
      <c r="G82">
        <v>94.5</v>
      </c>
      <c r="H82">
        <v>4.7249999999999996</v>
      </c>
    </row>
    <row r="83" spans="1:8" x14ac:dyDescent="0.2">
      <c r="A83" t="s">
        <v>25</v>
      </c>
      <c r="B83" t="s">
        <v>22</v>
      </c>
      <c r="C83" t="s">
        <v>17</v>
      </c>
      <c r="D83" t="s">
        <v>23</v>
      </c>
      <c r="E83" t="s">
        <v>12</v>
      </c>
      <c r="F83">
        <v>139.58799999999999</v>
      </c>
      <c r="G83">
        <v>39.588000000000001</v>
      </c>
      <c r="H83">
        <v>1.9794</v>
      </c>
    </row>
    <row r="84" spans="1:8" x14ac:dyDescent="0.2">
      <c r="A84" t="s">
        <v>25</v>
      </c>
      <c r="B84" t="s">
        <v>22</v>
      </c>
      <c r="C84" t="s">
        <v>17</v>
      </c>
      <c r="D84" t="s">
        <v>23</v>
      </c>
      <c r="E84" t="s">
        <v>12</v>
      </c>
      <c r="F84">
        <v>149.554</v>
      </c>
      <c r="G84">
        <v>49.554000000000002</v>
      </c>
      <c r="H84">
        <v>2.4777</v>
      </c>
    </row>
    <row r="85" spans="1:8" x14ac:dyDescent="0.2">
      <c r="A85" t="s">
        <v>25</v>
      </c>
      <c r="B85" t="s">
        <v>22</v>
      </c>
      <c r="C85" t="s">
        <v>17</v>
      </c>
      <c r="D85" t="s">
        <v>23</v>
      </c>
      <c r="E85" t="s">
        <v>12</v>
      </c>
      <c r="F85">
        <v>142.904</v>
      </c>
      <c r="G85">
        <v>42.904000000000003</v>
      </c>
      <c r="H85">
        <v>2.1452</v>
      </c>
    </row>
    <row r="86" spans="1:8" x14ac:dyDescent="0.2">
      <c r="A86" t="s">
        <v>25</v>
      </c>
      <c r="B86" t="s">
        <v>22</v>
      </c>
      <c r="C86" t="s">
        <v>17</v>
      </c>
      <c r="D86" t="s">
        <v>23</v>
      </c>
      <c r="E86" t="s">
        <v>12</v>
      </c>
      <c r="F86">
        <v>150.358</v>
      </c>
      <c r="G86">
        <v>50.357999999999997</v>
      </c>
      <c r="H86">
        <v>2.5179</v>
      </c>
    </row>
    <row r="87" spans="1:8" x14ac:dyDescent="0.2">
      <c r="A87" t="s">
        <v>25</v>
      </c>
      <c r="B87" t="s">
        <v>22</v>
      </c>
      <c r="C87" t="s">
        <v>17</v>
      </c>
      <c r="D87" t="s">
        <v>23</v>
      </c>
      <c r="E87" t="s">
        <v>12</v>
      </c>
      <c r="F87">
        <v>138.904</v>
      </c>
      <c r="G87">
        <v>38.904000000000003</v>
      </c>
      <c r="H87">
        <v>1.9452</v>
      </c>
    </row>
    <row r="88" spans="1:8" x14ac:dyDescent="0.2">
      <c r="A88" t="s">
        <v>25</v>
      </c>
      <c r="B88" t="s">
        <v>22</v>
      </c>
      <c r="C88" t="s">
        <v>17</v>
      </c>
      <c r="D88" t="s">
        <v>23</v>
      </c>
      <c r="E88" t="s">
        <v>12</v>
      </c>
      <c r="F88">
        <v>175.017</v>
      </c>
      <c r="G88">
        <v>75.016999999999996</v>
      </c>
      <c r="H88">
        <v>3.7508499999999998</v>
      </c>
    </row>
    <row r="89" spans="1:8" x14ac:dyDescent="0.2">
      <c r="A89" t="s">
        <v>25</v>
      </c>
      <c r="B89" t="s">
        <v>22</v>
      </c>
      <c r="C89" t="s">
        <v>17</v>
      </c>
      <c r="D89" t="s">
        <v>23</v>
      </c>
      <c r="E89" t="s">
        <v>12</v>
      </c>
      <c r="F89">
        <v>134.83799999999999</v>
      </c>
      <c r="G89">
        <v>34.838000000000001</v>
      </c>
      <c r="H89">
        <v>1.7419</v>
      </c>
    </row>
    <row r="90" spans="1:8" x14ac:dyDescent="0.2">
      <c r="A90" t="s">
        <v>25</v>
      </c>
      <c r="B90" t="s">
        <v>22</v>
      </c>
      <c r="C90" t="s">
        <v>17</v>
      </c>
      <c r="D90" t="s">
        <v>24</v>
      </c>
      <c r="E90" t="s">
        <v>14</v>
      </c>
      <c r="F90">
        <v>170.16900000000001</v>
      </c>
      <c r="G90">
        <v>70.168999999999997</v>
      </c>
      <c r="H90">
        <v>3.5084499999999998</v>
      </c>
    </row>
    <row r="91" spans="1:8" x14ac:dyDescent="0.2">
      <c r="A91" t="s">
        <v>25</v>
      </c>
      <c r="B91" t="s">
        <v>22</v>
      </c>
      <c r="C91" t="s">
        <v>17</v>
      </c>
      <c r="D91" t="s">
        <v>24</v>
      </c>
      <c r="E91" t="s">
        <v>14</v>
      </c>
      <c r="F91">
        <v>168.89</v>
      </c>
      <c r="G91">
        <v>68.89</v>
      </c>
      <c r="H91">
        <v>3.4445000000000001</v>
      </c>
    </row>
    <row r="92" spans="1:8" x14ac:dyDescent="0.2">
      <c r="A92" t="s">
        <v>25</v>
      </c>
      <c r="B92" t="s">
        <v>22</v>
      </c>
      <c r="C92" t="s">
        <v>17</v>
      </c>
      <c r="D92" t="s">
        <v>24</v>
      </c>
      <c r="E92" t="s">
        <v>14</v>
      </c>
      <c r="F92">
        <v>148.03100000000001</v>
      </c>
      <c r="G92">
        <v>48.030999999999999</v>
      </c>
      <c r="H92">
        <v>2.4015499999999999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C9506-607A-4544-9647-02C4A48EA27C}">
  <dimension ref="A1:S129"/>
  <sheetViews>
    <sheetView tabSelected="1" topLeftCell="G1" workbookViewId="0">
      <selection activeCell="S2" sqref="S2"/>
    </sheetView>
  </sheetViews>
  <sheetFormatPr baseColWidth="10" defaultRowHeight="16" x14ac:dyDescent="0.2"/>
  <cols>
    <col min="4" max="8" width="13.1640625" customWidth="1"/>
    <col min="9" max="12" width="17.33203125" customWidth="1"/>
    <col min="13" max="13" width="10.83203125" customWidth="1"/>
    <col min="14" max="17" width="13.1640625" customWidth="1"/>
    <col min="18" max="18" width="10.83203125" customWidth="1"/>
    <col min="19" max="19" width="17.33203125" customWidth="1"/>
  </cols>
  <sheetData>
    <row r="1" spans="1:19" x14ac:dyDescent="0.2">
      <c r="A1" t="s">
        <v>26</v>
      </c>
      <c r="B1" t="s">
        <v>2</v>
      </c>
      <c r="C1" t="s">
        <v>4</v>
      </c>
      <c r="D1" t="s">
        <v>27</v>
      </c>
      <c r="E1" t="s">
        <v>28</v>
      </c>
      <c r="F1" t="s">
        <v>29</v>
      </c>
      <c r="G1" t="s">
        <v>30</v>
      </c>
      <c r="I1" t="s">
        <v>31</v>
      </c>
      <c r="J1" t="s">
        <v>32</v>
      </c>
      <c r="K1" t="s">
        <v>33</v>
      </c>
      <c r="L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S1" t="s">
        <v>39</v>
      </c>
    </row>
    <row r="2" spans="1:19" x14ac:dyDescent="0.2">
      <c r="A2" t="s">
        <v>40</v>
      </c>
      <c r="B2" t="s">
        <v>10</v>
      </c>
      <c r="C2" t="s">
        <v>12</v>
      </c>
      <c r="D2">
        <v>805.29899999999998</v>
      </c>
      <c r="E2">
        <v>756.25</v>
      </c>
      <c r="F2">
        <v>1179</v>
      </c>
      <c r="G2">
        <v>148175</v>
      </c>
      <c r="I2">
        <f>(D2-100)/(260-100)</f>
        <v>4.4081187499999999</v>
      </c>
      <c r="J2">
        <f>(E2-100)/(261-100)</f>
        <v>4.0760869565217392</v>
      </c>
      <c r="K2">
        <f>(F2-100)/(310-100)</f>
        <v>5.1380952380952385</v>
      </c>
      <c r="L2">
        <f>(G2-10800)/(47300-10800)</f>
        <v>3.7636986301369864</v>
      </c>
      <c r="N2">
        <v>264.92399999999998</v>
      </c>
      <c r="O2">
        <v>247.125</v>
      </c>
      <c r="P2">
        <v>453</v>
      </c>
      <c r="Q2">
        <v>48746</v>
      </c>
      <c r="S2">
        <f>(N2-100)/(154-100)</f>
        <v>3.0541481481481476</v>
      </c>
    </row>
    <row r="3" spans="1:19" x14ac:dyDescent="0.2">
      <c r="A3" t="s">
        <v>40</v>
      </c>
      <c r="B3" t="s">
        <v>10</v>
      </c>
      <c r="C3" t="s">
        <v>12</v>
      </c>
      <c r="D3">
        <v>602.65</v>
      </c>
      <c r="E3">
        <v>614.75</v>
      </c>
      <c r="F3">
        <v>946</v>
      </c>
      <c r="G3">
        <v>108477</v>
      </c>
      <c r="I3">
        <f t="shared" ref="I3:I17" si="0">(D3-100)/(260-100)</f>
        <v>3.1415625</v>
      </c>
      <c r="J3">
        <f t="shared" ref="J3:J11" si="1">(E3-100)/(261-100)</f>
        <v>3.1972049689440993</v>
      </c>
      <c r="K3">
        <f t="shared" ref="K3:K11" si="2">(F3-100)/(310-100)</f>
        <v>4.0285714285714285</v>
      </c>
      <c r="L3">
        <f t="shared" ref="L3:L11" si="3">(G3-10800)/(47300-10800)</f>
        <v>2.676082191780822</v>
      </c>
      <c r="N3">
        <v>211.02799999999999</v>
      </c>
      <c r="O3">
        <v>202.56200000000001</v>
      </c>
      <c r="P3">
        <v>341</v>
      </c>
      <c r="Q3">
        <v>37985</v>
      </c>
      <c r="S3">
        <f t="shared" ref="S3:S17" si="4">(N3-100)/(154-100)</f>
        <v>2.0560740740740737</v>
      </c>
    </row>
    <row r="4" spans="1:19" x14ac:dyDescent="0.2">
      <c r="A4" t="s">
        <v>40</v>
      </c>
      <c r="B4" t="s">
        <v>10</v>
      </c>
      <c r="C4" t="s">
        <v>12</v>
      </c>
      <c r="D4">
        <v>458.661</v>
      </c>
      <c r="E4">
        <v>451.06200000000001</v>
      </c>
      <c r="F4">
        <v>594</v>
      </c>
      <c r="G4">
        <v>83935</v>
      </c>
      <c r="I4">
        <f t="shared" si="0"/>
        <v>2.2416312500000002</v>
      </c>
      <c r="J4">
        <f t="shared" si="1"/>
        <v>2.1805093167701863</v>
      </c>
      <c r="K4">
        <f t="shared" si="2"/>
        <v>2.3523809523809525</v>
      </c>
      <c r="L4">
        <f t="shared" si="3"/>
        <v>2.0036986301369861</v>
      </c>
      <c r="N4">
        <v>201.208</v>
      </c>
      <c r="O4">
        <v>181.125</v>
      </c>
      <c r="P4">
        <v>420</v>
      </c>
      <c r="Q4">
        <v>36821</v>
      </c>
      <c r="S4">
        <f t="shared" si="4"/>
        <v>1.8742222222222222</v>
      </c>
    </row>
    <row r="5" spans="1:19" x14ac:dyDescent="0.2">
      <c r="A5" t="s">
        <v>40</v>
      </c>
      <c r="B5" t="s">
        <v>10</v>
      </c>
      <c r="C5" t="s">
        <v>12</v>
      </c>
      <c r="D5">
        <v>385.96100000000001</v>
      </c>
      <c r="E5">
        <v>396.06200000000001</v>
      </c>
      <c r="F5">
        <v>501</v>
      </c>
      <c r="G5">
        <v>68701</v>
      </c>
      <c r="I5">
        <f t="shared" si="0"/>
        <v>1.78725625</v>
      </c>
      <c r="J5">
        <f t="shared" si="1"/>
        <v>1.8388944099378883</v>
      </c>
      <c r="K5">
        <f t="shared" si="2"/>
        <v>1.9095238095238096</v>
      </c>
      <c r="L5">
        <f t="shared" si="3"/>
        <v>1.5863287671232877</v>
      </c>
      <c r="N5">
        <v>158.71299999999999</v>
      </c>
      <c r="O5">
        <v>154.03100000000001</v>
      </c>
      <c r="P5">
        <v>204</v>
      </c>
      <c r="Q5">
        <v>28251</v>
      </c>
      <c r="S5">
        <f t="shared" si="4"/>
        <v>1.0872777777777776</v>
      </c>
    </row>
    <row r="6" spans="1:19" x14ac:dyDescent="0.2">
      <c r="A6" t="s">
        <v>40</v>
      </c>
      <c r="B6" t="s">
        <v>10</v>
      </c>
      <c r="C6" t="s">
        <v>12</v>
      </c>
      <c r="D6">
        <v>411.30799999999999</v>
      </c>
      <c r="E6">
        <v>405.56200000000001</v>
      </c>
      <c r="F6">
        <v>540</v>
      </c>
      <c r="G6">
        <v>74858</v>
      </c>
      <c r="I6">
        <f t="shared" si="0"/>
        <v>1.945675</v>
      </c>
      <c r="J6">
        <f t="shared" si="1"/>
        <v>1.8979006211180125</v>
      </c>
      <c r="K6">
        <f t="shared" si="2"/>
        <v>2.0952380952380953</v>
      </c>
      <c r="L6">
        <f t="shared" si="3"/>
        <v>1.755013698630137</v>
      </c>
      <c r="N6">
        <v>214.363</v>
      </c>
      <c r="O6">
        <v>206.06200000000001</v>
      </c>
      <c r="P6">
        <v>339</v>
      </c>
      <c r="Q6">
        <v>39014</v>
      </c>
      <c r="S6">
        <f t="shared" si="4"/>
        <v>2.1178333333333335</v>
      </c>
    </row>
    <row r="7" spans="1:19" x14ac:dyDescent="0.2">
      <c r="A7" t="s">
        <v>40</v>
      </c>
      <c r="B7" t="s">
        <v>10</v>
      </c>
      <c r="C7" t="s">
        <v>12</v>
      </c>
      <c r="D7">
        <v>523.75</v>
      </c>
      <c r="E7">
        <v>545.125</v>
      </c>
      <c r="F7">
        <v>760</v>
      </c>
      <c r="G7">
        <v>94275</v>
      </c>
      <c r="I7">
        <f t="shared" si="0"/>
        <v>2.6484375</v>
      </c>
      <c r="J7">
        <f t="shared" si="1"/>
        <v>2.764751552795031</v>
      </c>
      <c r="K7">
        <f t="shared" si="2"/>
        <v>3.1428571428571428</v>
      </c>
      <c r="L7">
        <f t="shared" si="3"/>
        <v>2.286986301369863</v>
      </c>
      <c r="N7">
        <v>224.65600000000001</v>
      </c>
      <c r="O7">
        <v>209.625</v>
      </c>
      <c r="P7">
        <v>399</v>
      </c>
      <c r="Q7">
        <v>40438</v>
      </c>
      <c r="S7">
        <f t="shared" si="4"/>
        <v>2.3084444444444445</v>
      </c>
    </row>
    <row r="8" spans="1:19" x14ac:dyDescent="0.2">
      <c r="A8" t="s">
        <v>40</v>
      </c>
      <c r="B8" t="s">
        <v>10</v>
      </c>
      <c r="C8" t="s">
        <v>12</v>
      </c>
      <c r="D8">
        <v>396.084</v>
      </c>
      <c r="E8">
        <v>424.125</v>
      </c>
      <c r="F8">
        <v>512</v>
      </c>
      <c r="G8">
        <v>70899</v>
      </c>
      <c r="I8">
        <f t="shared" si="0"/>
        <v>1.850525</v>
      </c>
      <c r="J8">
        <f t="shared" si="1"/>
        <v>2.0131987577639752</v>
      </c>
      <c r="K8">
        <f t="shared" si="2"/>
        <v>1.9619047619047618</v>
      </c>
      <c r="L8">
        <f t="shared" si="3"/>
        <v>1.6465479452054794</v>
      </c>
      <c r="N8">
        <v>230.899</v>
      </c>
      <c r="O8">
        <v>213.125</v>
      </c>
      <c r="P8">
        <v>402</v>
      </c>
      <c r="Q8">
        <v>41331</v>
      </c>
      <c r="S8">
        <f t="shared" si="4"/>
        <v>2.4240555555555554</v>
      </c>
    </row>
    <row r="9" spans="1:19" x14ac:dyDescent="0.2">
      <c r="A9" t="s">
        <v>40</v>
      </c>
      <c r="B9" t="s">
        <v>10</v>
      </c>
      <c r="C9" t="s">
        <v>12</v>
      </c>
      <c r="D9">
        <v>538.42200000000003</v>
      </c>
      <c r="E9">
        <v>526.125</v>
      </c>
      <c r="F9">
        <v>762</v>
      </c>
      <c r="G9">
        <v>96916</v>
      </c>
      <c r="I9">
        <f t="shared" si="0"/>
        <v>2.7401375000000003</v>
      </c>
      <c r="J9">
        <f t="shared" si="1"/>
        <v>2.6467391304347827</v>
      </c>
      <c r="K9">
        <f t="shared" si="2"/>
        <v>3.1523809523809523</v>
      </c>
      <c r="L9">
        <f t="shared" si="3"/>
        <v>2.3593424657534245</v>
      </c>
      <c r="N9">
        <v>232.28899999999999</v>
      </c>
      <c r="O9">
        <v>213.625</v>
      </c>
      <c r="P9">
        <v>446</v>
      </c>
      <c r="Q9">
        <v>41812</v>
      </c>
      <c r="S9">
        <f t="shared" si="4"/>
        <v>2.449796296296296</v>
      </c>
    </row>
    <row r="10" spans="1:19" x14ac:dyDescent="0.2">
      <c r="A10" t="s">
        <v>40</v>
      </c>
      <c r="B10" t="s">
        <v>10</v>
      </c>
      <c r="C10" t="s">
        <v>12</v>
      </c>
      <c r="D10">
        <v>567.21699999999998</v>
      </c>
      <c r="E10">
        <v>562.125</v>
      </c>
      <c r="F10">
        <v>772</v>
      </c>
      <c r="G10">
        <v>102099</v>
      </c>
      <c r="I10">
        <f t="shared" si="0"/>
        <v>2.9201062499999999</v>
      </c>
      <c r="J10">
        <f t="shared" si="1"/>
        <v>2.8703416149068324</v>
      </c>
      <c r="K10">
        <f t="shared" si="2"/>
        <v>3.2</v>
      </c>
      <c r="L10">
        <f t="shared" si="3"/>
        <v>2.5013424657534244</v>
      </c>
      <c r="N10">
        <v>217.161</v>
      </c>
      <c r="O10">
        <v>199.56200000000001</v>
      </c>
      <c r="P10">
        <v>376</v>
      </c>
      <c r="Q10">
        <v>39089</v>
      </c>
      <c r="S10">
        <f t="shared" si="4"/>
        <v>2.169648148148148</v>
      </c>
    </row>
    <row r="11" spans="1:19" x14ac:dyDescent="0.2">
      <c r="A11" t="s">
        <v>40</v>
      </c>
      <c r="B11" t="s">
        <v>10</v>
      </c>
      <c r="C11" t="s">
        <v>12</v>
      </c>
      <c r="D11">
        <v>376.45100000000002</v>
      </c>
      <c r="E11">
        <v>371.625</v>
      </c>
      <c r="F11">
        <v>549</v>
      </c>
      <c r="G11">
        <v>68514</v>
      </c>
      <c r="I11">
        <f t="shared" si="0"/>
        <v>1.7278187500000002</v>
      </c>
      <c r="J11">
        <f t="shared" si="1"/>
        <v>1.6871118012422359</v>
      </c>
      <c r="K11">
        <f t="shared" si="2"/>
        <v>2.138095238095238</v>
      </c>
      <c r="L11">
        <f t="shared" si="3"/>
        <v>1.5812054794520547</v>
      </c>
      <c r="N11">
        <v>218.03800000000001</v>
      </c>
      <c r="O11">
        <v>193.625</v>
      </c>
      <c r="P11">
        <v>438</v>
      </c>
      <c r="Q11">
        <v>39683</v>
      </c>
      <c r="S11">
        <f t="shared" si="4"/>
        <v>2.185888888888889</v>
      </c>
    </row>
    <row r="12" spans="1:19" x14ac:dyDescent="0.2">
      <c r="A12" t="s">
        <v>40</v>
      </c>
      <c r="B12" t="s">
        <v>10</v>
      </c>
      <c r="C12" t="s">
        <v>14</v>
      </c>
      <c r="D12" s="1">
        <v>676.44</v>
      </c>
      <c r="I12">
        <f t="shared" si="0"/>
        <v>3.6027500000000003</v>
      </c>
      <c r="N12">
        <v>223.19399999999999</v>
      </c>
      <c r="S12">
        <f t="shared" si="4"/>
        <v>2.2813703703703703</v>
      </c>
    </row>
    <row r="13" spans="1:19" x14ac:dyDescent="0.2">
      <c r="A13" t="s">
        <v>40</v>
      </c>
      <c r="B13" t="s">
        <v>10</v>
      </c>
      <c r="C13" t="s">
        <v>14</v>
      </c>
      <c r="D13" s="1">
        <v>890.61199999999997</v>
      </c>
      <c r="I13">
        <f t="shared" si="0"/>
        <v>4.941325</v>
      </c>
      <c r="N13">
        <v>242.18700000000001</v>
      </c>
      <c r="S13">
        <f t="shared" si="4"/>
        <v>2.6330925925925928</v>
      </c>
    </row>
    <row r="14" spans="1:19" x14ac:dyDescent="0.2">
      <c r="A14" t="s">
        <v>40</v>
      </c>
      <c r="B14" t="s">
        <v>10</v>
      </c>
      <c r="C14" t="s">
        <v>14</v>
      </c>
      <c r="D14" s="1">
        <v>684.822</v>
      </c>
      <c r="I14">
        <f t="shared" si="0"/>
        <v>3.6551374999999999</v>
      </c>
      <c r="N14">
        <v>195.50200000000001</v>
      </c>
      <c r="S14">
        <f t="shared" si="4"/>
        <v>1.7685555555555557</v>
      </c>
    </row>
    <row r="15" spans="1:19" x14ac:dyDescent="0.2">
      <c r="A15" t="s">
        <v>40</v>
      </c>
      <c r="B15" t="s">
        <v>10</v>
      </c>
      <c r="C15" t="s">
        <v>14</v>
      </c>
      <c r="D15" s="1">
        <v>741.89</v>
      </c>
      <c r="I15">
        <f t="shared" si="0"/>
        <v>4.0118124999999996</v>
      </c>
      <c r="N15">
        <v>216.71600000000001</v>
      </c>
      <c r="S15">
        <f t="shared" si="4"/>
        <v>2.1614074074074074</v>
      </c>
    </row>
    <row r="16" spans="1:19" x14ac:dyDescent="0.2">
      <c r="A16" t="s">
        <v>40</v>
      </c>
      <c r="B16" t="s">
        <v>10</v>
      </c>
      <c r="C16" t="s">
        <v>14</v>
      </c>
      <c r="D16" s="1">
        <v>666.58199999999999</v>
      </c>
      <c r="I16">
        <f t="shared" si="0"/>
        <v>3.5411375</v>
      </c>
      <c r="N16">
        <v>239.238</v>
      </c>
      <c r="S16">
        <f t="shared" si="4"/>
        <v>2.5784814814814814</v>
      </c>
    </row>
    <row r="17" spans="1:19" x14ac:dyDescent="0.2">
      <c r="A17" t="s">
        <v>40</v>
      </c>
      <c r="B17" t="s">
        <v>10</v>
      </c>
      <c r="C17" t="s">
        <v>14</v>
      </c>
      <c r="D17" s="1">
        <v>570.22799999999995</v>
      </c>
      <c r="I17">
        <f t="shared" si="0"/>
        <v>2.9389249999999998</v>
      </c>
      <c r="N17">
        <v>189.41300000000001</v>
      </c>
      <c r="S17">
        <f t="shared" si="4"/>
        <v>1.6557962962962964</v>
      </c>
    </row>
    <row r="21" spans="1:19" x14ac:dyDescent="0.2">
      <c r="A21" t="s">
        <v>41</v>
      </c>
      <c r="B21" t="s">
        <v>17</v>
      </c>
      <c r="C21" t="s">
        <v>12</v>
      </c>
      <c r="D21">
        <v>208.404</v>
      </c>
      <c r="E21">
        <v>206.03100000000001</v>
      </c>
      <c r="F21">
        <v>260</v>
      </c>
      <c r="G21">
        <v>37096</v>
      </c>
      <c r="I21">
        <f>(D21-100)/(287-100)</f>
        <v>0.57970053475935823</v>
      </c>
      <c r="J21">
        <f>(E21-100)/(289-100)</f>
        <v>0.56101058201058207</v>
      </c>
      <c r="K21">
        <f>(F21-100)/(323-100)</f>
        <v>0.71748878923766812</v>
      </c>
      <c r="L21">
        <f>(G21-15700)/(49100-15700)</f>
        <v>0.64059880239520961</v>
      </c>
      <c r="N21">
        <v>137.303</v>
      </c>
      <c r="O21">
        <v>135.03100000000001</v>
      </c>
      <c r="P21">
        <v>190</v>
      </c>
      <c r="Q21">
        <v>24440</v>
      </c>
      <c r="S21">
        <f>(N21-100)/(127-100)</f>
        <v>1.3815925925925925</v>
      </c>
    </row>
    <row r="22" spans="1:19" x14ac:dyDescent="0.2">
      <c r="A22" t="s">
        <v>41</v>
      </c>
      <c r="B22" t="s">
        <v>17</v>
      </c>
      <c r="C22" t="s">
        <v>12</v>
      </c>
      <c r="D22">
        <v>343.44400000000002</v>
      </c>
      <c r="E22">
        <v>340.56200000000001</v>
      </c>
      <c r="F22">
        <v>480</v>
      </c>
      <c r="G22">
        <v>61133</v>
      </c>
      <c r="I22">
        <f t="shared" ref="I22:I33" si="5">(D22-100)/(287-100)</f>
        <v>1.3018395721925136</v>
      </c>
      <c r="J22">
        <f t="shared" ref="J22:J30" si="6">(E22-100)/(289-100)</f>
        <v>1.2728148148148148</v>
      </c>
      <c r="K22">
        <f t="shared" ref="K22:K30" si="7">(F22-100)/(323-100)</f>
        <v>1.7040358744394619</v>
      </c>
      <c r="L22">
        <f t="shared" ref="L22:L30" si="8">(G22-15700)/(49100-15700)</f>
        <v>1.3602694610778443</v>
      </c>
      <c r="N22">
        <v>150.44399999999999</v>
      </c>
      <c r="O22">
        <v>149.03100000000001</v>
      </c>
      <c r="P22">
        <v>201</v>
      </c>
      <c r="Q22">
        <v>26779</v>
      </c>
      <c r="S22">
        <f t="shared" ref="S22:S33" si="9">(N22-100)/(127-100)</f>
        <v>1.8682962962962959</v>
      </c>
    </row>
    <row r="23" spans="1:19" x14ac:dyDescent="0.2">
      <c r="A23" t="s">
        <v>41</v>
      </c>
      <c r="B23" t="s">
        <v>17</v>
      </c>
      <c r="C23" t="s">
        <v>12</v>
      </c>
      <c r="D23">
        <v>268.77999999999997</v>
      </c>
      <c r="E23">
        <v>266.06200000000001</v>
      </c>
      <c r="F23">
        <v>367</v>
      </c>
      <c r="G23">
        <v>48918</v>
      </c>
      <c r="I23">
        <f t="shared" si="5"/>
        <v>0.902566844919786</v>
      </c>
      <c r="J23">
        <f t="shared" si="6"/>
        <v>0.87863492063492066</v>
      </c>
      <c r="K23">
        <f t="shared" si="7"/>
        <v>1.1973094170403586</v>
      </c>
      <c r="L23">
        <f t="shared" si="8"/>
        <v>0.99455089820359277</v>
      </c>
      <c r="N23">
        <v>146.10400000000001</v>
      </c>
      <c r="O23">
        <v>144.03100000000001</v>
      </c>
      <c r="P23">
        <v>187</v>
      </c>
      <c r="Q23">
        <v>26591</v>
      </c>
      <c r="S23">
        <f t="shared" si="9"/>
        <v>1.7075555555555562</v>
      </c>
    </row>
    <row r="24" spans="1:19" x14ac:dyDescent="0.2">
      <c r="A24" t="s">
        <v>41</v>
      </c>
      <c r="B24" t="s">
        <v>17</v>
      </c>
      <c r="C24" t="s">
        <v>12</v>
      </c>
      <c r="D24">
        <v>168.9</v>
      </c>
      <c r="E24">
        <v>168.03100000000001</v>
      </c>
      <c r="F24">
        <v>207</v>
      </c>
      <c r="G24">
        <v>30402</v>
      </c>
      <c r="I24">
        <f t="shared" si="5"/>
        <v>0.36844919786096259</v>
      </c>
      <c r="J24">
        <f t="shared" si="6"/>
        <v>0.35995238095238097</v>
      </c>
      <c r="K24">
        <f t="shared" si="7"/>
        <v>0.47982062780269058</v>
      </c>
      <c r="L24">
        <f t="shared" si="8"/>
        <v>0.44017964071856286</v>
      </c>
      <c r="N24">
        <v>139.86099999999999</v>
      </c>
      <c r="O24">
        <v>138.01599999999999</v>
      </c>
      <c r="P24">
        <v>175</v>
      </c>
      <c r="Q24">
        <v>25175</v>
      </c>
      <c r="S24">
        <f t="shared" si="9"/>
        <v>1.4763333333333331</v>
      </c>
    </row>
    <row r="25" spans="1:19" x14ac:dyDescent="0.2">
      <c r="A25" t="s">
        <v>41</v>
      </c>
      <c r="B25" t="s">
        <v>17</v>
      </c>
      <c r="C25" t="s">
        <v>12</v>
      </c>
      <c r="D25">
        <v>225.72300000000001</v>
      </c>
      <c r="E25">
        <v>224.03100000000001</v>
      </c>
      <c r="F25">
        <v>280</v>
      </c>
      <c r="G25">
        <v>41533</v>
      </c>
      <c r="I25">
        <f t="shared" si="5"/>
        <v>0.6723155080213904</v>
      </c>
      <c r="J25">
        <f t="shared" si="6"/>
        <v>0.6562486772486773</v>
      </c>
      <c r="K25">
        <f t="shared" si="7"/>
        <v>0.80717488789237668</v>
      </c>
      <c r="L25">
        <f t="shared" si="8"/>
        <v>0.77344311377245512</v>
      </c>
      <c r="N25">
        <v>145.185</v>
      </c>
      <c r="O25">
        <v>144.01599999999999</v>
      </c>
      <c r="P25">
        <v>180</v>
      </c>
      <c r="Q25">
        <v>26714</v>
      </c>
      <c r="S25">
        <f t="shared" si="9"/>
        <v>1.6735185185185186</v>
      </c>
    </row>
    <row r="26" spans="1:19" x14ac:dyDescent="0.2">
      <c r="A26" t="s">
        <v>41</v>
      </c>
      <c r="B26" t="s">
        <v>17</v>
      </c>
      <c r="C26" t="s">
        <v>12</v>
      </c>
      <c r="D26">
        <v>273.50299999999999</v>
      </c>
      <c r="E26">
        <v>270.06200000000001</v>
      </c>
      <c r="F26">
        <v>374</v>
      </c>
      <c r="G26">
        <v>50051</v>
      </c>
      <c r="I26">
        <f t="shared" si="5"/>
        <v>0.9278235294117646</v>
      </c>
      <c r="J26">
        <f t="shared" si="6"/>
        <v>0.89979894179894182</v>
      </c>
      <c r="K26">
        <f t="shared" si="7"/>
        <v>1.2286995515695067</v>
      </c>
      <c r="L26">
        <f t="shared" si="8"/>
        <v>1.0284730538922155</v>
      </c>
      <c r="N26">
        <v>150.61699999999999</v>
      </c>
      <c r="O26">
        <v>149.01599999999999</v>
      </c>
      <c r="P26">
        <v>184</v>
      </c>
      <c r="Q26">
        <v>27563</v>
      </c>
      <c r="S26">
        <f t="shared" si="9"/>
        <v>1.8747037037037033</v>
      </c>
    </row>
    <row r="27" spans="1:19" x14ac:dyDescent="0.2">
      <c r="A27" t="s">
        <v>41</v>
      </c>
      <c r="B27" t="s">
        <v>17</v>
      </c>
      <c r="C27" t="s">
        <v>12</v>
      </c>
      <c r="D27">
        <v>232.10599999999999</v>
      </c>
      <c r="E27">
        <v>232.03100000000001</v>
      </c>
      <c r="F27">
        <v>282</v>
      </c>
      <c r="G27">
        <v>41779</v>
      </c>
      <c r="I27">
        <f t="shared" si="5"/>
        <v>0.7064491978609625</v>
      </c>
      <c r="J27">
        <f t="shared" si="6"/>
        <v>0.69857671957671963</v>
      </c>
      <c r="K27">
        <f t="shared" si="7"/>
        <v>0.81614349775784756</v>
      </c>
      <c r="L27">
        <f t="shared" si="8"/>
        <v>0.78080838323353297</v>
      </c>
      <c r="N27">
        <v>137.72800000000001</v>
      </c>
      <c r="O27">
        <v>136.03100000000001</v>
      </c>
      <c r="P27">
        <v>191</v>
      </c>
      <c r="Q27">
        <v>24791</v>
      </c>
      <c r="S27">
        <f t="shared" si="9"/>
        <v>1.3973333333333338</v>
      </c>
    </row>
    <row r="28" spans="1:19" x14ac:dyDescent="0.2">
      <c r="A28" t="s">
        <v>41</v>
      </c>
      <c r="B28" t="s">
        <v>17</v>
      </c>
      <c r="C28" t="s">
        <v>12</v>
      </c>
      <c r="D28">
        <v>205.06</v>
      </c>
      <c r="E28">
        <v>202.03100000000001</v>
      </c>
      <c r="F28">
        <v>272</v>
      </c>
      <c r="G28">
        <v>37321</v>
      </c>
      <c r="I28">
        <f t="shared" si="5"/>
        <v>0.56181818181818188</v>
      </c>
      <c r="J28">
        <f t="shared" si="6"/>
        <v>0.53984656084656091</v>
      </c>
      <c r="K28">
        <f t="shared" si="7"/>
        <v>0.77130044843049328</v>
      </c>
      <c r="L28">
        <f t="shared" si="8"/>
        <v>0.64733532934131732</v>
      </c>
      <c r="N28">
        <v>142.03299999999999</v>
      </c>
      <c r="O28">
        <v>139.03100000000001</v>
      </c>
      <c r="P28">
        <v>215</v>
      </c>
      <c r="Q28">
        <v>25850</v>
      </c>
      <c r="S28">
        <f t="shared" si="9"/>
        <v>1.5567777777777774</v>
      </c>
    </row>
    <row r="29" spans="1:19" x14ac:dyDescent="0.2">
      <c r="A29" t="s">
        <v>41</v>
      </c>
      <c r="B29" t="s">
        <v>17</v>
      </c>
      <c r="C29" t="s">
        <v>12</v>
      </c>
      <c r="D29">
        <v>269.596</v>
      </c>
      <c r="E29">
        <v>266.06200000000001</v>
      </c>
      <c r="F29">
        <v>343</v>
      </c>
      <c r="G29">
        <v>47988</v>
      </c>
      <c r="I29">
        <f t="shared" si="5"/>
        <v>0.90693048128342246</v>
      </c>
      <c r="J29">
        <f t="shared" si="6"/>
        <v>0.87863492063492066</v>
      </c>
      <c r="K29">
        <f t="shared" si="7"/>
        <v>1.0896860986547086</v>
      </c>
      <c r="L29">
        <f t="shared" si="8"/>
        <v>0.96670658682634736</v>
      </c>
      <c r="N29">
        <v>143.83099999999999</v>
      </c>
      <c r="O29">
        <v>142.51599999999999</v>
      </c>
      <c r="P29">
        <v>174</v>
      </c>
      <c r="Q29">
        <v>25602</v>
      </c>
      <c r="S29">
        <f t="shared" si="9"/>
        <v>1.6233703703703699</v>
      </c>
    </row>
    <row r="30" spans="1:19" x14ac:dyDescent="0.2">
      <c r="A30" t="s">
        <v>41</v>
      </c>
      <c r="B30" t="s">
        <v>17</v>
      </c>
      <c r="C30" t="s">
        <v>12</v>
      </c>
      <c r="D30">
        <v>255.59299999999999</v>
      </c>
      <c r="E30">
        <v>255.06200000000001</v>
      </c>
      <c r="F30">
        <v>361</v>
      </c>
      <c r="G30">
        <v>46518</v>
      </c>
      <c r="I30">
        <f t="shared" si="5"/>
        <v>0.83204812834224595</v>
      </c>
      <c r="J30">
        <f t="shared" si="6"/>
        <v>0.82043386243386252</v>
      </c>
      <c r="K30">
        <f t="shared" si="7"/>
        <v>1.1704035874439462</v>
      </c>
      <c r="L30">
        <f t="shared" si="8"/>
        <v>0.92269461077844306</v>
      </c>
      <c r="N30">
        <v>133.98400000000001</v>
      </c>
      <c r="O30">
        <v>130.53100000000001</v>
      </c>
      <c r="P30">
        <v>197</v>
      </c>
      <c r="Q30">
        <v>24385</v>
      </c>
      <c r="S30">
        <f t="shared" si="9"/>
        <v>1.258666666666667</v>
      </c>
    </row>
    <row r="31" spans="1:19" x14ac:dyDescent="0.2">
      <c r="A31" t="s">
        <v>41</v>
      </c>
      <c r="B31" t="s">
        <v>17</v>
      </c>
      <c r="C31" t="s">
        <v>14</v>
      </c>
      <c r="D31">
        <v>442.77600000000001</v>
      </c>
      <c r="I31">
        <f t="shared" si="5"/>
        <v>1.8330267379679146</v>
      </c>
      <c r="N31">
        <v>182.3</v>
      </c>
      <c r="S31">
        <f t="shared" si="9"/>
        <v>3.0481481481481487</v>
      </c>
    </row>
    <row r="32" spans="1:19" x14ac:dyDescent="0.2">
      <c r="A32" t="s">
        <v>41</v>
      </c>
      <c r="B32" t="s">
        <v>17</v>
      </c>
      <c r="C32" t="s">
        <v>14</v>
      </c>
      <c r="D32">
        <v>372.41800000000001</v>
      </c>
      <c r="I32">
        <f t="shared" si="5"/>
        <v>1.4567807486631017</v>
      </c>
      <c r="N32">
        <v>162.84800000000001</v>
      </c>
      <c r="S32">
        <f t="shared" si="9"/>
        <v>2.3277037037037043</v>
      </c>
    </row>
    <row r="33" spans="1:19" x14ac:dyDescent="0.2">
      <c r="A33" t="s">
        <v>41</v>
      </c>
      <c r="B33" t="s">
        <v>17</v>
      </c>
      <c r="C33" t="s">
        <v>14</v>
      </c>
      <c r="D33">
        <v>480.94299999999998</v>
      </c>
      <c r="I33">
        <f t="shared" si="5"/>
        <v>2.0371283422459894</v>
      </c>
      <c r="N33">
        <v>163.58099999999999</v>
      </c>
      <c r="S33">
        <f t="shared" si="9"/>
        <v>2.3548518518518513</v>
      </c>
    </row>
    <row r="36" spans="1:19" x14ac:dyDescent="0.2">
      <c r="A36" t="s">
        <v>42</v>
      </c>
      <c r="B36" t="s">
        <v>10</v>
      </c>
      <c r="C36" t="s">
        <v>12</v>
      </c>
      <c r="D36">
        <v>413.62599999999998</v>
      </c>
      <c r="I36">
        <f>(D36-100)/105</f>
        <v>2.9869142857142856</v>
      </c>
      <c r="N36">
        <v>229.821</v>
      </c>
      <c r="S36">
        <f>(N36-100)/46</f>
        <v>2.8221956521739129</v>
      </c>
    </row>
    <row r="37" spans="1:19" x14ac:dyDescent="0.2">
      <c r="A37" t="s">
        <v>42</v>
      </c>
      <c r="B37" t="s">
        <v>10</v>
      </c>
      <c r="C37" t="s">
        <v>12</v>
      </c>
      <c r="D37">
        <v>414.87400000000002</v>
      </c>
      <c r="I37">
        <f t="shared" ref="I37:I47" si="10">(D37-100)/105</f>
        <v>2.9988000000000001</v>
      </c>
      <c r="N37">
        <v>235.13200000000001</v>
      </c>
      <c r="S37">
        <f t="shared" ref="S37:S47" si="11">(N37-100)/46</f>
        <v>2.9376521739130435</v>
      </c>
    </row>
    <row r="38" spans="1:19" x14ac:dyDescent="0.2">
      <c r="A38" t="s">
        <v>42</v>
      </c>
      <c r="B38" t="s">
        <v>10</v>
      </c>
      <c r="C38" t="s">
        <v>12</v>
      </c>
      <c r="D38">
        <v>656.38300000000004</v>
      </c>
      <c r="I38">
        <f t="shared" si="10"/>
        <v>5.2988857142857144</v>
      </c>
      <c r="N38">
        <v>235.45</v>
      </c>
      <c r="S38">
        <f t="shared" si="11"/>
        <v>2.9445652173913039</v>
      </c>
    </row>
    <row r="39" spans="1:19" x14ac:dyDescent="0.2">
      <c r="A39" t="s">
        <v>42</v>
      </c>
      <c r="B39" t="s">
        <v>10</v>
      </c>
      <c r="C39" t="s">
        <v>12</v>
      </c>
      <c r="D39">
        <v>416.077</v>
      </c>
      <c r="I39">
        <f t="shared" si="10"/>
        <v>3.0102571428571427</v>
      </c>
      <c r="N39">
        <v>205.47</v>
      </c>
      <c r="S39">
        <f t="shared" si="11"/>
        <v>2.2928260869565218</v>
      </c>
    </row>
    <row r="40" spans="1:19" x14ac:dyDescent="0.2">
      <c r="A40" t="s">
        <v>42</v>
      </c>
      <c r="B40" t="s">
        <v>10</v>
      </c>
      <c r="C40" t="s">
        <v>12</v>
      </c>
      <c r="D40">
        <v>484.88900000000001</v>
      </c>
      <c r="I40">
        <f t="shared" si="10"/>
        <v>3.6656095238095241</v>
      </c>
      <c r="N40">
        <v>213.411</v>
      </c>
      <c r="S40">
        <f t="shared" si="11"/>
        <v>2.4654565217391307</v>
      </c>
    </row>
    <row r="41" spans="1:19" x14ac:dyDescent="0.2">
      <c r="A41" t="s">
        <v>42</v>
      </c>
      <c r="B41" t="s">
        <v>10</v>
      </c>
      <c r="C41" t="s">
        <v>12</v>
      </c>
      <c r="D41">
        <v>312.42399999999998</v>
      </c>
      <c r="I41">
        <f t="shared" si="10"/>
        <v>2.0230857142857142</v>
      </c>
      <c r="N41">
        <v>215.17400000000001</v>
      </c>
      <c r="S41">
        <f t="shared" si="11"/>
        <v>2.5037826086956523</v>
      </c>
    </row>
    <row r="42" spans="1:19" x14ac:dyDescent="0.2">
      <c r="A42" t="s">
        <v>42</v>
      </c>
      <c r="B42" t="s">
        <v>10</v>
      </c>
      <c r="C42" t="s">
        <v>12</v>
      </c>
      <c r="D42">
        <v>323.85700000000003</v>
      </c>
      <c r="I42">
        <f t="shared" si="10"/>
        <v>2.1319714285714286</v>
      </c>
      <c r="N42">
        <v>204.703</v>
      </c>
      <c r="S42">
        <f t="shared" si="11"/>
        <v>2.2761521739130437</v>
      </c>
    </row>
    <row r="43" spans="1:19" x14ac:dyDescent="0.2">
      <c r="A43" t="s">
        <v>42</v>
      </c>
      <c r="B43" t="s">
        <v>10</v>
      </c>
      <c r="C43" t="s">
        <v>14</v>
      </c>
      <c r="D43" s="1">
        <v>450.976</v>
      </c>
      <c r="I43">
        <f t="shared" si="10"/>
        <v>3.3426285714285715</v>
      </c>
      <c r="N43">
        <v>215.40899999999999</v>
      </c>
      <c r="S43">
        <f t="shared" si="11"/>
        <v>2.5088913043478258</v>
      </c>
    </row>
    <row r="44" spans="1:19" x14ac:dyDescent="0.2">
      <c r="A44" t="s">
        <v>42</v>
      </c>
      <c r="B44" t="s">
        <v>10</v>
      </c>
      <c r="C44" t="s">
        <v>14</v>
      </c>
      <c r="D44" s="1">
        <v>560.57100000000003</v>
      </c>
      <c r="I44">
        <f t="shared" si="10"/>
        <v>4.3863904761904768</v>
      </c>
      <c r="N44">
        <v>218.47900000000001</v>
      </c>
      <c r="S44">
        <f t="shared" si="11"/>
        <v>2.5756304347826089</v>
      </c>
    </row>
    <row r="45" spans="1:19" x14ac:dyDescent="0.2">
      <c r="A45" t="s">
        <v>42</v>
      </c>
      <c r="B45" t="s">
        <v>10</v>
      </c>
      <c r="C45" t="s">
        <v>14</v>
      </c>
      <c r="D45" s="1">
        <v>482.34500000000003</v>
      </c>
      <c r="I45">
        <f t="shared" si="10"/>
        <v>3.6413809523809526</v>
      </c>
      <c r="N45">
        <v>207.90899999999999</v>
      </c>
      <c r="S45">
        <f t="shared" si="11"/>
        <v>2.3458478260869562</v>
      </c>
    </row>
    <row r="46" spans="1:19" x14ac:dyDescent="0.2">
      <c r="A46" t="s">
        <v>42</v>
      </c>
      <c r="B46" t="s">
        <v>10</v>
      </c>
      <c r="C46" t="s">
        <v>14</v>
      </c>
      <c r="D46" s="1">
        <v>491.19499999999999</v>
      </c>
      <c r="I46">
        <f t="shared" si="10"/>
        <v>3.7256666666666667</v>
      </c>
      <c r="N46">
        <v>228.386</v>
      </c>
      <c r="S46">
        <f t="shared" si="11"/>
        <v>2.7909999999999999</v>
      </c>
    </row>
    <row r="47" spans="1:19" x14ac:dyDescent="0.2">
      <c r="A47" t="s">
        <v>42</v>
      </c>
      <c r="B47" t="s">
        <v>10</v>
      </c>
      <c r="C47" t="s">
        <v>14</v>
      </c>
      <c r="D47" s="1">
        <v>454.62299999999999</v>
      </c>
      <c r="I47">
        <f t="shared" si="10"/>
        <v>3.3773619047619046</v>
      </c>
      <c r="N47">
        <v>224.15899999999999</v>
      </c>
      <c r="S47">
        <f t="shared" si="11"/>
        <v>2.6991086956521739</v>
      </c>
    </row>
    <row r="49" spans="1:19" x14ac:dyDescent="0.2">
      <c r="A49" t="s">
        <v>43</v>
      </c>
      <c r="B49" t="s">
        <v>10</v>
      </c>
      <c r="C49" t="s">
        <v>12</v>
      </c>
      <c r="D49">
        <v>507.56700000000001</v>
      </c>
      <c r="I49">
        <f>(D49-100)/123</f>
        <v>3.3135528455284553</v>
      </c>
      <c r="N49">
        <v>208.28299999999999</v>
      </c>
      <c r="S49">
        <f>(N49-100)/39</f>
        <v>2.7764871794871793</v>
      </c>
    </row>
    <row r="50" spans="1:19" x14ac:dyDescent="0.2">
      <c r="A50" t="s">
        <v>43</v>
      </c>
      <c r="B50" t="s">
        <v>10</v>
      </c>
      <c r="C50" t="s">
        <v>12</v>
      </c>
      <c r="D50">
        <v>476.78300000000002</v>
      </c>
      <c r="I50">
        <f t="shared" ref="I50:I63" si="12">(D50-100)/123</f>
        <v>3.0632764227642277</v>
      </c>
      <c r="N50">
        <v>202.30600000000001</v>
      </c>
      <c r="S50">
        <f t="shared" ref="S50:S63" si="13">(N50-100)/39</f>
        <v>2.6232307692307697</v>
      </c>
    </row>
    <row r="51" spans="1:19" x14ac:dyDescent="0.2">
      <c r="A51" t="s">
        <v>43</v>
      </c>
      <c r="B51" t="s">
        <v>10</v>
      </c>
      <c r="C51" t="s">
        <v>12</v>
      </c>
      <c r="D51">
        <v>354.47800000000001</v>
      </c>
      <c r="I51">
        <f t="shared" si="12"/>
        <v>2.068926829268293</v>
      </c>
      <c r="N51">
        <v>222.756</v>
      </c>
      <c r="S51">
        <f t="shared" si="13"/>
        <v>3.1475897435897435</v>
      </c>
    </row>
    <row r="52" spans="1:19" x14ac:dyDescent="0.2">
      <c r="A52" t="s">
        <v>43</v>
      </c>
      <c r="B52" t="s">
        <v>10</v>
      </c>
      <c r="C52" t="s">
        <v>12</v>
      </c>
      <c r="D52">
        <v>513.89499999999998</v>
      </c>
      <c r="I52">
        <f t="shared" si="12"/>
        <v>3.3649999999999998</v>
      </c>
      <c r="N52">
        <v>243.411</v>
      </c>
      <c r="S52">
        <f t="shared" si="13"/>
        <v>3.6772051282051281</v>
      </c>
    </row>
    <row r="53" spans="1:19" x14ac:dyDescent="0.2">
      <c r="A53" t="s">
        <v>43</v>
      </c>
      <c r="B53" t="s">
        <v>10</v>
      </c>
      <c r="C53" t="s">
        <v>12</v>
      </c>
      <c r="D53">
        <v>536.97199999999998</v>
      </c>
      <c r="I53">
        <f t="shared" si="12"/>
        <v>3.5526178861788615</v>
      </c>
      <c r="N53">
        <v>194.95</v>
      </c>
      <c r="S53">
        <f t="shared" si="13"/>
        <v>2.4346153846153844</v>
      </c>
    </row>
    <row r="54" spans="1:19" x14ac:dyDescent="0.2">
      <c r="A54" t="s">
        <v>43</v>
      </c>
      <c r="B54" t="s">
        <v>10</v>
      </c>
      <c r="C54" t="s">
        <v>12</v>
      </c>
      <c r="D54">
        <v>371.67</v>
      </c>
      <c r="I54">
        <f t="shared" si="12"/>
        <v>2.2086991869918702</v>
      </c>
      <c r="N54">
        <v>221.52500000000001</v>
      </c>
      <c r="S54">
        <f t="shared" si="13"/>
        <v>3.1160256410256411</v>
      </c>
    </row>
    <row r="55" spans="1:19" x14ac:dyDescent="0.2">
      <c r="A55" t="s">
        <v>43</v>
      </c>
      <c r="B55" t="s">
        <v>10</v>
      </c>
      <c r="C55" t="s">
        <v>12</v>
      </c>
      <c r="D55">
        <v>316.65800000000002</v>
      </c>
      <c r="I55">
        <f t="shared" si="12"/>
        <v>1.7614471544715449</v>
      </c>
      <c r="N55">
        <v>253.66300000000001</v>
      </c>
      <c r="S55">
        <f t="shared" si="13"/>
        <v>3.9400769230769233</v>
      </c>
    </row>
    <row r="56" spans="1:19" x14ac:dyDescent="0.2">
      <c r="A56" t="s">
        <v>43</v>
      </c>
      <c r="B56" t="s">
        <v>10</v>
      </c>
      <c r="C56" t="s">
        <v>12</v>
      </c>
      <c r="D56">
        <v>354.15600000000001</v>
      </c>
      <c r="I56">
        <f t="shared" si="12"/>
        <v>2.0663089430894308</v>
      </c>
      <c r="N56">
        <v>210.62</v>
      </c>
      <c r="S56">
        <f t="shared" si="13"/>
        <v>2.8364102564102565</v>
      </c>
    </row>
    <row r="57" spans="1:19" x14ac:dyDescent="0.2">
      <c r="A57" t="s">
        <v>43</v>
      </c>
      <c r="B57" t="s">
        <v>10</v>
      </c>
      <c r="C57" t="s">
        <v>14</v>
      </c>
      <c r="D57">
        <v>571.03200000000004</v>
      </c>
      <c r="I57">
        <f t="shared" si="12"/>
        <v>3.829528455284553</v>
      </c>
      <c r="N57">
        <v>184.09800000000001</v>
      </c>
      <c r="S57">
        <f t="shared" si="13"/>
        <v>2.1563589743589748</v>
      </c>
    </row>
    <row r="58" spans="1:19" x14ac:dyDescent="0.2">
      <c r="A58" t="s">
        <v>43</v>
      </c>
      <c r="B58" t="s">
        <v>10</v>
      </c>
      <c r="C58" t="s">
        <v>14</v>
      </c>
      <c r="D58">
        <v>526.66999999999996</v>
      </c>
      <c r="I58">
        <f t="shared" si="12"/>
        <v>3.4688617886178856</v>
      </c>
      <c r="N58">
        <v>171.137</v>
      </c>
      <c r="S58">
        <f t="shared" si="13"/>
        <v>1.824025641025641</v>
      </c>
    </row>
    <row r="59" spans="1:19" x14ac:dyDescent="0.2">
      <c r="A59" t="s">
        <v>43</v>
      </c>
      <c r="B59" t="s">
        <v>10</v>
      </c>
      <c r="C59" t="s">
        <v>14</v>
      </c>
      <c r="D59">
        <v>663.04</v>
      </c>
      <c r="I59">
        <f t="shared" si="12"/>
        <v>4.5775609756097557</v>
      </c>
      <c r="N59">
        <v>194.70400000000001</v>
      </c>
      <c r="S59">
        <f t="shared" si="13"/>
        <v>2.4283076923076927</v>
      </c>
    </row>
    <row r="60" spans="1:19" x14ac:dyDescent="0.2">
      <c r="A60" t="s">
        <v>43</v>
      </c>
      <c r="B60" t="s">
        <v>10</v>
      </c>
      <c r="C60" t="s">
        <v>14</v>
      </c>
      <c r="D60">
        <v>549.57299999999998</v>
      </c>
      <c r="I60">
        <f t="shared" si="12"/>
        <v>3.6550650406504062</v>
      </c>
      <c r="N60">
        <v>191.69499999999999</v>
      </c>
      <c r="S60">
        <f t="shared" si="13"/>
        <v>2.3511538461538461</v>
      </c>
    </row>
    <row r="61" spans="1:19" x14ac:dyDescent="0.2">
      <c r="A61" t="s">
        <v>43</v>
      </c>
      <c r="B61" t="s">
        <v>10</v>
      </c>
      <c r="C61" t="s">
        <v>14</v>
      </c>
      <c r="D61">
        <v>830.68700000000001</v>
      </c>
      <c r="I61">
        <f t="shared" si="12"/>
        <v>5.9405447154471549</v>
      </c>
      <c r="N61">
        <v>246.86099999999999</v>
      </c>
      <c r="S61">
        <f t="shared" si="13"/>
        <v>3.7656666666666663</v>
      </c>
    </row>
    <row r="62" spans="1:19" x14ac:dyDescent="0.2">
      <c r="A62" t="s">
        <v>43</v>
      </c>
      <c r="B62" t="s">
        <v>10</v>
      </c>
      <c r="C62" t="s">
        <v>14</v>
      </c>
      <c r="D62">
        <v>644.87900000000002</v>
      </c>
      <c r="I62">
        <f t="shared" si="12"/>
        <v>4.429910569105691</v>
      </c>
      <c r="N62">
        <v>210.45400000000001</v>
      </c>
      <c r="S62">
        <f t="shared" si="13"/>
        <v>2.8321538461538465</v>
      </c>
    </row>
    <row r="63" spans="1:19" x14ac:dyDescent="0.2">
      <c r="A63" t="s">
        <v>43</v>
      </c>
      <c r="B63" t="s">
        <v>10</v>
      </c>
      <c r="C63" t="s">
        <v>14</v>
      </c>
      <c r="D63">
        <v>502.95400000000001</v>
      </c>
      <c r="I63">
        <f t="shared" si="12"/>
        <v>3.2760487804878049</v>
      </c>
      <c r="N63">
        <v>180.22399999999999</v>
      </c>
      <c r="S63">
        <f t="shared" si="13"/>
        <v>2.0570256410256409</v>
      </c>
    </row>
    <row r="65" spans="1:19" x14ac:dyDescent="0.2">
      <c r="A65" t="s">
        <v>44</v>
      </c>
      <c r="B65" t="s">
        <v>10</v>
      </c>
      <c r="C65" t="s">
        <v>12</v>
      </c>
      <c r="D65">
        <v>381.20400000000001</v>
      </c>
      <c r="I65">
        <f>(D65-100)/123</f>
        <v>2.2862113821138212</v>
      </c>
      <c r="N65">
        <v>242.65199999999999</v>
      </c>
      <c r="S65">
        <f>(N65-100)/46</f>
        <v>3.1011304347826085</v>
      </c>
    </row>
    <row r="66" spans="1:19" x14ac:dyDescent="0.2">
      <c r="A66" t="s">
        <v>44</v>
      </c>
      <c r="B66" t="s">
        <v>10</v>
      </c>
      <c r="C66" t="s">
        <v>12</v>
      </c>
      <c r="D66">
        <v>509.61099999999999</v>
      </c>
      <c r="I66">
        <f t="shared" ref="I66:I74" si="14">(D66-100)/123</f>
        <v>3.3301707317073168</v>
      </c>
      <c r="N66">
        <v>202.02799999999999</v>
      </c>
      <c r="S66">
        <f t="shared" ref="S66:S74" si="15">(N66-100)/46</f>
        <v>2.218</v>
      </c>
    </row>
    <row r="67" spans="1:19" x14ac:dyDescent="0.2">
      <c r="A67" t="s">
        <v>44</v>
      </c>
      <c r="B67" t="s">
        <v>10</v>
      </c>
      <c r="C67" t="s">
        <v>12</v>
      </c>
      <c r="D67">
        <v>350.75</v>
      </c>
      <c r="I67">
        <f t="shared" si="14"/>
        <v>2.0386178861788617</v>
      </c>
      <c r="N67">
        <v>316.88</v>
      </c>
      <c r="S67">
        <f t="shared" si="15"/>
        <v>4.7147826086956517</v>
      </c>
    </row>
    <row r="68" spans="1:19" x14ac:dyDescent="0.2">
      <c r="A68" t="s">
        <v>44</v>
      </c>
      <c r="B68" t="s">
        <v>10</v>
      </c>
      <c r="C68" t="s">
        <v>12</v>
      </c>
      <c r="D68">
        <v>388.68</v>
      </c>
      <c r="I68">
        <f t="shared" si="14"/>
        <v>2.3469918699186993</v>
      </c>
      <c r="N68">
        <v>178.85599999999999</v>
      </c>
      <c r="S68">
        <f t="shared" si="15"/>
        <v>1.7142608695652173</v>
      </c>
    </row>
    <row r="69" spans="1:19" x14ac:dyDescent="0.2">
      <c r="A69" t="s">
        <v>44</v>
      </c>
      <c r="B69" t="s">
        <v>10</v>
      </c>
      <c r="C69" t="s">
        <v>12</v>
      </c>
      <c r="D69">
        <v>417.74700000000001</v>
      </c>
      <c r="I69">
        <f t="shared" si="14"/>
        <v>2.5833089430894312</v>
      </c>
      <c r="N69">
        <v>229.816</v>
      </c>
      <c r="S69">
        <f t="shared" si="15"/>
        <v>2.8220869565217392</v>
      </c>
    </row>
    <row r="70" spans="1:19" x14ac:dyDescent="0.2">
      <c r="A70" t="s">
        <v>44</v>
      </c>
      <c r="B70" t="s">
        <v>10</v>
      </c>
      <c r="C70" t="s">
        <v>14</v>
      </c>
      <c r="D70" s="1">
        <v>415.30099999999999</v>
      </c>
      <c r="I70">
        <f t="shared" si="14"/>
        <v>2.5634227642276421</v>
      </c>
      <c r="N70">
        <v>280.96199999999999</v>
      </c>
      <c r="S70">
        <f t="shared" si="15"/>
        <v>3.9339565217391304</v>
      </c>
    </row>
    <row r="71" spans="1:19" x14ac:dyDescent="0.2">
      <c r="A71" t="s">
        <v>44</v>
      </c>
      <c r="B71" t="s">
        <v>10</v>
      </c>
      <c r="C71" t="s">
        <v>14</v>
      </c>
      <c r="D71" s="1">
        <v>530.77300000000002</v>
      </c>
      <c r="I71">
        <f t="shared" si="14"/>
        <v>3.5022195121951221</v>
      </c>
      <c r="N71">
        <v>180.56800000000001</v>
      </c>
      <c r="S71">
        <f t="shared" si="15"/>
        <v>1.7514782608695654</v>
      </c>
    </row>
    <row r="72" spans="1:19" x14ac:dyDescent="0.2">
      <c r="A72" t="s">
        <v>44</v>
      </c>
      <c r="B72" t="s">
        <v>10</v>
      </c>
      <c r="C72" t="s">
        <v>14</v>
      </c>
      <c r="D72" s="1">
        <v>400.86200000000002</v>
      </c>
      <c r="I72">
        <f t="shared" si="14"/>
        <v>2.4460325203252036</v>
      </c>
      <c r="N72">
        <v>217.505</v>
      </c>
      <c r="S72">
        <f t="shared" si="15"/>
        <v>2.5544565217391302</v>
      </c>
    </row>
    <row r="73" spans="1:19" x14ac:dyDescent="0.2">
      <c r="A73" t="s">
        <v>44</v>
      </c>
      <c r="B73" t="s">
        <v>10</v>
      </c>
      <c r="C73" t="s">
        <v>14</v>
      </c>
      <c r="D73" s="1">
        <v>340.37799999999999</v>
      </c>
      <c r="I73">
        <f t="shared" si="14"/>
        <v>1.9542926829268292</v>
      </c>
      <c r="N73">
        <v>193.233</v>
      </c>
      <c r="S73">
        <f t="shared" si="15"/>
        <v>2.0268043478260869</v>
      </c>
    </row>
    <row r="74" spans="1:19" x14ac:dyDescent="0.2">
      <c r="A74" t="s">
        <v>44</v>
      </c>
      <c r="B74" t="s">
        <v>10</v>
      </c>
      <c r="C74" t="s">
        <v>14</v>
      </c>
      <c r="D74" s="1">
        <v>475.28300000000002</v>
      </c>
      <c r="I74">
        <f t="shared" si="14"/>
        <v>3.0510813008130082</v>
      </c>
      <c r="N74">
        <v>212.24</v>
      </c>
      <c r="S74">
        <f t="shared" si="15"/>
        <v>2.4400000000000004</v>
      </c>
    </row>
    <row r="76" spans="1:19" x14ac:dyDescent="0.2">
      <c r="A76" t="s">
        <v>45</v>
      </c>
      <c r="B76" t="s">
        <v>17</v>
      </c>
      <c r="C76" t="s">
        <v>14</v>
      </c>
      <c r="D76" s="1">
        <v>386</v>
      </c>
      <c r="I76">
        <f>(D76-100)/133</f>
        <v>2.1503759398496243</v>
      </c>
      <c r="N76">
        <v>145</v>
      </c>
      <c r="S76">
        <f>(N76-100)/32</f>
        <v>1.40625</v>
      </c>
    </row>
    <row r="77" spans="1:19" x14ac:dyDescent="0.2">
      <c r="A77" t="s">
        <v>45</v>
      </c>
      <c r="B77" t="s">
        <v>17</v>
      </c>
      <c r="C77" t="s">
        <v>12</v>
      </c>
      <c r="D77">
        <v>208.81399999999999</v>
      </c>
      <c r="I77">
        <f t="shared" ref="I77:I82" si="16">(D77-100)/133</f>
        <v>0.81815037593984952</v>
      </c>
      <c r="N77">
        <v>127.142</v>
      </c>
      <c r="S77">
        <f t="shared" ref="S77:S82" si="17">(N77-100)/32</f>
        <v>0.84818749999999987</v>
      </c>
    </row>
    <row r="78" spans="1:19" x14ac:dyDescent="0.2">
      <c r="A78" t="s">
        <v>45</v>
      </c>
      <c r="B78" t="s">
        <v>17</v>
      </c>
      <c r="C78" t="s">
        <v>12</v>
      </c>
      <c r="D78">
        <v>288.89800000000002</v>
      </c>
      <c r="I78">
        <f t="shared" si="16"/>
        <v>1.4202857142857144</v>
      </c>
      <c r="N78">
        <v>140.31200000000001</v>
      </c>
      <c r="S78">
        <f t="shared" si="17"/>
        <v>1.2597500000000004</v>
      </c>
    </row>
    <row r="79" spans="1:19" x14ac:dyDescent="0.2">
      <c r="A79" t="s">
        <v>45</v>
      </c>
      <c r="B79" t="s">
        <v>17</v>
      </c>
      <c r="C79" t="s">
        <v>12</v>
      </c>
      <c r="D79">
        <v>210.97800000000001</v>
      </c>
      <c r="I79">
        <f t="shared" si="16"/>
        <v>0.83442105263157906</v>
      </c>
      <c r="N79">
        <v>150.94499999999999</v>
      </c>
      <c r="S79">
        <f t="shared" si="17"/>
        <v>1.5920312499999998</v>
      </c>
    </row>
    <row r="80" spans="1:19" x14ac:dyDescent="0.2">
      <c r="A80" t="s">
        <v>45</v>
      </c>
      <c r="B80" t="s">
        <v>17</v>
      </c>
      <c r="C80" t="s">
        <v>12</v>
      </c>
      <c r="D80">
        <v>235.39699999999999</v>
      </c>
      <c r="I80">
        <f t="shared" si="16"/>
        <v>1.0180225563909773</v>
      </c>
      <c r="N80">
        <v>158.857</v>
      </c>
      <c r="S80">
        <f t="shared" si="17"/>
        <v>1.83928125</v>
      </c>
    </row>
    <row r="81" spans="1:19" x14ac:dyDescent="0.2">
      <c r="A81" t="s">
        <v>45</v>
      </c>
      <c r="B81" t="s">
        <v>17</v>
      </c>
      <c r="C81" t="s">
        <v>12</v>
      </c>
      <c r="D81">
        <v>199.989</v>
      </c>
      <c r="I81">
        <f t="shared" si="16"/>
        <v>0.75179699248120302</v>
      </c>
      <c r="N81">
        <v>126.017</v>
      </c>
      <c r="S81">
        <f t="shared" si="17"/>
        <v>0.81303124999999987</v>
      </c>
    </row>
    <row r="82" spans="1:19" x14ac:dyDescent="0.2">
      <c r="A82" t="s">
        <v>45</v>
      </c>
      <c r="B82" t="s">
        <v>17</v>
      </c>
      <c r="C82" t="s">
        <v>12</v>
      </c>
      <c r="D82">
        <v>188</v>
      </c>
      <c r="I82">
        <f t="shared" si="16"/>
        <v>0.66165413533834583</v>
      </c>
      <c r="N82">
        <v>128.14599999999999</v>
      </c>
      <c r="S82">
        <f t="shared" si="17"/>
        <v>0.87956249999999958</v>
      </c>
    </row>
    <row r="84" spans="1:19" x14ac:dyDescent="0.2">
      <c r="A84" t="s">
        <v>46</v>
      </c>
      <c r="B84" t="s">
        <v>10</v>
      </c>
      <c r="C84" t="s">
        <v>12</v>
      </c>
      <c r="N84">
        <v>156.19999999999999</v>
      </c>
      <c r="S84">
        <f>(N84-100)/23</f>
        <v>2.4434782608695649</v>
      </c>
    </row>
    <row r="85" spans="1:19" x14ac:dyDescent="0.2">
      <c r="A85" t="s">
        <v>46</v>
      </c>
      <c r="B85" t="s">
        <v>10</v>
      </c>
      <c r="C85" t="s">
        <v>12</v>
      </c>
      <c r="N85">
        <v>167.72200000000001</v>
      </c>
      <c r="S85">
        <f t="shared" ref="S85:S100" si="18">(N85-100)/23</f>
        <v>2.9444347826086958</v>
      </c>
    </row>
    <row r="86" spans="1:19" x14ac:dyDescent="0.2">
      <c r="A86" t="s">
        <v>46</v>
      </c>
      <c r="B86" t="s">
        <v>10</v>
      </c>
      <c r="C86" t="s">
        <v>12</v>
      </c>
      <c r="N86">
        <v>160.18199999999999</v>
      </c>
      <c r="S86">
        <f t="shared" si="18"/>
        <v>2.6166086956521735</v>
      </c>
    </row>
    <row r="87" spans="1:19" x14ac:dyDescent="0.2">
      <c r="A87" t="s">
        <v>46</v>
      </c>
      <c r="B87" t="s">
        <v>10</v>
      </c>
      <c r="C87" t="s">
        <v>12</v>
      </c>
      <c r="N87">
        <v>153.71100000000001</v>
      </c>
      <c r="S87">
        <f t="shared" si="18"/>
        <v>2.3352608695652179</v>
      </c>
    </row>
    <row r="88" spans="1:19" x14ac:dyDescent="0.2">
      <c r="A88" t="s">
        <v>46</v>
      </c>
      <c r="B88" t="s">
        <v>10</v>
      </c>
      <c r="C88" t="s">
        <v>12</v>
      </c>
      <c r="N88">
        <v>142.53800000000001</v>
      </c>
      <c r="S88">
        <f t="shared" si="18"/>
        <v>1.8494782608695657</v>
      </c>
    </row>
    <row r="89" spans="1:19" x14ac:dyDescent="0.2">
      <c r="A89" t="s">
        <v>46</v>
      </c>
      <c r="B89" t="s">
        <v>10</v>
      </c>
      <c r="C89" t="s">
        <v>12</v>
      </c>
      <c r="N89">
        <v>177.31100000000001</v>
      </c>
      <c r="S89">
        <f t="shared" si="18"/>
        <v>3.3613478260869569</v>
      </c>
    </row>
    <row r="90" spans="1:19" x14ac:dyDescent="0.2">
      <c r="A90" t="s">
        <v>46</v>
      </c>
      <c r="B90" t="s">
        <v>10</v>
      </c>
      <c r="C90" t="s">
        <v>12</v>
      </c>
      <c r="N90">
        <v>146.923</v>
      </c>
      <c r="S90">
        <f t="shared" si="18"/>
        <v>2.0401304347826086</v>
      </c>
    </row>
    <row r="91" spans="1:19" x14ac:dyDescent="0.2">
      <c r="A91" t="s">
        <v>46</v>
      </c>
      <c r="B91" t="s">
        <v>10</v>
      </c>
      <c r="C91" t="s">
        <v>12</v>
      </c>
      <c r="N91">
        <v>153.72499999999999</v>
      </c>
      <c r="S91">
        <f t="shared" si="18"/>
        <v>2.3358695652173909</v>
      </c>
    </row>
    <row r="92" spans="1:19" x14ac:dyDescent="0.2">
      <c r="A92" t="s">
        <v>46</v>
      </c>
      <c r="B92" t="s">
        <v>10</v>
      </c>
      <c r="C92" t="s">
        <v>12</v>
      </c>
      <c r="N92">
        <v>167.511</v>
      </c>
      <c r="S92">
        <f t="shared" si="18"/>
        <v>2.9352608695652171</v>
      </c>
    </row>
    <row r="93" spans="1:19" x14ac:dyDescent="0.2">
      <c r="A93" t="s">
        <v>46</v>
      </c>
      <c r="B93" t="s">
        <v>10</v>
      </c>
      <c r="C93" t="s">
        <v>12</v>
      </c>
      <c r="N93">
        <v>168.691</v>
      </c>
      <c r="S93">
        <f t="shared" si="18"/>
        <v>2.9865652173913046</v>
      </c>
    </row>
    <row r="94" spans="1:19" x14ac:dyDescent="0.2">
      <c r="A94" t="s">
        <v>46</v>
      </c>
      <c r="B94" t="s">
        <v>10</v>
      </c>
      <c r="C94" t="s">
        <v>14</v>
      </c>
      <c r="N94">
        <v>157.751</v>
      </c>
      <c r="S94">
        <f t="shared" si="18"/>
        <v>2.5109130434782609</v>
      </c>
    </row>
    <row r="95" spans="1:19" x14ac:dyDescent="0.2">
      <c r="A95" t="s">
        <v>46</v>
      </c>
      <c r="B95" t="s">
        <v>10</v>
      </c>
      <c r="C95" t="s">
        <v>14</v>
      </c>
      <c r="N95">
        <v>173.08099999999999</v>
      </c>
      <c r="S95">
        <f t="shared" si="18"/>
        <v>3.1774347826086951</v>
      </c>
    </row>
    <row r="96" spans="1:19" x14ac:dyDescent="0.2">
      <c r="A96" t="s">
        <v>46</v>
      </c>
      <c r="B96" t="s">
        <v>10</v>
      </c>
      <c r="C96" t="s">
        <v>14</v>
      </c>
      <c r="N96">
        <v>189.23500000000001</v>
      </c>
      <c r="S96">
        <f t="shared" si="18"/>
        <v>3.8797826086956526</v>
      </c>
    </row>
    <row r="97" spans="1:19" x14ac:dyDescent="0.2">
      <c r="A97" t="s">
        <v>46</v>
      </c>
      <c r="B97" t="s">
        <v>10</v>
      </c>
      <c r="C97" t="s">
        <v>14</v>
      </c>
      <c r="N97">
        <v>148.70500000000001</v>
      </c>
      <c r="S97">
        <f t="shared" si="18"/>
        <v>2.1176086956521742</v>
      </c>
    </row>
    <row r="98" spans="1:19" x14ac:dyDescent="0.2">
      <c r="A98" t="s">
        <v>46</v>
      </c>
      <c r="B98" t="s">
        <v>10</v>
      </c>
      <c r="C98" t="s">
        <v>14</v>
      </c>
      <c r="N98">
        <v>152.602</v>
      </c>
      <c r="S98">
        <f t="shared" si="18"/>
        <v>2.2870434782608697</v>
      </c>
    </row>
    <row r="99" spans="1:19" x14ac:dyDescent="0.2">
      <c r="A99" t="s">
        <v>46</v>
      </c>
      <c r="B99" t="s">
        <v>10</v>
      </c>
      <c r="C99" t="s">
        <v>14</v>
      </c>
      <c r="N99">
        <v>149.66800000000001</v>
      </c>
      <c r="S99">
        <f t="shared" si="18"/>
        <v>2.1594782608695655</v>
      </c>
    </row>
    <row r="100" spans="1:19" x14ac:dyDescent="0.2">
      <c r="A100" t="s">
        <v>46</v>
      </c>
      <c r="B100" t="s">
        <v>10</v>
      </c>
      <c r="C100" t="s">
        <v>14</v>
      </c>
      <c r="N100">
        <v>143.47800000000001</v>
      </c>
      <c r="S100">
        <f t="shared" si="18"/>
        <v>1.8903478260869568</v>
      </c>
    </row>
    <row r="102" spans="1:19" x14ac:dyDescent="0.2">
      <c r="A102" t="s">
        <v>47</v>
      </c>
      <c r="B102" t="s">
        <v>17</v>
      </c>
      <c r="C102" t="s">
        <v>12</v>
      </c>
      <c r="N102">
        <v>142.209</v>
      </c>
      <c r="S102">
        <f>(N102-100)/35</f>
        <v>1.2059714285714287</v>
      </c>
    </row>
    <row r="103" spans="1:19" x14ac:dyDescent="0.2">
      <c r="A103" t="s">
        <v>47</v>
      </c>
      <c r="B103" t="s">
        <v>17</v>
      </c>
      <c r="C103" t="s">
        <v>12</v>
      </c>
      <c r="N103">
        <v>136.095</v>
      </c>
      <c r="S103">
        <f t="shared" ref="S103:S109" si="19">(N103-100)/35</f>
        <v>1.0312857142857144</v>
      </c>
    </row>
    <row r="104" spans="1:19" x14ac:dyDescent="0.2">
      <c r="A104" t="s">
        <v>47</v>
      </c>
      <c r="B104" t="s">
        <v>17</v>
      </c>
      <c r="C104" t="s">
        <v>12</v>
      </c>
      <c r="N104">
        <v>141.02699999999999</v>
      </c>
      <c r="S104">
        <f t="shared" si="19"/>
        <v>1.1721999999999997</v>
      </c>
    </row>
    <row r="105" spans="1:19" x14ac:dyDescent="0.2">
      <c r="A105" t="s">
        <v>47</v>
      </c>
      <c r="B105" t="s">
        <v>17</v>
      </c>
      <c r="C105" t="s">
        <v>12</v>
      </c>
      <c r="N105">
        <v>149.328</v>
      </c>
      <c r="S105">
        <f t="shared" si="19"/>
        <v>1.4093714285714287</v>
      </c>
    </row>
    <row r="106" spans="1:19" x14ac:dyDescent="0.2">
      <c r="A106" t="s">
        <v>47</v>
      </c>
      <c r="B106" t="s">
        <v>17</v>
      </c>
      <c r="C106" t="s">
        <v>12</v>
      </c>
      <c r="N106">
        <v>128.42699999999999</v>
      </c>
      <c r="S106">
        <f t="shared" si="19"/>
        <v>0.81219999999999981</v>
      </c>
    </row>
    <row r="107" spans="1:19" x14ac:dyDescent="0.2">
      <c r="A107" t="s">
        <v>47</v>
      </c>
      <c r="B107" t="s">
        <v>17</v>
      </c>
      <c r="C107" t="s">
        <v>12</v>
      </c>
      <c r="N107">
        <v>127.57599999999999</v>
      </c>
      <c r="S107">
        <f t="shared" si="19"/>
        <v>0.78788571428571408</v>
      </c>
    </row>
    <row r="108" spans="1:19" x14ac:dyDescent="0.2">
      <c r="A108" t="s">
        <v>47</v>
      </c>
      <c r="B108" t="s">
        <v>17</v>
      </c>
      <c r="C108" t="s">
        <v>14</v>
      </c>
      <c r="N108">
        <v>133.59399999999999</v>
      </c>
      <c r="S108">
        <f t="shared" si="19"/>
        <v>0.95982857142857125</v>
      </c>
    </row>
    <row r="109" spans="1:19" x14ac:dyDescent="0.2">
      <c r="A109" t="s">
        <v>47</v>
      </c>
      <c r="B109" t="s">
        <v>17</v>
      </c>
      <c r="C109" t="s">
        <v>14</v>
      </c>
      <c r="N109">
        <v>170.05</v>
      </c>
      <c r="S109">
        <f t="shared" si="19"/>
        <v>2.0014285714285718</v>
      </c>
    </row>
    <row r="111" spans="1:19" x14ac:dyDescent="0.2">
      <c r="A111" t="s">
        <v>48</v>
      </c>
      <c r="B111" t="s">
        <v>17</v>
      </c>
      <c r="C111" t="s">
        <v>12</v>
      </c>
      <c r="N111">
        <v>137.61699999999999</v>
      </c>
      <c r="S111">
        <f>(N111-100)/31</f>
        <v>1.2134516129032256</v>
      </c>
    </row>
    <row r="112" spans="1:19" x14ac:dyDescent="0.2">
      <c r="A112" t="s">
        <v>48</v>
      </c>
      <c r="B112" t="s">
        <v>17</v>
      </c>
      <c r="C112" t="s">
        <v>12</v>
      </c>
      <c r="N112">
        <v>142.43100000000001</v>
      </c>
      <c r="S112">
        <f t="shared" ref="S112:S119" si="20">(N112-100)/31</f>
        <v>1.3687419354838712</v>
      </c>
    </row>
    <row r="113" spans="1:19" x14ac:dyDescent="0.2">
      <c r="A113" t="s">
        <v>48</v>
      </c>
      <c r="B113" t="s">
        <v>17</v>
      </c>
      <c r="C113" t="s">
        <v>12</v>
      </c>
      <c r="N113">
        <v>133.155</v>
      </c>
      <c r="S113">
        <f t="shared" si="20"/>
        <v>1.0695161290322581</v>
      </c>
    </row>
    <row r="114" spans="1:19" x14ac:dyDescent="0.2">
      <c r="A114" t="s">
        <v>48</v>
      </c>
      <c r="B114" t="s">
        <v>17</v>
      </c>
      <c r="C114" t="s">
        <v>12</v>
      </c>
      <c r="N114">
        <v>133.31700000000001</v>
      </c>
      <c r="S114">
        <f t="shared" si="20"/>
        <v>1.0747419354838712</v>
      </c>
    </row>
    <row r="115" spans="1:19" x14ac:dyDescent="0.2">
      <c r="A115" t="s">
        <v>48</v>
      </c>
      <c r="B115" t="s">
        <v>17</v>
      </c>
      <c r="C115" t="s">
        <v>12</v>
      </c>
      <c r="N115">
        <v>124.251</v>
      </c>
      <c r="S115">
        <f t="shared" si="20"/>
        <v>0.78229032258064535</v>
      </c>
    </row>
    <row r="116" spans="1:19" x14ac:dyDescent="0.2">
      <c r="A116" t="s">
        <v>48</v>
      </c>
      <c r="B116" t="s">
        <v>17</v>
      </c>
      <c r="C116" t="s">
        <v>12</v>
      </c>
      <c r="N116">
        <v>130.15199999999999</v>
      </c>
      <c r="S116">
        <f t="shared" si="20"/>
        <v>0.97264516129032219</v>
      </c>
    </row>
    <row r="117" spans="1:19" x14ac:dyDescent="0.2">
      <c r="A117" t="s">
        <v>48</v>
      </c>
      <c r="B117" t="s">
        <v>17</v>
      </c>
      <c r="C117" t="s">
        <v>12</v>
      </c>
      <c r="N117">
        <v>132.672</v>
      </c>
      <c r="S117">
        <f t="shared" si="20"/>
        <v>1.0539354838709676</v>
      </c>
    </row>
    <row r="118" spans="1:19" x14ac:dyDescent="0.2">
      <c r="A118" t="s">
        <v>48</v>
      </c>
      <c r="B118" t="s">
        <v>17</v>
      </c>
      <c r="C118" t="s">
        <v>14</v>
      </c>
      <c r="N118">
        <v>163.227</v>
      </c>
      <c r="S118">
        <f t="shared" si="20"/>
        <v>2.0395806451612906</v>
      </c>
    </row>
    <row r="119" spans="1:19" x14ac:dyDescent="0.2">
      <c r="A119" t="s">
        <v>48</v>
      </c>
      <c r="B119" t="s">
        <v>17</v>
      </c>
      <c r="C119" t="s">
        <v>14</v>
      </c>
      <c r="N119">
        <v>142.92699999999999</v>
      </c>
      <c r="S119">
        <f t="shared" si="20"/>
        <v>1.3847419354838708</v>
      </c>
    </row>
    <row r="121" spans="1:19" x14ac:dyDescent="0.2">
      <c r="A121" t="s">
        <v>49</v>
      </c>
      <c r="B121" t="s">
        <v>17</v>
      </c>
      <c r="C121" t="s">
        <v>12</v>
      </c>
      <c r="N121" s="1">
        <v>129.80199999999999</v>
      </c>
      <c r="S121">
        <f>(N121-100)/35</f>
        <v>0.85148571428571407</v>
      </c>
    </row>
    <row r="122" spans="1:19" x14ac:dyDescent="0.2">
      <c r="A122" t="s">
        <v>49</v>
      </c>
      <c r="B122" t="s">
        <v>17</v>
      </c>
      <c r="C122" t="s">
        <v>12</v>
      </c>
      <c r="N122" s="1">
        <v>147.30199999999999</v>
      </c>
      <c r="S122">
        <f t="shared" ref="S122:S129" si="21">(N122-100)/35</f>
        <v>1.3514857142857142</v>
      </c>
    </row>
    <row r="123" spans="1:19" x14ac:dyDescent="0.2">
      <c r="A123" t="s">
        <v>49</v>
      </c>
      <c r="B123" t="s">
        <v>17</v>
      </c>
      <c r="C123" t="s">
        <v>12</v>
      </c>
      <c r="N123" s="1">
        <v>147.23400000000001</v>
      </c>
      <c r="S123">
        <f t="shared" si="21"/>
        <v>1.3495428571428574</v>
      </c>
    </row>
    <row r="124" spans="1:19" x14ac:dyDescent="0.2">
      <c r="A124" t="s">
        <v>49</v>
      </c>
      <c r="B124" t="s">
        <v>17</v>
      </c>
      <c r="C124" t="s">
        <v>12</v>
      </c>
      <c r="N124" s="1">
        <v>148.19300000000001</v>
      </c>
      <c r="S124">
        <f t="shared" si="21"/>
        <v>1.3769428571428575</v>
      </c>
    </row>
    <row r="125" spans="1:19" x14ac:dyDescent="0.2">
      <c r="A125" t="s">
        <v>49</v>
      </c>
      <c r="B125" t="s">
        <v>17</v>
      </c>
      <c r="C125" t="s">
        <v>12</v>
      </c>
      <c r="N125" s="1">
        <v>146.58500000000001</v>
      </c>
      <c r="S125">
        <f t="shared" si="21"/>
        <v>1.3310000000000002</v>
      </c>
    </row>
    <row r="126" spans="1:19" x14ac:dyDescent="0.2">
      <c r="A126" t="s">
        <v>49</v>
      </c>
      <c r="B126" t="s">
        <v>17</v>
      </c>
      <c r="C126" t="s">
        <v>12</v>
      </c>
      <c r="N126" s="1">
        <v>134.62200000000001</v>
      </c>
      <c r="S126">
        <f t="shared" si="21"/>
        <v>0.98920000000000041</v>
      </c>
    </row>
    <row r="127" spans="1:19" x14ac:dyDescent="0.2">
      <c r="A127" t="s">
        <v>49</v>
      </c>
      <c r="B127" t="s">
        <v>17</v>
      </c>
      <c r="C127" t="s">
        <v>14</v>
      </c>
      <c r="N127">
        <v>151.97800000000001</v>
      </c>
      <c r="S127">
        <f t="shared" si="21"/>
        <v>1.4850857142857146</v>
      </c>
    </row>
    <row r="128" spans="1:19" x14ac:dyDescent="0.2">
      <c r="A128" t="s">
        <v>49</v>
      </c>
      <c r="B128" t="s">
        <v>17</v>
      </c>
      <c r="C128" t="s">
        <v>14</v>
      </c>
      <c r="N128">
        <v>178.54599999999999</v>
      </c>
      <c r="S128">
        <f t="shared" si="21"/>
        <v>2.2441714285714283</v>
      </c>
    </row>
    <row r="129" spans="1:19" x14ac:dyDescent="0.2">
      <c r="A129" t="s">
        <v>49</v>
      </c>
      <c r="B129" t="s">
        <v>17</v>
      </c>
      <c r="C129" t="s">
        <v>14</v>
      </c>
      <c r="N129">
        <v>147.56</v>
      </c>
      <c r="S129">
        <f t="shared" si="21"/>
        <v>1.358857142857143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1992B-5431-6041-B2FE-F9E5040046F2}">
  <dimension ref="A1:S5"/>
  <sheetViews>
    <sheetView workbookViewId="0">
      <selection activeCell="B6" sqref="B6"/>
    </sheetView>
  </sheetViews>
  <sheetFormatPr baseColWidth="10" defaultRowHeight="16" x14ac:dyDescent="0.2"/>
  <sheetData>
    <row r="1" spans="1:19" x14ac:dyDescent="0.2">
      <c r="A1" t="s">
        <v>74</v>
      </c>
      <c r="B1" t="s">
        <v>75</v>
      </c>
      <c r="C1" t="s">
        <v>50</v>
      </c>
      <c r="D1" t="s">
        <v>51</v>
      </c>
      <c r="E1" t="s">
        <v>52</v>
      </c>
      <c r="F1" t="s">
        <v>4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</row>
    <row r="2" spans="1:19" x14ac:dyDescent="0.2">
      <c r="A2">
        <v>0</v>
      </c>
      <c r="B2" t="s">
        <v>76</v>
      </c>
      <c r="C2" t="s">
        <v>10</v>
      </c>
      <c r="D2" t="s">
        <v>17</v>
      </c>
      <c r="E2" t="s">
        <v>66</v>
      </c>
      <c r="F2" t="s">
        <v>12</v>
      </c>
      <c r="G2" t="s">
        <v>67</v>
      </c>
      <c r="H2" t="s">
        <v>7</v>
      </c>
      <c r="I2">
        <v>24</v>
      </c>
      <c r="J2">
        <v>41</v>
      </c>
      <c r="K2">
        <v>4.90335138888888</v>
      </c>
      <c r="L2">
        <v>2.8249516260162602</v>
      </c>
      <c r="M2">
        <v>1.0161728979720199</v>
      </c>
      <c r="N2">
        <v>1.19458431878697</v>
      </c>
      <c r="O2">
        <v>7.1392175658024701</v>
      </c>
      <c r="P2">
        <v>63</v>
      </c>
      <c r="Q2" t="s">
        <v>68</v>
      </c>
      <c r="R2" s="2">
        <v>1.1425900000000001E-9</v>
      </c>
      <c r="S2" t="s">
        <v>69</v>
      </c>
    </row>
    <row r="3" spans="1:19" x14ac:dyDescent="0.2">
      <c r="A3">
        <v>1</v>
      </c>
      <c r="B3" t="s">
        <v>76</v>
      </c>
      <c r="C3" t="s">
        <v>10</v>
      </c>
      <c r="D3" t="s">
        <v>17</v>
      </c>
      <c r="E3" t="s">
        <v>66</v>
      </c>
      <c r="F3" t="s">
        <v>14</v>
      </c>
      <c r="G3" t="s">
        <v>67</v>
      </c>
      <c r="H3" t="s">
        <v>7</v>
      </c>
      <c r="I3">
        <v>16</v>
      </c>
      <c r="J3">
        <v>10</v>
      </c>
      <c r="K3">
        <v>4.0290687499999898</v>
      </c>
      <c r="L3">
        <v>4.4052899999999999</v>
      </c>
      <c r="M3">
        <v>1.0264124815368401</v>
      </c>
      <c r="N3">
        <v>2.0657184063649701</v>
      </c>
      <c r="O3">
        <v>-0.62100097838594503</v>
      </c>
      <c r="P3">
        <v>24</v>
      </c>
      <c r="Q3" t="s">
        <v>68</v>
      </c>
      <c r="R3" s="2">
        <v>0.54045299999999996</v>
      </c>
      <c r="S3" t="s">
        <v>70</v>
      </c>
    </row>
    <row r="4" spans="1:19" x14ac:dyDescent="0.2">
      <c r="A4">
        <v>0</v>
      </c>
      <c r="B4" t="s">
        <v>77</v>
      </c>
      <c r="C4" t="s">
        <v>10</v>
      </c>
      <c r="D4" t="s">
        <v>17</v>
      </c>
      <c r="E4" t="s">
        <v>71</v>
      </c>
      <c r="F4" t="s">
        <v>12</v>
      </c>
      <c r="G4" t="s">
        <v>72</v>
      </c>
      <c r="H4" t="s">
        <v>39</v>
      </c>
      <c r="I4">
        <v>40</v>
      </c>
      <c r="J4">
        <v>35</v>
      </c>
      <c r="K4">
        <v>2.6235089000371601</v>
      </c>
      <c r="L4">
        <v>1.2643967402104199</v>
      </c>
      <c r="M4">
        <v>0.63797394697179799</v>
      </c>
      <c r="N4">
        <v>0.32543250025770398</v>
      </c>
      <c r="O4">
        <v>1372</v>
      </c>
      <c r="P4" t="s">
        <v>68</v>
      </c>
      <c r="Q4" t="s">
        <v>68</v>
      </c>
      <c r="R4" s="2">
        <v>9.9459499999999996E-13</v>
      </c>
      <c r="S4" t="s">
        <v>69</v>
      </c>
    </row>
    <row r="5" spans="1:19" x14ac:dyDescent="0.2">
      <c r="A5">
        <v>1</v>
      </c>
      <c r="B5" t="s">
        <v>77</v>
      </c>
      <c r="C5" t="s">
        <v>10</v>
      </c>
      <c r="D5" t="s">
        <v>17</v>
      </c>
      <c r="E5" t="s">
        <v>71</v>
      </c>
      <c r="F5" t="s">
        <v>14</v>
      </c>
      <c r="G5" t="s">
        <v>72</v>
      </c>
      <c r="H5" t="s">
        <v>39</v>
      </c>
      <c r="I5">
        <v>30</v>
      </c>
      <c r="J5">
        <v>11</v>
      </c>
      <c r="K5">
        <v>2.4714392873363802</v>
      </c>
      <c r="L5">
        <v>1.8736952466291099</v>
      </c>
      <c r="M5">
        <v>0.58614022887842099</v>
      </c>
      <c r="N5">
        <v>0.60884067584796497</v>
      </c>
      <c r="O5">
        <v>254</v>
      </c>
      <c r="P5" t="s">
        <v>68</v>
      </c>
      <c r="Q5" t="s">
        <v>68</v>
      </c>
      <c r="R5" s="2">
        <v>9.2124500000000005E-3</v>
      </c>
      <c r="S5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 2C</vt:lpstr>
      <vt:lpstr>Fig 2F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2025-01-07T18:46:16Z</dcterms:created>
  <dcterms:modified xsi:type="dcterms:W3CDTF">2025-01-07T23:49:29Z</dcterms:modified>
</cp:coreProperties>
</file>