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cen\Almacen\Empresa\"/>
    </mc:Choice>
  </mc:AlternateContent>
  <xr:revisionPtr revIDLastSave="0" documentId="13_ncr:1_{B52685AF-BE79-447E-B926-B24E62136797}" xr6:coauthVersionLast="45" xr6:coauthVersionMax="45" xr10:uidLastSave="{00000000-0000-0000-0000-000000000000}"/>
  <bookViews>
    <workbookView xWindow="-120" yWindow="-120" windowWidth="20730" windowHeight="11160" xr2:uid="{1A4A69BB-4865-4A21-A107-590FF6803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1" l="1"/>
  <c r="F47" i="1"/>
  <c r="D47" i="1"/>
  <c r="E38" i="1"/>
  <c r="E39" i="1" s="1"/>
  <c r="I37" i="1"/>
  <c r="I38" i="1" s="1"/>
  <c r="I39" i="1" s="1"/>
  <c r="H37" i="1"/>
  <c r="G37" i="1"/>
  <c r="F37" i="1"/>
  <c r="E37" i="1"/>
  <c r="D37" i="1"/>
  <c r="D38" i="1" s="1"/>
  <c r="D39" i="1" s="1"/>
  <c r="C25" i="1"/>
  <c r="B15" i="1"/>
  <c r="B18" i="1" s="1"/>
  <c r="J12" i="1"/>
  <c r="G41" i="1" s="1"/>
  <c r="E11" i="1"/>
  <c r="I41" i="1" s="1"/>
  <c r="C11" i="1"/>
  <c r="E42" i="1" s="1"/>
  <c r="I10" i="1"/>
  <c r="I5" i="1"/>
  <c r="C41" i="1" l="1"/>
  <c r="G44" i="1"/>
  <c r="B21" i="1"/>
  <c r="C13" i="1"/>
  <c r="C19" i="1" s="1"/>
  <c r="C37" i="1" s="1"/>
  <c r="C38" i="1" s="1"/>
  <c r="C39" i="1" s="1"/>
  <c r="E41" i="1"/>
  <c r="E43" i="1" s="1"/>
  <c r="I42" i="1"/>
  <c r="I43" i="1" s="1"/>
  <c r="C42" i="1" s="1"/>
  <c r="C43" i="1" s="1"/>
  <c r="C44" i="1"/>
  <c r="G42" i="1" l="1"/>
  <c r="G43" i="1" s="1"/>
  <c r="G45" i="1" s="1"/>
  <c r="C45" i="1"/>
  <c r="D51" i="1" s="1"/>
  <c r="D54" i="1" s="1"/>
  <c r="E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</author>
    <author>tc={45AA4A17-9791-446A-8732-928C26DBDC7B}</author>
    <author>tc={D30BC204-A070-4398-92C8-9B5CBD3F6782}</author>
  </authors>
  <commentList>
    <comment ref="C6" authorId="0" shapeId="0" xr:uid="{A03B3112-BEBF-41A6-A22E-2D77FF9CB5C5}">
      <text>
        <r>
          <rPr>
            <b/>
            <sz val="9"/>
            <color indexed="81"/>
            <rFont val="Tahoma"/>
            <family val="2"/>
          </rPr>
          <t xml:space="preserve">ROBERTO:llantas que cambio al dolly
</t>
        </r>
      </text>
    </comment>
    <comment ref="E13" authorId="1" shapeId="0" xr:uid="{45AA4A17-9791-446A-8732-928C26DBDC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pesada ce contenedores</t>
      </text>
    </comment>
    <comment ref="F14" authorId="2" shapeId="0" xr:uid="{D30BC204-A070-4398-92C8-9B5CBD3F6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saldo
celular</t>
      </text>
    </comment>
  </commentList>
</comments>
</file>

<file path=xl/sharedStrings.xml><?xml version="1.0" encoding="utf-8"?>
<sst xmlns="http://schemas.openxmlformats.org/spreadsheetml/2006/main" count="48" uniqueCount="43">
  <si>
    <t xml:space="preserve">CAMION    </t>
  </si>
  <si>
    <t>CHOFER</t>
  </si>
  <si>
    <t>GENARO MIRANDA</t>
  </si>
  <si>
    <t xml:space="preserve">GENARO </t>
  </si>
  <si>
    <t>CLIENTE</t>
  </si>
  <si>
    <t>FECHA</t>
  </si>
  <si>
    <t>FLETE REAL</t>
  </si>
  <si>
    <t>VIATICOS</t>
  </si>
  <si>
    <t>FLETE</t>
  </si>
  <si>
    <t>FACTURA .</t>
  </si>
  <si>
    <t>REND. DIESEL</t>
  </si>
  <si>
    <t>DEPOSITO</t>
  </si>
  <si>
    <t>KMS SALIDA</t>
  </si>
  <si>
    <t>KMS ENTRADA</t>
  </si>
  <si>
    <t xml:space="preserve">TOTAL KMS </t>
  </si>
  <si>
    <t>litros de d.</t>
  </si>
  <si>
    <t>DIESEL</t>
  </si>
  <si>
    <t xml:space="preserve">CASETAS </t>
  </si>
  <si>
    <t>FACTURAS</t>
  </si>
  <si>
    <t>RYR</t>
  </si>
  <si>
    <t>GUIAS</t>
  </si>
  <si>
    <t>MANIOBRAS</t>
  </si>
  <si>
    <t>VIA PASS</t>
  </si>
  <si>
    <t>COMICIONES</t>
  </si>
  <si>
    <t>TOTALES</t>
  </si>
  <si>
    <t>DESGLOSADO</t>
  </si>
  <si>
    <t>IVAS</t>
  </si>
  <si>
    <t>GASTOS T.</t>
  </si>
  <si>
    <t>GTS.SIN CHOF.</t>
  </si>
  <si>
    <t>FLETES</t>
  </si>
  <si>
    <t>TOTAL DE G.</t>
  </si>
  <si>
    <t>RET 7.5%</t>
  </si>
  <si>
    <t>TOTAL DE G</t>
  </si>
  <si>
    <t>DIFERENCIA</t>
  </si>
  <si>
    <t>NETO P CARRO</t>
  </si>
  <si>
    <t>T CHOFER</t>
  </si>
  <si>
    <t>RENDIMIENTO</t>
  </si>
  <si>
    <t>facturas</t>
  </si>
  <si>
    <t>cliente</t>
  </si>
  <si>
    <t>ACUMULADO</t>
  </si>
  <si>
    <t>ABONOS</t>
  </si>
  <si>
    <t>villagran ferromex- expo</t>
  </si>
  <si>
    <t>29-12-219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</si>
</sst>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indexed="53"/>
      <name val="Arial"/>
      <family val="2"/>
    </font>
    <font>
      <sz val="16"/>
      <name val="Arial"/>
      <family val="2"/>
    </font>
    <font>
      <b/>
      <sz val="8"/>
      <color indexed="48"/>
      <name val="Arial"/>
      <family val="2"/>
    </font>
    <font>
      <sz val="8"/>
      <color indexed="6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16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rgb="FF0070C0"/>
      <name val="Arial"/>
      <family val="2"/>
    </font>
    <font>
      <b/>
      <sz val="8"/>
      <color rgb="FFFF0000"/>
      <name val="Arial"/>
      <family val="2"/>
    </font>
    <font>
      <sz val="8"/>
      <color indexed="8"/>
      <name val="Arial"/>
      <family val="2"/>
    </font>
    <font>
      <sz val="8"/>
      <color indexed="48"/>
      <name val="Arial"/>
      <family val="2"/>
    </font>
    <font>
      <sz val="8"/>
      <color indexed="53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BFB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339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14" fontId="5" fillId="0" borderId="0" xfId="0" applyNumberFormat="1" applyFont="1"/>
    <xf numFmtId="44" fontId="7" fillId="2" borderId="0" xfId="2" applyFont="1" applyFill="1"/>
    <xf numFmtId="0" fontId="8" fillId="0" borderId="0" xfId="0" applyFont="1"/>
    <xf numFmtId="44" fontId="9" fillId="0" borderId="0" xfId="2" applyFont="1" applyProtection="1"/>
    <xf numFmtId="44" fontId="5" fillId="0" borderId="0" xfId="2" applyFont="1" applyProtection="1"/>
    <xf numFmtId="1" fontId="5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1" fontId="8" fillId="0" borderId="0" xfId="0" applyNumberFormat="1" applyFont="1" applyAlignment="1">
      <alignment horizontal="center"/>
    </xf>
    <xf numFmtId="164" fontId="6" fillId="3" borderId="0" xfId="1" applyNumberFormat="1" applyFont="1" applyFill="1" applyProtection="1"/>
    <xf numFmtId="44" fontId="8" fillId="4" borderId="0" xfId="2" applyFont="1" applyFill="1" applyProtection="1"/>
    <xf numFmtId="44" fontId="8" fillId="0" borderId="0" xfId="2" applyFont="1" applyFill="1" applyProtection="1"/>
    <xf numFmtId="44" fontId="8" fillId="0" borderId="0" xfId="2" applyFont="1" applyProtection="1"/>
    <xf numFmtId="0" fontId="0" fillId="5" borderId="0" xfId="0" applyFill="1"/>
    <xf numFmtId="0" fontId="0" fillId="3" borderId="0" xfId="0" applyFill="1"/>
    <xf numFmtId="165" fontId="0" fillId="3" borderId="0" xfId="0" applyNumberFormat="1" applyFill="1"/>
    <xf numFmtId="165" fontId="0" fillId="0" borderId="1" xfId="0" applyNumberFormat="1" applyBorder="1"/>
    <xf numFmtId="164" fontId="0" fillId="0" borderId="0" xfId="0" applyNumberFormat="1"/>
    <xf numFmtId="44" fontId="8" fillId="4" borderId="1" xfId="2" applyFont="1" applyFill="1" applyBorder="1" applyProtection="1"/>
    <xf numFmtId="43" fontId="0" fillId="0" borderId="0" xfId="0" applyNumberFormat="1"/>
    <xf numFmtId="0" fontId="7" fillId="0" borderId="0" xfId="0" applyFont="1"/>
    <xf numFmtId="44" fontId="8" fillId="6" borderId="0" xfId="2" applyFont="1" applyFill="1" applyProtection="1"/>
    <xf numFmtId="44" fontId="6" fillId="7" borderId="0" xfId="2" applyFont="1" applyFill="1"/>
    <xf numFmtId="44" fontId="14" fillId="0" borderId="0" xfId="0" applyNumberFormat="1" applyFont="1"/>
    <xf numFmtId="0" fontId="14" fillId="0" borderId="0" xfId="0" applyFont="1"/>
    <xf numFmtId="44" fontId="0" fillId="0" borderId="0" xfId="2" applyFont="1"/>
    <xf numFmtId="2" fontId="0" fillId="0" borderId="0" xfId="0" applyNumberFormat="1"/>
    <xf numFmtId="0" fontId="15" fillId="0" borderId="0" xfId="0" applyFont="1"/>
    <xf numFmtId="44" fontId="8" fillId="0" borderId="0" xfId="0" applyNumberFormat="1" applyFont="1"/>
    <xf numFmtId="44" fontId="8" fillId="8" borderId="0" xfId="0" applyNumberFormat="1" applyFont="1" applyFill="1"/>
    <xf numFmtId="44" fontId="8" fillId="2" borderId="0" xfId="0" applyNumberFormat="1" applyFont="1" applyFill="1"/>
    <xf numFmtId="0" fontId="6" fillId="0" borderId="0" xfId="0" applyFont="1"/>
    <xf numFmtId="44" fontId="0" fillId="0" borderId="0" xfId="0" applyNumberFormat="1"/>
    <xf numFmtId="44" fontId="8" fillId="9" borderId="0" xfId="0" applyNumberFormat="1" applyFont="1" applyFill="1"/>
    <xf numFmtId="44" fontId="16" fillId="10" borderId="0" xfId="0" applyNumberFormat="1" applyFont="1" applyFill="1"/>
    <xf numFmtId="0" fontId="17" fillId="0" borderId="0" xfId="0" applyFont="1"/>
    <xf numFmtId="0" fontId="9" fillId="10" borderId="0" xfId="0" applyFont="1" applyFill="1"/>
    <xf numFmtId="0" fontId="6" fillId="11" borderId="0" xfId="0" applyFont="1" applyFill="1"/>
    <xf numFmtId="1" fontId="0" fillId="11" borderId="0" xfId="0" applyNumberFormat="1" applyFill="1"/>
    <xf numFmtId="0" fontId="0" fillId="11" borderId="0" xfId="0" applyFill="1"/>
    <xf numFmtId="14" fontId="0" fillId="0" borderId="0" xfId="0" applyNumberFormat="1"/>
    <xf numFmtId="44" fontId="8" fillId="10" borderId="0" xfId="2" applyFont="1" applyFill="1" applyProtection="1"/>
    <xf numFmtId="44" fontId="18" fillId="0" borderId="0" xfId="0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garcia sanchez" id="{786F9EC0-BB48-47D4-8C92-3C397640A7C3}" userId="roberto garcia sanch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19-12-29T21:45:00.24" personId="{786F9EC0-BB48-47D4-8C92-3C397640A7C3}" id="{45AA4A17-9791-446A-8732-928C26DBDC7B}">
    <text>pesada ce contenedores</text>
  </threadedComment>
  <threadedComment ref="F14" dT="2019-12-29T21:43:05.14" personId="{786F9EC0-BB48-47D4-8C92-3C397640A7C3}" id="{D30BC204-A070-4398-92C8-9B5CBD3F6782}">
    <text>saldo
celular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9498-486A-4C0B-AF91-9AFBD17036B6}">
  <dimension ref="A1:J57"/>
  <sheetViews>
    <sheetView tabSelected="1" topLeftCell="A37" workbookViewId="0">
      <selection activeCell="G53" sqref="G53"/>
    </sheetView>
  </sheetViews>
  <sheetFormatPr baseColWidth="10" defaultRowHeight="15" x14ac:dyDescent="0.25"/>
  <sheetData>
    <row r="1" spans="1:10" ht="20.25" x14ac:dyDescent="0.3">
      <c r="D1" s="1" t="s">
        <v>0</v>
      </c>
      <c r="E1" s="2"/>
    </row>
    <row r="3" spans="1:10" x14ac:dyDescent="0.25">
      <c r="B3" s="3" t="s">
        <v>1</v>
      </c>
      <c r="C3" s="4" t="s">
        <v>2</v>
      </c>
      <c r="D3" s="4" t="s">
        <v>3</v>
      </c>
      <c r="E3" s="3" t="s">
        <v>4</v>
      </c>
      <c r="F3" s="4" t="s">
        <v>41</v>
      </c>
      <c r="G3" s="5" t="s">
        <v>5</v>
      </c>
      <c r="H3" s="6"/>
      <c r="I3" s="3" t="s">
        <v>6</v>
      </c>
      <c r="J3" s="7"/>
    </row>
    <row r="4" spans="1:10" x14ac:dyDescent="0.25">
      <c r="B4" s="8"/>
      <c r="C4" s="8"/>
      <c r="D4" s="8"/>
      <c r="E4" s="8"/>
      <c r="F4" s="8"/>
      <c r="G4" s="8"/>
      <c r="H4" s="8"/>
      <c r="J4" s="7"/>
    </row>
    <row r="5" spans="1:10" x14ac:dyDescent="0.25">
      <c r="B5" s="3" t="s">
        <v>7</v>
      </c>
      <c r="C5" s="9">
        <v>2500</v>
      </c>
      <c r="D5" s="3" t="s">
        <v>8</v>
      </c>
      <c r="E5" s="10">
        <v>35000</v>
      </c>
      <c r="F5" s="3" t="s">
        <v>9</v>
      </c>
      <c r="G5" s="11">
        <v>7673</v>
      </c>
      <c r="H5" s="12" t="s">
        <v>10</v>
      </c>
      <c r="I5" s="13">
        <f>I10/B13</f>
        <v>1.6035803765425041E-3</v>
      </c>
      <c r="J5" s="7"/>
    </row>
    <row r="6" spans="1:10" x14ac:dyDescent="0.25">
      <c r="B6" s="8" t="s">
        <v>11</v>
      </c>
      <c r="C6" s="9">
        <v>1500</v>
      </c>
      <c r="D6" s="8"/>
      <c r="E6" s="10">
        <v>32200</v>
      </c>
      <c r="F6" s="8"/>
      <c r="G6" s="11">
        <v>7691</v>
      </c>
      <c r="H6" s="8"/>
      <c r="J6" s="7"/>
    </row>
    <row r="7" spans="1:10" x14ac:dyDescent="0.25">
      <c r="B7" s="8"/>
      <c r="C7" s="9">
        <v>500</v>
      </c>
      <c r="D7" s="8"/>
      <c r="E7" s="10"/>
      <c r="F7" s="8"/>
      <c r="G7" s="11"/>
      <c r="H7" s="14" t="s">
        <v>12</v>
      </c>
      <c r="I7">
        <v>381452</v>
      </c>
      <c r="J7" s="7"/>
    </row>
    <row r="8" spans="1:10" x14ac:dyDescent="0.25">
      <c r="B8" s="8"/>
      <c r="C8" s="9">
        <v>700</v>
      </c>
      <c r="D8" s="8"/>
      <c r="E8" s="10"/>
      <c r="F8" s="8"/>
      <c r="G8" s="11"/>
      <c r="H8" s="14" t="s">
        <v>13</v>
      </c>
      <c r="I8">
        <v>383303</v>
      </c>
      <c r="J8" s="7"/>
    </row>
    <row r="9" spans="1:10" x14ac:dyDescent="0.25">
      <c r="B9" s="8"/>
      <c r="C9" s="9"/>
      <c r="D9" s="8"/>
      <c r="E9" s="10"/>
      <c r="F9" s="8"/>
      <c r="G9" s="11"/>
      <c r="H9" s="8"/>
      <c r="J9" s="7"/>
    </row>
    <row r="10" spans="1:10" x14ac:dyDescent="0.25">
      <c r="B10" s="8"/>
      <c r="C10" s="9"/>
      <c r="D10" s="8"/>
      <c r="E10" s="10"/>
      <c r="F10" s="8"/>
      <c r="G10" s="11"/>
      <c r="H10" s="15" t="s">
        <v>14</v>
      </c>
      <c r="I10">
        <f>I8-I7</f>
        <v>1851</v>
      </c>
      <c r="J10" s="7"/>
    </row>
    <row r="11" spans="1:10" x14ac:dyDescent="0.25">
      <c r="B11" s="8"/>
      <c r="C11" s="9">
        <f>SUM(C5:C10)</f>
        <v>5200</v>
      </c>
      <c r="D11" s="8"/>
      <c r="E11" s="10">
        <f>SUM(E5:E10)</f>
        <v>67200</v>
      </c>
      <c r="F11" s="8"/>
      <c r="G11" s="16"/>
      <c r="H11" s="8"/>
      <c r="J11" s="7"/>
    </row>
    <row r="12" spans="1:10" x14ac:dyDescent="0.25"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s="7">
        <f>SUM(J3:J11)</f>
        <v>0</v>
      </c>
    </row>
    <row r="13" spans="1:10" x14ac:dyDescent="0.25">
      <c r="A13">
        <v>1</v>
      </c>
      <c r="B13" s="17">
        <v>1154292</v>
      </c>
      <c r="C13" s="18">
        <f>B18*20.2</f>
        <v>21694.799999999999</v>
      </c>
      <c r="D13" s="19">
        <v>56</v>
      </c>
      <c r="E13" s="19">
        <v>580</v>
      </c>
      <c r="F13" s="19">
        <v>300</v>
      </c>
      <c r="G13" s="19"/>
      <c r="H13" s="20"/>
      <c r="I13" s="21">
        <v>746</v>
      </c>
    </row>
    <row r="14" spans="1:10" x14ac:dyDescent="0.25">
      <c r="A14">
        <v>2</v>
      </c>
      <c r="B14" s="22">
        <v>1155262</v>
      </c>
      <c r="C14" s="18"/>
      <c r="D14" s="19"/>
      <c r="E14" s="19"/>
      <c r="F14" s="19">
        <v>200</v>
      </c>
      <c r="G14" s="19"/>
      <c r="H14" s="20"/>
      <c r="I14" s="21">
        <v>497</v>
      </c>
    </row>
    <row r="15" spans="1:10" x14ac:dyDescent="0.25">
      <c r="A15">
        <v>3</v>
      </c>
      <c r="B15" s="23">
        <f>B14-B13</f>
        <v>970</v>
      </c>
      <c r="C15" s="18"/>
      <c r="D15" s="19"/>
      <c r="E15" s="19"/>
      <c r="F15" s="19">
        <v>500</v>
      </c>
      <c r="G15" s="19"/>
      <c r="H15" s="20"/>
      <c r="I15" s="21">
        <v>214</v>
      </c>
    </row>
    <row r="16" spans="1:10" x14ac:dyDescent="0.25">
      <c r="A16">
        <v>4</v>
      </c>
      <c r="B16">
        <v>104</v>
      </c>
      <c r="C16" s="18"/>
      <c r="D16" s="19"/>
      <c r="E16" s="19"/>
      <c r="F16" s="19">
        <v>200</v>
      </c>
      <c r="G16" s="19"/>
      <c r="H16" s="20"/>
      <c r="I16" s="21">
        <v>283</v>
      </c>
    </row>
    <row r="17" spans="1:9" ht="15.75" thickBot="1" x14ac:dyDescent="0.3">
      <c r="A17">
        <v>5</v>
      </c>
      <c r="C17" s="18"/>
      <c r="D17" s="19"/>
      <c r="E17" s="19"/>
      <c r="F17" s="19"/>
      <c r="G17" s="19"/>
      <c r="H17" s="20"/>
      <c r="I17" s="21">
        <v>151</v>
      </c>
    </row>
    <row r="18" spans="1:9" ht="15.75" thickBot="1" x14ac:dyDescent="0.3">
      <c r="A18">
        <v>6</v>
      </c>
      <c r="B18" s="24">
        <f>SUM(B15:B17)</f>
        <v>1074</v>
      </c>
      <c r="C18" s="18"/>
      <c r="D18" s="19"/>
      <c r="E18" s="19"/>
      <c r="F18" s="19">
        <v>1500</v>
      </c>
      <c r="G18" s="19"/>
      <c r="H18" s="20"/>
      <c r="I18" s="21">
        <v>119</v>
      </c>
    </row>
    <row r="19" spans="1:9" ht="15.75" thickBot="1" x14ac:dyDescent="0.3">
      <c r="A19">
        <v>7</v>
      </c>
      <c r="B19" s="25"/>
      <c r="C19" s="26">
        <f>SUM(C13:C18)</f>
        <v>21694.799999999999</v>
      </c>
      <c r="D19" s="19"/>
      <c r="E19" s="19"/>
      <c r="F19" s="19"/>
      <c r="G19" s="19"/>
      <c r="H19" s="20"/>
      <c r="I19" s="21">
        <v>535</v>
      </c>
    </row>
    <row r="20" spans="1:9" x14ac:dyDescent="0.25">
      <c r="A20">
        <v>8</v>
      </c>
      <c r="C20" s="20"/>
      <c r="D20" s="19"/>
      <c r="E20" s="19"/>
      <c r="F20" s="19"/>
      <c r="G20" s="19"/>
      <c r="H20" s="20"/>
      <c r="I20" s="21">
        <v>174</v>
      </c>
    </row>
    <row r="21" spans="1:9" x14ac:dyDescent="0.25">
      <c r="A21">
        <v>9</v>
      </c>
      <c r="B21" s="27">
        <f>B19+B18</f>
        <v>1074</v>
      </c>
      <c r="C21" s="20"/>
      <c r="D21" s="19"/>
      <c r="E21" s="19"/>
      <c r="F21" s="19"/>
      <c r="G21" s="19"/>
      <c r="H21" s="20"/>
      <c r="I21" s="21">
        <v>155</v>
      </c>
    </row>
    <row r="22" spans="1:9" x14ac:dyDescent="0.25">
      <c r="A22">
        <v>10</v>
      </c>
      <c r="C22" s="20"/>
      <c r="D22" s="19"/>
      <c r="E22" s="19"/>
      <c r="F22" s="19"/>
      <c r="G22" s="19"/>
      <c r="H22" s="20"/>
      <c r="I22" s="21">
        <v>416</v>
      </c>
    </row>
    <row r="23" spans="1:9" x14ac:dyDescent="0.25">
      <c r="A23">
        <v>11</v>
      </c>
      <c r="C23" s="20"/>
      <c r="D23" s="19"/>
      <c r="E23" s="19"/>
      <c r="F23" s="19"/>
      <c r="G23" s="19"/>
      <c r="H23" s="20"/>
      <c r="I23" s="21">
        <v>421</v>
      </c>
    </row>
    <row r="24" spans="1:9" x14ac:dyDescent="0.25">
      <c r="A24">
        <v>12</v>
      </c>
      <c r="C24" s="20"/>
      <c r="D24" s="19"/>
      <c r="E24" s="19"/>
      <c r="F24" s="19"/>
      <c r="G24" s="19"/>
      <c r="H24" s="20"/>
      <c r="I24" s="21">
        <v>512</v>
      </c>
    </row>
    <row r="25" spans="1:9" x14ac:dyDescent="0.25">
      <c r="A25">
        <v>13</v>
      </c>
      <c r="B25" s="28" t="s">
        <v>23</v>
      </c>
      <c r="C25" s="20">
        <f>J3*0.0928</f>
        <v>0</v>
      </c>
      <c r="D25" s="19"/>
      <c r="E25" s="19"/>
      <c r="F25" s="19"/>
      <c r="G25" s="19"/>
      <c r="H25" s="20"/>
      <c r="I25" s="21">
        <v>136</v>
      </c>
    </row>
    <row r="26" spans="1:9" x14ac:dyDescent="0.25">
      <c r="A26">
        <v>14</v>
      </c>
      <c r="C26" s="20"/>
      <c r="D26" s="19"/>
      <c r="E26" s="19"/>
      <c r="F26" s="19"/>
      <c r="G26" s="19"/>
      <c r="H26" s="20"/>
      <c r="I26" s="21">
        <v>341</v>
      </c>
    </row>
    <row r="27" spans="1:9" x14ac:dyDescent="0.25">
      <c r="A27">
        <v>15</v>
      </c>
      <c r="C27" s="20"/>
      <c r="D27" s="19"/>
      <c r="E27" s="19"/>
      <c r="F27" s="19"/>
      <c r="G27" s="19"/>
      <c r="H27" s="20"/>
      <c r="I27" s="21">
        <v>341</v>
      </c>
    </row>
    <row r="28" spans="1:9" x14ac:dyDescent="0.25">
      <c r="A28">
        <v>16</v>
      </c>
      <c r="C28" s="20"/>
      <c r="D28" s="19"/>
      <c r="E28" s="19"/>
      <c r="F28" s="19"/>
      <c r="G28" s="19"/>
      <c r="H28" s="20"/>
      <c r="I28" s="21">
        <v>171</v>
      </c>
    </row>
    <row r="29" spans="1:9" x14ac:dyDescent="0.25">
      <c r="A29">
        <v>17</v>
      </c>
      <c r="C29" s="20"/>
      <c r="D29" s="19"/>
      <c r="E29" s="19"/>
      <c r="F29" s="19"/>
      <c r="G29" s="19"/>
      <c r="H29" s="20"/>
      <c r="I29" s="21">
        <v>167</v>
      </c>
    </row>
    <row r="30" spans="1:9" x14ac:dyDescent="0.25">
      <c r="A30">
        <v>18</v>
      </c>
      <c r="C30" s="20"/>
      <c r="D30" s="19"/>
      <c r="E30" s="19"/>
      <c r="F30" s="19"/>
      <c r="G30" s="19"/>
      <c r="H30" s="20"/>
      <c r="I30" s="21">
        <v>167</v>
      </c>
    </row>
    <row r="31" spans="1:9" x14ac:dyDescent="0.25">
      <c r="A31">
        <v>19</v>
      </c>
      <c r="C31" s="20"/>
      <c r="D31" s="19"/>
      <c r="E31" s="19"/>
      <c r="F31" s="19"/>
      <c r="G31" s="19"/>
      <c r="H31" s="20"/>
      <c r="I31" s="21">
        <v>320</v>
      </c>
    </row>
    <row r="32" spans="1:9" x14ac:dyDescent="0.25">
      <c r="A32">
        <v>20</v>
      </c>
      <c r="C32" s="20"/>
      <c r="D32" s="19"/>
      <c r="E32" s="19"/>
      <c r="F32" s="19"/>
      <c r="G32" s="19"/>
      <c r="H32" s="20"/>
      <c r="I32" s="21">
        <v>206</v>
      </c>
    </row>
    <row r="33" spans="1:9" x14ac:dyDescent="0.25">
      <c r="A33">
        <v>21</v>
      </c>
      <c r="C33" s="20"/>
      <c r="D33" s="19"/>
      <c r="E33" s="19"/>
      <c r="F33" s="19"/>
      <c r="G33" s="19"/>
      <c r="H33" s="20"/>
      <c r="I33" s="21">
        <v>206</v>
      </c>
    </row>
    <row r="34" spans="1:9" x14ac:dyDescent="0.25">
      <c r="A34">
        <v>22</v>
      </c>
      <c r="C34" s="20"/>
      <c r="D34" s="19"/>
      <c r="E34" s="19"/>
      <c r="F34" s="19"/>
      <c r="G34" s="19"/>
      <c r="H34" s="20"/>
      <c r="I34" s="21"/>
    </row>
    <row r="35" spans="1:9" x14ac:dyDescent="0.25">
      <c r="A35">
        <v>23</v>
      </c>
      <c r="C35" s="20"/>
      <c r="D35" s="19"/>
      <c r="E35" s="19"/>
      <c r="F35" s="19"/>
      <c r="G35" s="19"/>
      <c r="H35" s="20"/>
      <c r="I35" s="21"/>
    </row>
    <row r="36" spans="1:9" x14ac:dyDescent="0.25">
      <c r="A36">
        <v>24</v>
      </c>
      <c r="C36" s="20"/>
      <c r="D36" s="19"/>
      <c r="E36" s="19"/>
      <c r="F36" s="19"/>
      <c r="G36" s="19"/>
      <c r="H36" s="20"/>
      <c r="I36" s="21"/>
    </row>
    <row r="37" spans="1:9" x14ac:dyDescent="0.25">
      <c r="B37" s="8" t="s">
        <v>24</v>
      </c>
      <c r="C37" s="29">
        <f>SUM(C19:C36)</f>
        <v>21694.799999999999</v>
      </c>
      <c r="D37" s="29">
        <f t="shared" ref="D37:I37" si="0">SUM(D13:D36)</f>
        <v>56</v>
      </c>
      <c r="E37" s="29">
        <f t="shared" si="0"/>
        <v>580</v>
      </c>
      <c r="F37" s="29">
        <f t="shared" si="0"/>
        <v>2700</v>
      </c>
      <c r="G37" s="29">
        <f t="shared" si="0"/>
        <v>0</v>
      </c>
      <c r="H37" s="29">
        <f t="shared" si="0"/>
        <v>0</v>
      </c>
      <c r="I37" s="30">
        <f t="shared" si="0"/>
        <v>6278</v>
      </c>
    </row>
    <row r="38" spans="1:9" x14ac:dyDescent="0.25">
      <c r="B38" s="8" t="s">
        <v>25</v>
      </c>
      <c r="C38" s="31">
        <f>C37/1.15</f>
        <v>18865.043478260872</v>
      </c>
      <c r="D38" s="31">
        <f>D37/1.15</f>
        <v>48.695652173913047</v>
      </c>
      <c r="E38" s="31">
        <f>E37/1.15</f>
        <v>504.34782608695656</v>
      </c>
      <c r="F38" s="32"/>
      <c r="G38" s="32"/>
      <c r="H38" s="32"/>
      <c r="I38" s="33">
        <f>I37/1.16</f>
        <v>5412.0689655172418</v>
      </c>
    </row>
    <row r="39" spans="1:9" x14ac:dyDescent="0.25">
      <c r="B39" s="8" t="s">
        <v>26</v>
      </c>
      <c r="C39" s="31">
        <f>C38*0.15</f>
        <v>2829.7565217391307</v>
      </c>
      <c r="D39" s="31">
        <f>D38*0.15</f>
        <v>7.304347826086957</v>
      </c>
      <c r="E39" s="31">
        <f>E38*0.15</f>
        <v>75.652173913043484</v>
      </c>
      <c r="F39" s="32"/>
      <c r="G39" s="32"/>
      <c r="H39" s="32"/>
      <c r="I39" s="33">
        <f>I38*16%</f>
        <v>865.93103448275872</v>
      </c>
    </row>
    <row r="40" spans="1:9" x14ac:dyDescent="0.25">
      <c r="I40" s="34"/>
    </row>
    <row r="41" spans="1:9" x14ac:dyDescent="0.25">
      <c r="B41" s="35" t="s">
        <v>27</v>
      </c>
      <c r="C41" s="36">
        <f>D37+E37+F37+G37+H37</f>
        <v>3336</v>
      </c>
      <c r="D41" s="8" t="s">
        <v>28</v>
      </c>
      <c r="E41" s="37">
        <f>C41</f>
        <v>3336</v>
      </c>
      <c r="F41" s="8" t="s">
        <v>29</v>
      </c>
      <c r="G41" s="38">
        <f>J12</f>
        <v>0</v>
      </c>
      <c r="H41" s="39" t="s">
        <v>1</v>
      </c>
      <c r="I41" s="40">
        <f>E11*15%</f>
        <v>10080</v>
      </c>
    </row>
    <row r="42" spans="1:9" x14ac:dyDescent="0.25">
      <c r="B42" s="35" t="s">
        <v>1</v>
      </c>
      <c r="C42" s="36">
        <f>I43</f>
        <v>9324</v>
      </c>
      <c r="D42" s="8" t="s">
        <v>7</v>
      </c>
      <c r="E42" s="41">
        <f>C11</f>
        <v>5200</v>
      </c>
      <c r="F42" s="8" t="s">
        <v>30</v>
      </c>
      <c r="G42" s="37">
        <f>C43+C37+I37</f>
        <v>40632.800000000003</v>
      </c>
      <c r="H42" s="39" t="s">
        <v>31</v>
      </c>
      <c r="I42" s="40">
        <f>I41*7.5%</f>
        <v>756</v>
      </c>
    </row>
    <row r="43" spans="1:9" x14ac:dyDescent="0.25">
      <c r="B43" s="35" t="s">
        <v>32</v>
      </c>
      <c r="C43" s="37">
        <f>C41+C42</f>
        <v>12660</v>
      </c>
      <c r="D43" s="8" t="s">
        <v>33</v>
      </c>
      <c r="E43" s="42">
        <f>E42-E41</f>
        <v>1864</v>
      </c>
      <c r="F43" s="8" t="s">
        <v>34</v>
      </c>
      <c r="G43" s="41">
        <f>G41-G42</f>
        <v>-40632.800000000003</v>
      </c>
      <c r="H43" s="39" t="s">
        <v>35</v>
      </c>
      <c r="I43" s="40">
        <f>I41-I42</f>
        <v>9324</v>
      </c>
    </row>
    <row r="44" spans="1:9" x14ac:dyDescent="0.25">
      <c r="B44" s="35" t="s">
        <v>7</v>
      </c>
      <c r="C44" s="41">
        <f>C11</f>
        <v>5200</v>
      </c>
      <c r="D44" s="8"/>
      <c r="E44" s="8"/>
      <c r="F44" s="8"/>
      <c r="G44" s="36">
        <f>G41*0.01</f>
        <v>0</v>
      </c>
    </row>
    <row r="45" spans="1:9" x14ac:dyDescent="0.25">
      <c r="B45" s="43"/>
      <c r="C45" s="42">
        <f>C44-C43</f>
        <v>-7460</v>
      </c>
      <c r="D45" s="8"/>
      <c r="E45" s="8"/>
      <c r="F45" s="44" t="s">
        <v>36</v>
      </c>
      <c r="G45" s="44" t="e">
        <f>G43/G44</f>
        <v>#DIV/0!</v>
      </c>
    </row>
    <row r="46" spans="1:9" x14ac:dyDescent="0.25">
      <c r="C46" s="8"/>
    </row>
    <row r="47" spans="1:9" x14ac:dyDescent="0.25">
      <c r="C47" s="45" t="s">
        <v>37</v>
      </c>
      <c r="D47" s="46">
        <f>G5</f>
        <v>7673</v>
      </c>
      <c r="E47" s="45" t="s">
        <v>38</v>
      </c>
      <c r="F47" s="47" t="str">
        <f>F3</f>
        <v>villagran ferromex- expo</v>
      </c>
      <c r="G47" s="47"/>
    </row>
    <row r="50" spans="2:8" x14ac:dyDescent="0.25">
      <c r="D50" s="8" t="s">
        <v>39</v>
      </c>
      <c r="E50" s="8"/>
      <c r="F50" s="8" t="s">
        <v>40</v>
      </c>
    </row>
    <row r="51" spans="2:8" x14ac:dyDescent="0.25">
      <c r="D51" s="20">
        <f>C45</f>
        <v>-7460</v>
      </c>
      <c r="E51" s="8"/>
      <c r="F51" s="20">
        <v>-4000</v>
      </c>
      <c r="G51" s="48"/>
    </row>
    <row r="52" spans="2:8" x14ac:dyDescent="0.25">
      <c r="D52" s="20"/>
      <c r="E52" s="8"/>
      <c r="F52" s="20">
        <v>-3560</v>
      </c>
      <c r="G52" s="48" t="s">
        <v>42</v>
      </c>
    </row>
    <row r="53" spans="2:8" x14ac:dyDescent="0.25">
      <c r="D53" s="20"/>
      <c r="E53" s="8"/>
      <c r="F53" s="20"/>
    </row>
    <row r="54" spans="2:8" x14ac:dyDescent="0.25">
      <c r="D54" s="49">
        <f>SUM(D51:D53)</f>
        <v>-7460</v>
      </c>
      <c r="E54" s="8"/>
      <c r="F54" s="49">
        <f>SUM(F51:F53)</f>
        <v>-7560</v>
      </c>
    </row>
    <row r="55" spans="2:8" x14ac:dyDescent="0.25">
      <c r="D55" s="8"/>
      <c r="E55" s="8"/>
      <c r="F55" s="8"/>
    </row>
    <row r="56" spans="2:8" x14ac:dyDescent="0.25">
      <c r="D56" s="8" t="s">
        <v>33</v>
      </c>
      <c r="E56" s="50">
        <f>D54-F54</f>
        <v>100</v>
      </c>
      <c r="F56" s="8"/>
    </row>
    <row r="57" spans="2:8" x14ac:dyDescent="0.25">
      <c r="B57" s="39"/>
      <c r="C57" s="39"/>
      <c r="D57" s="8"/>
      <c r="E57" s="36"/>
      <c r="F57" s="8"/>
      <c r="G57" s="39"/>
      <c r="H57" s="3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GARCIA SANCHEZ</dc:creator>
  <cp:lastModifiedBy>ROBERTO GARCIA SANCHEZ</cp:lastModifiedBy>
  <dcterms:created xsi:type="dcterms:W3CDTF">2019-12-29T21:12:00Z</dcterms:created>
  <dcterms:modified xsi:type="dcterms:W3CDTF">2019-12-29T22:30:55Z</dcterms:modified>
</cp:coreProperties>
</file>