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7EB14C76-57B7-489E-A4E6-0A80E12AF87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udas" sheetId="1" r:id="rId1"/>
    <sheet name="Prestamos" sheetId="2" r:id="rId2"/>
    <sheet name="Jo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C27" i="3"/>
  <c r="N11" i="1"/>
  <c r="D46" i="1"/>
  <c r="D45" i="1"/>
  <c r="D38" i="1"/>
  <c r="D39" i="1" s="1"/>
  <c r="D40" i="1" s="1"/>
  <c r="D41" i="1" s="1"/>
  <c r="D42" i="1" s="1"/>
  <c r="D43" i="1" s="1"/>
  <c r="D44" i="1" s="1"/>
  <c r="P10" i="1"/>
  <c r="R4" i="1"/>
  <c r="R5" i="1"/>
  <c r="R6" i="1"/>
  <c r="R7" i="1"/>
  <c r="R8" i="1"/>
  <c r="R9" i="1"/>
  <c r="R10" i="1"/>
  <c r="R3" i="1"/>
  <c r="L17" i="1"/>
  <c r="P28" i="1"/>
  <c r="P24" i="1"/>
  <c r="P26" i="1"/>
  <c r="P25" i="1"/>
  <c r="I6" i="1"/>
  <c r="I7" i="1" s="1"/>
  <c r="I8" i="1" s="1"/>
  <c r="I9" i="1" s="1"/>
  <c r="I5" i="1"/>
  <c r="P20" i="1"/>
  <c r="P19" i="1"/>
  <c r="P18" i="1"/>
  <c r="N10" i="1"/>
  <c r="N9" i="1"/>
  <c r="N19" i="1"/>
  <c r="N18" i="1"/>
  <c r="D5" i="1"/>
  <c r="D6" i="1" s="1"/>
  <c r="D7" i="1" s="1"/>
  <c r="I22" i="2"/>
  <c r="I20" i="2"/>
  <c r="I19" i="2"/>
  <c r="I18" i="2"/>
  <c r="I17" i="2"/>
  <c r="I16" i="2"/>
  <c r="I15" i="2"/>
  <c r="I14" i="2"/>
  <c r="I13" i="2"/>
  <c r="I11" i="2"/>
  <c r="L12" i="2"/>
  <c r="L13" i="2"/>
  <c r="L14" i="2"/>
  <c r="L15" i="2"/>
  <c r="L16" i="2"/>
  <c r="L17" i="2"/>
  <c r="L18" i="2"/>
  <c r="L19" i="2"/>
  <c r="L20" i="2"/>
  <c r="L21" i="2"/>
  <c r="L22" i="2"/>
  <c r="L11" i="2"/>
  <c r="J12" i="2"/>
  <c r="J13" i="2"/>
  <c r="J14" i="2"/>
  <c r="J15" i="2"/>
  <c r="J16" i="2"/>
  <c r="J17" i="2"/>
  <c r="J18" i="2"/>
  <c r="J19" i="2"/>
  <c r="J20" i="2"/>
  <c r="J21" i="2"/>
  <c r="J22" i="2"/>
  <c r="J11" i="2"/>
  <c r="K12" i="2"/>
  <c r="K13" i="2"/>
  <c r="K14" i="2"/>
  <c r="K15" i="2"/>
  <c r="K16" i="2"/>
  <c r="K17" i="2"/>
  <c r="K18" i="2"/>
  <c r="K19" i="2"/>
  <c r="K20" i="2"/>
  <c r="K21" i="2"/>
  <c r="K22" i="2"/>
  <c r="K11" i="2"/>
  <c r="I21" i="2"/>
  <c r="I12" i="2"/>
  <c r="I7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7" i="2"/>
  <c r="E12" i="2"/>
  <c r="E13" i="2"/>
  <c r="E14" i="2"/>
  <c r="D14" i="2" s="1"/>
  <c r="E15" i="2"/>
  <c r="E16" i="2"/>
  <c r="E17" i="2"/>
  <c r="E18" i="2"/>
  <c r="D18" i="2" s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4" i="2" s="1"/>
  <c r="E11" i="2"/>
  <c r="D26" i="2" l="1"/>
  <c r="F26" i="2" s="1"/>
  <c r="F34" i="2"/>
  <c r="F18" i="2"/>
  <c r="D33" i="2"/>
  <c r="F33" i="2" s="1"/>
  <c r="D29" i="2"/>
  <c r="F29" i="2" s="1"/>
  <c r="D25" i="2"/>
  <c r="F25" i="2" s="1"/>
  <c r="D21" i="2"/>
  <c r="F21" i="2" s="1"/>
  <c r="D17" i="2"/>
  <c r="F17" i="2" s="1"/>
  <c r="D13" i="2"/>
  <c r="F13" i="2" s="1"/>
  <c r="D30" i="2"/>
  <c r="F30" i="2" s="1"/>
  <c r="F14" i="2"/>
  <c r="D32" i="2"/>
  <c r="F32" i="2" s="1"/>
  <c r="D28" i="2"/>
  <c r="F28" i="2" s="1"/>
  <c r="D24" i="2"/>
  <c r="F24" i="2" s="1"/>
  <c r="D20" i="2"/>
  <c r="F20" i="2" s="1"/>
  <c r="D16" i="2"/>
  <c r="F16" i="2" s="1"/>
  <c r="D12" i="2"/>
  <c r="F12" i="2" s="1"/>
  <c r="D22" i="2"/>
  <c r="F22" i="2" s="1"/>
  <c r="D11" i="2"/>
  <c r="F11" i="2" s="1"/>
  <c r="D31" i="2"/>
  <c r="F31" i="2" s="1"/>
  <c r="D27" i="2"/>
  <c r="F27" i="2" s="1"/>
  <c r="D23" i="2"/>
  <c r="F23" i="2" s="1"/>
  <c r="D19" i="2"/>
  <c r="F19" i="2" s="1"/>
  <c r="D15" i="2"/>
  <c r="F15" i="2" s="1"/>
  <c r="D8" i="1"/>
  <c r="D9" i="1" s="1"/>
  <c r="D10" i="1" s="1"/>
  <c r="D11" i="1" s="1"/>
</calcChain>
</file>

<file path=xl/sharedStrings.xml><?xml version="1.0" encoding="utf-8"?>
<sst xmlns="http://schemas.openxmlformats.org/spreadsheetml/2006/main" count="74" uniqueCount="33">
  <si>
    <t>CUOTA</t>
  </si>
  <si>
    <t>NRO</t>
  </si>
  <si>
    <t>FECHA</t>
  </si>
  <si>
    <t>ESTADO</t>
  </si>
  <si>
    <t>MARTIN</t>
  </si>
  <si>
    <t>ANYELA</t>
  </si>
  <si>
    <t>CAPITAL</t>
  </si>
  <si>
    <t>INTERES</t>
  </si>
  <si>
    <t>TOTAL</t>
  </si>
  <si>
    <t>CUOTAS</t>
  </si>
  <si>
    <t>PERSONA</t>
  </si>
  <si>
    <t>DEDUDA</t>
  </si>
  <si>
    <t>LUISA</t>
  </si>
  <si>
    <t>JOSE</t>
  </si>
  <si>
    <t>Saldo</t>
  </si>
  <si>
    <t>Pidio 100 cuando viajes a Lima</t>
  </si>
  <si>
    <t>Regalo Manuel</t>
  </si>
  <si>
    <t>Total</t>
  </si>
  <si>
    <t>Roberto</t>
  </si>
  <si>
    <t>Luz</t>
  </si>
  <si>
    <t xml:space="preserve">Celular </t>
  </si>
  <si>
    <t>Agua</t>
  </si>
  <si>
    <t>Pidio 80</t>
  </si>
  <si>
    <t>Gas</t>
  </si>
  <si>
    <t>Pidio 50</t>
  </si>
  <si>
    <t>Jarabe</t>
  </si>
  <si>
    <t>Jose</t>
  </si>
  <si>
    <t>Pidio se fue al futbol</t>
  </si>
  <si>
    <t>Pidio 100 para pagar a Rosa</t>
  </si>
  <si>
    <t>Ventilador</t>
  </si>
  <si>
    <t>Pidio 100 para rosa</t>
  </si>
  <si>
    <t>Yanira utiles de aseo</t>
  </si>
  <si>
    <t>Jose Estilos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</si>
</sst>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&quot;S/&quot;* #,##0_-;\-&quot;S/&quot;* #,##0_-;_-&quot;S/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1" fillId="2" borderId="1" xfId="0" applyFont="1" applyFill="1" applyBorder="1" applyAlignment="1">
      <alignment horizontal="center"/>
    </xf>
    <xf numFmtId="9" fontId="0" fillId="0" borderId="1" xfId="0" applyNumberFormat="1" applyBorder="1"/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0" fillId="5" borderId="1" xfId="0" applyNumberForma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/>
    <xf numFmtId="164" fontId="0" fillId="4" borderId="1" xfId="1" applyNumberFormat="1" applyFont="1" applyFill="1" applyBorder="1" applyAlignment="1">
      <alignment horizontal="center"/>
    </xf>
    <xf numFmtId="0" fontId="0" fillId="5" borderId="0" xfId="0" applyFill="1"/>
    <xf numFmtId="0" fontId="0" fillId="4" borderId="1" xfId="0" applyFill="1" applyBorder="1"/>
    <xf numFmtId="14" fontId="0" fillId="4" borderId="1" xfId="0" applyNumberFormat="1" applyFill="1" applyBorder="1"/>
    <xf numFmtId="4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6"/>
  <sheetViews>
    <sheetView showGridLines="0" topLeftCell="A22" workbookViewId="0">
      <selection activeCell="H47" sqref="H47"/>
    </sheetView>
  </sheetViews>
  <sheetFormatPr baseColWidth="10" defaultRowHeight="15" x14ac:dyDescent="0.25"/>
  <cols>
    <col min="4" max="4" width="12.85546875" customWidth="1"/>
    <col min="5" max="5" width="12.28515625" customWidth="1"/>
    <col min="7" max="7" width="11.7109375" customWidth="1"/>
    <col min="8" max="8" width="12.5703125" customWidth="1"/>
    <col min="9" max="9" width="14" customWidth="1"/>
    <col min="10" max="10" width="13.85546875" customWidth="1"/>
    <col min="17" max="17" width="15.42578125" customWidth="1"/>
  </cols>
  <sheetData>
    <row r="2" spans="2:18" x14ac:dyDescent="0.25">
      <c r="B2" s="24" t="s">
        <v>4</v>
      </c>
      <c r="C2" s="24"/>
      <c r="D2" s="24"/>
      <c r="E2" s="24"/>
      <c r="G2" s="24" t="s">
        <v>12</v>
      </c>
      <c r="H2" s="24"/>
      <c r="I2" s="24"/>
      <c r="J2" s="24"/>
    </row>
    <row r="3" spans="2:18" x14ac:dyDescent="0.25">
      <c r="B3" s="1" t="s">
        <v>1</v>
      </c>
      <c r="C3" s="1" t="s">
        <v>0</v>
      </c>
      <c r="D3" s="1" t="s">
        <v>2</v>
      </c>
      <c r="E3" s="1" t="s">
        <v>3</v>
      </c>
      <c r="G3" s="1" t="s">
        <v>1</v>
      </c>
      <c r="H3" s="1" t="s">
        <v>0</v>
      </c>
      <c r="I3" s="1" t="s">
        <v>2</v>
      </c>
      <c r="J3" s="1" t="s">
        <v>3</v>
      </c>
      <c r="R3">
        <f>C4+$L$17</f>
        <v>1654</v>
      </c>
    </row>
    <row r="4" spans="2:18" x14ac:dyDescent="0.25">
      <c r="B4" s="4">
        <v>1</v>
      </c>
      <c r="C4" s="4">
        <v>1407</v>
      </c>
      <c r="D4" s="18">
        <v>44558</v>
      </c>
      <c r="E4" s="4"/>
      <c r="G4" s="21">
        <v>1</v>
      </c>
      <c r="H4" s="21">
        <v>162</v>
      </c>
      <c r="I4" s="22">
        <v>44558</v>
      </c>
      <c r="J4" s="21"/>
      <c r="R4">
        <f t="shared" ref="R4:R10" si="0">C5+$L$17</f>
        <v>1654</v>
      </c>
    </row>
    <row r="5" spans="2:18" x14ac:dyDescent="0.25">
      <c r="B5" s="4">
        <v>2</v>
      </c>
      <c r="C5" s="4">
        <v>1407</v>
      </c>
      <c r="D5" s="18">
        <f>D4+31</f>
        <v>44589</v>
      </c>
      <c r="E5" s="4"/>
      <c r="G5" s="4">
        <v>2</v>
      </c>
      <c r="H5" s="4">
        <v>162</v>
      </c>
      <c r="I5" s="18">
        <f>I4+31</f>
        <v>44589</v>
      </c>
      <c r="J5" s="4"/>
      <c r="R5">
        <f t="shared" si="0"/>
        <v>1654</v>
      </c>
    </row>
    <row r="6" spans="2:18" x14ac:dyDescent="0.25">
      <c r="B6" s="4">
        <v>3</v>
      </c>
      <c r="C6" s="4">
        <v>1407</v>
      </c>
      <c r="D6" s="18">
        <f>D5+31</f>
        <v>44620</v>
      </c>
      <c r="E6" s="4"/>
      <c r="G6" s="4">
        <v>3</v>
      </c>
      <c r="H6" s="4">
        <v>162</v>
      </c>
      <c r="I6" s="18">
        <f>I5+31</f>
        <v>44620</v>
      </c>
      <c r="J6" s="4"/>
      <c r="R6">
        <f t="shared" si="0"/>
        <v>1654</v>
      </c>
    </row>
    <row r="7" spans="2:18" x14ac:dyDescent="0.25">
      <c r="B7" s="4">
        <v>4</v>
      </c>
      <c r="C7" s="4">
        <v>1407</v>
      </c>
      <c r="D7" s="18">
        <f>D6+28</f>
        <v>44648</v>
      </c>
      <c r="E7" s="4"/>
      <c r="G7" s="4">
        <v>4</v>
      </c>
      <c r="H7" s="4">
        <v>162</v>
      </c>
      <c r="I7" s="18">
        <f>I6+28</f>
        <v>44648</v>
      </c>
      <c r="J7" s="4"/>
      <c r="R7">
        <f t="shared" si="0"/>
        <v>1654</v>
      </c>
    </row>
    <row r="8" spans="2:18" x14ac:dyDescent="0.25">
      <c r="B8" s="4">
        <v>5</v>
      </c>
      <c r="C8" s="4">
        <v>1407</v>
      </c>
      <c r="D8" s="18">
        <f>D7+31</f>
        <v>44679</v>
      </c>
      <c r="E8" s="4"/>
      <c r="G8" s="4">
        <v>5</v>
      </c>
      <c r="H8" s="4">
        <v>162</v>
      </c>
      <c r="I8" s="18">
        <f>I7+31</f>
        <v>44679</v>
      </c>
      <c r="J8" s="4"/>
      <c r="N8" s="2">
        <v>9000</v>
      </c>
      <c r="R8">
        <f t="shared" si="0"/>
        <v>1654</v>
      </c>
    </row>
    <row r="9" spans="2:18" x14ac:dyDescent="0.25">
      <c r="B9" s="4">
        <v>6</v>
      </c>
      <c r="C9" s="4">
        <v>1407</v>
      </c>
      <c r="D9" s="18">
        <f>D8+30</f>
        <v>44709</v>
      </c>
      <c r="E9" s="4"/>
      <c r="G9" s="4">
        <v>6</v>
      </c>
      <c r="H9" s="4">
        <v>162</v>
      </c>
      <c r="I9" s="18">
        <f>I8+30</f>
        <v>44709</v>
      </c>
      <c r="J9" s="2"/>
      <c r="M9" s="7" t="s">
        <v>11</v>
      </c>
      <c r="N9" s="7">
        <f>N8*0.25</f>
        <v>2250</v>
      </c>
      <c r="R9">
        <f t="shared" si="0"/>
        <v>1654</v>
      </c>
    </row>
    <row r="10" spans="2:18" x14ac:dyDescent="0.25">
      <c r="B10" s="4">
        <v>7</v>
      </c>
      <c r="C10" s="4">
        <v>1407</v>
      </c>
      <c r="D10" s="18">
        <f>D9+31</f>
        <v>44740</v>
      </c>
      <c r="E10" s="4"/>
      <c r="N10" s="2">
        <f>N9+N8</f>
        <v>11250</v>
      </c>
      <c r="P10">
        <f>N10/10</f>
        <v>1125</v>
      </c>
      <c r="R10">
        <f t="shared" si="0"/>
        <v>1654</v>
      </c>
    </row>
    <row r="11" spans="2:18" x14ac:dyDescent="0.25">
      <c r="B11" s="4">
        <v>8</v>
      </c>
      <c r="C11" s="4">
        <v>1407</v>
      </c>
      <c r="D11" s="18">
        <f>D10+30</f>
        <v>44770</v>
      </c>
      <c r="E11" s="4"/>
      <c r="N11">
        <f>N10/10</f>
        <v>1125</v>
      </c>
    </row>
    <row r="12" spans="2:18" x14ac:dyDescent="0.25">
      <c r="J12" s="4">
        <v>1407</v>
      </c>
    </row>
    <row r="15" spans="2:18" x14ac:dyDescent="0.25">
      <c r="B15" s="24"/>
      <c r="C15" s="24"/>
      <c r="D15" s="24"/>
      <c r="E15" s="24"/>
      <c r="G15" s="24" t="s">
        <v>13</v>
      </c>
      <c r="H15" s="24"/>
      <c r="I15" s="24"/>
      <c r="J15" s="24"/>
    </row>
    <row r="16" spans="2:18" x14ac:dyDescent="0.25">
      <c r="B16" s="1" t="s">
        <v>1</v>
      </c>
      <c r="C16" s="1" t="s">
        <v>0</v>
      </c>
      <c r="D16" s="1" t="s">
        <v>2</v>
      </c>
      <c r="E16" s="1" t="s">
        <v>3</v>
      </c>
      <c r="G16" s="1" t="s">
        <v>1</v>
      </c>
      <c r="H16" s="1" t="s">
        <v>0</v>
      </c>
      <c r="I16" s="1" t="s">
        <v>2</v>
      </c>
      <c r="J16" s="1" t="s">
        <v>3</v>
      </c>
    </row>
    <row r="17" spans="2:16" x14ac:dyDescent="0.25">
      <c r="B17" s="4"/>
      <c r="C17" s="4"/>
      <c r="D17" s="18"/>
      <c r="E17" s="4"/>
      <c r="G17" s="21">
        <v>1</v>
      </c>
      <c r="H17" s="21">
        <v>150</v>
      </c>
      <c r="I17" s="22"/>
      <c r="J17" s="21"/>
      <c r="L17">
        <f>179+68</f>
        <v>247</v>
      </c>
      <c r="N17">
        <v>7000</v>
      </c>
      <c r="P17">
        <v>810</v>
      </c>
    </row>
    <row r="18" spans="2:16" x14ac:dyDescent="0.25">
      <c r="B18" s="4"/>
      <c r="C18" s="4"/>
      <c r="D18" s="18"/>
      <c r="E18" s="4"/>
      <c r="G18" s="21">
        <v>2</v>
      </c>
      <c r="H18" s="21">
        <v>150</v>
      </c>
      <c r="I18" s="22"/>
      <c r="J18" s="21"/>
      <c r="N18">
        <f>2000+2702+400+1526</f>
        <v>6628</v>
      </c>
      <c r="P18">
        <f>P17*0.2</f>
        <v>162</v>
      </c>
    </row>
    <row r="19" spans="2:16" x14ac:dyDescent="0.25">
      <c r="B19" s="4"/>
      <c r="C19" s="4"/>
      <c r="D19" s="18"/>
      <c r="E19" s="4"/>
      <c r="G19" s="21">
        <v>3</v>
      </c>
      <c r="H19" s="21">
        <v>150</v>
      </c>
      <c r="I19" s="22"/>
      <c r="J19" s="21"/>
      <c r="N19">
        <f>N17-N18</f>
        <v>372</v>
      </c>
      <c r="P19">
        <f>P18+P17</f>
        <v>972</v>
      </c>
    </row>
    <row r="20" spans="2:16" x14ac:dyDescent="0.25">
      <c r="B20" s="4"/>
      <c r="C20" s="4"/>
      <c r="D20" s="18"/>
      <c r="E20" s="4"/>
      <c r="G20" s="21">
        <v>4</v>
      </c>
      <c r="H20" s="21">
        <v>150</v>
      </c>
      <c r="I20" s="22"/>
      <c r="J20" s="21"/>
      <c r="P20">
        <f>P19/6</f>
        <v>162</v>
      </c>
    </row>
    <row r="21" spans="2:16" x14ac:dyDescent="0.25">
      <c r="B21" s="4"/>
      <c r="C21" s="4"/>
      <c r="D21" s="18"/>
      <c r="E21" s="4"/>
      <c r="G21" s="4">
        <v>5</v>
      </c>
      <c r="H21" s="4">
        <v>150</v>
      </c>
      <c r="I21" s="18"/>
      <c r="J21" s="4"/>
    </row>
    <row r="22" spans="2:16" x14ac:dyDescent="0.25">
      <c r="B22" s="4"/>
      <c r="C22" s="4"/>
      <c r="D22" s="18"/>
      <c r="E22" s="4"/>
      <c r="G22" s="4">
        <v>6</v>
      </c>
      <c r="H22" s="4">
        <v>150</v>
      </c>
      <c r="I22" s="18"/>
      <c r="J22" s="4"/>
    </row>
    <row r="23" spans="2:16" x14ac:dyDescent="0.25">
      <c r="P23">
        <v>80</v>
      </c>
    </row>
    <row r="24" spans="2:16" x14ac:dyDescent="0.25">
      <c r="P24">
        <f>55/2</f>
        <v>27.5</v>
      </c>
    </row>
    <row r="25" spans="2:16" x14ac:dyDescent="0.25">
      <c r="B25" s="24"/>
      <c r="C25" s="24"/>
      <c r="D25" s="24"/>
      <c r="E25" s="24"/>
      <c r="G25" s="24"/>
      <c r="H25" s="24"/>
      <c r="I25" s="24"/>
      <c r="J25" s="24"/>
      <c r="P25">
        <f>255/2</f>
        <v>127.5</v>
      </c>
    </row>
    <row r="26" spans="2:16" x14ac:dyDescent="0.25">
      <c r="B26" s="1" t="s">
        <v>1</v>
      </c>
      <c r="C26" s="1" t="s">
        <v>0</v>
      </c>
      <c r="D26" s="1" t="s">
        <v>2</v>
      </c>
      <c r="E26" s="1" t="s">
        <v>3</v>
      </c>
      <c r="G26" s="1" t="s">
        <v>1</v>
      </c>
      <c r="H26" s="1" t="s">
        <v>0</v>
      </c>
      <c r="I26" s="1" t="s">
        <v>2</v>
      </c>
      <c r="J26" s="1" t="s">
        <v>3</v>
      </c>
      <c r="P26">
        <f>38.8/2</f>
        <v>19.399999999999999</v>
      </c>
    </row>
    <row r="27" spans="2:16" x14ac:dyDescent="0.25">
      <c r="B27" s="4"/>
      <c r="C27" s="4"/>
      <c r="D27" s="18"/>
      <c r="E27" s="4"/>
      <c r="G27" s="4"/>
      <c r="H27" s="4"/>
      <c r="I27" s="18"/>
      <c r="J27" s="4"/>
    </row>
    <row r="28" spans="2:16" x14ac:dyDescent="0.25">
      <c r="B28" s="4"/>
      <c r="C28" s="4"/>
      <c r="D28" s="18"/>
      <c r="E28" s="4"/>
      <c r="G28" s="4"/>
      <c r="H28" s="4"/>
      <c r="I28" s="18"/>
      <c r="J28" s="4"/>
      <c r="P28">
        <f>SUM(P23:P26)</f>
        <v>254.4</v>
      </c>
    </row>
    <row r="29" spans="2:16" x14ac:dyDescent="0.25">
      <c r="B29" s="4"/>
      <c r="C29" s="4"/>
      <c r="D29" s="18"/>
      <c r="E29" s="4"/>
      <c r="G29" s="4"/>
      <c r="H29" s="4"/>
      <c r="I29" s="18"/>
      <c r="J29" s="4"/>
    </row>
    <row r="30" spans="2:16" x14ac:dyDescent="0.25">
      <c r="B30" s="4"/>
      <c r="C30" s="4"/>
      <c r="D30" s="18"/>
      <c r="E30" s="4"/>
      <c r="G30" s="4"/>
      <c r="H30" s="4"/>
      <c r="I30" s="18"/>
      <c r="J30" s="4"/>
    </row>
    <row r="31" spans="2:16" x14ac:dyDescent="0.25">
      <c r="B31" s="4"/>
      <c r="C31" s="4"/>
      <c r="D31" s="18"/>
      <c r="E31" s="4"/>
      <c r="G31" s="4"/>
      <c r="H31" s="4"/>
      <c r="I31" s="18"/>
      <c r="J31" s="4"/>
    </row>
    <row r="32" spans="2:16" x14ac:dyDescent="0.25">
      <c r="B32" s="4"/>
      <c r="C32" s="4"/>
      <c r="D32" s="18"/>
      <c r="E32" s="4"/>
      <c r="G32" s="4"/>
      <c r="H32" s="4"/>
      <c r="I32" s="18"/>
      <c r="J32" s="4"/>
    </row>
    <row r="35" spans="2:5" x14ac:dyDescent="0.25">
      <c r="B35" s="24" t="s">
        <v>4</v>
      </c>
      <c r="C35" s="24"/>
      <c r="D35" s="24"/>
      <c r="E35" s="24"/>
    </row>
    <row r="36" spans="2:5" x14ac:dyDescent="0.25">
      <c r="B36" s="1" t="s">
        <v>1</v>
      </c>
      <c r="C36" s="1" t="s">
        <v>0</v>
      </c>
      <c r="D36" s="1" t="s">
        <v>2</v>
      </c>
      <c r="E36" s="1" t="s">
        <v>3</v>
      </c>
    </row>
    <row r="37" spans="2:5" x14ac:dyDescent="0.25">
      <c r="B37" s="21">
        <v>1</v>
      </c>
      <c r="C37" s="21">
        <v>1125</v>
      </c>
      <c r="D37" s="22">
        <v>44558</v>
      </c>
      <c r="E37" s="21"/>
    </row>
    <row r="38" spans="2:5" x14ac:dyDescent="0.25">
      <c r="B38" s="4">
        <v>2</v>
      </c>
      <c r="C38" s="4">
        <v>1125</v>
      </c>
      <c r="D38" s="18">
        <f>D37+31</f>
        <v>44589</v>
      </c>
      <c r="E38" s="4"/>
    </row>
    <row r="39" spans="2:5" x14ac:dyDescent="0.25">
      <c r="B39" s="4">
        <v>3</v>
      </c>
      <c r="C39" s="4">
        <v>1125</v>
      </c>
      <c r="D39" s="18">
        <f>D38+31</f>
        <v>44620</v>
      </c>
      <c r="E39" s="4"/>
    </row>
    <row r="40" spans="2:5" x14ac:dyDescent="0.25">
      <c r="B40" s="4">
        <v>4</v>
      </c>
      <c r="C40" s="4">
        <v>1125</v>
      </c>
      <c r="D40" s="18">
        <f>D39+28</f>
        <v>44648</v>
      </c>
      <c r="E40" s="4"/>
    </row>
    <row r="41" spans="2:5" x14ac:dyDescent="0.25">
      <c r="B41" s="4">
        <v>5</v>
      </c>
      <c r="C41" s="4">
        <v>1125</v>
      </c>
      <c r="D41" s="18">
        <f>D40+31</f>
        <v>44679</v>
      </c>
      <c r="E41" s="4"/>
    </row>
    <row r="42" spans="2:5" x14ac:dyDescent="0.25">
      <c r="B42" s="4">
        <v>6</v>
      </c>
      <c r="C42" s="4">
        <v>1125</v>
      </c>
      <c r="D42" s="18">
        <f>D41+30</f>
        <v>44709</v>
      </c>
      <c r="E42" s="4"/>
    </row>
    <row r="43" spans="2:5" x14ac:dyDescent="0.25">
      <c r="B43" s="4">
        <v>7</v>
      </c>
      <c r="C43" s="4">
        <v>1125</v>
      </c>
      <c r="D43" s="18">
        <f>D42+31</f>
        <v>44740</v>
      </c>
      <c r="E43" s="4"/>
    </row>
    <row r="44" spans="2:5" x14ac:dyDescent="0.25">
      <c r="B44" s="4">
        <v>8</v>
      </c>
      <c r="C44" s="4">
        <v>1125</v>
      </c>
      <c r="D44" s="18">
        <f>D43+30</f>
        <v>44770</v>
      </c>
      <c r="E44" s="4"/>
    </row>
    <row r="45" spans="2:5" x14ac:dyDescent="0.25">
      <c r="B45" s="4">
        <v>9</v>
      </c>
      <c r="C45" s="4">
        <v>1125</v>
      </c>
      <c r="D45" s="18">
        <f>D44+31</f>
        <v>44801</v>
      </c>
      <c r="E45" s="4"/>
    </row>
    <row r="46" spans="2:5" x14ac:dyDescent="0.25">
      <c r="B46" s="4">
        <v>10</v>
      </c>
      <c r="C46" s="4">
        <v>1125</v>
      </c>
      <c r="D46" s="18">
        <f>D45+31</f>
        <v>44832</v>
      </c>
      <c r="E46" s="4"/>
    </row>
  </sheetData>
  <mergeCells count="7">
    <mergeCell ref="B35:E35"/>
    <mergeCell ref="B2:E2"/>
    <mergeCell ref="G2:J2"/>
    <mergeCell ref="B15:E15"/>
    <mergeCell ref="B25:E25"/>
    <mergeCell ref="G15:J15"/>
    <mergeCell ref="G25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E8A8-AE4E-4683-B77B-29F3FC768C34}">
  <dimension ref="B2:N34"/>
  <sheetViews>
    <sheetView showGridLines="0" workbookViewId="0">
      <selection activeCell="F33" sqref="F33"/>
    </sheetView>
  </sheetViews>
  <sheetFormatPr baseColWidth="10" defaultRowHeight="15" x14ac:dyDescent="0.25"/>
  <cols>
    <col min="2" max="2" width="16.7109375" customWidth="1"/>
    <col min="3" max="3" width="16.5703125" customWidth="1"/>
    <col min="4" max="4" width="16.7109375" customWidth="1"/>
    <col min="5" max="5" width="15.42578125" customWidth="1"/>
    <col min="6" max="6" width="17" customWidth="1"/>
    <col min="8" max="8" width="17.7109375" customWidth="1"/>
    <col min="9" max="9" width="19.5703125" customWidth="1"/>
    <col min="10" max="10" width="15.7109375" customWidth="1"/>
    <col min="11" max="11" width="16.28515625" customWidth="1"/>
    <col min="12" max="12" width="16" customWidth="1"/>
  </cols>
  <sheetData>
    <row r="2" spans="2:12" x14ac:dyDescent="0.25">
      <c r="B2" s="7" t="s">
        <v>10</v>
      </c>
      <c r="C2" s="10" t="s">
        <v>5</v>
      </c>
      <c r="H2" s="7" t="s">
        <v>10</v>
      </c>
      <c r="I2" s="10" t="s">
        <v>5</v>
      </c>
    </row>
    <row r="4" spans="2:12" x14ac:dyDescent="0.25">
      <c r="B4" s="7" t="s">
        <v>6</v>
      </c>
      <c r="C4" s="2">
        <v>400</v>
      </c>
      <c r="H4" s="7" t="s">
        <v>6</v>
      </c>
      <c r="I4" s="2">
        <v>7000</v>
      </c>
    </row>
    <row r="5" spans="2:12" x14ac:dyDescent="0.25">
      <c r="B5" s="7" t="s">
        <v>7</v>
      </c>
      <c r="C5" s="6">
        <v>0.2</v>
      </c>
      <c r="H5" s="7" t="s">
        <v>7</v>
      </c>
      <c r="I5" s="6">
        <v>0.25</v>
      </c>
    </row>
    <row r="6" spans="2:12" x14ac:dyDescent="0.25">
      <c r="B6" s="7" t="s">
        <v>2</v>
      </c>
      <c r="C6" s="3">
        <v>44210</v>
      </c>
      <c r="H6" s="7" t="s">
        <v>2</v>
      </c>
      <c r="I6" s="3">
        <v>44497</v>
      </c>
    </row>
    <row r="7" spans="2:12" x14ac:dyDescent="0.25">
      <c r="B7" s="7" t="s">
        <v>8</v>
      </c>
      <c r="C7" s="2">
        <f>C4+(C4*C5)</f>
        <v>480</v>
      </c>
      <c r="H7" s="7" t="s">
        <v>8</v>
      </c>
      <c r="I7" s="2">
        <f>I4+(I4*I5)</f>
        <v>8750</v>
      </c>
    </row>
    <row r="10" spans="2:12" x14ac:dyDescent="0.25">
      <c r="B10" s="5" t="s">
        <v>9</v>
      </c>
      <c r="C10" s="5" t="s">
        <v>2</v>
      </c>
      <c r="D10" s="5" t="s">
        <v>7</v>
      </c>
      <c r="E10" s="5" t="s">
        <v>6</v>
      </c>
      <c r="F10" s="5" t="s">
        <v>8</v>
      </c>
      <c r="H10" s="11" t="s">
        <v>9</v>
      </c>
      <c r="I10" s="11" t="s">
        <v>2</v>
      </c>
      <c r="J10" s="11" t="s">
        <v>7</v>
      </c>
      <c r="K10" s="11" t="s">
        <v>6</v>
      </c>
      <c r="L10" s="11" t="s">
        <v>8</v>
      </c>
    </row>
    <row r="11" spans="2:12" x14ac:dyDescent="0.25">
      <c r="B11" s="8">
        <v>1</v>
      </c>
      <c r="C11" s="9">
        <f>C6</f>
        <v>44210</v>
      </c>
      <c r="D11" s="12">
        <f t="shared" ref="D11:D34" si="0">E11*$C$5</f>
        <v>3.3333333333333339</v>
      </c>
      <c r="E11" s="12">
        <f t="shared" ref="E11:E34" si="1">$C$4/24</f>
        <v>16.666666666666668</v>
      </c>
      <c r="F11" s="12">
        <f>E11+D11</f>
        <v>20</v>
      </c>
      <c r="G11" s="20"/>
      <c r="H11" s="15">
        <v>1</v>
      </c>
      <c r="I11" s="16">
        <f>I6+31</f>
        <v>44528</v>
      </c>
      <c r="J11" s="17">
        <f>K11*$I$5</f>
        <v>145.83333333333334</v>
      </c>
      <c r="K11" s="17">
        <f>$I$4/12</f>
        <v>583.33333333333337</v>
      </c>
      <c r="L11" s="19">
        <f>K11+J11+1</f>
        <v>730.16666666666674</v>
      </c>
    </row>
    <row r="12" spans="2:12" x14ac:dyDescent="0.25">
      <c r="B12" s="8">
        <v>2</v>
      </c>
      <c r="C12" s="9">
        <f>C11+1</f>
        <v>44211</v>
      </c>
      <c r="D12" s="12">
        <f t="shared" si="0"/>
        <v>3.3333333333333339</v>
      </c>
      <c r="E12" s="12">
        <f t="shared" si="1"/>
        <v>16.666666666666668</v>
      </c>
      <c r="F12" s="12">
        <f t="shared" ref="F12:F34" si="2">E12+D12</f>
        <v>20</v>
      </c>
      <c r="G12" s="20"/>
      <c r="H12" s="15">
        <v>2</v>
      </c>
      <c r="I12" s="16">
        <f>I11+30</f>
        <v>44558</v>
      </c>
      <c r="J12" s="17">
        <f t="shared" ref="J12:J22" si="3">K12*$I$5</f>
        <v>145.83333333333334</v>
      </c>
      <c r="K12" s="17">
        <f t="shared" ref="K12:K22" si="4">$I$4/12</f>
        <v>583.33333333333337</v>
      </c>
      <c r="L12" s="19">
        <f t="shared" ref="L12:L22" si="5">K12+J12+1</f>
        <v>730.16666666666674</v>
      </c>
    </row>
    <row r="13" spans="2:12" x14ac:dyDescent="0.25">
      <c r="B13" s="8">
        <v>3</v>
      </c>
      <c r="C13" s="9">
        <f t="shared" ref="C13:C34" si="6">C12+1</f>
        <v>44212</v>
      </c>
      <c r="D13" s="12">
        <f t="shared" si="0"/>
        <v>3.3333333333333339</v>
      </c>
      <c r="E13" s="12">
        <f t="shared" si="1"/>
        <v>16.666666666666668</v>
      </c>
      <c r="F13" s="12">
        <f t="shared" si="2"/>
        <v>20</v>
      </c>
      <c r="G13" s="20"/>
      <c r="H13" s="8">
        <v>3</v>
      </c>
      <c r="I13" s="9">
        <f>I8+28</f>
        <v>28</v>
      </c>
      <c r="J13" s="12">
        <f t="shared" si="3"/>
        <v>145.83333333333334</v>
      </c>
      <c r="K13" s="12">
        <f t="shared" si="4"/>
        <v>583.33333333333337</v>
      </c>
      <c r="L13" s="13">
        <f t="shared" si="5"/>
        <v>730.16666666666674</v>
      </c>
    </row>
    <row r="14" spans="2:12" x14ac:dyDescent="0.25">
      <c r="B14" s="8">
        <v>4</v>
      </c>
      <c r="C14" s="9">
        <f t="shared" si="6"/>
        <v>44213</v>
      </c>
      <c r="D14" s="12">
        <f t="shared" si="0"/>
        <v>3.3333333333333339</v>
      </c>
      <c r="E14" s="12">
        <f t="shared" si="1"/>
        <v>16.666666666666668</v>
      </c>
      <c r="F14" s="12">
        <f t="shared" si="2"/>
        <v>20</v>
      </c>
      <c r="G14" s="20"/>
      <c r="H14" s="8">
        <v>4</v>
      </c>
      <c r="I14" s="9">
        <f>I13+31</f>
        <v>59</v>
      </c>
      <c r="J14" s="12">
        <f t="shared" si="3"/>
        <v>145.83333333333334</v>
      </c>
      <c r="K14" s="12">
        <f t="shared" si="4"/>
        <v>583.33333333333337</v>
      </c>
      <c r="L14" s="13">
        <f t="shared" si="5"/>
        <v>730.16666666666674</v>
      </c>
    </row>
    <row r="15" spans="2:12" x14ac:dyDescent="0.25">
      <c r="B15" s="8">
        <v>5</v>
      </c>
      <c r="C15" s="9">
        <f t="shared" si="6"/>
        <v>44214</v>
      </c>
      <c r="D15" s="12">
        <f t="shared" si="0"/>
        <v>3.3333333333333339</v>
      </c>
      <c r="E15" s="12">
        <f t="shared" si="1"/>
        <v>16.666666666666668</v>
      </c>
      <c r="F15" s="12">
        <f t="shared" si="2"/>
        <v>20</v>
      </c>
      <c r="G15" s="20"/>
      <c r="H15" s="8">
        <v>5</v>
      </c>
      <c r="I15" s="9">
        <f>I14+29</f>
        <v>88</v>
      </c>
      <c r="J15" s="12">
        <f t="shared" si="3"/>
        <v>145.83333333333334</v>
      </c>
      <c r="K15" s="12">
        <f t="shared" si="4"/>
        <v>583.33333333333337</v>
      </c>
      <c r="L15" s="13">
        <f t="shared" si="5"/>
        <v>730.16666666666674</v>
      </c>
    </row>
    <row r="16" spans="2:12" x14ac:dyDescent="0.25">
      <c r="B16" s="8">
        <v>6</v>
      </c>
      <c r="C16" s="9">
        <f t="shared" si="6"/>
        <v>44215</v>
      </c>
      <c r="D16" s="12">
        <f t="shared" si="0"/>
        <v>3.3333333333333339</v>
      </c>
      <c r="E16" s="12">
        <f t="shared" si="1"/>
        <v>16.666666666666668</v>
      </c>
      <c r="F16" s="12">
        <f t="shared" si="2"/>
        <v>20</v>
      </c>
      <c r="G16" s="20"/>
      <c r="H16" s="8">
        <v>6</v>
      </c>
      <c r="I16" s="9">
        <f>I15+31</f>
        <v>119</v>
      </c>
      <c r="J16" s="12">
        <f t="shared" si="3"/>
        <v>145.83333333333334</v>
      </c>
      <c r="K16" s="12">
        <f t="shared" si="4"/>
        <v>583.33333333333337</v>
      </c>
      <c r="L16" s="13">
        <f t="shared" si="5"/>
        <v>730.16666666666674</v>
      </c>
    </row>
    <row r="17" spans="2:14" x14ac:dyDescent="0.25">
      <c r="B17" s="8">
        <v>7</v>
      </c>
      <c r="C17" s="9">
        <f t="shared" si="6"/>
        <v>44216</v>
      </c>
      <c r="D17" s="12">
        <f t="shared" si="0"/>
        <v>3.3333333333333339</v>
      </c>
      <c r="E17" s="12">
        <f t="shared" si="1"/>
        <v>16.666666666666668</v>
      </c>
      <c r="F17" s="12">
        <f t="shared" si="2"/>
        <v>20</v>
      </c>
      <c r="G17" s="20"/>
      <c r="H17" s="8">
        <v>7</v>
      </c>
      <c r="I17" s="9">
        <f>I12+31</f>
        <v>44589</v>
      </c>
      <c r="J17" s="12">
        <f t="shared" si="3"/>
        <v>145.83333333333334</v>
      </c>
      <c r="K17" s="12">
        <f t="shared" si="4"/>
        <v>583.33333333333337</v>
      </c>
      <c r="L17" s="13">
        <f t="shared" si="5"/>
        <v>730.16666666666674</v>
      </c>
    </row>
    <row r="18" spans="2:14" x14ac:dyDescent="0.25">
      <c r="B18" s="8">
        <v>8</v>
      </c>
      <c r="C18" s="9">
        <f t="shared" si="6"/>
        <v>44217</v>
      </c>
      <c r="D18" s="12">
        <f t="shared" si="0"/>
        <v>3.3333333333333339</v>
      </c>
      <c r="E18" s="12">
        <f t="shared" si="1"/>
        <v>16.666666666666668</v>
      </c>
      <c r="F18" s="12">
        <f t="shared" si="2"/>
        <v>20</v>
      </c>
      <c r="G18" s="20"/>
      <c r="H18" s="8">
        <v>8</v>
      </c>
      <c r="I18" s="9">
        <f>I17+31</f>
        <v>44620</v>
      </c>
      <c r="J18" s="12">
        <f t="shared" si="3"/>
        <v>145.83333333333334</v>
      </c>
      <c r="K18" s="12">
        <f t="shared" si="4"/>
        <v>583.33333333333337</v>
      </c>
      <c r="L18" s="13">
        <f t="shared" si="5"/>
        <v>730.16666666666674</v>
      </c>
    </row>
    <row r="19" spans="2:14" x14ac:dyDescent="0.25">
      <c r="B19" s="8">
        <v>9</v>
      </c>
      <c r="C19" s="9">
        <f t="shared" si="6"/>
        <v>44218</v>
      </c>
      <c r="D19" s="12">
        <f t="shared" si="0"/>
        <v>3.3333333333333339</v>
      </c>
      <c r="E19" s="12">
        <f t="shared" si="1"/>
        <v>16.666666666666668</v>
      </c>
      <c r="F19" s="12">
        <f t="shared" si="2"/>
        <v>20</v>
      </c>
      <c r="G19" s="20"/>
      <c r="H19" s="8">
        <v>9</v>
      </c>
      <c r="I19" s="9">
        <f>I14+29</f>
        <v>88</v>
      </c>
      <c r="J19" s="12">
        <f t="shared" si="3"/>
        <v>145.83333333333334</v>
      </c>
      <c r="K19" s="12">
        <f t="shared" si="4"/>
        <v>583.33333333333337</v>
      </c>
      <c r="L19" s="13">
        <f t="shared" si="5"/>
        <v>730.16666666666674</v>
      </c>
      <c r="N19" s="14"/>
    </row>
    <row r="20" spans="2:14" x14ac:dyDescent="0.25">
      <c r="B20" s="8">
        <v>10</v>
      </c>
      <c r="C20" s="9">
        <f t="shared" si="6"/>
        <v>44219</v>
      </c>
      <c r="D20" s="12">
        <f t="shared" si="0"/>
        <v>3.3333333333333339</v>
      </c>
      <c r="E20" s="12">
        <f t="shared" si="1"/>
        <v>16.666666666666668</v>
      </c>
      <c r="F20" s="12">
        <f t="shared" si="2"/>
        <v>20</v>
      </c>
      <c r="G20" s="20"/>
      <c r="H20" s="8">
        <v>10</v>
      </c>
      <c r="I20" s="9">
        <f>I19+31</f>
        <v>119</v>
      </c>
      <c r="J20" s="12">
        <f t="shared" si="3"/>
        <v>145.83333333333334</v>
      </c>
      <c r="K20" s="12">
        <f t="shared" si="4"/>
        <v>583.33333333333337</v>
      </c>
      <c r="L20" s="13">
        <f t="shared" si="5"/>
        <v>730.16666666666674</v>
      </c>
    </row>
    <row r="21" spans="2:14" x14ac:dyDescent="0.25">
      <c r="B21" s="8">
        <v>11</v>
      </c>
      <c r="C21" s="9">
        <f t="shared" si="6"/>
        <v>44220</v>
      </c>
      <c r="D21" s="12">
        <f t="shared" si="0"/>
        <v>3.3333333333333339</v>
      </c>
      <c r="E21" s="12">
        <f t="shared" si="1"/>
        <v>16.666666666666668</v>
      </c>
      <c r="F21" s="12">
        <f t="shared" si="2"/>
        <v>20</v>
      </c>
      <c r="G21" s="20"/>
      <c r="H21" s="8">
        <v>11</v>
      </c>
      <c r="I21" s="9">
        <f>I16+30</f>
        <v>149</v>
      </c>
      <c r="J21" s="12">
        <f t="shared" si="3"/>
        <v>145.83333333333334</v>
      </c>
      <c r="K21" s="12">
        <f t="shared" si="4"/>
        <v>583.33333333333337</v>
      </c>
      <c r="L21" s="13">
        <f t="shared" si="5"/>
        <v>730.16666666666674</v>
      </c>
    </row>
    <row r="22" spans="2:14" x14ac:dyDescent="0.25">
      <c r="B22" s="8">
        <v>12</v>
      </c>
      <c r="C22" s="9">
        <f t="shared" si="6"/>
        <v>44221</v>
      </c>
      <c r="D22" s="12">
        <f t="shared" si="0"/>
        <v>3.3333333333333339</v>
      </c>
      <c r="E22" s="12">
        <f t="shared" si="1"/>
        <v>16.666666666666668</v>
      </c>
      <c r="F22" s="12">
        <f t="shared" si="2"/>
        <v>20</v>
      </c>
      <c r="G22" s="20"/>
      <c r="H22" s="8">
        <v>12</v>
      </c>
      <c r="I22" s="9">
        <f>I21+31</f>
        <v>180</v>
      </c>
      <c r="J22" s="12">
        <f t="shared" si="3"/>
        <v>145.83333333333334</v>
      </c>
      <c r="K22" s="12">
        <f t="shared" si="4"/>
        <v>583.33333333333337</v>
      </c>
      <c r="L22" s="13">
        <f t="shared" si="5"/>
        <v>730.16666666666674</v>
      </c>
    </row>
    <row r="23" spans="2:14" x14ac:dyDescent="0.25">
      <c r="B23" s="8">
        <v>13</v>
      </c>
      <c r="C23" s="9">
        <f t="shared" si="6"/>
        <v>44222</v>
      </c>
      <c r="D23" s="12">
        <f t="shared" si="0"/>
        <v>3.3333333333333339</v>
      </c>
      <c r="E23" s="12">
        <f t="shared" si="1"/>
        <v>16.666666666666668</v>
      </c>
      <c r="F23" s="12">
        <f t="shared" si="2"/>
        <v>20</v>
      </c>
      <c r="G23" s="20"/>
    </row>
    <row r="24" spans="2:14" x14ac:dyDescent="0.25">
      <c r="B24" s="8">
        <v>14</v>
      </c>
      <c r="C24" s="9">
        <f t="shared" si="6"/>
        <v>44223</v>
      </c>
      <c r="D24" s="12">
        <f t="shared" si="0"/>
        <v>3.3333333333333339</v>
      </c>
      <c r="E24" s="12">
        <f t="shared" si="1"/>
        <v>16.666666666666668</v>
      </c>
      <c r="F24" s="12">
        <f t="shared" si="2"/>
        <v>20</v>
      </c>
      <c r="G24" s="20"/>
    </row>
    <row r="25" spans="2:14" x14ac:dyDescent="0.25">
      <c r="B25" s="8">
        <v>15</v>
      </c>
      <c r="C25" s="9">
        <f t="shared" si="6"/>
        <v>44224</v>
      </c>
      <c r="D25" s="12">
        <f t="shared" si="0"/>
        <v>3.3333333333333339</v>
      </c>
      <c r="E25" s="12">
        <f t="shared" si="1"/>
        <v>16.666666666666668</v>
      </c>
      <c r="F25" s="12">
        <f t="shared" si="2"/>
        <v>20</v>
      </c>
      <c r="G25" s="20"/>
    </row>
    <row r="26" spans="2:14" x14ac:dyDescent="0.25">
      <c r="B26" s="8">
        <v>16</v>
      </c>
      <c r="C26" s="9">
        <f t="shared" si="6"/>
        <v>44225</v>
      </c>
      <c r="D26" s="12">
        <f t="shared" si="0"/>
        <v>3.3333333333333339</v>
      </c>
      <c r="E26" s="12">
        <f t="shared" si="1"/>
        <v>16.666666666666668</v>
      </c>
      <c r="F26" s="12">
        <f t="shared" si="2"/>
        <v>20</v>
      </c>
      <c r="G26" s="20"/>
      <c r="H26" s="23"/>
    </row>
    <row r="27" spans="2:14" x14ac:dyDescent="0.25">
      <c r="B27" s="8">
        <v>17</v>
      </c>
      <c r="C27" s="9">
        <f t="shared" si="6"/>
        <v>44226</v>
      </c>
      <c r="D27" s="12">
        <f t="shared" si="0"/>
        <v>3.3333333333333339</v>
      </c>
      <c r="E27" s="12">
        <f t="shared" si="1"/>
        <v>16.666666666666668</v>
      </c>
      <c r="F27" s="12">
        <f t="shared" si="2"/>
        <v>20</v>
      </c>
      <c r="G27" s="20"/>
    </row>
    <row r="28" spans="2:14" x14ac:dyDescent="0.25">
      <c r="B28" s="8">
        <v>18</v>
      </c>
      <c r="C28" s="9">
        <f t="shared" si="6"/>
        <v>44227</v>
      </c>
      <c r="D28" s="12">
        <f t="shared" si="0"/>
        <v>3.3333333333333339</v>
      </c>
      <c r="E28" s="12">
        <f t="shared" si="1"/>
        <v>16.666666666666668</v>
      </c>
      <c r="F28" s="12">
        <f t="shared" si="2"/>
        <v>20</v>
      </c>
      <c r="G28" s="20"/>
    </row>
    <row r="29" spans="2:14" x14ac:dyDescent="0.25">
      <c r="B29" s="8">
        <v>19</v>
      </c>
      <c r="C29" s="9">
        <f t="shared" si="6"/>
        <v>44228</v>
      </c>
      <c r="D29" s="12">
        <f t="shared" si="0"/>
        <v>3.3333333333333339</v>
      </c>
      <c r="E29" s="12">
        <f t="shared" si="1"/>
        <v>16.666666666666668</v>
      </c>
      <c r="F29" s="12">
        <f t="shared" si="2"/>
        <v>20</v>
      </c>
      <c r="G29" s="20"/>
    </row>
    <row r="30" spans="2:14" x14ac:dyDescent="0.25">
      <c r="B30" s="8">
        <v>20</v>
      </c>
      <c r="C30" s="9">
        <f t="shared" si="6"/>
        <v>44229</v>
      </c>
      <c r="D30" s="12">
        <f t="shared" si="0"/>
        <v>3.3333333333333339</v>
      </c>
      <c r="E30" s="12">
        <f t="shared" si="1"/>
        <v>16.666666666666668</v>
      </c>
      <c r="F30" s="12">
        <f t="shared" si="2"/>
        <v>20</v>
      </c>
      <c r="G30" s="20"/>
    </row>
    <row r="31" spans="2:14" x14ac:dyDescent="0.25">
      <c r="B31" s="8">
        <v>21</v>
      </c>
      <c r="C31" s="9">
        <f t="shared" si="6"/>
        <v>44230</v>
      </c>
      <c r="D31" s="12">
        <f t="shared" si="0"/>
        <v>3.3333333333333339</v>
      </c>
      <c r="E31" s="12">
        <f t="shared" si="1"/>
        <v>16.666666666666668</v>
      </c>
      <c r="F31" s="12">
        <f t="shared" si="2"/>
        <v>20</v>
      </c>
    </row>
    <row r="32" spans="2:14" x14ac:dyDescent="0.25">
      <c r="B32" s="8">
        <v>22</v>
      </c>
      <c r="C32" s="9">
        <f t="shared" si="6"/>
        <v>44231</v>
      </c>
      <c r="D32" s="12">
        <f t="shared" si="0"/>
        <v>3.3333333333333339</v>
      </c>
      <c r="E32" s="12">
        <f t="shared" si="1"/>
        <v>16.666666666666668</v>
      </c>
      <c r="F32" s="12">
        <f t="shared" si="2"/>
        <v>20</v>
      </c>
    </row>
    <row r="33" spans="2:6" x14ac:dyDescent="0.25">
      <c r="B33" s="8">
        <v>23</v>
      </c>
      <c r="C33" s="9">
        <f t="shared" si="6"/>
        <v>44232</v>
      </c>
      <c r="D33" s="12">
        <f t="shared" si="0"/>
        <v>3.3333333333333339</v>
      </c>
      <c r="E33" s="12">
        <f t="shared" si="1"/>
        <v>16.666666666666668</v>
      </c>
      <c r="F33" s="12">
        <f t="shared" si="2"/>
        <v>20</v>
      </c>
    </row>
    <row r="34" spans="2:6" x14ac:dyDescent="0.25">
      <c r="B34" s="8">
        <v>24</v>
      </c>
      <c r="C34" s="9">
        <f t="shared" si="6"/>
        <v>44233</v>
      </c>
      <c r="D34" s="12">
        <f t="shared" si="0"/>
        <v>3.3333333333333339</v>
      </c>
      <c r="E34" s="12">
        <f t="shared" si="1"/>
        <v>16.666666666666668</v>
      </c>
      <c r="F34" s="12">
        <f t="shared" si="2"/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BEF6-67CD-4314-A690-8F19BCB3F3B4}">
  <dimension ref="B2:C27"/>
  <sheetViews>
    <sheetView tabSelected="1" workbookViewId="0">
      <selection activeCell="G26" sqref="G26"/>
    </sheetView>
  </sheetViews>
  <sheetFormatPr baseColWidth="10" defaultRowHeight="15" x14ac:dyDescent="0.25"/>
  <cols>
    <col min="2" max="2" width="40.85546875" customWidth="1"/>
  </cols>
  <sheetData>
    <row r="2" spans="2:3" x14ac:dyDescent="0.25">
      <c r="B2" t="s">
        <v>14</v>
      </c>
      <c r="C2">
        <v>2600</v>
      </c>
    </row>
    <row r="3" spans="2:3" x14ac:dyDescent="0.25">
      <c r="B3" t="s">
        <v>15</v>
      </c>
      <c r="C3">
        <v>100</v>
      </c>
    </row>
    <row r="4" spans="2:3" x14ac:dyDescent="0.25">
      <c r="B4" t="s">
        <v>16</v>
      </c>
      <c r="C4">
        <v>35</v>
      </c>
    </row>
    <row r="5" spans="2:3" x14ac:dyDescent="0.25">
      <c r="B5" t="s">
        <v>19</v>
      </c>
      <c r="C5">
        <v>66</v>
      </c>
    </row>
    <row r="6" spans="2:3" x14ac:dyDescent="0.25">
      <c r="B6" t="s">
        <v>20</v>
      </c>
      <c r="C6">
        <v>150</v>
      </c>
    </row>
    <row r="7" spans="2:3" x14ac:dyDescent="0.25">
      <c r="B7" t="s">
        <v>21</v>
      </c>
      <c r="C7">
        <v>18</v>
      </c>
    </row>
    <row r="8" spans="2:3" x14ac:dyDescent="0.25">
      <c r="B8" t="s">
        <v>24</v>
      </c>
      <c r="C8">
        <v>50</v>
      </c>
    </row>
    <row r="9" spans="2:3" x14ac:dyDescent="0.25">
      <c r="B9" t="s">
        <v>22</v>
      </c>
      <c r="C9">
        <v>80</v>
      </c>
    </row>
    <row r="10" spans="2:3" x14ac:dyDescent="0.25">
      <c r="B10" t="s">
        <v>23</v>
      </c>
      <c r="C10">
        <v>57.5</v>
      </c>
    </row>
    <row r="11" spans="2:3" x14ac:dyDescent="0.25">
      <c r="B11" t="s">
        <v>25</v>
      </c>
      <c r="C11">
        <v>22</v>
      </c>
    </row>
    <row r="12" spans="2:3" x14ac:dyDescent="0.25">
      <c r="B12" t="s">
        <v>27</v>
      </c>
      <c r="C12">
        <v>100</v>
      </c>
    </row>
    <row r="13" spans="2:3" x14ac:dyDescent="0.25">
      <c r="B13" t="s">
        <v>28</v>
      </c>
      <c r="C13">
        <v>100</v>
      </c>
    </row>
    <row r="14" spans="2:3" x14ac:dyDescent="0.25">
      <c r="B14" t="s">
        <v>29</v>
      </c>
      <c r="C14">
        <v>200</v>
      </c>
    </row>
    <row r="15" spans="2:3" x14ac:dyDescent="0.25">
      <c r="B15" t="s">
        <v>30</v>
      </c>
      <c r="C15">
        <v>100</v>
      </c>
    </row>
    <row r="16" spans="2:3" x14ac:dyDescent="0.25">
      <c r="B16" t="s">
        <v>31</v>
      </c>
      <c r="C16">
        <v>100</v>
      </c>
    </row>
    <row r="17" spans="2:3" x14ac:dyDescent="0.25">
      <c r="B17" t="s">
        <v>32</v>
      </c>
      <c r="C17">
        <v>270</v>
      </c>
    </row>
    <row r="23" spans="2:3" x14ac:dyDescent="0.25">
      <c r="B23" t="s">
        <v>17</v>
      </c>
      <c r="C23">
        <f>C2-C3-C4-C5-C6-C7-C8-C9-C10-C11-C12-C13-C14-C15-C16-C17</f>
        <v>1151.5</v>
      </c>
    </row>
    <row r="24" spans="2:3" x14ac:dyDescent="0.25">
      <c r="B24" t="s">
        <v>18</v>
      </c>
      <c r="C24">
        <v>800</v>
      </c>
    </row>
    <row r="25" spans="2:3" x14ac:dyDescent="0.25">
      <c r="B25" t="s">
        <v>26</v>
      </c>
      <c r="C25">
        <v>1200</v>
      </c>
    </row>
    <row r="27" spans="2:3" x14ac:dyDescent="0.25">
      <c r="C27">
        <f>C24+C23+C25</f>
        <v>3151.5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Deudas</vt:lpstr>
      <vt:lpstr>Prestamos</vt:lpstr>
      <vt:lpstr>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2021-08-03T18:54:31Z</dcterms:created>
  <dcterms:modified xsi:type="dcterms:W3CDTF">2022-01-28T05:10:24Z</dcterms:modified>
</cp:coreProperties>
</file>