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LAB VISION COMPUTACIONAL/Umbrales/"/>
    </mc:Choice>
  </mc:AlternateContent>
  <xr:revisionPtr revIDLastSave="151" documentId="8_{06E41512-9289-4F77-8C09-E7592327420D}" xr6:coauthVersionLast="47" xr6:coauthVersionMax="47" xr10:uidLastSave="{4EF0CA25-8DFE-4498-97D0-5DADC8BA8965}"/>
  <bookViews>
    <workbookView xWindow="2772" yWindow="1104" windowWidth="17508" windowHeight="11616" activeTab="1" xr2:uid="{6D742EB4-82D1-4DCD-83C8-4CCD18FAFC90}"/>
  </bookViews>
  <sheets>
    <sheet name="Grupo Varianza" sheetId="1" r:id="rId1"/>
    <sheet name="Umbral por entropia" sheetId="2" r:id="rId2"/>
    <sheet name="Aproximacion de valle global" sheetId="3" r:id="rId3"/>
  </sheets>
  <definedNames>
    <definedName name="_xlnm._FilterDatabase" localSheetId="0" hidden="1">'Grupo Varianza'!$B$7:$B$32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4" i="3"/>
  <c r="H7" i="3"/>
  <c r="I8" i="2"/>
  <c r="I6" i="2"/>
  <c r="I4" i="2"/>
  <c r="G6" i="2"/>
  <c r="G4" i="2"/>
  <c r="N29" i="1"/>
  <c r="M25" i="1"/>
  <c r="M3" i="1"/>
  <c r="M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C26" i="3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3" i="2"/>
  <c r="C26" i="2"/>
  <c r="L29" i="1"/>
  <c r="L26" i="1"/>
  <c r="K26" i="1"/>
  <c r="J26" i="1"/>
  <c r="L25" i="1"/>
  <c r="K25" i="1"/>
  <c r="J9" i="1"/>
  <c r="J17" i="1"/>
  <c r="I25" i="1"/>
  <c r="J18" i="1" s="1"/>
  <c r="J16" i="1" l="1"/>
  <c r="J15" i="1"/>
  <c r="J14" i="1"/>
  <c r="J13" i="1"/>
  <c r="J12" i="1"/>
  <c r="J11" i="1"/>
  <c r="J10" i="1"/>
  <c r="J8" i="1"/>
  <c r="J23" i="1"/>
  <c r="J7" i="1"/>
  <c r="J22" i="1"/>
  <c r="J6" i="1"/>
  <c r="J21" i="1"/>
  <c r="J5" i="1"/>
  <c r="J20" i="1"/>
  <c r="J4" i="1"/>
  <c r="J19" i="1"/>
  <c r="J3" i="1"/>
  <c r="J24" i="1"/>
  <c r="J2" i="1"/>
</calcChain>
</file>

<file path=xl/sharedStrings.xml><?xml version="1.0" encoding="utf-8"?>
<sst xmlns="http://schemas.openxmlformats.org/spreadsheetml/2006/main" count="36" uniqueCount="29">
  <si>
    <t>Numeros</t>
  </si>
  <si>
    <t>ni</t>
  </si>
  <si>
    <t>pi</t>
  </si>
  <si>
    <t>Num</t>
  </si>
  <si>
    <t>Umbral por entropia</t>
  </si>
  <si>
    <t>Grupo varianza</t>
  </si>
  <si>
    <t>P0</t>
  </si>
  <si>
    <t>P255</t>
  </si>
  <si>
    <t>aquí se busca el de mayor probabilidad</t>
  </si>
  <si>
    <t>aquí se busca el mas cercano a 1</t>
  </si>
  <si>
    <t>Aproximacion de valle Global</t>
  </si>
  <si>
    <t>π0</t>
  </si>
  <si>
    <t>π1</t>
  </si>
  <si>
    <t xml:space="preserve">μ0 </t>
  </si>
  <si>
    <t>μ1</t>
  </si>
  <si>
    <t>σB</t>
  </si>
  <si>
    <r>
      <t>μ</t>
    </r>
    <r>
      <rPr>
        <sz val="13.3"/>
        <color theme="1"/>
        <rFont val="Aptos Narrow"/>
        <family val="2"/>
      </rPr>
      <t>τ</t>
    </r>
  </si>
  <si>
    <t>στ</t>
  </si>
  <si>
    <t>η</t>
  </si>
  <si>
    <t>hartleys/intensidad</t>
  </si>
  <si>
    <t>se aplica para el primer numero contra todos los demas</t>
  </si>
  <si>
    <t>Despues el primer y el segundo valor contra todo lo demas</t>
  </si>
  <si>
    <t>Y asi hasta probarlo con todo</t>
  </si>
  <si>
    <t>H(E) = -P(E) logP€</t>
  </si>
  <si>
    <t>Pico mas alto</t>
  </si>
  <si>
    <t>Valle mas bajo</t>
  </si>
  <si>
    <r>
      <t>σ</t>
    </r>
    <r>
      <rPr>
        <sz val="11"/>
        <color theme="1"/>
        <rFont val="Aptos Narrow"/>
        <family val="2"/>
      </rPr>
      <t>τ</t>
    </r>
  </si>
  <si>
    <t>st</t>
  </si>
  <si>
    <t>En laboratorio no vimos el metodo de maxima, pero si en la clase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</si>
</sst>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3.3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386672</xdr:colOff>
      <xdr:row>7</xdr:row>
      <xdr:rowOff>62974</xdr:rowOff>
    </xdr:from>
    <xdr:to>
      <xdr:col>6</xdr:col>
      <xdr:colOff>773544</xdr:colOff>
      <xdr:row>14</xdr:row>
      <xdr:rowOff>163736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77069F-1108-05D2-93EA-9585FEB5DD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3647" y="1341371"/>
          <a:ext cx="3560823" cy="1379158"/>
        </a:xfrm>
        <a:prstGeom prst="rect">
          <a:avLst/>
        </a:prstGeom>
      </xdr:spPr>
    </xdr:pic>
    <xdr:clientData/>
  </xdr:twoCellAnchor>
  <xdr:twoCellAnchor editAs="oneCell">
    <xdr:from>
      <xdr:col>2</xdr:col>
      <xdr:colOff>333769</xdr:colOff>
      <xdr:row>15</xdr:row>
      <xdr:rowOff>113356</xdr:rowOff>
    </xdr:from>
    <xdr:to>
      <xdr:col>7</xdr:col>
      <xdr:colOff>25190</xdr:colOff>
      <xdr:row>21</xdr:row>
      <xdr:rowOff>96950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8E913F9-FB5B-8AE2-7371-4C6AE24B1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0744" y="2852777"/>
          <a:ext cx="3658859" cy="1079363"/>
        </a:xfrm>
        <a:prstGeom prst="rect">
          <a:avLst/>
        </a:prstGeom>
      </xdr:spPr>
    </xdr:pic>
    <xdr:clientData/>
  </xdr:twoCellAnchor>
  <xdr:twoCellAnchor editAs="oneCell">
    <xdr:from>
      <xdr:col>5</xdr:col>
      <xdr:colOff>503444</xdr:colOff>
      <xdr:row>22</xdr:row>
      <xdr:rowOff>62976</xdr:rowOff>
    </xdr:from>
    <xdr:to>
      <xdr:col>6</xdr:col>
      <xdr:colOff>776326</xdr:colOff>
      <xdr:row>26</xdr:row>
      <xdr:rowOff>182627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8983E9-9575-DF14-622B-099CB6EEE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0882" y="4080794"/>
          <a:ext cx="1066370" cy="850164"/>
        </a:xfrm>
        <a:prstGeom prst="rect">
          <a:avLst/>
        </a:prstGeom>
      </xdr:spPr>
    </xdr:pic>
    <xdr:clientData/>
  </xdr:twoCellAnchor>
  <xdr:twoCellAnchor editAs="oneCell">
    <xdr:from>
      <xdr:col>2</xdr:col>
      <xdr:colOff>390445</xdr:colOff>
      <xdr:row>22</xdr:row>
      <xdr:rowOff>88165</xdr:rowOff>
    </xdr:from>
    <xdr:to>
      <xdr:col>5</xdr:col>
      <xdr:colOff>322023</xdr:colOff>
      <xdr:row>26</xdr:row>
      <xdr:rowOff>125950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8354757D-D637-D986-8F35-78CA45A357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7420" y="4105983"/>
          <a:ext cx="2312041" cy="768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784860</xdr:colOff>
      <xdr:row>0</xdr:row>
      <xdr:rowOff>167641</xdr:rowOff>
    </xdr:from>
    <xdr:to>
      <xdr:col>16</xdr:col>
      <xdr:colOff>365760</xdr:colOff>
      <xdr:row>10</xdr:row>
      <xdr:rowOff>8793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656EDAB-A637-CEE1-21C9-D2DDA764A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4700" y="167641"/>
          <a:ext cx="5920740" cy="1669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2C23F-7B2D-4050-9D1F-B3F168788C22}">
  <dimension ref="A1:P32"/>
  <sheetViews>
    <sheetView topLeftCell="D7" zoomScale="121" workbookViewId="0">
      <selection activeCell="L25" sqref="L25"/>
    </sheetView>
  </sheetViews>
  <sheetFormatPr baseColWidth="10" defaultRowHeight="14.4" x14ac:dyDescent="0.3"/>
  <sheetData>
    <row r="1" spans="1:16" x14ac:dyDescent="0.3">
      <c r="A1" t="s">
        <v>5</v>
      </c>
      <c r="H1" t="s">
        <v>0</v>
      </c>
      <c r="I1" t="s">
        <v>1</v>
      </c>
      <c r="J1" t="s">
        <v>2</v>
      </c>
      <c r="K1" t="s">
        <v>11</v>
      </c>
      <c r="L1" t="s">
        <v>12</v>
      </c>
      <c r="M1" t="s">
        <v>17</v>
      </c>
    </row>
    <row r="2" spans="1:16" x14ac:dyDescent="0.3">
      <c r="B2" s="1">
        <v>178</v>
      </c>
      <c r="C2" s="1">
        <v>38</v>
      </c>
      <c r="D2" s="1">
        <v>124</v>
      </c>
      <c r="E2" s="1">
        <v>72</v>
      </c>
      <c r="F2" s="1">
        <v>198</v>
      </c>
      <c r="H2">
        <v>3</v>
      </c>
      <c r="I2">
        <v>1</v>
      </c>
      <c r="J2">
        <f>I2/$I$25</f>
        <v>0.04</v>
      </c>
      <c r="K2">
        <v>1</v>
      </c>
      <c r="L2">
        <v>0</v>
      </c>
      <c r="M2">
        <f t="shared" ref="M2:M23" si="0">((H2-J$26)^2)*J2</f>
        <v>903.36313600000005</v>
      </c>
    </row>
    <row r="3" spans="1:16" x14ac:dyDescent="0.3">
      <c r="B3" s="1">
        <v>246</v>
      </c>
      <c r="C3" s="1">
        <v>164</v>
      </c>
      <c r="D3" s="1">
        <v>3</v>
      </c>
      <c r="E3" s="1">
        <v>55</v>
      </c>
      <c r="F3" s="1">
        <v>133</v>
      </c>
      <c r="H3">
        <v>25</v>
      </c>
      <c r="I3">
        <v>1</v>
      </c>
      <c r="J3">
        <f t="shared" ref="J3:J24" si="1">I3/$I$25</f>
        <v>0.04</v>
      </c>
      <c r="K3">
        <v>1</v>
      </c>
      <c r="L3">
        <v>0</v>
      </c>
      <c r="M3">
        <f>((H3-J$26)^2)*J3</f>
        <v>658.23033599999997</v>
      </c>
    </row>
    <row r="4" spans="1:16" x14ac:dyDescent="0.3">
      <c r="B4" s="1">
        <v>222</v>
      </c>
      <c r="C4" s="1">
        <v>171</v>
      </c>
      <c r="D4" s="1">
        <v>242</v>
      </c>
      <c r="E4" s="1">
        <v>173</v>
      </c>
      <c r="F4" s="1">
        <v>214</v>
      </c>
      <c r="H4">
        <v>38</v>
      </c>
      <c r="I4">
        <v>1</v>
      </c>
      <c r="J4">
        <f t="shared" si="1"/>
        <v>0.04</v>
      </c>
      <c r="K4">
        <v>1</v>
      </c>
      <c r="L4">
        <v>0</v>
      </c>
      <c r="M4">
        <f t="shared" si="0"/>
        <v>531.57913600000006</v>
      </c>
    </row>
    <row r="5" spans="1:16" x14ac:dyDescent="0.3">
      <c r="B5" s="1">
        <v>246</v>
      </c>
      <c r="C5" s="1">
        <v>171</v>
      </c>
      <c r="D5" s="1">
        <v>196</v>
      </c>
      <c r="E5" s="1">
        <v>143</v>
      </c>
      <c r="F5" s="1">
        <v>79</v>
      </c>
      <c r="H5">
        <v>55</v>
      </c>
      <c r="I5">
        <v>1</v>
      </c>
      <c r="J5">
        <f t="shared" si="1"/>
        <v>0.04</v>
      </c>
      <c r="K5">
        <v>1</v>
      </c>
      <c r="L5">
        <v>0</v>
      </c>
      <c r="M5">
        <f t="shared" si="0"/>
        <v>386.35833600000001</v>
      </c>
    </row>
    <row r="6" spans="1:16" x14ac:dyDescent="0.3">
      <c r="B6" s="1">
        <v>180</v>
      </c>
      <c r="C6" s="1">
        <v>248</v>
      </c>
      <c r="D6" s="1">
        <v>25</v>
      </c>
      <c r="E6" s="1">
        <v>150</v>
      </c>
      <c r="F6" s="1">
        <v>161</v>
      </c>
      <c r="H6">
        <v>72</v>
      </c>
      <c r="I6">
        <v>1</v>
      </c>
      <c r="J6">
        <f t="shared" si="1"/>
        <v>0.04</v>
      </c>
      <c r="K6">
        <v>1</v>
      </c>
      <c r="L6">
        <v>0</v>
      </c>
      <c r="M6">
        <f t="shared" si="0"/>
        <v>264.25753600000002</v>
      </c>
    </row>
    <row r="7" spans="1:16" x14ac:dyDescent="0.3">
      <c r="B7" t="s">
        <v>3</v>
      </c>
      <c r="H7">
        <v>79</v>
      </c>
      <c r="I7">
        <v>1</v>
      </c>
      <c r="J7">
        <f t="shared" si="1"/>
        <v>0.04</v>
      </c>
      <c r="K7">
        <v>1</v>
      </c>
      <c r="L7">
        <v>0</v>
      </c>
      <c r="M7">
        <f t="shared" si="0"/>
        <v>220.70073600000001</v>
      </c>
    </row>
    <row r="8" spans="1:16" x14ac:dyDescent="0.3">
      <c r="B8" s="1">
        <v>3</v>
      </c>
      <c r="H8">
        <v>124</v>
      </c>
      <c r="I8">
        <v>1</v>
      </c>
      <c r="J8">
        <f t="shared" si="1"/>
        <v>0.04</v>
      </c>
      <c r="K8">
        <v>1</v>
      </c>
      <c r="L8">
        <v>0</v>
      </c>
      <c r="M8">
        <f t="shared" si="0"/>
        <v>34.292736000000005</v>
      </c>
    </row>
    <row r="9" spans="1:16" x14ac:dyDescent="0.3">
      <c r="B9" s="1">
        <v>25</v>
      </c>
      <c r="H9">
        <v>133</v>
      </c>
      <c r="I9">
        <v>1</v>
      </c>
      <c r="J9">
        <f t="shared" si="1"/>
        <v>0.04</v>
      </c>
      <c r="K9">
        <v>1</v>
      </c>
      <c r="L9">
        <v>0</v>
      </c>
      <c r="M9">
        <f t="shared" si="0"/>
        <v>16.451136000000002</v>
      </c>
      <c r="O9" t="s">
        <v>9</v>
      </c>
    </row>
    <row r="10" spans="1:16" x14ac:dyDescent="0.3">
      <c r="B10" s="1">
        <v>38</v>
      </c>
      <c r="H10">
        <v>143</v>
      </c>
      <c r="I10">
        <v>1</v>
      </c>
      <c r="J10">
        <f t="shared" si="1"/>
        <v>0.04</v>
      </c>
      <c r="K10">
        <v>1</v>
      </c>
      <c r="L10">
        <v>0</v>
      </c>
      <c r="M10">
        <f t="shared" si="0"/>
        <v>4.2271360000000007</v>
      </c>
    </row>
    <row r="11" spans="1:16" x14ac:dyDescent="0.3">
      <c r="B11" s="1">
        <v>55</v>
      </c>
      <c r="H11">
        <v>150</v>
      </c>
      <c r="I11">
        <v>1</v>
      </c>
      <c r="J11">
        <f t="shared" si="1"/>
        <v>0.04</v>
      </c>
      <c r="K11">
        <v>1</v>
      </c>
      <c r="L11">
        <v>0</v>
      </c>
      <c r="M11">
        <f t="shared" si="0"/>
        <v>0.43033600000000027</v>
      </c>
    </row>
    <row r="12" spans="1:16" x14ac:dyDescent="0.3">
      <c r="B12" s="1">
        <v>72</v>
      </c>
      <c r="H12">
        <v>161</v>
      </c>
      <c r="I12">
        <v>1</v>
      </c>
      <c r="J12">
        <f t="shared" si="1"/>
        <v>0.04</v>
      </c>
      <c r="K12">
        <v>1</v>
      </c>
      <c r="L12">
        <v>0</v>
      </c>
      <c r="M12">
        <f t="shared" si="0"/>
        <v>2.3839359999999994</v>
      </c>
    </row>
    <row r="13" spans="1:16" x14ac:dyDescent="0.3">
      <c r="B13" s="1">
        <v>79</v>
      </c>
      <c r="H13">
        <v>164</v>
      </c>
      <c r="I13">
        <v>1</v>
      </c>
      <c r="J13">
        <f t="shared" si="1"/>
        <v>0.04</v>
      </c>
      <c r="K13">
        <v>1</v>
      </c>
      <c r="L13">
        <v>0</v>
      </c>
      <c r="M13">
        <f t="shared" si="0"/>
        <v>4.596735999999999</v>
      </c>
      <c r="P13" t="s">
        <v>20</v>
      </c>
    </row>
    <row r="14" spans="1:16" x14ac:dyDescent="0.3">
      <c r="B14" s="1">
        <v>124</v>
      </c>
      <c r="H14" s="6">
        <v>171</v>
      </c>
      <c r="I14">
        <v>2</v>
      </c>
      <c r="J14">
        <f t="shared" si="1"/>
        <v>0.08</v>
      </c>
      <c r="K14">
        <v>1</v>
      </c>
      <c r="L14">
        <v>0</v>
      </c>
      <c r="M14">
        <f t="shared" si="0"/>
        <v>25.119871999999997</v>
      </c>
      <c r="P14" t="s">
        <v>21</v>
      </c>
    </row>
    <row r="15" spans="1:16" x14ac:dyDescent="0.3">
      <c r="B15" s="1">
        <v>133</v>
      </c>
      <c r="H15">
        <v>173</v>
      </c>
      <c r="I15">
        <v>1</v>
      </c>
      <c r="J15">
        <f t="shared" si="1"/>
        <v>0.04</v>
      </c>
      <c r="K15">
        <v>0</v>
      </c>
      <c r="L15">
        <v>1</v>
      </c>
      <c r="M15">
        <f t="shared" si="0"/>
        <v>15.555135999999997</v>
      </c>
      <c r="P15" t="s">
        <v>22</v>
      </c>
    </row>
    <row r="16" spans="1:16" x14ac:dyDescent="0.3">
      <c r="B16" s="1">
        <v>143</v>
      </c>
      <c r="H16">
        <v>178</v>
      </c>
      <c r="I16">
        <v>1</v>
      </c>
      <c r="J16">
        <f t="shared" si="1"/>
        <v>0.04</v>
      </c>
      <c r="K16">
        <v>0</v>
      </c>
      <c r="L16">
        <v>1</v>
      </c>
      <c r="M16">
        <f t="shared" si="0"/>
        <v>24.443135999999999</v>
      </c>
    </row>
    <row r="17" spans="2:14" x14ac:dyDescent="0.3">
      <c r="B17" s="1">
        <v>150</v>
      </c>
      <c r="H17">
        <v>180</v>
      </c>
      <c r="I17">
        <v>1</v>
      </c>
      <c r="J17">
        <f t="shared" si="1"/>
        <v>0.04</v>
      </c>
      <c r="K17">
        <v>0</v>
      </c>
      <c r="L17">
        <v>1</v>
      </c>
      <c r="M17">
        <f t="shared" si="0"/>
        <v>28.558336000000001</v>
      </c>
    </row>
    <row r="18" spans="2:14" x14ac:dyDescent="0.3">
      <c r="B18" s="1">
        <v>161</v>
      </c>
      <c r="H18">
        <v>196</v>
      </c>
      <c r="I18">
        <v>1</v>
      </c>
      <c r="J18">
        <f t="shared" si="1"/>
        <v>0.04</v>
      </c>
      <c r="K18">
        <v>0</v>
      </c>
      <c r="L18">
        <v>1</v>
      </c>
      <c r="M18">
        <f t="shared" si="0"/>
        <v>72.999936000000005</v>
      </c>
    </row>
    <row r="19" spans="2:14" x14ac:dyDescent="0.3">
      <c r="B19" s="1">
        <v>164</v>
      </c>
      <c r="H19">
        <v>198</v>
      </c>
      <c r="I19">
        <v>1</v>
      </c>
      <c r="J19">
        <f t="shared" si="1"/>
        <v>0.04</v>
      </c>
      <c r="K19">
        <v>0</v>
      </c>
      <c r="L19">
        <v>1</v>
      </c>
      <c r="M19">
        <f t="shared" si="0"/>
        <v>79.995135999999988</v>
      </c>
    </row>
    <row r="20" spans="2:14" x14ac:dyDescent="0.3">
      <c r="B20" s="1">
        <v>171</v>
      </c>
      <c r="H20">
        <v>214</v>
      </c>
      <c r="I20">
        <v>1</v>
      </c>
      <c r="J20">
        <f t="shared" si="1"/>
        <v>0.04</v>
      </c>
      <c r="K20">
        <v>0</v>
      </c>
      <c r="L20">
        <v>1</v>
      </c>
      <c r="M20">
        <f t="shared" si="0"/>
        <v>147.47673600000002</v>
      </c>
    </row>
    <row r="21" spans="2:14" x14ac:dyDescent="0.3">
      <c r="B21" s="1">
        <v>171</v>
      </c>
      <c r="H21">
        <v>222</v>
      </c>
      <c r="I21">
        <v>1</v>
      </c>
      <c r="J21">
        <f t="shared" si="1"/>
        <v>0.04</v>
      </c>
      <c r="K21">
        <v>0</v>
      </c>
      <c r="L21">
        <v>1</v>
      </c>
      <c r="M21">
        <f t="shared" si="0"/>
        <v>188.897536</v>
      </c>
    </row>
    <row r="22" spans="2:14" x14ac:dyDescent="0.3">
      <c r="B22" s="1">
        <v>173</v>
      </c>
      <c r="H22">
        <v>242</v>
      </c>
      <c r="I22">
        <v>1</v>
      </c>
      <c r="J22">
        <f t="shared" si="1"/>
        <v>0.04</v>
      </c>
      <c r="K22">
        <v>0</v>
      </c>
      <c r="L22">
        <v>1</v>
      </c>
      <c r="M22">
        <f t="shared" si="0"/>
        <v>314.849536</v>
      </c>
    </row>
    <row r="23" spans="2:14" x14ac:dyDescent="0.3">
      <c r="B23" s="1">
        <v>178</v>
      </c>
      <c r="H23">
        <v>246</v>
      </c>
      <c r="I23">
        <v>2</v>
      </c>
      <c r="J23">
        <f t="shared" si="1"/>
        <v>0.08</v>
      </c>
      <c r="K23">
        <v>0</v>
      </c>
      <c r="L23">
        <v>1</v>
      </c>
      <c r="M23">
        <f t="shared" si="0"/>
        <v>687.75987200000009</v>
      </c>
    </row>
    <row r="24" spans="2:14" x14ac:dyDescent="0.3">
      <c r="B24" s="1">
        <v>180</v>
      </c>
      <c r="H24">
        <v>248</v>
      </c>
      <c r="I24">
        <v>1</v>
      </c>
      <c r="J24">
        <f t="shared" si="1"/>
        <v>0.04</v>
      </c>
      <c r="K24">
        <v>0</v>
      </c>
      <c r="L24">
        <v>1</v>
      </c>
      <c r="M24">
        <f>((H24-J$26)^2)*J24</f>
        <v>358.875136</v>
      </c>
    </row>
    <row r="25" spans="2:14" x14ac:dyDescent="0.3">
      <c r="B25" s="1">
        <v>196</v>
      </c>
      <c r="I25">
        <f>SUM(I2:I24)</f>
        <v>25</v>
      </c>
      <c r="K25">
        <f>SUMPRODUCT(K2:K24,$J2:$J24)</f>
        <v>0.55999999999999994</v>
      </c>
      <c r="L25">
        <f>SUMPRODUCT(L2:L24,J2:J24)</f>
        <v>0.44</v>
      </c>
      <c r="M25" s="1">
        <f>SUM(M2:M24)</f>
        <v>4971.4016000000001</v>
      </c>
    </row>
    <row r="26" spans="2:14" x14ac:dyDescent="0.3">
      <c r="B26" s="1">
        <v>198</v>
      </c>
      <c r="J26" s="1">
        <f>SUMPRODUCT(H2:H24,J2:J24)</f>
        <v>153.28</v>
      </c>
      <c r="K26" s="4">
        <f>SUMPRODUCT(H2:H24,J2:J24,K2:K24)/K25</f>
        <v>106.35714285714286</v>
      </c>
      <c r="L26" s="5">
        <f>SUMPRODUCT(H2:H24,J2:J24,L2:L24)/L25</f>
        <v>213.00000000000003</v>
      </c>
      <c r="M26" s="1" t="s">
        <v>17</v>
      </c>
    </row>
    <row r="27" spans="2:14" ht="17.399999999999999" x14ac:dyDescent="0.35">
      <c r="B27" s="1">
        <v>214</v>
      </c>
      <c r="J27" s="2" t="s">
        <v>16</v>
      </c>
      <c r="K27" s="1" t="s">
        <v>13</v>
      </c>
      <c r="L27" s="1" t="s">
        <v>14</v>
      </c>
    </row>
    <row r="28" spans="2:14" x14ac:dyDescent="0.3">
      <c r="B28" s="1">
        <v>222</v>
      </c>
      <c r="N28" s="2" t="s">
        <v>18</v>
      </c>
    </row>
    <row r="29" spans="2:14" x14ac:dyDescent="0.3">
      <c r="B29" s="1">
        <v>242</v>
      </c>
      <c r="K29" s="2" t="s">
        <v>15</v>
      </c>
      <c r="L29" s="3">
        <f>K25*(K26-J26)^2 +L25*(L26-J26)^2</f>
        <v>2802.2330285714297</v>
      </c>
      <c r="N29" s="1">
        <f>L29/M25</f>
        <v>0.56367062129348589</v>
      </c>
    </row>
    <row r="30" spans="2:14" x14ac:dyDescent="0.3">
      <c r="B30" s="1">
        <v>246</v>
      </c>
    </row>
    <row r="31" spans="2:14" x14ac:dyDescent="0.3">
      <c r="B31" s="1">
        <v>246</v>
      </c>
    </row>
    <row r="32" spans="2:14" x14ac:dyDescent="0.3">
      <c r="B32" s="1">
        <v>248</v>
      </c>
    </row>
  </sheetData>
  <autoFilter ref="B7:B32" xr:uid="{79F2C23F-7B2D-4050-9D1F-B3F168788C22}">
    <sortState xmlns:xlrd2="http://schemas.microsoft.com/office/spreadsheetml/2017/richdata2" ref="B8:F32">
      <sortCondition ref="B7:B3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C1378-55A1-4AEE-84D1-955FE80BDDBB}">
  <dimension ref="A1:K26"/>
  <sheetViews>
    <sheetView tabSelected="1" workbookViewId="0">
      <selection activeCell="J17" sqref="J17"/>
    </sheetView>
  </sheetViews>
  <sheetFormatPr baseColWidth="10" defaultRowHeight="14.4" x14ac:dyDescent="0.3"/>
  <sheetData>
    <row r="1" spans="1:11" x14ac:dyDescent="0.3">
      <c r="A1" t="s">
        <v>4</v>
      </c>
    </row>
    <row r="2" spans="1:11" x14ac:dyDescent="0.3">
      <c r="B2" t="s">
        <v>0</v>
      </c>
      <c r="C2" t="s">
        <v>1</v>
      </c>
      <c r="D2" t="s">
        <v>2</v>
      </c>
      <c r="I2" t="s">
        <v>23</v>
      </c>
    </row>
    <row r="3" spans="1:11" x14ac:dyDescent="0.3">
      <c r="B3">
        <v>3</v>
      </c>
      <c r="C3">
        <v>1</v>
      </c>
      <c r="D3">
        <f>C3/$C$26</f>
        <v>0.04</v>
      </c>
    </row>
    <row r="4" spans="1:11" x14ac:dyDescent="0.3">
      <c r="B4">
        <v>25</v>
      </c>
      <c r="C4">
        <v>1</v>
      </c>
      <c r="D4">
        <f t="shared" ref="D4:D25" si="0">C4/$C$26</f>
        <v>0.04</v>
      </c>
      <c r="F4" t="s">
        <v>6</v>
      </c>
      <c r="G4">
        <f>SUMPRODUCT('Grupo Varianza'!K2:K24,'Grupo Varianza'!J2:J24)</f>
        <v>0.55999999999999994</v>
      </c>
      <c r="I4">
        <f>-G4*LOG(G4,10)</f>
        <v>0.14101470487652776</v>
      </c>
    </row>
    <row r="5" spans="1:11" x14ac:dyDescent="0.3">
      <c r="B5">
        <v>38</v>
      </c>
      <c r="C5">
        <v>1</v>
      </c>
      <c r="D5">
        <f t="shared" si="0"/>
        <v>0.04</v>
      </c>
    </row>
    <row r="6" spans="1:11" x14ac:dyDescent="0.3">
      <c r="B6">
        <v>55</v>
      </c>
      <c r="C6">
        <v>1</v>
      </c>
      <c r="D6">
        <f t="shared" si="0"/>
        <v>0.04</v>
      </c>
      <c r="F6" t="s">
        <v>7</v>
      </c>
      <c r="G6">
        <f>SUMPRODUCT('Grupo Varianza'!L2:L24,'Grupo Varianza'!J2:J24)</f>
        <v>0.44</v>
      </c>
      <c r="I6">
        <f>-G6*LOG(G6,10)</f>
        <v>0.1568808223460775</v>
      </c>
      <c r="K6" t="s">
        <v>8</v>
      </c>
    </row>
    <row r="7" spans="1:11" x14ac:dyDescent="0.3">
      <c r="B7">
        <v>72</v>
      </c>
      <c r="C7">
        <v>1</v>
      </c>
      <c r="D7">
        <f t="shared" si="0"/>
        <v>0.04</v>
      </c>
    </row>
    <row r="8" spans="1:11" x14ac:dyDescent="0.3">
      <c r="B8">
        <v>79</v>
      </c>
      <c r="C8">
        <v>1</v>
      </c>
      <c r="D8">
        <f t="shared" si="0"/>
        <v>0.04</v>
      </c>
      <c r="I8">
        <f>I4+I6</f>
        <v>0.29789552722260526</v>
      </c>
    </row>
    <row r="9" spans="1:11" x14ac:dyDescent="0.3">
      <c r="B9">
        <v>124</v>
      </c>
      <c r="C9">
        <v>1</v>
      </c>
      <c r="D9">
        <f t="shared" si="0"/>
        <v>0.04</v>
      </c>
    </row>
    <row r="10" spans="1:11" x14ac:dyDescent="0.3">
      <c r="B10">
        <v>133</v>
      </c>
      <c r="C10">
        <v>1</v>
      </c>
      <c r="D10">
        <f t="shared" si="0"/>
        <v>0.04</v>
      </c>
      <c r="I10" t="s">
        <v>19</v>
      </c>
    </row>
    <row r="11" spans="1:11" x14ac:dyDescent="0.3">
      <c r="B11">
        <v>143</v>
      </c>
      <c r="C11">
        <v>1</v>
      </c>
      <c r="D11">
        <f t="shared" si="0"/>
        <v>0.04</v>
      </c>
    </row>
    <row r="12" spans="1:11" x14ac:dyDescent="0.3">
      <c r="B12">
        <v>150</v>
      </c>
      <c r="C12">
        <v>1</v>
      </c>
      <c r="D12">
        <f t="shared" si="0"/>
        <v>0.04</v>
      </c>
    </row>
    <row r="13" spans="1:11" x14ac:dyDescent="0.3">
      <c r="B13">
        <v>161</v>
      </c>
      <c r="C13">
        <v>1</v>
      </c>
      <c r="D13">
        <f t="shared" si="0"/>
        <v>0.04</v>
      </c>
    </row>
    <row r="14" spans="1:11" x14ac:dyDescent="0.3">
      <c r="B14">
        <v>164</v>
      </c>
      <c r="C14">
        <v>1</v>
      </c>
      <c r="D14">
        <f t="shared" si="0"/>
        <v>0.04</v>
      </c>
      <c r="G14" t="s">
        <v>28</v>
      </c>
    </row>
    <row r="15" spans="1:11" x14ac:dyDescent="0.3">
      <c r="B15" s="6">
        <v>171</v>
      </c>
      <c r="C15">
        <v>2</v>
      </c>
      <c r="D15">
        <f t="shared" si="0"/>
        <v>0.08</v>
      </c>
    </row>
    <row r="16" spans="1:11" x14ac:dyDescent="0.3">
      <c r="B16">
        <v>173</v>
      </c>
      <c r="C16">
        <v>1</v>
      </c>
      <c r="D16">
        <f t="shared" si="0"/>
        <v>0.04</v>
      </c>
    </row>
    <row r="17" spans="2:4" x14ac:dyDescent="0.3">
      <c r="B17">
        <v>178</v>
      </c>
      <c r="C17">
        <v>1</v>
      </c>
      <c r="D17">
        <f t="shared" si="0"/>
        <v>0.04</v>
      </c>
    </row>
    <row r="18" spans="2:4" x14ac:dyDescent="0.3">
      <c r="B18">
        <v>180</v>
      </c>
      <c r="C18">
        <v>1</v>
      </c>
      <c r="D18">
        <f t="shared" si="0"/>
        <v>0.04</v>
      </c>
    </row>
    <row r="19" spans="2:4" x14ac:dyDescent="0.3">
      <c r="B19">
        <v>196</v>
      </c>
      <c r="C19">
        <v>1</v>
      </c>
      <c r="D19">
        <f t="shared" si="0"/>
        <v>0.04</v>
      </c>
    </row>
    <row r="20" spans="2:4" x14ac:dyDescent="0.3">
      <c r="B20">
        <v>198</v>
      </c>
      <c r="C20">
        <v>1</v>
      </c>
      <c r="D20">
        <f t="shared" si="0"/>
        <v>0.04</v>
      </c>
    </row>
    <row r="21" spans="2:4" x14ac:dyDescent="0.3">
      <c r="B21">
        <v>214</v>
      </c>
      <c r="C21">
        <v>1</v>
      </c>
      <c r="D21">
        <f t="shared" si="0"/>
        <v>0.04</v>
      </c>
    </row>
    <row r="22" spans="2:4" x14ac:dyDescent="0.3">
      <c r="B22">
        <v>222</v>
      </c>
      <c r="C22">
        <v>1</v>
      </c>
      <c r="D22">
        <f t="shared" si="0"/>
        <v>0.04</v>
      </c>
    </row>
    <row r="23" spans="2:4" x14ac:dyDescent="0.3">
      <c r="B23">
        <v>242</v>
      </c>
      <c r="C23">
        <v>1</v>
      </c>
      <c r="D23">
        <f t="shared" si="0"/>
        <v>0.04</v>
      </c>
    </row>
    <row r="24" spans="2:4" x14ac:dyDescent="0.3">
      <c r="B24">
        <v>246</v>
      </c>
      <c r="C24">
        <v>2</v>
      </c>
      <c r="D24">
        <f t="shared" si="0"/>
        <v>0.08</v>
      </c>
    </row>
    <row r="25" spans="2:4" x14ac:dyDescent="0.3">
      <c r="B25">
        <v>248</v>
      </c>
      <c r="C25">
        <v>1</v>
      </c>
      <c r="D25">
        <f t="shared" si="0"/>
        <v>0.04</v>
      </c>
    </row>
    <row r="26" spans="2:4" x14ac:dyDescent="0.3">
      <c r="C26">
        <f>SUM(C3:C25)</f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2761E-C0F6-4860-9982-A2D6F93824ED}">
  <dimension ref="A1:H26"/>
  <sheetViews>
    <sheetView workbookViewId="0">
      <selection activeCell="G8" sqref="G8"/>
    </sheetView>
  </sheetViews>
  <sheetFormatPr baseColWidth="10" defaultRowHeight="14.4" x14ac:dyDescent="0.3"/>
  <sheetData>
    <row r="1" spans="1:8" x14ac:dyDescent="0.3">
      <c r="A1" t="s">
        <v>10</v>
      </c>
    </row>
    <row r="2" spans="1:8" x14ac:dyDescent="0.3">
      <c r="B2" t="s">
        <v>0</v>
      </c>
      <c r="C2" t="s">
        <v>1</v>
      </c>
    </row>
    <row r="3" spans="1:8" x14ac:dyDescent="0.3">
      <c r="B3">
        <v>3</v>
      </c>
      <c r="C3">
        <v>1</v>
      </c>
    </row>
    <row r="4" spans="1:8" x14ac:dyDescent="0.3">
      <c r="B4">
        <v>25</v>
      </c>
      <c r="C4">
        <v>1</v>
      </c>
      <c r="D4">
        <f>((C3-C4)*H$7+(C5-C4)*H$7)/2</f>
        <v>0</v>
      </c>
    </row>
    <row r="5" spans="1:8" x14ac:dyDescent="0.3">
      <c r="B5">
        <v>38</v>
      </c>
      <c r="C5">
        <v>1</v>
      </c>
      <c r="D5">
        <f t="shared" ref="D5:D24" si="0">((C4-C5)*H$7+(C6-C5)*H$7)/2</f>
        <v>0</v>
      </c>
    </row>
    <row r="6" spans="1:8" x14ac:dyDescent="0.3">
      <c r="B6">
        <v>55</v>
      </c>
      <c r="C6">
        <v>1</v>
      </c>
      <c r="D6">
        <f t="shared" si="0"/>
        <v>0</v>
      </c>
      <c r="G6" t="s">
        <v>26</v>
      </c>
      <c r="H6">
        <v>4971.402</v>
      </c>
    </row>
    <row r="7" spans="1:8" x14ac:dyDescent="0.3">
      <c r="B7">
        <v>72</v>
      </c>
      <c r="C7">
        <v>1</v>
      </c>
      <c r="D7">
        <f t="shared" si="0"/>
        <v>0</v>
      </c>
      <c r="G7" t="s">
        <v>27</v>
      </c>
      <c r="H7">
        <f>H6^0.5</f>
        <v>70.508169739399705</v>
      </c>
    </row>
    <row r="8" spans="1:8" x14ac:dyDescent="0.3">
      <c r="B8">
        <v>79</v>
      </c>
      <c r="C8">
        <v>1</v>
      </c>
      <c r="D8">
        <f t="shared" si="0"/>
        <v>0</v>
      </c>
    </row>
    <row r="9" spans="1:8" x14ac:dyDescent="0.3">
      <c r="B9">
        <v>124</v>
      </c>
      <c r="C9">
        <v>1</v>
      </c>
      <c r="D9">
        <f t="shared" si="0"/>
        <v>0</v>
      </c>
    </row>
    <row r="10" spans="1:8" x14ac:dyDescent="0.3">
      <c r="B10">
        <v>133</v>
      </c>
      <c r="C10">
        <v>1</v>
      </c>
      <c r="D10">
        <f t="shared" si="0"/>
        <v>0</v>
      </c>
    </row>
    <row r="11" spans="1:8" x14ac:dyDescent="0.3">
      <c r="B11">
        <v>143</v>
      </c>
      <c r="C11">
        <v>1</v>
      </c>
      <c r="D11">
        <f t="shared" si="0"/>
        <v>0</v>
      </c>
    </row>
    <row r="12" spans="1:8" x14ac:dyDescent="0.3">
      <c r="B12">
        <v>150</v>
      </c>
      <c r="C12">
        <v>1</v>
      </c>
      <c r="D12">
        <f t="shared" si="0"/>
        <v>0</v>
      </c>
    </row>
    <row r="13" spans="1:8" x14ac:dyDescent="0.3">
      <c r="B13">
        <v>161</v>
      </c>
      <c r="C13">
        <v>1</v>
      </c>
      <c r="D13">
        <f t="shared" si="0"/>
        <v>0</v>
      </c>
    </row>
    <row r="14" spans="1:8" x14ac:dyDescent="0.3">
      <c r="B14">
        <v>164</v>
      </c>
      <c r="C14">
        <v>1</v>
      </c>
      <c r="D14">
        <f t="shared" si="0"/>
        <v>35.254084869699852</v>
      </c>
      <c r="E14" t="s">
        <v>24</v>
      </c>
    </row>
    <row r="15" spans="1:8" x14ac:dyDescent="0.3">
      <c r="B15" s="6">
        <v>171</v>
      </c>
      <c r="C15">
        <v>2</v>
      </c>
      <c r="D15">
        <f t="shared" si="0"/>
        <v>-70.508169739399705</v>
      </c>
      <c r="E15" t="s">
        <v>25</v>
      </c>
    </row>
    <row r="16" spans="1:8" x14ac:dyDescent="0.3">
      <c r="B16">
        <v>173</v>
      </c>
      <c r="C16">
        <v>1</v>
      </c>
      <c r="D16">
        <f t="shared" si="0"/>
        <v>35.254084869699852</v>
      </c>
      <c r="E16" t="s">
        <v>24</v>
      </c>
    </row>
    <row r="17" spans="2:4" x14ac:dyDescent="0.3">
      <c r="B17">
        <v>178</v>
      </c>
      <c r="C17">
        <v>1</v>
      </c>
      <c r="D17">
        <f t="shared" si="0"/>
        <v>0</v>
      </c>
    </row>
    <row r="18" spans="2:4" x14ac:dyDescent="0.3">
      <c r="B18">
        <v>180</v>
      </c>
      <c r="C18">
        <v>1</v>
      </c>
      <c r="D18">
        <f t="shared" si="0"/>
        <v>0</v>
      </c>
    </row>
    <row r="19" spans="2:4" x14ac:dyDescent="0.3">
      <c r="B19">
        <v>196</v>
      </c>
      <c r="C19">
        <v>1</v>
      </c>
      <c r="D19">
        <f t="shared" si="0"/>
        <v>0</v>
      </c>
    </row>
    <row r="20" spans="2:4" x14ac:dyDescent="0.3">
      <c r="B20">
        <v>198</v>
      </c>
      <c r="C20">
        <v>1</v>
      </c>
      <c r="D20">
        <f t="shared" si="0"/>
        <v>0</v>
      </c>
    </row>
    <row r="21" spans="2:4" x14ac:dyDescent="0.3">
      <c r="B21">
        <v>214</v>
      </c>
      <c r="C21">
        <v>1</v>
      </c>
      <c r="D21">
        <f t="shared" si="0"/>
        <v>0</v>
      </c>
    </row>
    <row r="22" spans="2:4" x14ac:dyDescent="0.3">
      <c r="B22">
        <v>222</v>
      </c>
      <c r="C22">
        <v>1</v>
      </c>
      <c r="D22">
        <f t="shared" si="0"/>
        <v>0</v>
      </c>
    </row>
    <row r="23" spans="2:4" x14ac:dyDescent="0.3">
      <c r="B23">
        <v>242</v>
      </c>
      <c r="C23">
        <v>1</v>
      </c>
      <c r="D23">
        <f t="shared" si="0"/>
        <v>35.254084869699852</v>
      </c>
    </row>
    <row r="24" spans="2:4" x14ac:dyDescent="0.3">
      <c r="B24">
        <v>246</v>
      </c>
      <c r="C24">
        <v>2</v>
      </c>
      <c r="D24">
        <f t="shared" si="0"/>
        <v>-70.508169739399705</v>
      </c>
    </row>
    <row r="25" spans="2:4" x14ac:dyDescent="0.3">
      <c r="B25">
        <v>248</v>
      </c>
      <c r="C25">
        <v>1</v>
      </c>
    </row>
    <row r="26" spans="2:4" x14ac:dyDescent="0.3">
      <c r="C26">
        <f>SUM(C3:C25)</f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Grupo Varianza</vt:lpstr>
      <vt:lpstr>Umbral por entropia</vt:lpstr>
      <vt:lpstr>Aproximacion de valle 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2024-09-10T23:32:44Z</dcterms:created>
  <dcterms:modified xsi:type="dcterms:W3CDTF">2024-09-12T04:53:08Z</dcterms:modified>
</cp:coreProperties>
</file>