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VISION COMPUTACIONAL/Ejercicios en clase/Clase 6 10 9 24/"/>
    </mc:Choice>
  </mc:AlternateContent>
  <xr:revisionPtr revIDLastSave="221" documentId="8_{06E41512-9289-4F77-8C09-E7592327420D}" xr6:coauthVersionLast="47" xr6:coauthVersionMax="47" xr10:uidLastSave="{C31EE24D-3B20-42CA-9B1F-625F072C910F}"/>
  <bookViews>
    <workbookView xWindow="-120" yWindow="-120" windowWidth="29040" windowHeight="15840" xr2:uid="{6D742EB4-82D1-4DCD-83C8-4CCD18FAFC90}"/>
  </bookViews>
  <sheets>
    <sheet name="Grupo Varianza" sheetId="1" r:id="rId1"/>
    <sheet name="Umbral por entropia" sheetId="2" r:id="rId2"/>
    <sheet name="Aproximacion de valle global" sheetId="3" r:id="rId3"/>
  </sheets>
  <definedNames>
    <definedName name="_xlnm._FilterDatabase" localSheetId="0" hidden="1">'Grupo Varianza'!$B$7:$B$32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5" i="2"/>
  <c r="I32" i="2"/>
  <c r="H32" i="2"/>
  <c r="I20" i="2"/>
  <c r="I21" i="2"/>
  <c r="I22" i="2"/>
  <c r="I23" i="2"/>
  <c r="I24" i="2"/>
  <c r="I25" i="2"/>
  <c r="I26" i="2"/>
  <c r="I27" i="2"/>
  <c r="I28" i="2"/>
  <c r="I29" i="2"/>
  <c r="I30" i="2"/>
  <c r="I31" i="2"/>
  <c r="I19" i="2"/>
  <c r="H20" i="2"/>
  <c r="H21" i="2"/>
  <c r="H22" i="2"/>
  <c r="H23" i="2"/>
  <c r="H24" i="2"/>
  <c r="H25" i="2"/>
  <c r="H26" i="2"/>
  <c r="H27" i="2"/>
  <c r="H28" i="2"/>
  <c r="H29" i="2"/>
  <c r="H30" i="2"/>
  <c r="H31" i="2"/>
  <c r="H19" i="2"/>
  <c r="H16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  <c r="H7" i="3"/>
  <c r="I8" i="2"/>
  <c r="I6" i="2"/>
  <c r="I4" i="2"/>
  <c r="G6" i="2"/>
  <c r="G4" i="2"/>
  <c r="N29" i="1"/>
  <c r="M25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C26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C26" i="2"/>
  <c r="L29" i="1"/>
  <c r="L26" i="1"/>
  <c r="K26" i="1"/>
  <c r="J26" i="1"/>
  <c r="L25" i="1"/>
  <c r="K25" i="1"/>
  <c r="J9" i="1"/>
  <c r="J17" i="1"/>
  <c r="I25" i="1"/>
  <c r="J18" i="1" s="1"/>
  <c r="J16" i="1" l="1"/>
  <c r="J15" i="1"/>
  <c r="J14" i="1"/>
  <c r="J13" i="1"/>
  <c r="J12" i="1"/>
  <c r="J11" i="1"/>
  <c r="J10" i="1"/>
  <c r="J8" i="1"/>
  <c r="J23" i="1"/>
  <c r="J7" i="1"/>
  <c r="J22" i="1"/>
  <c r="J6" i="1"/>
  <c r="J21" i="1"/>
  <c r="J5" i="1"/>
  <c r="J20" i="1"/>
  <c r="J4" i="1"/>
  <c r="J19" i="1"/>
  <c r="J3" i="1"/>
  <c r="J24" i="1"/>
</calcChain>
</file>

<file path=xl/sharedStrings.xml><?xml version="1.0" encoding="utf-8"?>
<sst xmlns="http://schemas.openxmlformats.org/spreadsheetml/2006/main" count="42" uniqueCount="32">
  <si>
    <t>Numeros</t>
  </si>
  <si>
    <t>ni</t>
  </si>
  <si>
    <t>pi</t>
  </si>
  <si>
    <t>Num</t>
  </si>
  <si>
    <t>Umbral por entropia</t>
  </si>
  <si>
    <t>Grupo varianza</t>
  </si>
  <si>
    <t>P0</t>
  </si>
  <si>
    <t>P255</t>
  </si>
  <si>
    <t>aquí se busca el de mayor probabilidad</t>
  </si>
  <si>
    <t>aquí se busca el mas cercano a 1</t>
  </si>
  <si>
    <t>Aproximacion de valle Global</t>
  </si>
  <si>
    <t>π0</t>
  </si>
  <si>
    <t>π1</t>
  </si>
  <si>
    <t xml:space="preserve">μ0 </t>
  </si>
  <si>
    <t>μ1</t>
  </si>
  <si>
    <t>σB</t>
  </si>
  <si>
    <r>
      <t>μ</t>
    </r>
    <r>
      <rPr>
        <sz val="13.3"/>
        <color theme="1"/>
        <rFont val="Aptos Narrow"/>
        <family val="2"/>
      </rPr>
      <t>τ</t>
    </r>
  </si>
  <si>
    <t>στ</t>
  </si>
  <si>
    <t>η</t>
  </si>
  <si>
    <t>hartleys/intensidad</t>
  </si>
  <si>
    <t>se aplica para el primer numero contra todos los demas</t>
  </si>
  <si>
    <t>Despues el primer y el segundo valor contra todo lo demas</t>
  </si>
  <si>
    <t>Y asi hasta probarlo con todo</t>
  </si>
  <si>
    <t>H(E) = -P(E) logP€</t>
  </si>
  <si>
    <t>Pico mas alto</t>
  </si>
  <si>
    <t>Valle mas bajo</t>
  </si>
  <si>
    <r>
      <t>σ</t>
    </r>
    <r>
      <rPr>
        <sz val="11"/>
        <color theme="1"/>
        <rFont val="Aptos Narrow"/>
        <family val="2"/>
      </rPr>
      <t>τ</t>
    </r>
  </si>
  <si>
    <t>st</t>
  </si>
  <si>
    <t>x =</t>
  </si>
  <si>
    <t>μt</t>
  </si>
  <si>
    <t>pi(x)</t>
  </si>
  <si>
    <t>σͳ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</si>
</sst>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3.3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165" fontId="0" fillId="0" borderId="1" xfId="0" applyNumberFormat="1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386672</xdr:colOff>
      <xdr:row>7</xdr:row>
      <xdr:rowOff>62974</xdr:rowOff>
    </xdr:from>
    <xdr:to>
      <xdr:col>7</xdr:col>
      <xdr:colOff>444</xdr:colOff>
      <xdr:row>14</xdr:row>
      <xdr:rowOff>163736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77069F-1108-05D2-93EA-9585FEB5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647" y="1341371"/>
          <a:ext cx="3560823" cy="1379158"/>
        </a:xfrm>
        <a:prstGeom prst="rect">
          <a:avLst/>
        </a:prstGeom>
      </xdr:spPr>
    </xdr:pic>
    <xdr:clientData/>
  </xdr:twoCellAnchor>
  <xdr:twoCellAnchor editAs="oneCell">
    <xdr:from>
      <xdr:col>2</xdr:col>
      <xdr:colOff>333769</xdr:colOff>
      <xdr:row>15</xdr:row>
      <xdr:rowOff>113356</xdr:rowOff>
    </xdr:from>
    <xdr:to>
      <xdr:col>7</xdr:col>
      <xdr:colOff>25190</xdr:colOff>
      <xdr:row>21</xdr:row>
      <xdr:rowOff>96950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E913F9-FB5B-8AE2-7371-4C6AE24B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0744" y="2852777"/>
          <a:ext cx="3658859" cy="1079363"/>
        </a:xfrm>
        <a:prstGeom prst="rect">
          <a:avLst/>
        </a:prstGeom>
      </xdr:spPr>
    </xdr:pic>
    <xdr:clientData/>
  </xdr:twoCellAnchor>
  <xdr:twoCellAnchor editAs="oneCell">
    <xdr:from>
      <xdr:col>5</xdr:col>
      <xdr:colOff>503444</xdr:colOff>
      <xdr:row>22</xdr:row>
      <xdr:rowOff>62976</xdr:rowOff>
    </xdr:from>
    <xdr:to>
      <xdr:col>6</xdr:col>
      <xdr:colOff>757276</xdr:colOff>
      <xdr:row>26</xdr:row>
      <xdr:rowOff>182627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8983E9-9575-DF14-622B-099CB6EEE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882" y="4080794"/>
          <a:ext cx="1066370" cy="850164"/>
        </a:xfrm>
        <a:prstGeom prst="rect">
          <a:avLst/>
        </a:prstGeom>
      </xdr:spPr>
    </xdr:pic>
    <xdr:clientData/>
  </xdr:twoCellAnchor>
  <xdr:twoCellAnchor editAs="oneCell">
    <xdr:from>
      <xdr:col>2</xdr:col>
      <xdr:colOff>390445</xdr:colOff>
      <xdr:row>22</xdr:row>
      <xdr:rowOff>88165</xdr:rowOff>
    </xdr:from>
    <xdr:to>
      <xdr:col>5</xdr:col>
      <xdr:colOff>322023</xdr:colOff>
      <xdr:row>26</xdr:row>
      <xdr:rowOff>125950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354757D-D637-D986-8F35-78CA45A35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420" y="4105983"/>
          <a:ext cx="2312041" cy="768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14</xdr:row>
      <xdr:rowOff>38100</xdr:rowOff>
    </xdr:from>
    <xdr:to>
      <xdr:col>16</xdr:col>
      <xdr:colOff>175260</xdr:colOff>
      <xdr:row>20</xdr:row>
      <xdr:rowOff>173993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2FD7F6-C8D2-4065-F5D7-0CCCECE5C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8180" y="2598420"/>
          <a:ext cx="4556760" cy="1233173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480060</xdr:colOff>
      <xdr:row>22</xdr:row>
      <xdr:rowOff>2712</xdr:rowOff>
    </xdr:from>
    <xdr:to>
      <xdr:col>14</xdr:col>
      <xdr:colOff>480060</xdr:colOff>
      <xdr:row>37</xdr:row>
      <xdr:rowOff>53340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D56593D-1E66-4A37-F192-4A5F8B07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4026072"/>
          <a:ext cx="3169920" cy="27938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784860</xdr:colOff>
      <xdr:row>0</xdr:row>
      <xdr:rowOff>167641</xdr:rowOff>
    </xdr:from>
    <xdr:to>
      <xdr:col>16</xdr:col>
      <xdr:colOff>365760</xdr:colOff>
      <xdr:row>10</xdr:row>
      <xdr:rowOff>8793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56EDAB-A637-CEE1-21C9-D2DDA764A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167641"/>
          <a:ext cx="5920740" cy="1669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C23F-7B2D-4050-9D1F-B3F168788C22}">
  <dimension ref="A1:P32"/>
  <sheetViews>
    <sheetView tabSelected="1" zoomScale="121" workbookViewId="0">
      <selection activeCell="J2" sqref="J2"/>
    </sheetView>
  </sheetViews>
  <sheetFormatPr baseColWidth="10" defaultRowHeight="15" x14ac:dyDescent="0.25"/>
  <sheetData>
    <row r="1" spans="1:16" x14ac:dyDescent="0.25">
      <c r="A1" s="10" t="s">
        <v>5</v>
      </c>
      <c r="B1" s="10"/>
      <c r="H1" s="1" t="s">
        <v>0</v>
      </c>
      <c r="I1" s="1" t="s">
        <v>1</v>
      </c>
      <c r="J1" s="1" t="s">
        <v>2</v>
      </c>
      <c r="K1" s="1" t="s">
        <v>11</v>
      </c>
      <c r="L1" s="1" t="s">
        <v>12</v>
      </c>
      <c r="M1" s="1" t="s">
        <v>17</v>
      </c>
    </row>
    <row r="2" spans="1:16" x14ac:dyDescent="0.25">
      <c r="B2" s="1">
        <v>178</v>
      </c>
      <c r="C2" s="1">
        <v>38</v>
      </c>
      <c r="D2" s="1">
        <v>124</v>
      </c>
      <c r="E2" s="1">
        <v>72</v>
      </c>
      <c r="F2" s="1">
        <v>198</v>
      </c>
      <c r="H2" s="1">
        <v>3</v>
      </c>
      <c r="I2" s="1">
        <v>1</v>
      </c>
      <c r="J2" s="1">
        <f>I2/$I$25</f>
        <v>0.04</v>
      </c>
      <c r="K2" s="1">
        <v>1</v>
      </c>
      <c r="L2" s="1">
        <v>0</v>
      </c>
      <c r="M2" s="1">
        <f t="shared" ref="M2:M23" si="0">((H2-J$26)^2)*J2</f>
        <v>903.36313600000005</v>
      </c>
    </row>
    <row r="3" spans="1:16" x14ac:dyDescent="0.25">
      <c r="B3" s="1">
        <v>246</v>
      </c>
      <c r="C3" s="1">
        <v>164</v>
      </c>
      <c r="D3" s="1">
        <v>3</v>
      </c>
      <c r="E3" s="1">
        <v>55</v>
      </c>
      <c r="F3" s="1">
        <v>133</v>
      </c>
      <c r="H3" s="1">
        <v>25</v>
      </c>
      <c r="I3" s="1">
        <v>1</v>
      </c>
      <c r="J3" s="1">
        <f t="shared" ref="J3:J24" si="1">I3/$I$25</f>
        <v>0.04</v>
      </c>
      <c r="K3" s="1">
        <v>1</v>
      </c>
      <c r="L3" s="1">
        <v>0</v>
      </c>
      <c r="M3" s="1">
        <f>((H3-J$26)^2)*J3</f>
        <v>658.23033599999997</v>
      </c>
    </row>
    <row r="4" spans="1:16" x14ac:dyDescent="0.25">
      <c r="B4" s="1">
        <v>222</v>
      </c>
      <c r="C4" s="1">
        <v>171</v>
      </c>
      <c r="D4" s="1">
        <v>242</v>
      </c>
      <c r="E4" s="1">
        <v>173</v>
      </c>
      <c r="F4" s="1">
        <v>214</v>
      </c>
      <c r="H4" s="1">
        <v>38</v>
      </c>
      <c r="I4" s="1">
        <v>1</v>
      </c>
      <c r="J4" s="1">
        <f t="shared" si="1"/>
        <v>0.04</v>
      </c>
      <c r="K4" s="1">
        <v>1</v>
      </c>
      <c r="L4" s="1">
        <v>0</v>
      </c>
      <c r="M4" s="1">
        <f t="shared" si="0"/>
        <v>531.57913600000006</v>
      </c>
    </row>
    <row r="5" spans="1:16" x14ac:dyDescent="0.25">
      <c r="B5" s="1">
        <v>246</v>
      </c>
      <c r="C5" s="1">
        <v>171</v>
      </c>
      <c r="D5" s="1">
        <v>196</v>
      </c>
      <c r="E5" s="1">
        <v>143</v>
      </c>
      <c r="F5" s="1">
        <v>79</v>
      </c>
      <c r="H5" s="1">
        <v>55</v>
      </c>
      <c r="I5" s="1">
        <v>1</v>
      </c>
      <c r="J5" s="1">
        <f t="shared" si="1"/>
        <v>0.04</v>
      </c>
      <c r="K5" s="1">
        <v>1</v>
      </c>
      <c r="L5" s="1">
        <v>0</v>
      </c>
      <c r="M5" s="1">
        <f t="shared" si="0"/>
        <v>386.35833600000001</v>
      </c>
    </row>
    <row r="6" spans="1:16" x14ac:dyDescent="0.25">
      <c r="B6" s="1">
        <v>180</v>
      </c>
      <c r="C6" s="1">
        <v>248</v>
      </c>
      <c r="D6" s="1">
        <v>25</v>
      </c>
      <c r="E6" s="1">
        <v>150</v>
      </c>
      <c r="F6" s="1">
        <v>161</v>
      </c>
      <c r="H6" s="1">
        <v>72</v>
      </c>
      <c r="I6" s="1">
        <v>1</v>
      </c>
      <c r="J6" s="1">
        <f t="shared" si="1"/>
        <v>0.04</v>
      </c>
      <c r="K6" s="1">
        <v>1</v>
      </c>
      <c r="L6" s="1">
        <v>0</v>
      </c>
      <c r="M6" s="1">
        <f t="shared" si="0"/>
        <v>264.25753600000002</v>
      </c>
    </row>
    <row r="7" spans="1:16" x14ac:dyDescent="0.25">
      <c r="B7" t="s">
        <v>3</v>
      </c>
      <c r="H7" s="1">
        <v>79</v>
      </c>
      <c r="I7" s="1">
        <v>1</v>
      </c>
      <c r="J7" s="1">
        <f t="shared" si="1"/>
        <v>0.04</v>
      </c>
      <c r="K7" s="1">
        <v>1</v>
      </c>
      <c r="L7" s="1">
        <v>0</v>
      </c>
      <c r="M7" s="1">
        <f t="shared" si="0"/>
        <v>220.70073600000001</v>
      </c>
    </row>
    <row r="8" spans="1:16" x14ac:dyDescent="0.25">
      <c r="B8" s="1">
        <v>3</v>
      </c>
      <c r="H8" s="1">
        <v>124</v>
      </c>
      <c r="I8" s="1">
        <v>1</v>
      </c>
      <c r="J8" s="1">
        <f t="shared" si="1"/>
        <v>0.04</v>
      </c>
      <c r="K8" s="1">
        <v>1</v>
      </c>
      <c r="L8" s="1">
        <v>0</v>
      </c>
      <c r="M8" s="1">
        <f t="shared" si="0"/>
        <v>34.292736000000005</v>
      </c>
    </row>
    <row r="9" spans="1:16" x14ac:dyDescent="0.25">
      <c r="B9" s="1">
        <v>25</v>
      </c>
      <c r="H9" s="1">
        <v>133</v>
      </c>
      <c r="I9" s="1">
        <v>1</v>
      </c>
      <c r="J9" s="1">
        <f t="shared" si="1"/>
        <v>0.04</v>
      </c>
      <c r="K9" s="1">
        <v>1</v>
      </c>
      <c r="L9" s="1">
        <v>0</v>
      </c>
      <c r="M9" s="1">
        <f t="shared" si="0"/>
        <v>16.451136000000002</v>
      </c>
      <c r="O9" t="s">
        <v>9</v>
      </c>
    </row>
    <row r="10" spans="1:16" x14ac:dyDescent="0.25">
      <c r="B10" s="1">
        <v>38</v>
      </c>
      <c r="H10" s="1">
        <v>143</v>
      </c>
      <c r="I10" s="1">
        <v>1</v>
      </c>
      <c r="J10" s="1">
        <f t="shared" si="1"/>
        <v>0.04</v>
      </c>
      <c r="K10" s="1">
        <v>1</v>
      </c>
      <c r="L10" s="1">
        <v>0</v>
      </c>
      <c r="M10" s="1">
        <f t="shared" si="0"/>
        <v>4.2271360000000007</v>
      </c>
    </row>
    <row r="11" spans="1:16" x14ac:dyDescent="0.25">
      <c r="B11" s="1">
        <v>55</v>
      </c>
      <c r="H11" s="1">
        <v>150</v>
      </c>
      <c r="I11" s="1">
        <v>1</v>
      </c>
      <c r="J11" s="1">
        <f t="shared" si="1"/>
        <v>0.04</v>
      </c>
      <c r="K11" s="1">
        <v>1</v>
      </c>
      <c r="L11" s="1">
        <v>0</v>
      </c>
      <c r="M11" s="1">
        <f t="shared" si="0"/>
        <v>0.43033600000000027</v>
      </c>
    </row>
    <row r="12" spans="1:16" x14ac:dyDescent="0.25">
      <c r="B12" s="1">
        <v>72</v>
      </c>
      <c r="H12" s="1">
        <v>161</v>
      </c>
      <c r="I12" s="1">
        <v>1</v>
      </c>
      <c r="J12" s="1">
        <f t="shared" si="1"/>
        <v>0.04</v>
      </c>
      <c r="K12" s="1">
        <v>1</v>
      </c>
      <c r="L12" s="1">
        <v>0</v>
      </c>
      <c r="M12" s="1">
        <f t="shared" si="0"/>
        <v>2.3839359999999994</v>
      </c>
    </row>
    <row r="13" spans="1:16" x14ac:dyDescent="0.25">
      <c r="B13" s="1">
        <v>79</v>
      </c>
      <c r="H13" s="1">
        <v>164</v>
      </c>
      <c r="I13" s="1">
        <v>1</v>
      </c>
      <c r="J13" s="1">
        <f t="shared" si="1"/>
        <v>0.04</v>
      </c>
      <c r="K13" s="1">
        <v>1</v>
      </c>
      <c r="L13" s="1">
        <v>0</v>
      </c>
      <c r="M13" s="1">
        <f t="shared" si="0"/>
        <v>4.596735999999999</v>
      </c>
      <c r="P13" t="s">
        <v>20</v>
      </c>
    </row>
    <row r="14" spans="1:16" x14ac:dyDescent="0.25">
      <c r="B14" s="1">
        <v>124</v>
      </c>
      <c r="H14" s="7">
        <v>171</v>
      </c>
      <c r="I14" s="1">
        <v>2</v>
      </c>
      <c r="J14" s="1">
        <f t="shared" si="1"/>
        <v>0.08</v>
      </c>
      <c r="K14" s="1">
        <v>1</v>
      </c>
      <c r="L14" s="1">
        <v>0</v>
      </c>
      <c r="M14" s="1">
        <f t="shared" si="0"/>
        <v>25.119871999999997</v>
      </c>
      <c r="P14" t="s">
        <v>21</v>
      </c>
    </row>
    <row r="15" spans="1:16" x14ac:dyDescent="0.25">
      <c r="B15" s="1">
        <v>133</v>
      </c>
      <c r="H15" s="1">
        <v>173</v>
      </c>
      <c r="I15" s="1">
        <v>1</v>
      </c>
      <c r="J15" s="1">
        <f t="shared" si="1"/>
        <v>0.04</v>
      </c>
      <c r="K15" s="1">
        <v>0</v>
      </c>
      <c r="L15" s="1">
        <v>1</v>
      </c>
      <c r="M15" s="1">
        <f t="shared" si="0"/>
        <v>15.555135999999997</v>
      </c>
      <c r="P15" t="s">
        <v>22</v>
      </c>
    </row>
    <row r="16" spans="1:16" x14ac:dyDescent="0.25">
      <c r="B16" s="1">
        <v>143</v>
      </c>
      <c r="H16" s="1">
        <v>178</v>
      </c>
      <c r="I16" s="1">
        <v>1</v>
      </c>
      <c r="J16" s="1">
        <f t="shared" si="1"/>
        <v>0.04</v>
      </c>
      <c r="K16" s="1">
        <v>0</v>
      </c>
      <c r="L16" s="1">
        <v>1</v>
      </c>
      <c r="M16" s="1">
        <f t="shared" si="0"/>
        <v>24.443135999999999</v>
      </c>
    </row>
    <row r="17" spans="2:14" x14ac:dyDescent="0.25">
      <c r="B17" s="1">
        <v>150</v>
      </c>
      <c r="H17" s="1">
        <v>180</v>
      </c>
      <c r="I17" s="1">
        <v>1</v>
      </c>
      <c r="J17" s="1">
        <f t="shared" si="1"/>
        <v>0.04</v>
      </c>
      <c r="K17" s="1">
        <v>0</v>
      </c>
      <c r="L17" s="1">
        <v>1</v>
      </c>
      <c r="M17" s="1">
        <f t="shared" si="0"/>
        <v>28.558336000000001</v>
      </c>
    </row>
    <row r="18" spans="2:14" x14ac:dyDescent="0.25">
      <c r="B18" s="1">
        <v>161</v>
      </c>
      <c r="H18" s="1">
        <v>196</v>
      </c>
      <c r="I18" s="1">
        <v>1</v>
      </c>
      <c r="J18" s="1">
        <f t="shared" si="1"/>
        <v>0.04</v>
      </c>
      <c r="K18" s="1">
        <v>0</v>
      </c>
      <c r="L18" s="1">
        <v>1</v>
      </c>
      <c r="M18" s="1">
        <f t="shared" si="0"/>
        <v>72.999936000000005</v>
      </c>
    </row>
    <row r="19" spans="2:14" x14ac:dyDescent="0.25">
      <c r="B19" s="1">
        <v>164</v>
      </c>
      <c r="H19" s="1">
        <v>198</v>
      </c>
      <c r="I19" s="1">
        <v>1</v>
      </c>
      <c r="J19" s="1">
        <f t="shared" si="1"/>
        <v>0.04</v>
      </c>
      <c r="K19" s="1">
        <v>0</v>
      </c>
      <c r="L19" s="1">
        <v>1</v>
      </c>
      <c r="M19" s="1">
        <f t="shared" si="0"/>
        <v>79.995135999999988</v>
      </c>
    </row>
    <row r="20" spans="2:14" x14ac:dyDescent="0.25">
      <c r="B20" s="1">
        <v>171</v>
      </c>
      <c r="H20" s="1">
        <v>214</v>
      </c>
      <c r="I20" s="1">
        <v>1</v>
      </c>
      <c r="J20" s="1">
        <f t="shared" si="1"/>
        <v>0.04</v>
      </c>
      <c r="K20" s="1">
        <v>0</v>
      </c>
      <c r="L20" s="1">
        <v>1</v>
      </c>
      <c r="M20" s="1">
        <f t="shared" si="0"/>
        <v>147.47673600000002</v>
      </c>
    </row>
    <row r="21" spans="2:14" x14ac:dyDescent="0.25">
      <c r="B21" s="1">
        <v>171</v>
      </c>
      <c r="H21" s="1">
        <v>222</v>
      </c>
      <c r="I21" s="1">
        <v>1</v>
      </c>
      <c r="J21" s="1">
        <f t="shared" si="1"/>
        <v>0.04</v>
      </c>
      <c r="K21" s="1">
        <v>0</v>
      </c>
      <c r="L21" s="1">
        <v>1</v>
      </c>
      <c r="M21" s="1">
        <f t="shared" si="0"/>
        <v>188.897536</v>
      </c>
    </row>
    <row r="22" spans="2:14" x14ac:dyDescent="0.25">
      <c r="B22" s="1">
        <v>173</v>
      </c>
      <c r="H22" s="1">
        <v>242</v>
      </c>
      <c r="I22" s="1">
        <v>1</v>
      </c>
      <c r="J22" s="1">
        <f t="shared" si="1"/>
        <v>0.04</v>
      </c>
      <c r="K22" s="1">
        <v>0</v>
      </c>
      <c r="L22" s="1">
        <v>1</v>
      </c>
      <c r="M22" s="1">
        <f t="shared" si="0"/>
        <v>314.849536</v>
      </c>
    </row>
    <row r="23" spans="2:14" x14ac:dyDescent="0.25">
      <c r="B23" s="1">
        <v>178</v>
      </c>
      <c r="H23" s="1">
        <v>246</v>
      </c>
      <c r="I23" s="1">
        <v>2</v>
      </c>
      <c r="J23" s="1">
        <f t="shared" si="1"/>
        <v>0.08</v>
      </c>
      <c r="K23" s="1">
        <v>0</v>
      </c>
      <c r="L23" s="1">
        <v>1</v>
      </c>
      <c r="M23" s="1">
        <f t="shared" si="0"/>
        <v>687.75987200000009</v>
      </c>
    </row>
    <row r="24" spans="2:14" x14ac:dyDescent="0.25">
      <c r="B24" s="1">
        <v>180</v>
      </c>
      <c r="H24" s="1">
        <v>248</v>
      </c>
      <c r="I24" s="1">
        <v>1</v>
      </c>
      <c r="J24" s="1">
        <f t="shared" si="1"/>
        <v>0.04</v>
      </c>
      <c r="K24" s="1">
        <v>0</v>
      </c>
      <c r="L24" s="1">
        <v>1</v>
      </c>
      <c r="M24" s="1">
        <f>((H24-J$26)^2)*J24</f>
        <v>358.875136</v>
      </c>
    </row>
    <row r="25" spans="2:14" x14ac:dyDescent="0.25">
      <c r="B25" s="1">
        <v>196</v>
      </c>
      <c r="I25">
        <f>SUM(I2:I24)</f>
        <v>25</v>
      </c>
      <c r="K25">
        <f>SUMPRODUCT(K2:K24,$J2:$J24)</f>
        <v>0.55999999999999994</v>
      </c>
      <c r="L25">
        <f>SUMPRODUCT(L2:L24,J2:J24)</f>
        <v>0.44</v>
      </c>
      <c r="M25" s="6">
        <f>SUM(M2:M24)</f>
        <v>4971.4016000000001</v>
      </c>
    </row>
    <row r="26" spans="2:14" x14ac:dyDescent="0.25">
      <c r="B26" s="1">
        <v>198</v>
      </c>
      <c r="J26" s="1">
        <f>SUMPRODUCT(H2:H24,J2:J24)</f>
        <v>153.28</v>
      </c>
      <c r="K26" s="4">
        <f>SUMPRODUCT(H2:H24,J2:J24,K2:K24)/K25</f>
        <v>106.35714285714286</v>
      </c>
      <c r="L26" s="5">
        <f>SUMPRODUCT(H2:H24,J2:J24,L2:L24)/L25</f>
        <v>213.00000000000003</v>
      </c>
      <c r="M26" s="1" t="s">
        <v>17</v>
      </c>
    </row>
    <row r="27" spans="2:14" ht="18" x14ac:dyDescent="0.3">
      <c r="B27" s="1">
        <v>214</v>
      </c>
      <c r="J27" s="2" t="s">
        <v>16</v>
      </c>
      <c r="K27" s="1" t="s">
        <v>13</v>
      </c>
      <c r="L27" s="1" t="s">
        <v>14</v>
      </c>
    </row>
    <row r="28" spans="2:14" x14ac:dyDescent="0.25">
      <c r="B28" s="1">
        <v>222</v>
      </c>
      <c r="N28" s="2" t="s">
        <v>18</v>
      </c>
    </row>
    <row r="29" spans="2:14" x14ac:dyDescent="0.25">
      <c r="B29" s="1">
        <v>242</v>
      </c>
      <c r="K29" s="2" t="s">
        <v>15</v>
      </c>
      <c r="L29" s="3">
        <f>K25*(K26-J26)^2 +L25*(L26-J26)^2</f>
        <v>2802.2330285714297</v>
      </c>
      <c r="N29" s="1">
        <f>L29/M25</f>
        <v>0.56367062129348589</v>
      </c>
    </row>
    <row r="30" spans="2:14" x14ac:dyDescent="0.25">
      <c r="B30" s="1">
        <v>246</v>
      </c>
    </row>
    <row r="31" spans="2:14" x14ac:dyDescent="0.25">
      <c r="B31" s="1">
        <v>246</v>
      </c>
    </row>
    <row r="32" spans="2:14" x14ac:dyDescent="0.25">
      <c r="B32" s="1">
        <v>248</v>
      </c>
    </row>
  </sheetData>
  <autoFilter ref="B7:B32" xr:uid="{79F2C23F-7B2D-4050-9D1F-B3F168788C22}">
    <sortState xmlns:xlrd2="http://schemas.microsoft.com/office/spreadsheetml/2017/richdata2" ref="B8:F32">
      <sortCondition ref="B7:B32"/>
    </sortState>
  </autoFilter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1378-55A1-4AEE-84D1-955FE80BDDBB}">
  <dimension ref="A1:K32"/>
  <sheetViews>
    <sheetView workbookViewId="0">
      <selection activeCell="I14" sqref="I14"/>
    </sheetView>
  </sheetViews>
  <sheetFormatPr baseColWidth="10" defaultRowHeight="15" x14ac:dyDescent="0.25"/>
  <sheetData>
    <row r="1" spans="1:11" x14ac:dyDescent="0.25">
      <c r="A1" s="10" t="s">
        <v>4</v>
      </c>
      <c r="B1" s="10"/>
    </row>
    <row r="2" spans="1:11" x14ac:dyDescent="0.25">
      <c r="B2" s="1" t="s">
        <v>0</v>
      </c>
      <c r="C2" s="1" t="s">
        <v>1</v>
      </c>
      <c r="D2" s="1" t="s">
        <v>2</v>
      </c>
      <c r="I2" s="11" t="s">
        <v>23</v>
      </c>
      <c r="J2" s="11"/>
    </row>
    <row r="3" spans="1:11" x14ac:dyDescent="0.25">
      <c r="B3" s="1">
        <v>3</v>
      </c>
      <c r="C3" s="1">
        <v>1</v>
      </c>
      <c r="D3" s="1">
        <f>C3/$C$26</f>
        <v>0.04</v>
      </c>
    </row>
    <row r="4" spans="1:11" x14ac:dyDescent="0.25">
      <c r="B4" s="1">
        <v>25</v>
      </c>
      <c r="C4" s="1">
        <v>1</v>
      </c>
      <c r="D4" s="1">
        <f t="shared" ref="D4:D25" si="0">C4/$C$26</f>
        <v>0.04</v>
      </c>
      <c r="F4" s="1" t="s">
        <v>6</v>
      </c>
      <c r="G4" s="1">
        <f>SUMPRODUCT('Grupo Varianza'!K2:K24,'Grupo Varianza'!J2:J24)</f>
        <v>0.55999999999999994</v>
      </c>
      <c r="I4" s="1">
        <f>-G4*LOG(G4,10)</f>
        <v>0.14101470487652776</v>
      </c>
    </row>
    <row r="5" spans="1:11" x14ac:dyDescent="0.25">
      <c r="B5" s="1">
        <v>38</v>
      </c>
      <c r="C5" s="1">
        <v>1</v>
      </c>
      <c r="D5" s="1">
        <f t="shared" si="0"/>
        <v>0.04</v>
      </c>
    </row>
    <row r="6" spans="1:11" x14ac:dyDescent="0.25">
      <c r="B6" s="1">
        <v>55</v>
      </c>
      <c r="C6" s="1">
        <v>1</v>
      </c>
      <c r="D6" s="1">
        <f t="shared" si="0"/>
        <v>0.04</v>
      </c>
      <c r="F6" s="1" t="s">
        <v>7</v>
      </c>
      <c r="G6" s="1">
        <f>SUMPRODUCT('Grupo Varianza'!L2:L24,'Grupo Varianza'!J2:J24)</f>
        <v>0.44</v>
      </c>
      <c r="I6" s="1">
        <f>-G6*LOG(G6,10)</f>
        <v>0.1568808223460775</v>
      </c>
      <c r="K6" t="s">
        <v>8</v>
      </c>
    </row>
    <row r="7" spans="1:11" x14ac:dyDescent="0.25">
      <c r="B7" s="1">
        <v>72</v>
      </c>
      <c r="C7" s="1">
        <v>1</v>
      </c>
      <c r="D7" s="1">
        <f t="shared" si="0"/>
        <v>0.04</v>
      </c>
    </row>
    <row r="8" spans="1:11" x14ac:dyDescent="0.25">
      <c r="B8" s="1">
        <v>79</v>
      </c>
      <c r="C8" s="1">
        <v>1</v>
      </c>
      <c r="D8" s="1">
        <f t="shared" si="0"/>
        <v>0.04</v>
      </c>
      <c r="I8" s="9">
        <f>I4+I6</f>
        <v>0.29789552722260526</v>
      </c>
    </row>
    <row r="9" spans="1:11" x14ac:dyDescent="0.25">
      <c r="B9" s="1">
        <v>124</v>
      </c>
      <c r="C9" s="1">
        <v>1</v>
      </c>
      <c r="D9" s="1">
        <f t="shared" si="0"/>
        <v>0.04</v>
      </c>
      <c r="I9" s="11" t="s">
        <v>19</v>
      </c>
      <c r="J9" s="11"/>
    </row>
    <row r="10" spans="1:11" x14ac:dyDescent="0.25">
      <c r="B10" s="1">
        <v>133</v>
      </c>
      <c r="C10" s="1">
        <v>1</v>
      </c>
      <c r="D10" s="1">
        <f t="shared" si="0"/>
        <v>0.04</v>
      </c>
    </row>
    <row r="11" spans="1:11" x14ac:dyDescent="0.25">
      <c r="B11" s="1">
        <v>143</v>
      </c>
      <c r="C11" s="1">
        <v>1</v>
      </c>
      <c r="D11" s="1">
        <f t="shared" si="0"/>
        <v>0.04</v>
      </c>
    </row>
    <row r="12" spans="1:11" x14ac:dyDescent="0.25">
      <c r="B12" s="1">
        <v>150</v>
      </c>
      <c r="C12" s="1">
        <v>1</v>
      </c>
      <c r="D12" s="1">
        <f t="shared" si="0"/>
        <v>0.04</v>
      </c>
    </row>
    <row r="13" spans="1:11" x14ac:dyDescent="0.25">
      <c r="B13" s="1">
        <v>161</v>
      </c>
      <c r="C13" s="1">
        <v>1</v>
      </c>
      <c r="D13" s="1">
        <f t="shared" si="0"/>
        <v>0.04</v>
      </c>
    </row>
    <row r="14" spans="1:11" x14ac:dyDescent="0.25">
      <c r="B14" s="1">
        <v>164</v>
      </c>
      <c r="C14" s="1">
        <v>1</v>
      </c>
      <c r="D14" s="1">
        <f t="shared" si="0"/>
        <v>0.04</v>
      </c>
      <c r="F14" s="1" t="s">
        <v>28</v>
      </c>
      <c r="G14" s="1">
        <v>171</v>
      </c>
      <c r="J14" s="1" t="s">
        <v>30</v>
      </c>
    </row>
    <row r="15" spans="1:11" x14ac:dyDescent="0.25">
      <c r="B15" s="7">
        <v>171</v>
      </c>
      <c r="C15" s="1">
        <v>2</v>
      </c>
      <c r="D15" s="1">
        <f t="shared" si="0"/>
        <v>0.08</v>
      </c>
      <c r="J15" s="1">
        <f>(EXP(-((G14-H16)^2)/(2*I32)))/((2*I32*H16)^0.5)</f>
        <v>6.3230746108502924E-4</v>
      </c>
    </row>
    <row r="16" spans="1:11" x14ac:dyDescent="0.25">
      <c r="B16" s="1">
        <v>173</v>
      </c>
      <c r="C16" s="1">
        <v>1</v>
      </c>
      <c r="D16" s="1">
        <f t="shared" si="0"/>
        <v>0.04</v>
      </c>
      <c r="G16" s="2" t="s">
        <v>29</v>
      </c>
      <c r="H16" s="1">
        <f>SUMPRODUCT(F19:F31,H19:H31)</f>
        <v>106.35714285714286</v>
      </c>
      <c r="I16" s="2" t="s">
        <v>31</v>
      </c>
    </row>
    <row r="17" spans="2:9" x14ac:dyDescent="0.25">
      <c r="B17" s="1">
        <v>178</v>
      </c>
      <c r="C17" s="1">
        <v>1</v>
      </c>
      <c r="D17" s="1">
        <f t="shared" si="0"/>
        <v>0.04</v>
      </c>
    </row>
    <row r="18" spans="2:9" x14ac:dyDescent="0.25">
      <c r="B18" s="1">
        <v>180</v>
      </c>
      <c r="C18" s="1">
        <v>1</v>
      </c>
      <c r="D18" s="1">
        <f t="shared" si="0"/>
        <v>0.04</v>
      </c>
      <c r="F18" s="1" t="s">
        <v>0</v>
      </c>
      <c r="G18" s="1" t="s">
        <v>1</v>
      </c>
      <c r="H18" s="1" t="s">
        <v>2</v>
      </c>
      <c r="I18" s="1"/>
    </row>
    <row r="19" spans="2:9" x14ac:dyDescent="0.25">
      <c r="B19" s="1">
        <v>196</v>
      </c>
      <c r="C19" s="1">
        <v>1</v>
      </c>
      <c r="D19" s="1">
        <f t="shared" si="0"/>
        <v>0.04</v>
      </c>
      <c r="F19" s="1">
        <v>3</v>
      </c>
      <c r="G19" s="1">
        <v>1</v>
      </c>
      <c r="H19" s="8">
        <f>G19/14</f>
        <v>7.1428571428571425E-2</v>
      </c>
      <c r="I19" s="1">
        <f>H19*(F19-H$16)^2</f>
        <v>763.04992711370267</v>
      </c>
    </row>
    <row r="20" spans="2:9" x14ac:dyDescent="0.25">
      <c r="B20" s="1">
        <v>198</v>
      </c>
      <c r="C20" s="1">
        <v>1</v>
      </c>
      <c r="D20" s="1">
        <f t="shared" si="0"/>
        <v>0.04</v>
      </c>
      <c r="F20" s="1">
        <v>25</v>
      </c>
      <c r="G20" s="1">
        <v>1</v>
      </c>
      <c r="H20" s="8">
        <f t="shared" ref="H20:H31" si="1">G20/14</f>
        <v>7.1428571428571425E-2</v>
      </c>
      <c r="I20" s="1">
        <f t="shared" ref="I20:I31" si="2">H20*(F20-H$16)^2</f>
        <v>472.78462099125369</v>
      </c>
    </row>
    <row r="21" spans="2:9" x14ac:dyDescent="0.25">
      <c r="B21" s="1">
        <v>214</v>
      </c>
      <c r="C21" s="1">
        <v>1</v>
      </c>
      <c r="D21" s="1">
        <f t="shared" si="0"/>
        <v>0.04</v>
      </c>
      <c r="F21" s="1">
        <v>38</v>
      </c>
      <c r="G21" s="1">
        <v>1</v>
      </c>
      <c r="H21" s="8">
        <f t="shared" si="1"/>
        <v>7.1428571428571425E-2</v>
      </c>
      <c r="I21" s="1">
        <f t="shared" si="2"/>
        <v>333.76421282798833</v>
      </c>
    </row>
    <row r="22" spans="2:9" x14ac:dyDescent="0.25">
      <c r="B22" s="1">
        <v>222</v>
      </c>
      <c r="C22" s="1">
        <v>1</v>
      </c>
      <c r="D22" s="1">
        <f t="shared" si="0"/>
        <v>0.04</v>
      </c>
      <c r="F22" s="1">
        <v>55</v>
      </c>
      <c r="G22" s="1">
        <v>1</v>
      </c>
      <c r="H22" s="8">
        <f t="shared" si="1"/>
        <v>7.1428571428571425E-2</v>
      </c>
      <c r="I22" s="1">
        <f t="shared" si="2"/>
        <v>188.39686588921285</v>
      </c>
    </row>
    <row r="23" spans="2:9" x14ac:dyDescent="0.25">
      <c r="B23" s="1">
        <v>242</v>
      </c>
      <c r="C23" s="1">
        <v>1</v>
      </c>
      <c r="D23" s="1">
        <f t="shared" si="0"/>
        <v>0.04</v>
      </c>
      <c r="F23" s="1">
        <v>72</v>
      </c>
      <c r="G23" s="1">
        <v>1</v>
      </c>
      <c r="H23" s="8">
        <f t="shared" si="1"/>
        <v>7.1428571428571425E-2</v>
      </c>
      <c r="I23" s="1">
        <f t="shared" si="2"/>
        <v>84.315233236151613</v>
      </c>
    </row>
    <row r="24" spans="2:9" x14ac:dyDescent="0.25">
      <c r="B24" s="1">
        <v>246</v>
      </c>
      <c r="C24" s="1">
        <v>2</v>
      </c>
      <c r="D24" s="1">
        <f t="shared" si="0"/>
        <v>0.08</v>
      </c>
      <c r="F24" s="1">
        <v>79</v>
      </c>
      <c r="G24" s="1">
        <v>1</v>
      </c>
      <c r="H24" s="8">
        <f t="shared" si="1"/>
        <v>7.1428571428571425E-2</v>
      </c>
      <c r="I24" s="1">
        <f t="shared" si="2"/>
        <v>53.458090379008759</v>
      </c>
    </row>
    <row r="25" spans="2:9" x14ac:dyDescent="0.25">
      <c r="B25" s="1">
        <v>248</v>
      </c>
      <c r="C25" s="1">
        <v>1</v>
      </c>
      <c r="D25" s="1">
        <f t="shared" si="0"/>
        <v>0.04</v>
      </c>
      <c r="F25" s="1">
        <v>124</v>
      </c>
      <c r="G25" s="1">
        <v>1</v>
      </c>
      <c r="H25" s="8">
        <f t="shared" si="1"/>
        <v>7.1428571428571425E-2</v>
      </c>
      <c r="I25" s="1">
        <f t="shared" si="2"/>
        <v>22.233600583090368</v>
      </c>
    </row>
    <row r="26" spans="2:9" x14ac:dyDescent="0.25">
      <c r="C26" s="1">
        <f>SUM(C3:C25)</f>
        <v>25</v>
      </c>
      <c r="F26" s="1">
        <v>133</v>
      </c>
      <c r="G26" s="1">
        <v>1</v>
      </c>
      <c r="H26" s="8">
        <f t="shared" si="1"/>
        <v>7.1428571428571425E-2</v>
      </c>
      <c r="I26" s="1">
        <f t="shared" si="2"/>
        <v>50.702988338192398</v>
      </c>
    </row>
    <row r="27" spans="2:9" x14ac:dyDescent="0.25">
      <c r="F27" s="1">
        <v>143</v>
      </c>
      <c r="G27" s="1">
        <v>1</v>
      </c>
      <c r="H27" s="8">
        <f t="shared" si="1"/>
        <v>7.1428571428571425E-2</v>
      </c>
      <c r="I27" s="1">
        <f t="shared" si="2"/>
        <v>95.907069970845455</v>
      </c>
    </row>
    <row r="28" spans="2:9" x14ac:dyDescent="0.25">
      <c r="F28" s="1">
        <v>150</v>
      </c>
      <c r="G28" s="1">
        <v>1</v>
      </c>
      <c r="H28" s="8">
        <f t="shared" si="1"/>
        <v>7.1428571428571425E-2</v>
      </c>
      <c r="I28" s="1">
        <f t="shared" si="2"/>
        <v>136.04992711370258</v>
      </c>
    </row>
    <row r="29" spans="2:9" x14ac:dyDescent="0.25">
      <c r="F29" s="1">
        <v>161</v>
      </c>
      <c r="G29" s="1">
        <v>1</v>
      </c>
      <c r="H29" s="8">
        <f t="shared" si="1"/>
        <v>7.1428571428571425E-2</v>
      </c>
      <c r="I29" s="1">
        <f t="shared" si="2"/>
        <v>213.27441690962095</v>
      </c>
    </row>
    <row r="30" spans="2:9" x14ac:dyDescent="0.25">
      <c r="F30" s="1">
        <v>164</v>
      </c>
      <c r="G30" s="1">
        <v>1</v>
      </c>
      <c r="H30" s="8">
        <f t="shared" si="1"/>
        <v>7.1428571428571425E-2</v>
      </c>
      <c r="I30" s="1">
        <f t="shared" si="2"/>
        <v>237.33564139941686</v>
      </c>
    </row>
    <row r="31" spans="2:9" x14ac:dyDescent="0.25">
      <c r="F31" s="7">
        <v>171</v>
      </c>
      <c r="G31" s="1">
        <v>2</v>
      </c>
      <c r="H31" s="8">
        <f t="shared" si="1"/>
        <v>0.14285714285714285</v>
      </c>
      <c r="I31" s="1">
        <f t="shared" si="2"/>
        <v>596.95699708454799</v>
      </c>
    </row>
    <row r="32" spans="2:9" x14ac:dyDescent="0.25">
      <c r="H32" s="8">
        <f>SUM(H19:H31)</f>
        <v>0.99999999999999978</v>
      </c>
      <c r="I32" s="1">
        <f>SUM(I19:I31)</f>
        <v>3248.2295918367354</v>
      </c>
    </row>
  </sheetData>
  <mergeCells count="3">
    <mergeCell ref="A1:B1"/>
    <mergeCell ref="I2:J2"/>
    <mergeCell ref="I9:J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761E-C0F6-4860-9982-A2D6F93824ED}">
  <dimension ref="A1:H26"/>
  <sheetViews>
    <sheetView workbookViewId="0">
      <selection activeCell="F10" sqref="F10"/>
    </sheetView>
  </sheetViews>
  <sheetFormatPr baseColWidth="10" defaultRowHeight="15" x14ac:dyDescent="0.25"/>
  <sheetData>
    <row r="1" spans="1:8" x14ac:dyDescent="0.25">
      <c r="A1" s="10" t="s">
        <v>10</v>
      </c>
      <c r="B1" s="10"/>
      <c r="C1" s="10"/>
    </row>
    <row r="2" spans="1:8" x14ac:dyDescent="0.25">
      <c r="B2" s="1" t="s">
        <v>0</v>
      </c>
      <c r="C2" s="1" t="s">
        <v>1</v>
      </c>
      <c r="D2" s="1"/>
    </row>
    <row r="3" spans="1:8" x14ac:dyDescent="0.25">
      <c r="B3" s="1">
        <v>3</v>
      </c>
      <c r="C3" s="1">
        <v>1</v>
      </c>
      <c r="D3" s="1"/>
    </row>
    <row r="4" spans="1:8" x14ac:dyDescent="0.25">
      <c r="B4" s="1">
        <v>25</v>
      </c>
      <c r="C4" s="1">
        <v>1</v>
      </c>
      <c r="D4" s="1">
        <f>((C3-C4)*H$7+(C5-C4)*H$7)/2</f>
        <v>0</v>
      </c>
    </row>
    <row r="5" spans="1:8" x14ac:dyDescent="0.25">
      <c r="B5" s="1">
        <v>38</v>
      </c>
      <c r="C5" s="1">
        <v>1</v>
      </c>
      <c r="D5" s="1">
        <f t="shared" ref="D5:D24" si="0">((C4-C5)*H$7+(C6-C5)*H$7)/2</f>
        <v>0</v>
      </c>
    </row>
    <row r="6" spans="1:8" x14ac:dyDescent="0.25">
      <c r="B6" s="1">
        <v>55</v>
      </c>
      <c r="C6" s="1">
        <v>1</v>
      </c>
      <c r="D6" s="1">
        <f t="shared" si="0"/>
        <v>0</v>
      </c>
      <c r="G6" s="1" t="s">
        <v>26</v>
      </c>
      <c r="H6" s="1">
        <v>4971.402</v>
      </c>
    </row>
    <row r="7" spans="1:8" x14ac:dyDescent="0.25">
      <c r="B7" s="1">
        <v>72</v>
      </c>
      <c r="C7" s="1">
        <v>1</v>
      </c>
      <c r="D7" s="1">
        <f t="shared" si="0"/>
        <v>0</v>
      </c>
      <c r="G7" s="1" t="s">
        <v>27</v>
      </c>
      <c r="H7" s="1">
        <f>H6^0.5</f>
        <v>70.508169739399705</v>
      </c>
    </row>
    <row r="8" spans="1:8" x14ac:dyDescent="0.25">
      <c r="B8" s="1">
        <v>79</v>
      </c>
      <c r="C8" s="1">
        <v>1</v>
      </c>
      <c r="D8" s="1">
        <f t="shared" si="0"/>
        <v>0</v>
      </c>
    </row>
    <row r="9" spans="1:8" x14ac:dyDescent="0.25">
      <c r="B9" s="1">
        <v>124</v>
      </c>
      <c r="C9" s="1">
        <v>1</v>
      </c>
      <c r="D9" s="1">
        <f t="shared" si="0"/>
        <v>0</v>
      </c>
    </row>
    <row r="10" spans="1:8" x14ac:dyDescent="0.25">
      <c r="B10" s="1">
        <v>133</v>
      </c>
      <c r="C10" s="1">
        <v>1</v>
      </c>
      <c r="D10" s="1">
        <f t="shared" si="0"/>
        <v>0</v>
      </c>
    </row>
    <row r="11" spans="1:8" x14ac:dyDescent="0.25">
      <c r="B11" s="1">
        <v>143</v>
      </c>
      <c r="C11" s="1">
        <v>1</v>
      </c>
      <c r="D11" s="1">
        <f t="shared" si="0"/>
        <v>0</v>
      </c>
    </row>
    <row r="12" spans="1:8" x14ac:dyDescent="0.25">
      <c r="B12" s="1">
        <v>150</v>
      </c>
      <c r="C12" s="1">
        <v>1</v>
      </c>
      <c r="D12" s="1">
        <f t="shared" si="0"/>
        <v>0</v>
      </c>
    </row>
    <row r="13" spans="1:8" x14ac:dyDescent="0.25">
      <c r="B13" s="1">
        <v>161</v>
      </c>
      <c r="C13" s="1">
        <v>1</v>
      </c>
      <c r="D13" s="1">
        <f t="shared" si="0"/>
        <v>0</v>
      </c>
    </row>
    <row r="14" spans="1:8" x14ac:dyDescent="0.25">
      <c r="B14" s="1">
        <v>164</v>
      </c>
      <c r="C14" s="1">
        <v>1</v>
      </c>
      <c r="D14" s="1">
        <f t="shared" si="0"/>
        <v>35.254084869699852</v>
      </c>
      <c r="E14" s="12" t="s">
        <v>24</v>
      </c>
      <c r="F14" s="13"/>
    </row>
    <row r="15" spans="1:8" x14ac:dyDescent="0.25">
      <c r="B15" s="7">
        <v>171</v>
      </c>
      <c r="C15" s="1">
        <v>2</v>
      </c>
      <c r="D15" s="1">
        <f t="shared" si="0"/>
        <v>-70.508169739399705</v>
      </c>
      <c r="E15" t="s">
        <v>25</v>
      </c>
    </row>
    <row r="16" spans="1:8" x14ac:dyDescent="0.25">
      <c r="B16" s="1">
        <v>173</v>
      </c>
      <c r="C16" s="1">
        <v>1</v>
      </c>
      <c r="D16" s="1">
        <f t="shared" si="0"/>
        <v>35.254084869699852</v>
      </c>
      <c r="E16" s="12" t="s">
        <v>24</v>
      </c>
      <c r="F16" s="13"/>
    </row>
    <row r="17" spans="2:4" x14ac:dyDescent="0.25">
      <c r="B17" s="1">
        <v>178</v>
      </c>
      <c r="C17" s="1">
        <v>1</v>
      </c>
      <c r="D17" s="1">
        <f t="shared" si="0"/>
        <v>0</v>
      </c>
    </row>
    <row r="18" spans="2:4" x14ac:dyDescent="0.25">
      <c r="B18" s="1">
        <v>180</v>
      </c>
      <c r="C18" s="1">
        <v>1</v>
      </c>
      <c r="D18" s="1">
        <f t="shared" si="0"/>
        <v>0</v>
      </c>
    </row>
    <row r="19" spans="2:4" x14ac:dyDescent="0.25">
      <c r="B19" s="1">
        <v>196</v>
      </c>
      <c r="C19" s="1">
        <v>1</v>
      </c>
      <c r="D19" s="1">
        <f t="shared" si="0"/>
        <v>0</v>
      </c>
    </row>
    <row r="20" spans="2:4" x14ac:dyDescent="0.25">
      <c r="B20" s="1">
        <v>198</v>
      </c>
      <c r="C20" s="1">
        <v>1</v>
      </c>
      <c r="D20" s="1">
        <f t="shared" si="0"/>
        <v>0</v>
      </c>
    </row>
    <row r="21" spans="2:4" x14ac:dyDescent="0.25">
      <c r="B21" s="1">
        <v>214</v>
      </c>
      <c r="C21" s="1">
        <v>1</v>
      </c>
      <c r="D21" s="1">
        <f t="shared" si="0"/>
        <v>0</v>
      </c>
    </row>
    <row r="22" spans="2:4" x14ac:dyDescent="0.25">
      <c r="B22" s="1">
        <v>222</v>
      </c>
      <c r="C22" s="1">
        <v>1</v>
      </c>
      <c r="D22" s="1">
        <f t="shared" si="0"/>
        <v>0</v>
      </c>
    </row>
    <row r="23" spans="2:4" x14ac:dyDescent="0.25">
      <c r="B23" s="1">
        <v>242</v>
      </c>
      <c r="C23" s="1">
        <v>1</v>
      </c>
      <c r="D23" s="1">
        <f t="shared" si="0"/>
        <v>35.254084869699852</v>
      </c>
    </row>
    <row r="24" spans="2:4" x14ac:dyDescent="0.25">
      <c r="B24" s="1">
        <v>246</v>
      </c>
      <c r="C24" s="1">
        <v>2</v>
      </c>
      <c r="D24" s="1">
        <f t="shared" si="0"/>
        <v>-70.508169739399705</v>
      </c>
    </row>
    <row r="25" spans="2:4" x14ac:dyDescent="0.25">
      <c r="B25" s="1">
        <v>248</v>
      </c>
      <c r="C25" s="1">
        <v>1</v>
      </c>
      <c r="D25" s="1"/>
    </row>
    <row r="26" spans="2:4" x14ac:dyDescent="0.25">
      <c r="C26" s="1">
        <f>SUM(C3:C25)</f>
        <v>25</v>
      </c>
    </row>
  </sheetData>
  <mergeCells count="3">
    <mergeCell ref="E14:F14"/>
    <mergeCell ref="E16:F16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 Varianza</vt:lpstr>
      <vt:lpstr>Umbral por entropia</vt:lpstr>
      <vt:lpstr>Aproximacion de valle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2024-09-10T23:32:44Z</dcterms:created>
  <dcterms:modified xsi:type="dcterms:W3CDTF">2024-09-20T23:55:50Z</dcterms:modified>
</cp:coreProperties>
</file>