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F7EC84FD-2F96-4C0B-A684-8B695908A07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30" i="1"/>
  <c r="N31" i="1"/>
  <c r="N32" i="1"/>
  <c r="J13" i="1"/>
  <c r="J24" i="1"/>
  <c r="G30" i="1"/>
  <c r="I30" i="1" s="1"/>
  <c r="J30" i="1" s="1"/>
  <c r="G31" i="1"/>
  <c r="I31" i="1" s="1"/>
  <c r="J31" i="1" s="1"/>
  <c r="G32" i="1"/>
  <c r="G25" i="1"/>
  <c r="G26" i="1"/>
  <c r="G24" i="1"/>
  <c r="I24" i="1"/>
  <c r="G3" i="1"/>
  <c r="G4" i="1"/>
  <c r="G5" i="1"/>
  <c r="G6" i="1"/>
  <c r="G7" i="1"/>
  <c r="G8" i="1"/>
  <c r="G9" i="1"/>
  <c r="G10" i="1"/>
  <c r="I25" i="1"/>
  <c r="J25" i="1" s="1"/>
  <c r="I26" i="1"/>
  <c r="J26" i="1" s="1"/>
  <c r="I32" i="1"/>
  <c r="J32" i="1" s="1"/>
  <c r="E13" i="1"/>
  <c r="F13" i="1"/>
  <c r="H13" i="1"/>
  <c r="G13" i="1"/>
  <c r="K13" i="1"/>
  <c r="I13" i="1"/>
  <c r="D14" i="1"/>
  <c r="D15" i="1"/>
  <c r="D16" i="1"/>
  <c r="D17" i="1"/>
  <c r="D18" i="1"/>
  <c r="D19" i="1"/>
  <c r="D20" i="1"/>
  <c r="D21" i="1"/>
  <c r="C13" i="1"/>
  <c r="D13" i="1" s="1"/>
  <c r="G2" i="1" l="1"/>
</calcChain>
</file>

<file path=xl/sharedStrings.xml><?xml version="1.0" encoding="utf-8"?>
<sst xmlns="http://schemas.openxmlformats.org/spreadsheetml/2006/main" count="48" uniqueCount="24">
  <si>
    <t>индуктивное</t>
  </si>
  <si>
    <t xml:space="preserve">емкостное </t>
  </si>
  <si>
    <t>w</t>
  </si>
  <si>
    <t>w1</t>
  </si>
  <si>
    <t>w2</t>
  </si>
  <si>
    <t>PI</t>
  </si>
  <si>
    <t>f1</t>
  </si>
  <si>
    <t>f2</t>
  </si>
  <si>
    <t>l1</t>
  </si>
  <si>
    <t>l2</t>
  </si>
  <si>
    <t>C</t>
  </si>
  <si>
    <t>Zэ</t>
  </si>
  <si>
    <t>=0.1+j</t>
  </si>
  <si>
    <t>=</t>
  </si>
  <si>
    <t>=j</t>
  </si>
  <si>
    <t>Zт</t>
  </si>
  <si>
    <t>f,Гц</t>
  </si>
  <si>
    <t>хар.сопр.</t>
  </si>
  <si>
    <t>U,В</t>
  </si>
  <si>
    <t>Rэ,Ом</t>
  </si>
  <si>
    <t>Сэ,мкФ</t>
  </si>
  <si>
    <t>Zэ,Ом</t>
  </si>
  <si>
    <t>.</t>
  </si>
  <si>
    <t>=0.1-j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</si>
</sst>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quotePrefix="1"/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2" xfId="0" quotePrefix="1" applyBorder="1"/>
    <xf numFmtId="0" fontId="0" fillId="0" borderId="0" xfId="0" quotePrefix="1" applyBorder="1"/>
    <xf numFmtId="0" fontId="1" fillId="0" borderId="0" xfId="0" applyFont="1" applyFill="1" applyBorder="1"/>
    <xf numFmtId="0" fontId="0" fillId="0" borderId="7" xfId="0" quotePrefix="1" applyBorder="1"/>
    <xf numFmtId="0" fontId="0" fillId="0" borderId="0" xfId="0" quotePrefix="1" applyAlignment="1"/>
    <xf numFmtId="0" fontId="0" fillId="0" borderId="1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1" fillId="0" borderId="0" xfId="0" applyFont="1" applyBorder="1"/>
    <xf numFmtId="0" fontId="0" fillId="0" borderId="6" xfId="0" quotePrefix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" xfId="0" applyNumberFormat="1" applyBorder="1"/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0" fontId="0" fillId="0" borderId="0" xfId="0" applyBorder="1" applyAlignment="1"/>
    <xf numFmtId="0" fontId="0" fillId="0" borderId="0" xfId="0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8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0" fillId="2" borderId="4" xfId="0" quotePrefix="1" applyFill="1" applyBorder="1" applyAlignment="1">
      <alignment horizontal="right"/>
    </xf>
    <xf numFmtId="0" fontId="0" fillId="2" borderId="0" xfId="0" applyFill="1" applyBorder="1"/>
    <xf numFmtId="0" fontId="0" fillId="2" borderId="0" xfId="0" quotePrefix="1" applyFill="1" applyBorder="1"/>
    <xf numFmtId="0" fontId="3" fillId="2" borderId="0" xfId="0" applyFont="1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tabSelected="1" workbookViewId="0">
      <selection activeCell="N25" sqref="N25"/>
    </sheetView>
  </sheetViews>
  <sheetFormatPr defaultRowHeight="15" x14ac:dyDescent="0.25"/>
  <cols>
    <col min="3" max="3" width="12.85546875" bestFit="1" customWidth="1"/>
    <col min="6" max="7" width="12" bestFit="1" customWidth="1"/>
    <col min="13" max="13" width="2.5703125" bestFit="1" customWidth="1"/>
    <col min="14" max="15" width="12" bestFit="1" customWidth="1"/>
    <col min="16" max="16" width="24.5703125" customWidth="1"/>
  </cols>
  <sheetData>
    <row r="1" spans="2:12" ht="15.75" thickBot="1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s="58" t="s">
        <v>21</v>
      </c>
      <c r="H1" s="58"/>
    </row>
    <row r="2" spans="2:12" ht="17.25" x14ac:dyDescent="0.25">
      <c r="B2" s="1">
        <v>500</v>
      </c>
      <c r="C2" s="1" t="s">
        <v>0</v>
      </c>
      <c r="D2" s="13">
        <v>4.2999999999999999E-4</v>
      </c>
      <c r="E2" s="14">
        <v>1000000</v>
      </c>
      <c r="F2" s="36">
        <v>0.72529999999999994</v>
      </c>
      <c r="G2" s="35">
        <f>G24</f>
        <v>227.85971516486768</v>
      </c>
      <c r="H2" s="20">
        <v>90</v>
      </c>
    </row>
    <row r="3" spans="2:12" ht="17.25" x14ac:dyDescent="0.25">
      <c r="B3" s="3">
        <v>1000</v>
      </c>
      <c r="C3" s="3" t="s">
        <v>0</v>
      </c>
      <c r="D3" s="15">
        <v>9.0000000000000006E-5</v>
      </c>
      <c r="E3" s="16">
        <v>1000000</v>
      </c>
      <c r="F3" s="37">
        <v>0.99629999999999996</v>
      </c>
      <c r="G3" s="39">
        <f t="shared" ref="G3:G10" si="0">G25</f>
        <v>625.99375215430211</v>
      </c>
      <c r="H3" s="21">
        <v>90</v>
      </c>
    </row>
    <row r="4" spans="2:12" ht="17.25" x14ac:dyDescent="0.25">
      <c r="B4" s="3">
        <v>1500</v>
      </c>
      <c r="C4" s="3" t="s">
        <v>0</v>
      </c>
      <c r="D4" s="15">
        <v>9.0000000000000006E-5</v>
      </c>
      <c r="E4" s="16">
        <v>1000000</v>
      </c>
      <c r="F4" s="37">
        <v>4.6393000000000004</v>
      </c>
      <c r="G4" s="39">
        <f t="shared" si="0"/>
        <v>4372.437239339738</v>
      </c>
      <c r="H4" s="21">
        <v>90</v>
      </c>
    </row>
    <row r="5" spans="2:12" ht="17.25" x14ac:dyDescent="0.25">
      <c r="B5" s="3">
        <v>2000</v>
      </c>
      <c r="C5" s="3" t="s">
        <v>1</v>
      </c>
      <c r="D5" s="15">
        <v>6.0999999999999997E-4</v>
      </c>
      <c r="E5" s="16">
        <v>1</v>
      </c>
      <c r="F5" s="37">
        <v>9.1300000000000006E-2</v>
      </c>
      <c r="G5" s="39">
        <f t="shared" si="0"/>
        <v>0</v>
      </c>
      <c r="H5" s="21">
        <v>90</v>
      </c>
    </row>
    <row r="6" spans="2:12" ht="17.25" x14ac:dyDescent="0.25">
      <c r="B6" s="3">
        <v>2500</v>
      </c>
      <c r="C6" s="3" t="s">
        <v>1</v>
      </c>
      <c r="D6" s="15">
        <v>1.48E-3</v>
      </c>
      <c r="E6" s="16">
        <v>1</v>
      </c>
      <c r="F6" s="37">
        <v>0.2374</v>
      </c>
      <c r="G6" s="39">
        <f t="shared" si="0"/>
        <v>0</v>
      </c>
      <c r="H6" s="21">
        <v>90</v>
      </c>
    </row>
    <row r="7" spans="2:12" ht="17.25" x14ac:dyDescent="0.25">
      <c r="B7" s="3">
        <v>3000</v>
      </c>
      <c r="C7" s="3" t="s">
        <v>1</v>
      </c>
      <c r="D7" s="15">
        <v>6.9999999999999999E-4</v>
      </c>
      <c r="E7" s="16">
        <v>1</v>
      </c>
      <c r="F7" s="37">
        <v>9.1399999999999995E-2</v>
      </c>
      <c r="G7" s="39">
        <f t="shared" si="0"/>
        <v>0</v>
      </c>
      <c r="H7" s="21">
        <v>90</v>
      </c>
    </row>
    <row r="8" spans="2:12" ht="17.25" x14ac:dyDescent="0.25">
      <c r="B8" s="3">
        <v>3500</v>
      </c>
      <c r="C8" s="3" t="s">
        <v>0</v>
      </c>
      <c r="D8" s="15">
        <v>4.0999999999999999E-4</v>
      </c>
      <c r="E8" s="16">
        <v>1000000</v>
      </c>
      <c r="F8" s="37">
        <v>3.9600000000000003E-2</v>
      </c>
      <c r="G8" s="39">
        <f t="shared" si="0"/>
        <v>87.084948357509063</v>
      </c>
      <c r="H8" s="21">
        <v>90</v>
      </c>
    </row>
    <row r="9" spans="2:12" ht="17.25" x14ac:dyDescent="0.25">
      <c r="B9" s="3">
        <v>4000</v>
      </c>
      <c r="C9" s="3" t="s">
        <v>0</v>
      </c>
      <c r="D9" s="15">
        <v>9.1E-4</v>
      </c>
      <c r="E9" s="16">
        <v>1000000</v>
      </c>
      <c r="F9" s="37">
        <v>7.6100000000000001E-2</v>
      </c>
      <c r="G9" s="39">
        <f t="shared" si="0"/>
        <v>191.26016075054662</v>
      </c>
      <c r="H9" s="21">
        <v>90</v>
      </c>
    </row>
    <row r="10" spans="2:12" ht="18" thickBot="1" x14ac:dyDescent="0.3">
      <c r="B10" s="5">
        <v>4500</v>
      </c>
      <c r="C10" s="5" t="s">
        <v>0</v>
      </c>
      <c r="D10" s="17">
        <v>2.0000000000000001E-4</v>
      </c>
      <c r="E10" s="18">
        <v>1000000</v>
      </c>
      <c r="F10" s="38">
        <v>9.8500000000000004E-2</v>
      </c>
      <c r="G10" s="40">
        <f t="shared" si="0"/>
        <v>278.50218874073516</v>
      </c>
      <c r="H10" s="22">
        <v>90</v>
      </c>
    </row>
    <row r="11" spans="2:12" ht="15.75" thickBot="1" x14ac:dyDescent="0.3">
      <c r="L11" t="s">
        <v>22</v>
      </c>
    </row>
    <row r="12" spans="2:12" ht="15.75" thickBot="1" x14ac:dyDescent="0.3">
      <c r="C12" s="32" t="s">
        <v>5</v>
      </c>
      <c r="D12" s="33" t="s">
        <v>2</v>
      </c>
      <c r="E12" s="33" t="s">
        <v>3</v>
      </c>
      <c r="F12" s="33" t="s">
        <v>4</v>
      </c>
      <c r="G12" s="33" t="s">
        <v>6</v>
      </c>
      <c r="H12" s="33" t="s">
        <v>7</v>
      </c>
      <c r="I12" s="33" t="s">
        <v>8</v>
      </c>
      <c r="J12" s="33" t="s">
        <v>9</v>
      </c>
      <c r="K12" s="34" t="s">
        <v>10</v>
      </c>
    </row>
    <row r="13" spans="2:12" ht="16.5" thickTop="1" thickBot="1" x14ac:dyDescent="0.3">
      <c r="B13" s="1">
        <v>500</v>
      </c>
      <c r="C13" s="5">
        <f>PI()</f>
        <v>3.1415926535897931</v>
      </c>
      <c r="D13" s="4">
        <f>2*$C$13*B2</f>
        <v>3141.5926535897929</v>
      </c>
      <c r="E13" s="6">
        <f>2*C13*G13</f>
        <v>100000.00000000001</v>
      </c>
      <c r="F13" s="6">
        <f>2*D13*H13</f>
        <v>198523965.06689653</v>
      </c>
      <c r="G13" s="6">
        <f>1/(2*C13*I13*K13)</f>
        <v>15915.494309189537</v>
      </c>
      <c r="H13" s="6">
        <f>G13*SQRT(1+(I13/J13))</f>
        <v>31596.070362599337</v>
      </c>
      <c r="I13" s="6">
        <f>50*0.001</f>
        <v>0.05</v>
      </c>
      <c r="J13" s="6">
        <f>17*0.001</f>
        <v>1.7000000000000001E-2</v>
      </c>
      <c r="K13" s="9">
        <f>200*0.000001</f>
        <v>1.9999999999999998E-4</v>
      </c>
    </row>
    <row r="14" spans="2:12" x14ac:dyDescent="0.25">
      <c r="B14" s="11">
        <v>1000</v>
      </c>
      <c r="D14" s="11">
        <f t="shared" ref="D14:D21" si="1">2*$C$13*B3</f>
        <v>6283.1853071795858</v>
      </c>
    </row>
    <row r="15" spans="2:12" x14ac:dyDescent="0.25">
      <c r="B15" s="11">
        <v>1500</v>
      </c>
      <c r="D15" s="11">
        <f t="shared" si="1"/>
        <v>9424.7779607693792</v>
      </c>
    </row>
    <row r="16" spans="2:12" x14ac:dyDescent="0.25">
      <c r="B16" s="11">
        <v>2000</v>
      </c>
      <c r="D16" s="11">
        <f t="shared" si="1"/>
        <v>12566.370614359172</v>
      </c>
    </row>
    <row r="17" spans="2:16" x14ac:dyDescent="0.25">
      <c r="B17" s="11">
        <v>2500</v>
      </c>
      <c r="D17" s="11">
        <f t="shared" si="1"/>
        <v>15707.963267948966</v>
      </c>
    </row>
    <row r="18" spans="2:16" x14ac:dyDescent="0.25">
      <c r="B18" s="11">
        <v>3000</v>
      </c>
      <c r="D18" s="11">
        <f t="shared" si="1"/>
        <v>18849.555921538758</v>
      </c>
    </row>
    <row r="19" spans="2:16" x14ac:dyDescent="0.25">
      <c r="B19" s="11">
        <v>3500</v>
      </c>
      <c r="D19" s="11">
        <f t="shared" si="1"/>
        <v>21991.148575128551</v>
      </c>
    </row>
    <row r="20" spans="2:16" x14ac:dyDescent="0.25">
      <c r="B20" s="11">
        <v>4000</v>
      </c>
      <c r="D20" s="11">
        <f t="shared" si="1"/>
        <v>25132.741228718343</v>
      </c>
    </row>
    <row r="21" spans="2:16" ht="15.75" thickBot="1" x14ac:dyDescent="0.3">
      <c r="B21" s="12">
        <v>4500</v>
      </c>
      <c r="D21" s="12">
        <f t="shared" si="1"/>
        <v>28274.333882308139</v>
      </c>
    </row>
    <row r="22" spans="2:16" ht="15.75" thickBot="1" x14ac:dyDescent="0.3"/>
    <row r="23" spans="2:16" ht="15.75" thickBot="1" x14ac:dyDescent="0.3">
      <c r="F23" s="55" t="s">
        <v>11</v>
      </c>
      <c r="G23" s="56"/>
      <c r="H23" s="56"/>
      <c r="I23" s="56"/>
      <c r="J23" s="57"/>
      <c r="M23" s="59" t="s">
        <v>15</v>
      </c>
      <c r="N23" s="60"/>
      <c r="O23" s="41"/>
      <c r="P23" s="41"/>
    </row>
    <row r="24" spans="2:16" x14ac:dyDescent="0.25">
      <c r="E24" s="10">
        <v>500</v>
      </c>
      <c r="F24" s="28" t="s">
        <v>12</v>
      </c>
      <c r="G24" s="2">
        <f>D13*F2*0.1</f>
        <v>227.85971516486768</v>
      </c>
      <c r="H24" s="23" t="s">
        <v>13</v>
      </c>
      <c r="I24" s="46">
        <f>ATAN(G24/0.1)</f>
        <v>1.570357460304137</v>
      </c>
      <c r="J24" s="7">
        <f>(I24*180)/$C$13</f>
        <v>89.974854802309764</v>
      </c>
      <c r="L24" s="10">
        <v>500</v>
      </c>
      <c r="M24" s="28" t="s">
        <v>14</v>
      </c>
      <c r="N24" s="43">
        <f>2*C13*B13*((((2*C13*G13)^2)-((2*C13*B13))))</f>
        <v>31415916666293.543</v>
      </c>
      <c r="O24" s="30"/>
      <c r="P24" s="4"/>
    </row>
    <row r="25" spans="2:16" x14ac:dyDescent="0.25">
      <c r="E25" s="11">
        <v>1000</v>
      </c>
      <c r="F25" s="29" t="s">
        <v>12</v>
      </c>
      <c r="G25" s="4">
        <f t="shared" ref="G25:G32" si="2">D14*F3*0.1</f>
        <v>625.99375215430211</v>
      </c>
      <c r="H25" s="24" t="s">
        <v>13</v>
      </c>
      <c r="I25" s="47">
        <f t="shared" ref="I25:I32" si="3">ATAN(G25/0.1)</f>
        <v>1.5706365807929514</v>
      </c>
      <c r="J25" s="8">
        <f t="shared" ref="J25:J32" si="4">(I25*180)/$C$13</f>
        <v>89.990847228294456</v>
      </c>
      <c r="L25" s="11">
        <v>1000</v>
      </c>
      <c r="M25" s="29" t="s">
        <v>14</v>
      </c>
      <c r="N25" s="44">
        <f t="shared" ref="N25:N32" si="5">D14*$J$13</f>
        <v>106.81415022205297</v>
      </c>
      <c r="O25" s="30"/>
      <c r="P25" s="4"/>
    </row>
    <row r="26" spans="2:16" x14ac:dyDescent="0.25">
      <c r="E26" s="11">
        <v>1500</v>
      </c>
      <c r="F26" s="29" t="s">
        <v>12</v>
      </c>
      <c r="G26" s="4">
        <f t="shared" si="2"/>
        <v>4372.437239339738</v>
      </c>
      <c r="H26" s="24" t="s">
        <v>13</v>
      </c>
      <c r="I26" s="47">
        <f t="shared" si="3"/>
        <v>1.570773456255079</v>
      </c>
      <c r="J26" s="8">
        <f t="shared" si="4"/>
        <v>89.998689614593275</v>
      </c>
      <c r="L26" s="11">
        <v>1500</v>
      </c>
      <c r="M26" s="29" t="s">
        <v>14</v>
      </c>
      <c r="N26" s="44">
        <f t="shared" si="5"/>
        <v>160.22122533307945</v>
      </c>
      <c r="O26" s="30"/>
      <c r="P26" s="4"/>
    </row>
    <row r="27" spans="2:16" x14ac:dyDescent="0.25">
      <c r="E27" s="11">
        <v>2000</v>
      </c>
      <c r="F27" s="29" t="s">
        <v>23</v>
      </c>
      <c r="G27" s="50"/>
      <c r="H27" s="51"/>
      <c r="I27" s="52"/>
      <c r="J27" s="53"/>
      <c r="L27" s="11">
        <v>2000</v>
      </c>
      <c r="M27" s="49"/>
      <c r="N27" s="54"/>
      <c r="O27" s="25"/>
      <c r="P27" s="42"/>
    </row>
    <row r="28" spans="2:16" x14ac:dyDescent="0.25">
      <c r="E28" s="11">
        <v>2500</v>
      </c>
      <c r="F28" s="29" t="s">
        <v>23</v>
      </c>
      <c r="G28" s="50"/>
      <c r="H28" s="51"/>
      <c r="I28" s="52"/>
      <c r="J28" s="53"/>
      <c r="L28" s="11">
        <v>2500</v>
      </c>
      <c r="M28" s="49"/>
      <c r="N28" s="54"/>
      <c r="O28" s="25"/>
      <c r="P28" s="42"/>
    </row>
    <row r="29" spans="2:16" x14ac:dyDescent="0.25">
      <c r="E29" s="11">
        <v>3000</v>
      </c>
      <c r="F29" s="29" t="s">
        <v>23</v>
      </c>
      <c r="G29" s="50"/>
      <c r="H29" s="51"/>
      <c r="I29" s="52"/>
      <c r="J29" s="53"/>
      <c r="L29" s="11">
        <v>3000</v>
      </c>
      <c r="M29" s="49"/>
      <c r="N29" s="54"/>
      <c r="O29" s="25"/>
      <c r="P29" s="42"/>
    </row>
    <row r="30" spans="2:16" x14ac:dyDescent="0.25">
      <c r="E30" s="11">
        <v>3500</v>
      </c>
      <c r="F30" s="29" t="s">
        <v>12</v>
      </c>
      <c r="G30" s="4">
        <f t="shared" si="2"/>
        <v>87.084948357509063</v>
      </c>
      <c r="H30" s="24" t="s">
        <v>13</v>
      </c>
      <c r="I30" s="47">
        <f t="shared" si="3"/>
        <v>1.569648023236903</v>
      </c>
      <c r="J30" s="8">
        <f t="shared" si="4"/>
        <v>89.934207052527114</v>
      </c>
      <c r="L30" s="11">
        <v>3500</v>
      </c>
      <c r="M30" s="29" t="s">
        <v>14</v>
      </c>
      <c r="N30" s="44">
        <f t="shared" si="5"/>
        <v>373.84952577718542</v>
      </c>
      <c r="O30" s="25"/>
      <c r="P30" s="42"/>
    </row>
    <row r="31" spans="2:16" x14ac:dyDescent="0.25">
      <c r="E31" s="11">
        <v>4000</v>
      </c>
      <c r="F31" s="29" t="s">
        <v>12</v>
      </c>
      <c r="G31" s="4">
        <f t="shared" si="2"/>
        <v>191.26016075054662</v>
      </c>
      <c r="H31" s="24" t="s">
        <v>13</v>
      </c>
      <c r="I31" s="47">
        <f t="shared" si="3"/>
        <v>1.5702734788034736</v>
      </c>
      <c r="J31" s="8">
        <f t="shared" si="4"/>
        <v>89.970043016764578</v>
      </c>
      <c r="L31" s="11">
        <v>4000</v>
      </c>
      <c r="M31" s="29" t="s">
        <v>14</v>
      </c>
      <c r="N31" s="44">
        <f t="shared" si="5"/>
        <v>427.25660088821189</v>
      </c>
      <c r="O31" s="30"/>
      <c r="P31" s="4"/>
    </row>
    <row r="32" spans="2:16" ht="15.75" thickBot="1" x14ac:dyDescent="0.3">
      <c r="E32" s="12">
        <v>4500</v>
      </c>
      <c r="F32" s="31" t="s">
        <v>12</v>
      </c>
      <c r="G32" s="6">
        <f t="shared" si="2"/>
        <v>278.50218874073516</v>
      </c>
      <c r="H32" s="26" t="s">
        <v>13</v>
      </c>
      <c r="I32" s="48">
        <f t="shared" si="3"/>
        <v>1.5704372632049313</v>
      </c>
      <c r="J32" s="9">
        <f t="shared" si="4"/>
        <v>89.979427171718172</v>
      </c>
      <c r="L32" s="12">
        <v>4500</v>
      </c>
      <c r="M32" s="31" t="s">
        <v>14</v>
      </c>
      <c r="N32" s="45">
        <f t="shared" si="5"/>
        <v>480.66367599923842</v>
      </c>
      <c r="O32" s="30"/>
      <c r="P32" s="4"/>
    </row>
    <row r="33" spans="6:8" x14ac:dyDescent="0.25">
      <c r="F33" s="27"/>
      <c r="H33" s="19"/>
    </row>
    <row r="34" spans="6:8" x14ac:dyDescent="0.25">
      <c r="F34" s="19"/>
      <c r="H34" s="19"/>
    </row>
  </sheetData>
  <mergeCells count="3">
    <mergeCell ref="F23:J23"/>
    <mergeCell ref="G1:H1"/>
    <mergeCell ref="M23:N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Goll Roberto</cp:lastModifiedBy>
  <dcterms:created xsi:type="dcterms:W3CDTF">2015-06-05T18:17:20Z</dcterms:created>
  <dcterms:modified xsi:type="dcterms:W3CDTF">2024-02-05T06:12:24Z</dcterms:modified>
</cp:coreProperties>
</file>