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905E7EA-2E68-48EC-A267-8D4DB3238E4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Лист1" sheetId="1" r:id="rId1"/>
    <sheet name="Лист1 (2)" sheetId="4" r:id="rId2"/>
    <sheet name="Лист2" sheetId="2" r:id="rId3"/>
    <sheet name="Лист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7" i="4" l="1"/>
  <c r="P73" i="4"/>
  <c r="P59" i="4"/>
  <c r="P33" i="4"/>
  <c r="P46" i="4"/>
  <c r="P20" i="4"/>
  <c r="P18" i="4"/>
  <c r="O46" i="4"/>
  <c r="O78" i="4" a="1"/>
  <c r="O78" i="4" s="1"/>
  <c r="O73" i="4"/>
  <c r="H4" i="4"/>
  <c r="G8" i="4"/>
  <c r="F8" i="4"/>
  <c r="H212" i="4"/>
  <c r="H207" i="4"/>
  <c r="H206" i="4"/>
  <c r="H139" i="4"/>
  <c r="H138" i="4"/>
  <c r="H137" i="4"/>
  <c r="H134" i="4"/>
  <c r="O59" i="4"/>
  <c r="O33" i="4"/>
  <c r="O20" i="4"/>
  <c r="O64" i="4" a="1"/>
  <c r="O64" i="4" s="1"/>
  <c r="O50" i="4" a="1"/>
  <c r="O50" i="4" s="1"/>
  <c r="O37" i="4" a="1"/>
  <c r="O37" i="4" s="1"/>
  <c r="O24" i="4" a="1"/>
  <c r="O24" i="4" s="1"/>
  <c r="O11" i="4" a="1"/>
  <c r="O11" i="4" s="1"/>
  <c r="M19" i="4"/>
  <c r="N19" i="4" s="1"/>
  <c r="M32" i="4"/>
  <c r="N32" i="4" s="1"/>
  <c r="M45" i="4"/>
  <c r="N45" i="4" s="1"/>
  <c r="M72" i="4"/>
  <c r="N72" i="4" s="1"/>
  <c r="M58" i="4"/>
  <c r="N58" i="4" s="1"/>
  <c r="I2" i="4"/>
  <c r="O86" i="4" l="1"/>
  <c r="O80" i="4"/>
  <c r="O85" i="4"/>
  <c r="O84" i="4"/>
  <c r="O82" i="4"/>
  <c r="O79" i="4"/>
  <c r="O83" i="4"/>
  <c r="O81" i="4"/>
  <c r="O66" i="4"/>
  <c r="O72" i="4"/>
  <c r="O71" i="4"/>
  <c r="O70" i="4"/>
  <c r="O68" i="4"/>
  <c r="O65" i="4"/>
  <c r="O69" i="4"/>
  <c r="O67" i="4"/>
  <c r="O58" i="4"/>
  <c r="O55" i="4"/>
  <c r="O52" i="4"/>
  <c r="O51" i="4"/>
  <c r="O57" i="4"/>
  <c r="O56" i="4"/>
  <c r="O54" i="4"/>
  <c r="O53" i="4"/>
  <c r="O44" i="4"/>
  <c r="O38" i="4"/>
  <c r="O45" i="4"/>
  <c r="O43" i="4"/>
  <c r="O42" i="4"/>
  <c r="O41" i="4"/>
  <c r="O40" i="4"/>
  <c r="O39" i="4"/>
  <c r="O32" i="4"/>
  <c r="O30" i="4"/>
  <c r="O28" i="4"/>
  <c r="O25" i="4"/>
  <c r="O31" i="4"/>
  <c r="O29" i="4"/>
  <c r="O27" i="4"/>
  <c r="O26" i="4"/>
  <c r="O19" i="4"/>
  <c r="O18" i="4"/>
  <c r="O17" i="4"/>
  <c r="O16" i="4"/>
  <c r="O15" i="4"/>
  <c r="O14" i="4"/>
  <c r="O13" i="4"/>
  <c r="O1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8" i="4"/>
  <c r="H209" i="4"/>
  <c r="H210" i="4"/>
  <c r="H211" i="4"/>
  <c r="C8" i="4" l="1"/>
  <c r="D7" i="4"/>
  <c r="E7" i="4" s="1"/>
  <c r="D6" i="4"/>
  <c r="D5" i="4"/>
  <c r="D4" i="4"/>
  <c r="E4" i="4" s="1"/>
  <c r="D3" i="4"/>
  <c r="G5" i="4" l="1"/>
  <c r="E5" i="4"/>
  <c r="G3" i="4"/>
  <c r="E3" i="4"/>
  <c r="G6" i="4"/>
  <c r="E6" i="4"/>
  <c r="F6" i="4"/>
  <c r="F5" i="4"/>
  <c r="F3" i="4"/>
  <c r="M11" i="4" s="1"/>
  <c r="M50" i="4"/>
  <c r="G4" i="4"/>
  <c r="F4" i="4"/>
  <c r="G7" i="4"/>
  <c r="F7" i="4"/>
  <c r="M37" i="4"/>
  <c r="H6" i="4" l="1"/>
  <c r="H7" i="4"/>
  <c r="H3" i="4"/>
  <c r="N11" i="4" s="1"/>
  <c r="H5" i="4"/>
  <c r="N37" i="4" s="1"/>
  <c r="M38" i="4" s="1"/>
  <c r="N38" i="4" s="1"/>
  <c r="M39" i="4" s="1"/>
  <c r="N39" i="4" s="1"/>
  <c r="M40" i="4" s="1"/>
  <c r="N40" i="4" s="1"/>
  <c r="M41" i="4" s="1"/>
  <c r="N41" i="4" s="1"/>
  <c r="M42" i="4" s="1"/>
  <c r="N42" i="4" s="1"/>
  <c r="M43" i="4" s="1"/>
  <c r="N43" i="4" s="1"/>
  <c r="M44" i="4" s="1"/>
  <c r="N44" i="4" s="1"/>
  <c r="N50" i="4"/>
  <c r="M64" i="4"/>
  <c r="H67" i="4"/>
  <c r="M24" i="4"/>
  <c r="H75" i="4"/>
  <c r="H184" i="4"/>
  <c r="I2" i="1"/>
  <c r="I3" i="2"/>
  <c r="C8" i="2"/>
  <c r="C8" i="1"/>
  <c r="D7" i="2"/>
  <c r="D6" i="2"/>
  <c r="F6" i="2" s="1"/>
  <c r="D5" i="2"/>
  <c r="F5" i="2" s="1"/>
  <c r="D4" i="2"/>
  <c r="D3" i="2"/>
  <c r="F3" i="2" s="1"/>
  <c r="F7" i="2"/>
  <c r="E7" i="2"/>
  <c r="G7" i="2" s="1"/>
  <c r="F4" i="2"/>
  <c r="E3" i="1"/>
  <c r="D7" i="1"/>
  <c r="F7" i="1" s="1"/>
  <c r="D6" i="1"/>
  <c r="E6" i="1" s="1"/>
  <c r="D5" i="1"/>
  <c r="E5" i="1" s="1"/>
  <c r="D4" i="1"/>
  <c r="E4" i="1" s="1"/>
  <c r="D3" i="1"/>
  <c r="F3" i="1" s="1"/>
  <c r="E7" i="1" l="1"/>
  <c r="G7" i="1"/>
  <c r="F6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M5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9" i="1"/>
  <c r="F35" i="1"/>
  <c r="F51" i="1"/>
  <c r="F67" i="1"/>
  <c r="F83" i="1"/>
  <c r="F99" i="1"/>
  <c r="F115" i="1"/>
  <c r="F131" i="1"/>
  <c r="F143" i="1"/>
  <c r="F151" i="1"/>
  <c r="F155" i="1"/>
  <c r="F159" i="1"/>
  <c r="F163" i="1"/>
  <c r="F167" i="1"/>
  <c r="F171" i="1"/>
  <c r="F175" i="1"/>
  <c r="F179" i="1"/>
  <c r="F183" i="1"/>
  <c r="F187" i="1"/>
  <c r="F191" i="1"/>
  <c r="F23" i="1"/>
  <c r="F39" i="1"/>
  <c r="F55" i="1"/>
  <c r="F71" i="1"/>
  <c r="F87" i="1"/>
  <c r="F103" i="1"/>
  <c r="F119" i="1"/>
  <c r="F135" i="1"/>
  <c r="F146" i="1"/>
  <c r="F152" i="1"/>
  <c r="F156" i="1"/>
  <c r="F160" i="1"/>
  <c r="F164" i="1"/>
  <c r="F168" i="1"/>
  <c r="F172" i="1"/>
  <c r="F176" i="1"/>
  <c r="F180" i="1"/>
  <c r="F184" i="1"/>
  <c r="F188" i="1"/>
  <c r="F192" i="1"/>
  <c r="F27" i="1"/>
  <c r="F43" i="1"/>
  <c r="F59" i="1"/>
  <c r="F75" i="1"/>
  <c r="F91" i="1"/>
  <c r="F107" i="1"/>
  <c r="F123" i="1"/>
  <c r="F139" i="1"/>
  <c r="F147" i="1"/>
  <c r="F153" i="1"/>
  <c r="F157" i="1"/>
  <c r="F161" i="1"/>
  <c r="F165" i="1"/>
  <c r="F169" i="1"/>
  <c r="F173" i="1"/>
  <c r="F177" i="1"/>
  <c r="F181" i="1"/>
  <c r="F185" i="1"/>
  <c r="F189" i="1"/>
  <c r="F13" i="1"/>
  <c r="F47" i="1"/>
  <c r="F111" i="1"/>
  <c r="F154" i="1"/>
  <c r="F170" i="1"/>
  <c r="F186" i="1"/>
  <c r="F63" i="1"/>
  <c r="F127" i="1"/>
  <c r="F158" i="1"/>
  <c r="F174" i="1"/>
  <c r="F190" i="1"/>
  <c r="F15" i="1"/>
  <c r="F142" i="1"/>
  <c r="F178" i="1"/>
  <c r="F162" i="1"/>
  <c r="F95" i="1"/>
  <c r="F166" i="1"/>
  <c r="F31" i="1"/>
  <c r="F150" i="1"/>
  <c r="F182" i="1"/>
  <c r="F79" i="1"/>
  <c r="G6" i="1"/>
  <c r="N50" i="1" s="1"/>
  <c r="M24" i="1"/>
  <c r="D168" i="1"/>
  <c r="E52" i="1"/>
  <c r="E113" i="1"/>
  <c r="E126" i="1"/>
  <c r="E170" i="1"/>
  <c r="M37" i="1"/>
  <c r="E66" i="1"/>
  <c r="E5" i="2"/>
  <c r="G5" i="2" s="1"/>
  <c r="M11" i="1"/>
  <c r="C17" i="1"/>
  <c r="C21" i="1"/>
  <c r="C25" i="1"/>
  <c r="C29" i="1"/>
  <c r="C33" i="1"/>
  <c r="C37" i="1"/>
  <c r="C41" i="1"/>
  <c r="C45" i="1"/>
  <c r="C49" i="1"/>
  <c r="C53" i="1"/>
  <c r="C14" i="1"/>
  <c r="C18" i="1"/>
  <c r="C22" i="1"/>
  <c r="C26" i="1"/>
  <c r="C30" i="1"/>
  <c r="C34" i="1"/>
  <c r="C38" i="1"/>
  <c r="C42" i="1"/>
  <c r="C46" i="1"/>
  <c r="C50" i="1"/>
  <c r="C19" i="1"/>
  <c r="C27" i="1"/>
  <c r="C35" i="1"/>
  <c r="C43" i="1"/>
  <c r="C51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23" i="1"/>
  <c r="C39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24" i="1"/>
  <c r="C40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20" i="1"/>
  <c r="C28" i="1"/>
  <c r="C36" i="1"/>
  <c r="C44" i="1"/>
  <c r="C52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3" i="1"/>
  <c r="C15" i="1"/>
  <c r="C31" i="1"/>
  <c r="C47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6" i="1"/>
  <c r="C32" i="1"/>
  <c r="C48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M64" i="1"/>
  <c r="N64" i="1" s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3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23" i="1"/>
  <c r="G39" i="1"/>
  <c r="G55" i="1"/>
  <c r="G71" i="1"/>
  <c r="G87" i="1"/>
  <c r="G103" i="1"/>
  <c r="G119" i="1"/>
  <c r="G135" i="1"/>
  <c r="G151" i="1"/>
  <c r="G167" i="1"/>
  <c r="G183" i="1"/>
  <c r="G27" i="1"/>
  <c r="G43" i="1"/>
  <c r="G59" i="1"/>
  <c r="G75" i="1"/>
  <c r="G91" i="1"/>
  <c r="G107" i="1"/>
  <c r="G123" i="1"/>
  <c r="G139" i="1"/>
  <c r="G155" i="1"/>
  <c r="G171" i="1"/>
  <c r="G187" i="1"/>
  <c r="G15" i="1"/>
  <c r="G31" i="1"/>
  <c r="G47" i="1"/>
  <c r="G63" i="1"/>
  <c r="G79" i="1"/>
  <c r="G95" i="1"/>
  <c r="G111" i="1"/>
  <c r="G127" i="1"/>
  <c r="G143" i="1"/>
  <c r="G159" i="1"/>
  <c r="G175" i="1"/>
  <c r="G191" i="1"/>
  <c r="G35" i="1"/>
  <c r="G99" i="1"/>
  <c r="G163" i="1"/>
  <c r="G51" i="1"/>
  <c r="G115" i="1"/>
  <c r="G179" i="1"/>
  <c r="G67" i="1"/>
  <c r="G19" i="1"/>
  <c r="G147" i="1"/>
  <c r="G83" i="1"/>
  <c r="G131" i="1"/>
  <c r="F5" i="1"/>
  <c r="E15" i="1" s="1"/>
  <c r="E3" i="2"/>
  <c r="G3" i="2" s="1"/>
  <c r="G3" i="1"/>
  <c r="H68" i="4"/>
  <c r="H54" i="4"/>
  <c r="H121" i="4"/>
  <c r="H14" i="4"/>
  <c r="H79" i="4"/>
  <c r="H58" i="4"/>
  <c r="H47" i="4"/>
  <c r="H77" i="4"/>
  <c r="H125" i="4"/>
  <c r="H126" i="4"/>
  <c r="H127" i="4"/>
  <c r="H122" i="4"/>
  <c r="H114" i="4"/>
  <c r="H41" i="4"/>
  <c r="H185" i="4"/>
  <c r="H37" i="4"/>
  <c r="H57" i="4"/>
  <c r="H160" i="4"/>
  <c r="H22" i="4"/>
  <c r="H61" i="4"/>
  <c r="H101" i="4"/>
  <c r="H33" i="4"/>
  <c r="H25" i="4"/>
  <c r="H81" i="4"/>
  <c r="H102" i="4"/>
  <c r="H146" i="4"/>
  <c r="H176" i="4"/>
  <c r="H17" i="4"/>
  <c r="H31" i="4"/>
  <c r="H21" i="4"/>
  <c r="H15" i="4"/>
  <c r="H96" i="4"/>
  <c r="H35" i="4"/>
  <c r="H45" i="4"/>
  <c r="H145" i="4"/>
  <c r="H181" i="4"/>
  <c r="H85" i="4"/>
  <c r="H43" i="4"/>
  <c r="H136" i="4"/>
  <c r="H69" i="4"/>
  <c r="H103" i="4"/>
  <c r="H49" i="4"/>
  <c r="H117" i="4"/>
  <c r="H110" i="4"/>
  <c r="H20" i="4"/>
  <c r="H104" i="4"/>
  <c r="H147" i="4"/>
  <c r="H165" i="4"/>
  <c r="H183" i="4"/>
  <c r="H23" i="4"/>
  <c r="H36" i="4"/>
  <c r="H151" i="4"/>
  <c r="H98" i="4"/>
  <c r="H50" i="4"/>
  <c r="H130" i="4"/>
  <c r="H74" i="4"/>
  <c r="H129" i="4"/>
  <c r="H155" i="4"/>
  <c r="H173" i="4"/>
  <c r="H191" i="4"/>
  <c r="H144" i="4"/>
  <c r="H162" i="4"/>
  <c r="H34" i="4"/>
  <c r="H73" i="4"/>
  <c r="H152" i="4"/>
  <c r="H63" i="4"/>
  <c r="H99" i="4"/>
  <c r="H109" i="4"/>
  <c r="H124" i="4"/>
  <c r="H166" i="4"/>
  <c r="H86" i="4"/>
  <c r="H52" i="4"/>
  <c r="H149" i="4"/>
  <c r="H148" i="4"/>
  <c r="H106" i="4"/>
  <c r="H51" i="4"/>
  <c r="H140" i="4"/>
  <c r="H158" i="4"/>
  <c r="H92" i="4"/>
  <c r="H62" i="4"/>
  <c r="H170" i="4"/>
  <c r="H159" i="4"/>
  <c r="H30" i="4"/>
  <c r="H19" i="4"/>
  <c r="H111" i="4"/>
  <c r="H131" i="4"/>
  <c r="H174" i="4"/>
  <c r="H18" i="4"/>
  <c r="H163" i="4"/>
  <c r="H72" i="4"/>
  <c r="H88" i="4"/>
  <c r="H128" i="4"/>
  <c r="H118" i="4"/>
  <c r="H188" i="4"/>
  <c r="H13" i="4"/>
  <c r="H70" i="4"/>
  <c r="H48" i="4"/>
  <c r="H60" i="4"/>
  <c r="H175" i="4"/>
  <c r="H24" i="4"/>
  <c r="H66" i="4"/>
  <c r="H80" i="4"/>
  <c r="H40" i="4"/>
  <c r="H59" i="4"/>
  <c r="H28" i="4"/>
  <c r="H112" i="4"/>
  <c r="H164" i="4"/>
  <c r="H182" i="4"/>
  <c r="H135" i="4"/>
  <c r="H105" i="4"/>
  <c r="H133" i="4"/>
  <c r="H169" i="4"/>
  <c r="H83" i="4"/>
  <c r="H39" i="4"/>
  <c r="H95" i="4"/>
  <c r="H55" i="4"/>
  <c r="H89" i="4"/>
  <c r="H91" i="4"/>
  <c r="H153" i="4"/>
  <c r="H171" i="4"/>
  <c r="H189" i="4"/>
  <c r="H27" i="4"/>
  <c r="H42" i="4"/>
  <c r="H84" i="4"/>
  <c r="H78" i="4"/>
  <c r="H167" i="4"/>
  <c r="H90" i="4"/>
  <c r="H156" i="4"/>
  <c r="H192" i="4"/>
  <c r="H32" i="4"/>
  <c r="H177" i="4"/>
  <c r="H172" i="4"/>
  <c r="H97" i="4"/>
  <c r="H64" i="4"/>
  <c r="H100" i="4"/>
  <c r="H187" i="4"/>
  <c r="H94" i="4"/>
  <c r="H142" i="4"/>
  <c r="H178" i="4"/>
  <c r="H44" i="4"/>
  <c r="H157" i="4"/>
  <c r="H113" i="4"/>
  <c r="H87" i="4"/>
  <c r="H141" i="4"/>
  <c r="H93" i="4"/>
  <c r="H107" i="4"/>
  <c r="H115" i="4"/>
  <c r="H116" i="4"/>
  <c r="H180" i="4"/>
  <c r="H16" i="4"/>
  <c r="H29" i="4"/>
  <c r="H71" i="4"/>
  <c r="H108" i="4"/>
  <c r="H38" i="4"/>
  <c r="H123" i="4"/>
  <c r="H65" i="4"/>
  <c r="H120" i="4"/>
  <c r="H56" i="4"/>
  <c r="H154" i="4"/>
  <c r="H190" i="4"/>
  <c r="H26" i="4"/>
  <c r="H46" i="4"/>
  <c r="H53" i="4"/>
  <c r="H82" i="4"/>
  <c r="H76" i="4"/>
  <c r="H119" i="4"/>
  <c r="H143" i="4"/>
  <c r="H161" i="4"/>
  <c r="H179" i="4"/>
  <c r="H132" i="4"/>
  <c r="H150" i="4"/>
  <c r="H168" i="4"/>
  <c r="H186" i="4"/>
  <c r="N64" i="4"/>
  <c r="M12" i="4"/>
  <c r="N24" i="4"/>
  <c r="M51" i="4"/>
  <c r="N51" i="4" s="1"/>
  <c r="M52" i="4" s="1"/>
  <c r="N52" i="4" s="1"/>
  <c r="M53" i="4" s="1"/>
  <c r="N53" i="4" s="1"/>
  <c r="M54" i="4" s="1"/>
  <c r="N54" i="4" s="1"/>
  <c r="M55" i="4" s="1"/>
  <c r="N55" i="4" s="1"/>
  <c r="M56" i="4" s="1"/>
  <c r="N56" i="4" s="1"/>
  <c r="M57" i="4" s="1"/>
  <c r="N57" i="4" s="1"/>
  <c r="G5" i="1"/>
  <c r="F4" i="1"/>
  <c r="D20" i="1" s="1"/>
  <c r="E6" i="2"/>
  <c r="G6" i="2" s="1"/>
  <c r="E4" i="2"/>
  <c r="G4" i="2" s="1"/>
  <c r="E130" i="1" l="1"/>
  <c r="E118" i="1"/>
  <c r="E106" i="1"/>
  <c r="E13" i="1"/>
  <c r="E65" i="1"/>
  <c r="E87" i="1"/>
  <c r="D58" i="1"/>
  <c r="E192" i="1"/>
  <c r="E86" i="1"/>
  <c r="E181" i="1"/>
  <c r="E53" i="1"/>
  <c r="E75" i="1"/>
  <c r="D169" i="1"/>
  <c r="E171" i="1"/>
  <c r="E187" i="1"/>
  <c r="E74" i="1"/>
  <c r="E177" i="1"/>
  <c r="E49" i="1"/>
  <c r="E71" i="1"/>
  <c r="D105" i="1"/>
  <c r="E107" i="1"/>
  <c r="E155" i="1"/>
  <c r="E26" i="1"/>
  <c r="E165" i="1"/>
  <c r="E37" i="1"/>
  <c r="E59" i="1"/>
  <c r="D41" i="1"/>
  <c r="E78" i="1"/>
  <c r="E144" i="1"/>
  <c r="E190" i="1"/>
  <c r="E161" i="1"/>
  <c r="E33" i="1"/>
  <c r="E55" i="1"/>
  <c r="E178" i="1"/>
  <c r="E112" i="1"/>
  <c r="E174" i="1"/>
  <c r="E149" i="1"/>
  <c r="E21" i="1"/>
  <c r="E43" i="1"/>
  <c r="E167" i="1"/>
  <c r="E102" i="1"/>
  <c r="E168" i="1"/>
  <c r="H168" i="1" s="1"/>
  <c r="E145" i="1"/>
  <c r="E17" i="1"/>
  <c r="E39" i="1"/>
  <c r="E135" i="1"/>
  <c r="E30" i="1"/>
  <c r="E152" i="1"/>
  <c r="E133" i="1"/>
  <c r="E72" i="1"/>
  <c r="E27" i="1"/>
  <c r="E124" i="1"/>
  <c r="E191" i="1"/>
  <c r="E147" i="1"/>
  <c r="E129" i="1"/>
  <c r="E68" i="1"/>
  <c r="E23" i="1"/>
  <c r="E90" i="1"/>
  <c r="E175" i="1"/>
  <c r="E131" i="1"/>
  <c r="E117" i="1"/>
  <c r="E56" i="1"/>
  <c r="D52" i="1"/>
  <c r="H52" i="1" s="1"/>
  <c r="E162" i="1"/>
  <c r="E154" i="1"/>
  <c r="E110" i="1"/>
  <c r="E101" i="1"/>
  <c r="E40" i="1"/>
  <c r="D40" i="1"/>
  <c r="E140" i="1"/>
  <c r="E148" i="1"/>
  <c r="E104" i="1"/>
  <c r="E97" i="1"/>
  <c r="E36" i="1"/>
  <c r="D155" i="1"/>
  <c r="E82" i="1"/>
  <c r="E132" i="1"/>
  <c r="E84" i="1"/>
  <c r="E85" i="1"/>
  <c r="E24" i="1"/>
  <c r="D135" i="1"/>
  <c r="N12" i="4"/>
  <c r="M13" i="4" s="1"/>
  <c r="N13" i="4" s="1"/>
  <c r="E18" i="1"/>
  <c r="E127" i="1"/>
  <c r="E70" i="1"/>
  <c r="E81" i="1"/>
  <c r="E20" i="1"/>
  <c r="H20" i="1" s="1"/>
  <c r="D186" i="1"/>
  <c r="E151" i="1"/>
  <c r="E139" i="1"/>
  <c r="E111" i="1"/>
  <c r="E22" i="1"/>
  <c r="E69" i="1"/>
  <c r="E91" i="1"/>
  <c r="D122" i="1"/>
  <c r="D163" i="1"/>
  <c r="D136" i="1"/>
  <c r="D172" i="1"/>
  <c r="D91" i="1"/>
  <c r="D103" i="1"/>
  <c r="D170" i="1"/>
  <c r="H170" i="1" s="1"/>
  <c r="D106" i="1"/>
  <c r="H106" i="1" s="1"/>
  <c r="D42" i="1"/>
  <c r="D153" i="1"/>
  <c r="D89" i="1"/>
  <c r="G4" i="1"/>
  <c r="D17" i="1"/>
  <c r="D33" i="1"/>
  <c r="D26" i="1"/>
  <c r="H26" i="1" s="1"/>
  <c r="D45" i="1"/>
  <c r="D61" i="1"/>
  <c r="D77" i="1"/>
  <c r="D93" i="1"/>
  <c r="D109" i="1"/>
  <c r="D125" i="1"/>
  <c r="D141" i="1"/>
  <c r="D157" i="1"/>
  <c r="D173" i="1"/>
  <c r="D189" i="1"/>
  <c r="D27" i="1"/>
  <c r="H27" i="1" s="1"/>
  <c r="D46" i="1"/>
  <c r="D62" i="1"/>
  <c r="D78" i="1"/>
  <c r="H78" i="1" s="1"/>
  <c r="D94" i="1"/>
  <c r="D110" i="1"/>
  <c r="H110" i="1" s="1"/>
  <c r="D126" i="1"/>
  <c r="H126" i="1" s="1"/>
  <c r="D142" i="1"/>
  <c r="D158" i="1"/>
  <c r="D174" i="1"/>
  <c r="H174" i="1" s="1"/>
  <c r="D190" i="1"/>
  <c r="D47" i="1"/>
  <c r="D79" i="1"/>
  <c r="D111" i="1"/>
  <c r="D143" i="1"/>
  <c r="D175" i="1"/>
  <c r="D43" i="1"/>
  <c r="D107" i="1"/>
  <c r="H107" i="1" s="1"/>
  <c r="D171" i="1"/>
  <c r="D60" i="1"/>
  <c r="D124" i="1"/>
  <c r="H124" i="1" s="1"/>
  <c r="D188" i="1"/>
  <c r="D48" i="1"/>
  <c r="D80" i="1"/>
  <c r="D112" i="1"/>
  <c r="H112" i="1" s="1"/>
  <c r="D144" i="1"/>
  <c r="D176" i="1"/>
  <c r="D51" i="1"/>
  <c r="D115" i="1"/>
  <c r="D179" i="1"/>
  <c r="D68" i="1"/>
  <c r="H68" i="1" s="1"/>
  <c r="D132" i="1"/>
  <c r="D21" i="1"/>
  <c r="H21" i="1" s="1"/>
  <c r="D37" i="1"/>
  <c r="D31" i="1"/>
  <c r="D49" i="1"/>
  <c r="H49" i="1" s="1"/>
  <c r="D65" i="1"/>
  <c r="H65" i="1" s="1"/>
  <c r="D81" i="1"/>
  <c r="H81" i="1" s="1"/>
  <c r="D97" i="1"/>
  <c r="H97" i="1" s="1"/>
  <c r="D113" i="1"/>
  <c r="H113" i="1" s="1"/>
  <c r="D129" i="1"/>
  <c r="D145" i="1"/>
  <c r="D161" i="1"/>
  <c r="D177" i="1"/>
  <c r="D13" i="1"/>
  <c r="H13" i="1" s="1"/>
  <c r="D32" i="1"/>
  <c r="D50" i="1"/>
  <c r="D66" i="1"/>
  <c r="H66" i="1" s="1"/>
  <c r="D82" i="1"/>
  <c r="D98" i="1"/>
  <c r="D114" i="1"/>
  <c r="D130" i="1"/>
  <c r="D146" i="1"/>
  <c r="D162" i="1"/>
  <c r="D178" i="1"/>
  <c r="H178" i="1" s="1"/>
  <c r="D18" i="1"/>
  <c r="H18" i="1" s="1"/>
  <c r="D55" i="1"/>
  <c r="D87" i="1"/>
  <c r="D119" i="1"/>
  <c r="D151" i="1"/>
  <c r="D183" i="1"/>
  <c r="D59" i="1"/>
  <c r="D123" i="1"/>
  <c r="D187" i="1"/>
  <c r="D76" i="1"/>
  <c r="D140" i="1"/>
  <c r="H140" i="1" s="1"/>
  <c r="D19" i="1"/>
  <c r="D56" i="1"/>
  <c r="D88" i="1"/>
  <c r="D120" i="1"/>
  <c r="D152" i="1"/>
  <c r="D184" i="1"/>
  <c r="D67" i="1"/>
  <c r="D131" i="1"/>
  <c r="D14" i="1"/>
  <c r="D84" i="1"/>
  <c r="D148" i="1"/>
  <c r="D25" i="1"/>
  <c r="D15" i="1"/>
  <c r="D36" i="1"/>
  <c r="D53" i="1"/>
  <c r="H53" i="1" s="1"/>
  <c r="D69" i="1"/>
  <c r="D85" i="1"/>
  <c r="D101" i="1"/>
  <c r="H101" i="1" s="1"/>
  <c r="D117" i="1"/>
  <c r="D133" i="1"/>
  <c r="D149" i="1"/>
  <c r="H149" i="1" s="1"/>
  <c r="D165" i="1"/>
  <c r="H165" i="1" s="1"/>
  <c r="D181" i="1"/>
  <c r="D16" i="1"/>
  <c r="D38" i="1"/>
  <c r="D54" i="1"/>
  <c r="D70" i="1"/>
  <c r="H70" i="1" s="1"/>
  <c r="D86" i="1"/>
  <c r="D102" i="1"/>
  <c r="D118" i="1"/>
  <c r="H118" i="1" s="1"/>
  <c r="D134" i="1"/>
  <c r="D150" i="1"/>
  <c r="D166" i="1"/>
  <c r="D182" i="1"/>
  <c r="D28" i="1"/>
  <c r="D63" i="1"/>
  <c r="D95" i="1"/>
  <c r="D127" i="1"/>
  <c r="H127" i="1" s="1"/>
  <c r="D159" i="1"/>
  <c r="D191" i="1"/>
  <c r="D75" i="1"/>
  <c r="D139" i="1"/>
  <c r="D24" i="1"/>
  <c r="D92" i="1"/>
  <c r="D156" i="1"/>
  <c r="D30" i="1"/>
  <c r="D64" i="1"/>
  <c r="D96" i="1"/>
  <c r="D128" i="1"/>
  <c r="D160" i="1"/>
  <c r="D192" i="1"/>
  <c r="H192" i="1" s="1"/>
  <c r="D83" i="1"/>
  <c r="D147" i="1"/>
  <c r="H147" i="1" s="1"/>
  <c r="D35" i="1"/>
  <c r="D100" i="1"/>
  <c r="D164" i="1"/>
  <c r="D180" i="1"/>
  <c r="D99" i="1"/>
  <c r="D104" i="1"/>
  <c r="D108" i="1"/>
  <c r="D23" i="1"/>
  <c r="D71" i="1"/>
  <c r="H71" i="1" s="1"/>
  <c r="D154" i="1"/>
  <c r="D90" i="1"/>
  <c r="D22" i="1"/>
  <c r="D137" i="1"/>
  <c r="D73" i="1"/>
  <c r="D29" i="1"/>
  <c r="H15" i="1"/>
  <c r="M65" i="1"/>
  <c r="N65" i="1" s="1"/>
  <c r="M66" i="1" s="1"/>
  <c r="D116" i="1"/>
  <c r="D34" i="1"/>
  <c r="D72" i="1"/>
  <c r="H72" i="1" s="1"/>
  <c r="D44" i="1"/>
  <c r="D167" i="1"/>
  <c r="H167" i="1" s="1"/>
  <c r="D39" i="1"/>
  <c r="D138" i="1"/>
  <c r="D74" i="1"/>
  <c r="D185" i="1"/>
  <c r="D121" i="1"/>
  <c r="D57" i="1"/>
  <c r="N24" i="1"/>
  <c r="H155" i="1"/>
  <c r="N37" i="1"/>
  <c r="N11" i="1"/>
  <c r="E108" i="1"/>
  <c r="E150" i="1"/>
  <c r="E14" i="1"/>
  <c r="E156" i="1"/>
  <c r="E114" i="1"/>
  <c r="E34" i="1"/>
  <c r="E119" i="1"/>
  <c r="E182" i="1"/>
  <c r="E96" i="1"/>
  <c r="E176" i="1"/>
  <c r="E134" i="1"/>
  <c r="E88" i="1"/>
  <c r="E186" i="1"/>
  <c r="H186" i="1" s="1"/>
  <c r="E164" i="1"/>
  <c r="E143" i="1"/>
  <c r="E122" i="1"/>
  <c r="E100" i="1"/>
  <c r="E58" i="1"/>
  <c r="E184" i="1"/>
  <c r="E163" i="1"/>
  <c r="E142" i="1"/>
  <c r="E120" i="1"/>
  <c r="E99" i="1"/>
  <c r="E54" i="1"/>
  <c r="E189" i="1"/>
  <c r="E173" i="1"/>
  <c r="E157" i="1"/>
  <c r="E141" i="1"/>
  <c r="E125" i="1"/>
  <c r="E109" i="1"/>
  <c r="E93" i="1"/>
  <c r="E77" i="1"/>
  <c r="E61" i="1"/>
  <c r="E45" i="1"/>
  <c r="E29" i="1"/>
  <c r="E80" i="1"/>
  <c r="E64" i="1"/>
  <c r="E48" i="1"/>
  <c r="E32" i="1"/>
  <c r="E16" i="1"/>
  <c r="E83" i="1"/>
  <c r="E67" i="1"/>
  <c r="E51" i="1"/>
  <c r="E35" i="1"/>
  <c r="E19" i="1"/>
  <c r="M51" i="1"/>
  <c r="N51" i="1" s="1"/>
  <c r="M52" i="1" s="1"/>
  <c r="N52" i="1" s="1"/>
  <c r="M53" i="1" s="1"/>
  <c r="E172" i="1"/>
  <c r="E50" i="1"/>
  <c r="E128" i="1"/>
  <c r="E188" i="1"/>
  <c r="E146" i="1"/>
  <c r="E103" i="1"/>
  <c r="E183" i="1"/>
  <c r="E98" i="1"/>
  <c r="E160" i="1"/>
  <c r="E46" i="1"/>
  <c r="E166" i="1"/>
  <c r="E123" i="1"/>
  <c r="E62" i="1"/>
  <c r="E180" i="1"/>
  <c r="E159" i="1"/>
  <c r="E138" i="1"/>
  <c r="E116" i="1"/>
  <c r="E94" i="1"/>
  <c r="E42" i="1"/>
  <c r="E179" i="1"/>
  <c r="E158" i="1"/>
  <c r="E136" i="1"/>
  <c r="E115" i="1"/>
  <c r="E92" i="1"/>
  <c r="E38" i="1"/>
  <c r="E185" i="1"/>
  <c r="E169" i="1"/>
  <c r="E153" i="1"/>
  <c r="E137" i="1"/>
  <c r="E121" i="1"/>
  <c r="E105" i="1"/>
  <c r="H105" i="1" s="1"/>
  <c r="E89" i="1"/>
  <c r="E73" i="1"/>
  <c r="E57" i="1"/>
  <c r="E41" i="1"/>
  <c r="E25" i="1"/>
  <c r="E76" i="1"/>
  <c r="E60" i="1"/>
  <c r="E44" i="1"/>
  <c r="E28" i="1"/>
  <c r="E95" i="1"/>
  <c r="E79" i="1"/>
  <c r="E63" i="1"/>
  <c r="E47" i="1"/>
  <c r="E31" i="1"/>
  <c r="H8" i="4"/>
  <c r="N90" i="4"/>
  <c r="M78" i="4"/>
  <c r="N91" i="4"/>
  <c r="N96" i="4" s="1"/>
  <c r="N94" i="4" s="1"/>
  <c r="M65" i="4"/>
  <c r="N65" i="4" s="1"/>
  <c r="M66" i="4" s="1"/>
  <c r="N66" i="4" s="1"/>
  <c r="M67" i="4" s="1"/>
  <c r="N67" i="4" s="1"/>
  <c r="M68" i="4" s="1"/>
  <c r="N68" i="4" s="1"/>
  <c r="M69" i="4" s="1"/>
  <c r="N69" i="4" s="1"/>
  <c r="M70" i="4" s="1"/>
  <c r="N70" i="4" s="1"/>
  <c r="M71" i="4" s="1"/>
  <c r="N71" i="4" s="1"/>
  <c r="M25" i="4"/>
  <c r="N25" i="4" s="1"/>
  <c r="M26" i="4" s="1"/>
  <c r="N26" i="4" s="1"/>
  <c r="M27" i="4" s="1"/>
  <c r="N27" i="4" s="1"/>
  <c r="M28" i="4" s="1"/>
  <c r="N28" i="4" s="1"/>
  <c r="M29" i="4" s="1"/>
  <c r="N29" i="4" s="1"/>
  <c r="M30" i="4" s="1"/>
  <c r="N30" i="4" s="1"/>
  <c r="M31" i="4" s="1"/>
  <c r="N31" i="4" s="1"/>
  <c r="N66" i="1"/>
  <c r="M67" i="1" s="1"/>
  <c r="H40" i="1" l="1"/>
  <c r="H55" i="1"/>
  <c r="H135" i="1"/>
  <c r="H133" i="1"/>
  <c r="H130" i="1"/>
  <c r="H154" i="1"/>
  <c r="H177" i="1"/>
  <c r="H43" i="1"/>
  <c r="H82" i="1"/>
  <c r="H17" i="1"/>
  <c r="H117" i="1"/>
  <c r="H169" i="1"/>
  <c r="H69" i="1"/>
  <c r="H39" i="1"/>
  <c r="H59" i="1"/>
  <c r="H104" i="1"/>
  <c r="H58" i="1"/>
  <c r="H75" i="1"/>
  <c r="H148" i="1"/>
  <c r="H191" i="1"/>
  <c r="H131" i="1"/>
  <c r="H87" i="1"/>
  <c r="H145" i="1"/>
  <c r="H41" i="1"/>
  <c r="H181" i="1"/>
  <c r="H129" i="1"/>
  <c r="H56" i="1"/>
  <c r="H171" i="1"/>
  <c r="H36" i="1"/>
  <c r="H90" i="1"/>
  <c r="H30" i="1"/>
  <c r="H187" i="1"/>
  <c r="H132" i="1"/>
  <c r="H175" i="1"/>
  <c r="M14" i="4"/>
  <c r="N14" i="4" s="1"/>
  <c r="M15" i="4" s="1"/>
  <c r="N15" i="4" s="1"/>
  <c r="M16" i="4" s="1"/>
  <c r="N16" i="4" s="1"/>
  <c r="M17" i="4" s="1"/>
  <c r="N17" i="4" s="1"/>
  <c r="M18" i="4" s="1"/>
  <c r="N18" i="4" s="1"/>
  <c r="H162" i="1"/>
  <c r="H33" i="1"/>
  <c r="H22" i="1"/>
  <c r="H85" i="1"/>
  <c r="H152" i="1"/>
  <c r="H37" i="1"/>
  <c r="H23" i="1"/>
  <c r="H102" i="1"/>
  <c r="H86" i="1"/>
  <c r="H111" i="1"/>
  <c r="H24" i="1"/>
  <c r="H139" i="1"/>
  <c r="H84" i="1"/>
  <c r="H151" i="1"/>
  <c r="H91" i="1"/>
  <c r="H122" i="1"/>
  <c r="H161" i="1"/>
  <c r="H190" i="1"/>
  <c r="H144" i="1"/>
  <c r="H74" i="1"/>
  <c r="H77" i="1"/>
  <c r="H141" i="1"/>
  <c r="H163" i="1"/>
  <c r="H88" i="1"/>
  <c r="H16" i="1"/>
  <c r="H134" i="1"/>
  <c r="H115" i="1"/>
  <c r="H159" i="1"/>
  <c r="H183" i="1"/>
  <c r="H79" i="1"/>
  <c r="H94" i="1"/>
  <c r="H103" i="1"/>
  <c r="H19" i="1"/>
  <c r="H136" i="1"/>
  <c r="H46" i="1"/>
  <c r="H76" i="1"/>
  <c r="H73" i="1"/>
  <c r="H158" i="1"/>
  <c r="H146" i="1"/>
  <c r="H67" i="1"/>
  <c r="H28" i="1"/>
  <c r="H153" i="1"/>
  <c r="H179" i="1"/>
  <c r="H83" i="1"/>
  <c r="H64" i="1"/>
  <c r="H100" i="1"/>
  <c r="H108" i="1"/>
  <c r="H92" i="1"/>
  <c r="H98" i="1"/>
  <c r="H188" i="1"/>
  <c r="H31" i="1"/>
  <c r="H95" i="1"/>
  <c r="H137" i="1"/>
  <c r="H38" i="1"/>
  <c r="H116" i="1"/>
  <c r="H62" i="1"/>
  <c r="H160" i="1"/>
  <c r="H172" i="1"/>
  <c r="H157" i="1"/>
  <c r="H185" i="1"/>
  <c r="H120" i="1"/>
  <c r="H138" i="1"/>
  <c r="H166" i="1"/>
  <c r="H14" i="1"/>
  <c r="H80" i="1"/>
  <c r="H42" i="1"/>
  <c r="H143" i="1"/>
  <c r="H119" i="1"/>
  <c r="H125" i="1"/>
  <c r="H121" i="1"/>
  <c r="H180" i="1"/>
  <c r="H50" i="1"/>
  <c r="H48" i="1"/>
  <c r="H45" i="1"/>
  <c r="H109" i="1"/>
  <c r="H173" i="1"/>
  <c r="H164" i="1"/>
  <c r="H176" i="1"/>
  <c r="H150" i="1"/>
  <c r="H61" i="1"/>
  <c r="H189" i="1"/>
  <c r="H142" i="1"/>
  <c r="H128" i="1"/>
  <c r="H156" i="1"/>
  <c r="H60" i="1"/>
  <c r="H57" i="1"/>
  <c r="H51" i="1"/>
  <c r="H99" i="1"/>
  <c r="H184" i="1"/>
  <c r="H44" i="1"/>
  <c r="H34" i="1"/>
  <c r="H47" i="1"/>
  <c r="H123" i="1"/>
  <c r="H29" i="1"/>
  <c r="H25" i="1"/>
  <c r="H32" i="1"/>
  <c r="H93" i="1"/>
  <c r="H89" i="1"/>
  <c r="H114" i="1"/>
  <c r="H96" i="1"/>
  <c r="H63" i="1"/>
  <c r="H35" i="1"/>
  <c r="H54" i="1"/>
  <c r="H182" i="1"/>
  <c r="M38" i="1"/>
  <c r="N38" i="1" s="1"/>
  <c r="M39" i="1" s="1"/>
  <c r="N39" i="1" s="1"/>
  <c r="M40" i="1" s="1"/>
  <c r="N40" i="1" s="1"/>
  <c r="M41" i="1" s="1"/>
  <c r="N41" i="1" s="1"/>
  <c r="M42" i="1" s="1"/>
  <c r="N42" i="1" s="1"/>
  <c r="M43" i="1" s="1"/>
  <c r="N43" i="1" s="1"/>
  <c r="M44" i="1" s="1"/>
  <c r="N44" i="1" s="1"/>
  <c r="M25" i="1"/>
  <c r="N25" i="1" s="1"/>
  <c r="M26" i="1" s="1"/>
  <c r="N26" i="1" s="1"/>
  <c r="M27" i="1" s="1"/>
  <c r="N27" i="1" s="1"/>
  <c r="M28" i="1" s="1"/>
  <c r="N28" i="1" s="1"/>
  <c r="M29" i="1" s="1"/>
  <c r="N29" i="1" s="1"/>
  <c r="M30" i="1" s="1"/>
  <c r="N30" i="1" s="1"/>
  <c r="M31" i="1" s="1"/>
  <c r="N31" i="1" s="1"/>
  <c r="N93" i="4"/>
  <c r="N92" i="4"/>
  <c r="M12" i="1"/>
  <c r="N78" i="4"/>
  <c r="N67" i="1"/>
  <c r="M68" i="1" s="1"/>
  <c r="N53" i="1"/>
  <c r="M54" i="1" s="1"/>
  <c r="P40" i="4" l="1"/>
  <c r="P45" i="4"/>
  <c r="P56" i="4"/>
  <c r="P58" i="4"/>
  <c r="F8" i="1"/>
  <c r="E8" i="1"/>
  <c r="M78" i="1" s="1"/>
  <c r="N91" i="1"/>
  <c r="N90" i="1"/>
  <c r="N12" i="1"/>
  <c r="M13" i="1" s="1"/>
  <c r="N13" i="1" s="1"/>
  <c r="M14" i="1" s="1"/>
  <c r="N14" i="1" s="1"/>
  <c r="M15" i="1" s="1"/>
  <c r="N15" i="1" s="1"/>
  <c r="M16" i="1" s="1"/>
  <c r="N16" i="1" s="1"/>
  <c r="M17" i="1" s="1"/>
  <c r="N17" i="1" s="1"/>
  <c r="M18" i="1" s="1"/>
  <c r="N18" i="1" s="1"/>
  <c r="O37" i="1" a="1"/>
  <c r="P37" i="4"/>
  <c r="O24" i="1" a="1"/>
  <c r="P42" i="4"/>
  <c r="P44" i="4"/>
  <c r="P43" i="4"/>
  <c r="P57" i="4"/>
  <c r="P53" i="4"/>
  <c r="S78" i="4"/>
  <c r="T78" i="4" s="1"/>
  <c r="U78" i="4" s="1"/>
  <c r="V78" i="4" s="1"/>
  <c r="M79" i="4"/>
  <c r="N79" i="4" s="1"/>
  <c r="P55" i="4"/>
  <c r="P54" i="4"/>
  <c r="P52" i="4"/>
  <c r="P41" i="4"/>
  <c r="P39" i="4"/>
  <c r="P51" i="4"/>
  <c r="P50" i="4"/>
  <c r="P38" i="4"/>
  <c r="N68" i="1"/>
  <c r="M69" i="1" s="1"/>
  <c r="N54" i="1"/>
  <c r="M55" i="1" s="1"/>
  <c r="P17" i="4" l="1"/>
  <c r="P19" i="4"/>
  <c r="P30" i="4"/>
  <c r="P32" i="4"/>
  <c r="G8" i="1"/>
  <c r="N78" i="1" s="1"/>
  <c r="O43" i="1"/>
  <c r="O38" i="1"/>
  <c r="O42" i="1"/>
  <c r="O44" i="1"/>
  <c r="O37" i="1"/>
  <c r="O40" i="1"/>
  <c r="O39" i="1"/>
  <c r="O41" i="1"/>
  <c r="O28" i="1"/>
  <c r="O26" i="1"/>
  <c r="O30" i="1"/>
  <c r="O24" i="1"/>
  <c r="O29" i="1"/>
  <c r="O25" i="1"/>
  <c r="O31" i="1"/>
  <c r="O27" i="1"/>
  <c r="O11" i="1" a="1"/>
  <c r="P24" i="4"/>
  <c r="P15" i="4"/>
  <c r="P27" i="4"/>
  <c r="P25" i="4"/>
  <c r="P31" i="4"/>
  <c r="P16" i="4"/>
  <c r="P26" i="4"/>
  <c r="P14" i="4"/>
  <c r="P28" i="4"/>
  <c r="P12" i="4"/>
  <c r="P11" i="4"/>
  <c r="M80" i="4"/>
  <c r="N80" i="4" s="1"/>
  <c r="S79" i="4"/>
  <c r="T79" i="4" s="1"/>
  <c r="U79" i="4" s="1"/>
  <c r="V79" i="4" s="1"/>
  <c r="P13" i="4"/>
  <c r="P29" i="4"/>
  <c r="N69" i="1"/>
  <c r="M70" i="1" s="1"/>
  <c r="N55" i="1"/>
  <c r="M56" i="1" s="1"/>
  <c r="P65" i="4" l="1"/>
  <c r="P72" i="4"/>
  <c r="S78" i="1"/>
  <c r="T78" i="1" s="1"/>
  <c r="U78" i="1" s="1"/>
  <c r="V78" i="1" s="1"/>
  <c r="M79" i="1"/>
  <c r="N79" i="1" s="1"/>
  <c r="O18" i="1"/>
  <c r="O16" i="1"/>
  <c r="O17" i="1"/>
  <c r="O11" i="1"/>
  <c r="O13" i="1"/>
  <c r="O14" i="1"/>
  <c r="O15" i="1"/>
  <c r="O12" i="1"/>
  <c r="O32" i="1"/>
  <c r="P31" i="1" s="1"/>
  <c r="O45" i="1"/>
  <c r="P43" i="1" s="1"/>
  <c r="P64" i="4"/>
  <c r="P66" i="4"/>
  <c r="P70" i="4"/>
  <c r="P67" i="4"/>
  <c r="P71" i="4"/>
  <c r="S80" i="4"/>
  <c r="T80" i="4" s="1"/>
  <c r="U80" i="4" s="1"/>
  <c r="V80" i="4" s="1"/>
  <c r="M81" i="4"/>
  <c r="N81" i="4" s="1"/>
  <c r="P68" i="4"/>
  <c r="P69" i="4"/>
  <c r="N70" i="1"/>
  <c r="M71" i="1" s="1"/>
  <c r="N71" i="1" s="1"/>
  <c r="O64" i="1" s="1" a="1"/>
  <c r="N56" i="1"/>
  <c r="P37" i="1" l="1"/>
  <c r="P41" i="1"/>
  <c r="P26" i="1"/>
  <c r="S79" i="1"/>
  <c r="T79" i="1" s="1"/>
  <c r="U79" i="1" s="1"/>
  <c r="V79" i="1" s="1"/>
  <c r="M80" i="1"/>
  <c r="N80" i="1" s="1"/>
  <c r="P29" i="1"/>
  <c r="P42" i="1"/>
  <c r="O64" i="1"/>
  <c r="O69" i="1"/>
  <c r="O70" i="1"/>
  <c r="O71" i="1"/>
  <c r="O66" i="1"/>
  <c r="O65" i="1"/>
  <c r="O68" i="1"/>
  <c r="O67" i="1"/>
  <c r="O19" i="1"/>
  <c r="P12" i="1" s="1"/>
  <c r="P25" i="1"/>
  <c r="P24" i="1"/>
  <c r="P39" i="1"/>
  <c r="P38" i="1"/>
  <c r="P30" i="1"/>
  <c r="P28" i="1"/>
  <c r="P40" i="1"/>
  <c r="P44" i="1"/>
  <c r="P27" i="1"/>
  <c r="S81" i="4"/>
  <c r="T81" i="4" s="1"/>
  <c r="U81" i="4" s="1"/>
  <c r="V81" i="4" s="1"/>
  <c r="M82" i="4"/>
  <c r="N82" i="4" s="1"/>
  <c r="M57" i="1"/>
  <c r="N57" i="1" s="1"/>
  <c r="O50" i="1" s="1" a="1"/>
  <c r="P15" i="1" l="1"/>
  <c r="P18" i="1"/>
  <c r="P13" i="1"/>
  <c r="S80" i="1"/>
  <c r="T80" i="1" s="1"/>
  <c r="U80" i="1" s="1"/>
  <c r="V80" i="1" s="1"/>
  <c r="M81" i="1"/>
  <c r="N81" i="1" s="1"/>
  <c r="P14" i="1"/>
  <c r="P45" i="1"/>
  <c r="P11" i="1"/>
  <c r="P32" i="1"/>
  <c r="O50" i="1"/>
  <c r="O55" i="1"/>
  <c r="O57" i="1"/>
  <c r="O53" i="1"/>
  <c r="O54" i="1"/>
  <c r="O52" i="1"/>
  <c r="O56" i="1"/>
  <c r="O51" i="1"/>
  <c r="P16" i="1"/>
  <c r="P17" i="1"/>
  <c r="O72" i="1"/>
  <c r="P71" i="1" s="1"/>
  <c r="S82" i="4"/>
  <c r="T82" i="4" s="1"/>
  <c r="U82" i="4" s="1"/>
  <c r="V82" i="4" s="1"/>
  <c r="M83" i="4"/>
  <c r="N83" i="4" s="1"/>
  <c r="S81" i="1" l="1"/>
  <c r="T81" i="1" s="1"/>
  <c r="U81" i="1" s="1"/>
  <c r="V81" i="1" s="1"/>
  <c r="M82" i="1"/>
  <c r="N82" i="1" s="1"/>
  <c r="P64" i="1"/>
  <c r="P65" i="1"/>
  <c r="P67" i="1"/>
  <c r="O58" i="1"/>
  <c r="P51" i="1" s="1"/>
  <c r="P70" i="1"/>
  <c r="P66" i="1"/>
  <c r="P69" i="1"/>
  <c r="P68" i="1"/>
  <c r="P19" i="1"/>
  <c r="S83" i="4"/>
  <c r="T83" i="4" s="1"/>
  <c r="U83" i="4" s="1"/>
  <c r="V83" i="4" s="1"/>
  <c r="M84" i="4"/>
  <c r="N84" i="4" s="1"/>
  <c r="S82" i="1" l="1"/>
  <c r="T82" i="1" s="1"/>
  <c r="U82" i="1" s="1"/>
  <c r="V82" i="1" s="1"/>
  <c r="M83" i="1"/>
  <c r="N83" i="1" s="1"/>
  <c r="P55" i="1"/>
  <c r="P72" i="1"/>
  <c r="P50" i="1"/>
  <c r="P52" i="1"/>
  <c r="P57" i="1"/>
  <c r="P53" i="1"/>
  <c r="P54" i="1"/>
  <c r="P56" i="1"/>
  <c r="S84" i="4"/>
  <c r="T84" i="4" s="1"/>
  <c r="U84" i="4" s="1"/>
  <c r="V84" i="4" s="1"/>
  <c r="M85" i="4"/>
  <c r="N85" i="4" s="1"/>
  <c r="M86" i="4" s="1"/>
  <c r="N86" i="4" s="1"/>
  <c r="S86" i="4" l="1"/>
  <c r="T86" i="4" s="1"/>
  <c r="U86" i="4" s="1"/>
  <c r="V86" i="4" s="1"/>
  <c r="S83" i="1"/>
  <c r="T83" i="1" s="1"/>
  <c r="U83" i="1" s="1"/>
  <c r="V83" i="1" s="1"/>
  <c r="M84" i="1"/>
  <c r="N84" i="1" s="1"/>
  <c r="P58" i="1"/>
  <c r="S85" i="4"/>
  <c r="T85" i="4" s="1"/>
  <c r="U85" i="4" s="1"/>
  <c r="V85" i="4" s="1"/>
  <c r="V87" i="4" s="1"/>
  <c r="W86" i="4" l="1"/>
  <c r="S84" i="1"/>
  <c r="T84" i="1" s="1"/>
  <c r="U84" i="1" s="1"/>
  <c r="V84" i="1" s="1"/>
  <c r="M85" i="1"/>
  <c r="N85" i="1" s="1"/>
  <c r="W78" i="4"/>
  <c r="P78" i="4" l="1"/>
  <c r="O78" i="1" a="1"/>
  <c r="S85" i="1"/>
  <c r="T85" i="1" s="1"/>
  <c r="U85" i="1" s="1"/>
  <c r="V85" i="1" s="1"/>
  <c r="V86" i="1" s="1"/>
  <c r="W81" i="4"/>
  <c r="W79" i="4"/>
  <c r="W83" i="4"/>
  <c r="W84" i="4"/>
  <c r="W82" i="4"/>
  <c r="W80" i="4"/>
  <c r="W85" i="4"/>
  <c r="P82" i="4" l="1"/>
  <c r="P86" i="4"/>
  <c r="P79" i="4"/>
  <c r="P87" i="4" s="1"/>
  <c r="P83" i="4"/>
  <c r="P85" i="4"/>
  <c r="P84" i="4"/>
  <c r="O81" i="1"/>
  <c r="W81" i="1" s="1"/>
  <c r="O83" i="1"/>
  <c r="W83" i="1" s="1"/>
  <c r="O80" i="1"/>
  <c r="W80" i="1" s="1"/>
  <c r="O84" i="1"/>
  <c r="W84" i="1" s="1"/>
  <c r="O85" i="1"/>
  <c r="W85" i="1" s="1"/>
  <c r="O82" i="1"/>
  <c r="W82" i="1" s="1"/>
  <c r="O79" i="1"/>
  <c r="W79" i="1" s="1"/>
  <c r="O78" i="1"/>
  <c r="P81" i="4"/>
  <c r="P80" i="4"/>
  <c r="W87" i="4"/>
  <c r="W78" i="1" l="1"/>
  <c r="W86" i="1" s="1"/>
  <c r="O86" i="1"/>
  <c r="P78" i="1" s="1"/>
  <c r="P80" i="1" l="1"/>
  <c r="P81" i="1"/>
  <c r="P83" i="1"/>
  <c r="P85" i="1"/>
  <c r="P79" i="1"/>
  <c r="P82" i="1"/>
  <c r="P84" i="1"/>
  <c r="P86" i="1" l="1"/>
</calcChain>
</file>

<file path=xl/sharedStrings.xml><?xml version="1.0" encoding="utf-8"?>
<sst xmlns="http://schemas.openxmlformats.org/spreadsheetml/2006/main" count="142" uniqueCount="52">
  <si>
    <t>№ элемента</t>
  </si>
  <si>
    <t>R, Om</t>
  </si>
  <si>
    <t>dR, Om</t>
  </si>
  <si>
    <t>Rmin, Om</t>
  </si>
  <si>
    <t>Rmax, Om</t>
  </si>
  <si>
    <t>R1,Om</t>
  </si>
  <si>
    <t>R2,Om</t>
  </si>
  <si>
    <t>R3,Om</t>
  </si>
  <si>
    <t>R4,Om</t>
  </si>
  <si>
    <t>Rвхном, Ом</t>
  </si>
  <si>
    <t>R5,Om</t>
  </si>
  <si>
    <t>h</t>
  </si>
  <si>
    <t>Номер испытаний</t>
  </si>
  <si>
    <t>Параметры моделей, Ом</t>
  </si>
  <si>
    <t>Входное сопротивление Rвхi, Om</t>
  </si>
  <si>
    <t>R1i</t>
  </si>
  <si>
    <t>R2i</t>
  </si>
  <si>
    <t>R3i</t>
  </si>
  <si>
    <t>R4i</t>
  </si>
  <si>
    <t>R5i</t>
  </si>
  <si>
    <t>R1</t>
  </si>
  <si>
    <t>Номер</t>
  </si>
  <si>
    <t>Граница</t>
  </si>
  <si>
    <t>Числа моделей интервалов</t>
  </si>
  <si>
    <t>Вероятность попадания</t>
  </si>
  <si>
    <t>R2</t>
  </si>
  <si>
    <t>R3</t>
  </si>
  <si>
    <t>R4</t>
  </si>
  <si>
    <t>R5</t>
  </si>
  <si>
    <t>Rвх</t>
  </si>
  <si>
    <t>Середина инт</t>
  </si>
  <si>
    <t>Zj</t>
  </si>
  <si>
    <t>fr(z)</t>
  </si>
  <si>
    <t>Фи_т</t>
  </si>
  <si>
    <t>X2</t>
  </si>
  <si>
    <t>срз</t>
  </si>
  <si>
    <t>ско</t>
  </si>
  <si>
    <t>нормированная серtдина интервала</t>
  </si>
  <si>
    <t>дов.вер</t>
  </si>
  <si>
    <t>плюс 3 ско</t>
  </si>
  <si>
    <t>минус 3 ско</t>
  </si>
  <si>
    <t>E</t>
  </si>
  <si>
    <t>tстд</t>
  </si>
  <si>
    <t>ско ср</t>
  </si>
  <si>
    <t>154,8+-0,5</t>
  </si>
  <si>
    <t>ом</t>
  </si>
  <si>
    <t>при</t>
  </si>
  <si>
    <t>p=0,9</t>
  </si>
  <si>
    <t>ΔR</t>
  </si>
  <si>
    <t>"=L"</t>
  </si>
  <si>
    <t>n=200</t>
  </si>
  <si>
    <t>L=9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</si>
</sst>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3" fillId="3" borderId="1" xfId="0" applyFont="1" applyFill="1" applyBorder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2" fontId="0" fillId="0" borderId="1" xfId="0" applyNumberFormat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164" fontId="0" fillId="4" borderId="1" xfId="0" applyNumberForma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Лист1!$P$11:$P$18</c:f>
              <c:numCache>
                <c:formatCode>General</c:formatCode>
                <c:ptCount val="8"/>
                <c:pt idx="0">
                  <c:v>0.11666666666666667</c:v>
                </c:pt>
                <c:pt idx="1">
                  <c:v>0.12222222222222222</c:v>
                </c:pt>
                <c:pt idx="2">
                  <c:v>8.8888888888888892E-2</c:v>
                </c:pt>
                <c:pt idx="3">
                  <c:v>0.14444444444444443</c:v>
                </c:pt>
                <c:pt idx="4">
                  <c:v>0.13333333333333333</c:v>
                </c:pt>
                <c:pt idx="5">
                  <c:v>6.1111111111111109E-2</c:v>
                </c:pt>
                <c:pt idx="6">
                  <c:v>0.16666666666666666</c:v>
                </c:pt>
                <c:pt idx="7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8-4661-9CBA-678B28290ED1}"/>
            </c:ext>
          </c:extLst>
        </c:ser>
        <c:ser>
          <c:idx val="1"/>
          <c:order val="1"/>
          <c:invertIfNegative val="0"/>
          <c:val>
            <c:numRef>
              <c:f>Лист1!$Q$11:$Q$18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3448-4661-9CBA-678B28290ED1}"/>
            </c:ext>
          </c:extLst>
        </c:ser>
        <c:ser>
          <c:idx val="2"/>
          <c:order val="2"/>
          <c:invertIfNegative val="0"/>
          <c:val>
            <c:numRef>
              <c:f>Лист1!$R$11:$R$18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3448-4661-9CBA-678B28290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86688"/>
        <c:axId val="-1745482880"/>
      </c:barChart>
      <c:catAx>
        <c:axId val="-174548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82880"/>
        <c:crosses val="autoZero"/>
        <c:auto val="1"/>
        <c:lblAlgn val="ctr"/>
        <c:lblOffset val="100"/>
        <c:noMultiLvlLbl val="0"/>
      </c:catAx>
      <c:valAx>
        <c:axId val="-174548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Лист1!$P$24:$P$31</c:f>
              <c:numCache>
                <c:formatCode>General</c:formatCode>
                <c:ptCount val="8"/>
                <c:pt idx="0">
                  <c:v>0.13333333333333333</c:v>
                </c:pt>
                <c:pt idx="1">
                  <c:v>8.8888888888888892E-2</c:v>
                </c:pt>
                <c:pt idx="2">
                  <c:v>0.14444444444444443</c:v>
                </c:pt>
                <c:pt idx="3">
                  <c:v>0.14444444444444443</c:v>
                </c:pt>
                <c:pt idx="4">
                  <c:v>0.1111111111111111</c:v>
                </c:pt>
                <c:pt idx="5">
                  <c:v>0.16111111111111112</c:v>
                </c:pt>
                <c:pt idx="6">
                  <c:v>0.12222222222222222</c:v>
                </c:pt>
                <c:pt idx="7">
                  <c:v>9.4444444444444442E-2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1-4721-AB4A-C4B6A3AC4605}"/>
            </c:ext>
          </c:extLst>
        </c:ser>
        <c:ser>
          <c:idx val="1"/>
          <c:order val="1"/>
          <c:invertIfNegative val="0"/>
          <c:val>
            <c:numRef>
              <c:f>Лист1!$Q$24:$Q$31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DFF1-4721-AB4A-C4B6A3AC4605}"/>
            </c:ext>
          </c:extLst>
        </c:ser>
        <c:ser>
          <c:idx val="2"/>
          <c:order val="2"/>
          <c:invertIfNegative val="0"/>
          <c:val>
            <c:numRef>
              <c:f>Лист1!$R$24:$R$31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DFF1-4721-AB4A-C4B6A3AC4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85056"/>
        <c:axId val="-1745484512"/>
      </c:barChart>
      <c:catAx>
        <c:axId val="-174548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84512"/>
        <c:crosses val="autoZero"/>
        <c:auto val="1"/>
        <c:lblAlgn val="ctr"/>
        <c:lblOffset val="100"/>
        <c:noMultiLvlLbl val="0"/>
      </c:catAx>
      <c:valAx>
        <c:axId val="-174548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85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Лист1!$P$37:$P$44</c:f>
              <c:numCache>
                <c:formatCode>General</c:formatCode>
                <c:ptCount val="8"/>
                <c:pt idx="0">
                  <c:v>0.12222222222222222</c:v>
                </c:pt>
                <c:pt idx="1">
                  <c:v>0.1111111111111111</c:v>
                </c:pt>
                <c:pt idx="2">
                  <c:v>0.15555555555555556</c:v>
                </c:pt>
                <c:pt idx="3">
                  <c:v>0.10555555555555556</c:v>
                </c:pt>
                <c:pt idx="4">
                  <c:v>9.4444444444444442E-2</c:v>
                </c:pt>
                <c:pt idx="5">
                  <c:v>0.10555555555555556</c:v>
                </c:pt>
                <c:pt idx="6">
                  <c:v>0.18333333333333332</c:v>
                </c:pt>
                <c:pt idx="7">
                  <c:v>0.12222222222222222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3-4F0C-99AB-FC3D1A785609}"/>
            </c:ext>
          </c:extLst>
        </c:ser>
        <c:ser>
          <c:idx val="1"/>
          <c:order val="1"/>
          <c:invertIfNegative val="0"/>
          <c:val>
            <c:numRef>
              <c:f>Лист1!$Q$37:$Q$44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F393-4F0C-99AB-FC3D1A785609}"/>
            </c:ext>
          </c:extLst>
        </c:ser>
        <c:ser>
          <c:idx val="2"/>
          <c:order val="2"/>
          <c:invertIfNegative val="0"/>
          <c:val>
            <c:numRef>
              <c:f>Лист1!$R$37:$R$44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F393-4F0C-99AB-FC3D1A785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83968"/>
        <c:axId val="-1745494304"/>
      </c:barChart>
      <c:catAx>
        <c:axId val="-1745483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94304"/>
        <c:crosses val="autoZero"/>
        <c:auto val="1"/>
        <c:lblAlgn val="ctr"/>
        <c:lblOffset val="100"/>
        <c:noMultiLvlLbl val="0"/>
      </c:catAx>
      <c:valAx>
        <c:axId val="-174549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Лист1!$P$50:$P$57</c:f>
              <c:numCache>
                <c:formatCode>General</c:formatCode>
                <c:ptCount val="8"/>
                <c:pt idx="0">
                  <c:v>0.10555555555555556</c:v>
                </c:pt>
                <c:pt idx="1">
                  <c:v>0.14444444444444443</c:v>
                </c:pt>
                <c:pt idx="2">
                  <c:v>7.2222222222222215E-2</c:v>
                </c:pt>
                <c:pt idx="3">
                  <c:v>0.11666666666666667</c:v>
                </c:pt>
                <c:pt idx="4">
                  <c:v>0.17777777777777778</c:v>
                </c:pt>
                <c:pt idx="5">
                  <c:v>9.4444444444444442E-2</c:v>
                </c:pt>
                <c:pt idx="6">
                  <c:v>0.1388888888888889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7-4B94-AF45-AC4C46F15346}"/>
            </c:ext>
          </c:extLst>
        </c:ser>
        <c:ser>
          <c:idx val="1"/>
          <c:order val="1"/>
          <c:invertIfNegative val="0"/>
          <c:val>
            <c:numRef>
              <c:f>Лист1!$Q$50:$Q$57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A097-4B94-AF45-AC4C46F15346}"/>
            </c:ext>
          </c:extLst>
        </c:ser>
        <c:ser>
          <c:idx val="2"/>
          <c:order val="2"/>
          <c:invertIfNegative val="0"/>
          <c:val>
            <c:numRef>
              <c:f>Лист1!$R$50:$R$57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A097-4B94-AF45-AC4C46F15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83424"/>
        <c:axId val="-1745482336"/>
      </c:barChart>
      <c:catAx>
        <c:axId val="-174548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82336"/>
        <c:crosses val="autoZero"/>
        <c:auto val="1"/>
        <c:lblAlgn val="ctr"/>
        <c:lblOffset val="100"/>
        <c:noMultiLvlLbl val="0"/>
      </c:catAx>
      <c:valAx>
        <c:axId val="-174548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83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Лист1!$P$78:$P$85</c:f>
              <c:numCache>
                <c:formatCode>General</c:formatCode>
                <c:ptCount val="8"/>
                <c:pt idx="0">
                  <c:v>3.9106145251396648E-2</c:v>
                </c:pt>
                <c:pt idx="1">
                  <c:v>7.8212290502793297E-2</c:v>
                </c:pt>
                <c:pt idx="2">
                  <c:v>0.12290502793296089</c:v>
                </c:pt>
                <c:pt idx="3">
                  <c:v>0.19553072625698323</c:v>
                </c:pt>
                <c:pt idx="4">
                  <c:v>0.19553072625698323</c:v>
                </c:pt>
                <c:pt idx="5">
                  <c:v>0.14525139664804471</c:v>
                </c:pt>
                <c:pt idx="6">
                  <c:v>0.1787709497206704</c:v>
                </c:pt>
                <c:pt idx="7">
                  <c:v>4.4692737430167599E-2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E-4D06-A1CD-F142BF9B3582}"/>
            </c:ext>
          </c:extLst>
        </c:ser>
        <c:ser>
          <c:idx val="1"/>
          <c:order val="1"/>
          <c:invertIfNegative val="0"/>
          <c:val>
            <c:numRef>
              <c:f>Лист1!$Q$78:$Q$85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3B0E-4D06-A1CD-F142BF9B3582}"/>
            </c:ext>
          </c:extLst>
        </c:ser>
        <c:ser>
          <c:idx val="2"/>
          <c:order val="2"/>
          <c:invertIfNegative val="0"/>
          <c:val>
            <c:numRef>
              <c:f>Лист1!$R$78:$R$85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3B0E-4D06-A1CD-F142BF9B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81792"/>
        <c:axId val="-1745481248"/>
      </c:barChart>
      <c:catAx>
        <c:axId val="-1745481792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81248"/>
        <c:crosses val="autoZero"/>
        <c:auto val="1"/>
        <c:lblAlgn val="ctr"/>
        <c:lblOffset val="100"/>
        <c:noMultiLvlLbl val="0"/>
      </c:catAx>
      <c:valAx>
        <c:axId val="-174548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8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Лист1!$P$64:$P$71</c:f>
              <c:numCache>
                <c:formatCode>General</c:formatCode>
                <c:ptCount val="8"/>
                <c:pt idx="0">
                  <c:v>0.1388888888888889</c:v>
                </c:pt>
                <c:pt idx="1">
                  <c:v>0.15</c:v>
                </c:pt>
                <c:pt idx="2">
                  <c:v>0.12222222222222222</c:v>
                </c:pt>
                <c:pt idx="3">
                  <c:v>9.4444444444444442E-2</c:v>
                </c:pt>
                <c:pt idx="4">
                  <c:v>0.1111111111111111</c:v>
                </c:pt>
                <c:pt idx="5">
                  <c:v>0.13333333333333333</c:v>
                </c:pt>
                <c:pt idx="6">
                  <c:v>0.12222222222222222</c:v>
                </c:pt>
                <c:pt idx="7">
                  <c:v>0.12777777777777777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2-45B3-AE6D-4CD86AD98868}"/>
            </c:ext>
          </c:extLst>
        </c:ser>
        <c:ser>
          <c:idx val="1"/>
          <c:order val="1"/>
          <c:invertIfNegative val="0"/>
          <c:val>
            <c:numRef>
              <c:f>Лист1!$Q$64:$Q$71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E542-45B3-AE6D-4CD86AD98868}"/>
            </c:ext>
          </c:extLst>
        </c:ser>
        <c:ser>
          <c:idx val="2"/>
          <c:order val="2"/>
          <c:invertIfNegative val="0"/>
          <c:val>
            <c:numRef>
              <c:f>Лист1!$R$64:$R$71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E542-45B3-AE6D-4CD86AD98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80704"/>
        <c:axId val="-1745491584"/>
      </c:barChart>
      <c:catAx>
        <c:axId val="-174548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91584"/>
        <c:crosses val="autoZero"/>
        <c:auto val="1"/>
        <c:lblAlgn val="ctr"/>
        <c:lblOffset val="100"/>
        <c:noMultiLvlLbl val="0"/>
      </c:catAx>
      <c:valAx>
        <c:axId val="-174549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8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'Лист1 (2)'!$P$11:$P$19</c:f>
              <c:numCache>
                <c:formatCode>General</c:formatCode>
                <c:ptCount val="9"/>
                <c:pt idx="0">
                  <c:v>0.09</c:v>
                </c:pt>
                <c:pt idx="1">
                  <c:v>0.11</c:v>
                </c:pt>
                <c:pt idx="2">
                  <c:v>0.13</c:v>
                </c:pt>
                <c:pt idx="3">
                  <c:v>8.5000000000000006E-2</c:v>
                </c:pt>
                <c:pt idx="4">
                  <c:v>0.19</c:v>
                </c:pt>
                <c:pt idx="5">
                  <c:v>0.115</c:v>
                </c:pt>
                <c:pt idx="6">
                  <c:v>9.5000000000000001E-2</c:v>
                </c:pt>
                <c:pt idx="7">
                  <c:v>7.4999999999999997E-2</c:v>
                </c:pt>
                <c:pt idx="8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C-4386-A680-92AD05F33449}"/>
            </c:ext>
          </c:extLst>
        </c:ser>
        <c:ser>
          <c:idx val="1"/>
          <c:order val="1"/>
          <c:invertIfNegative val="0"/>
          <c:val>
            <c:numRef>
              <c:f>'Лист1 (2)'!$Q$11:$Q$19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462C-4386-A680-92AD05F33449}"/>
            </c:ext>
          </c:extLst>
        </c:ser>
        <c:ser>
          <c:idx val="2"/>
          <c:order val="2"/>
          <c:invertIfNegative val="0"/>
          <c:val>
            <c:numRef>
              <c:f>'Лист1 (2)'!$R$11:$R$19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462C-4386-A680-92AD05F33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92672"/>
        <c:axId val="-1745480160"/>
      </c:barChart>
      <c:catAx>
        <c:axId val="-174549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80160"/>
        <c:crosses val="autoZero"/>
        <c:auto val="1"/>
        <c:lblAlgn val="ctr"/>
        <c:lblOffset val="100"/>
        <c:noMultiLvlLbl val="0"/>
      </c:catAx>
      <c:valAx>
        <c:axId val="-1745480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92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'Лист1 (2)'!$P$24:$P$32</c:f>
              <c:numCache>
                <c:formatCode>General</c:formatCode>
                <c:ptCount val="9"/>
                <c:pt idx="0">
                  <c:v>0.08</c:v>
                </c:pt>
                <c:pt idx="1">
                  <c:v>0.12</c:v>
                </c:pt>
                <c:pt idx="2">
                  <c:v>0.08</c:v>
                </c:pt>
                <c:pt idx="3">
                  <c:v>0.12</c:v>
                </c:pt>
                <c:pt idx="4">
                  <c:v>0.22</c:v>
                </c:pt>
                <c:pt idx="5">
                  <c:v>0.115</c:v>
                </c:pt>
                <c:pt idx="6">
                  <c:v>0.08</c:v>
                </c:pt>
                <c:pt idx="7">
                  <c:v>7.4999999999999997E-2</c:v>
                </c:pt>
                <c:pt idx="8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B-4349-AF84-58015D638564}"/>
            </c:ext>
          </c:extLst>
        </c:ser>
        <c:ser>
          <c:idx val="1"/>
          <c:order val="1"/>
          <c:invertIfNegative val="0"/>
          <c:val>
            <c:numRef>
              <c:f>'Лист1 (2)'!$Q$24:$Q$32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964B-4349-AF84-58015D638564}"/>
            </c:ext>
          </c:extLst>
        </c:ser>
        <c:ser>
          <c:idx val="2"/>
          <c:order val="2"/>
          <c:invertIfNegative val="0"/>
          <c:val>
            <c:numRef>
              <c:f>'Лист1 (2)'!$R$24:$R$32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964B-4349-AF84-58015D638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79616"/>
        <c:axId val="-1745493760"/>
      </c:barChart>
      <c:catAx>
        <c:axId val="-1745479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93760"/>
        <c:crosses val="autoZero"/>
        <c:auto val="1"/>
        <c:lblAlgn val="ctr"/>
        <c:lblOffset val="100"/>
        <c:noMultiLvlLbl val="0"/>
      </c:catAx>
      <c:valAx>
        <c:axId val="-174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79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'Лист1 (2)'!$P$37:$P$45</c:f>
              <c:numCache>
                <c:formatCode>General</c:formatCode>
                <c:ptCount val="9"/>
                <c:pt idx="0">
                  <c:v>0.12</c:v>
                </c:pt>
                <c:pt idx="1">
                  <c:v>0.1</c:v>
                </c:pt>
                <c:pt idx="2">
                  <c:v>0.105</c:v>
                </c:pt>
                <c:pt idx="3">
                  <c:v>0.08</c:v>
                </c:pt>
                <c:pt idx="4">
                  <c:v>0.17499999999999999</c:v>
                </c:pt>
                <c:pt idx="5">
                  <c:v>0.125</c:v>
                </c:pt>
                <c:pt idx="6">
                  <c:v>0.08</c:v>
                </c:pt>
                <c:pt idx="7">
                  <c:v>0.115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2-4BEB-B6BA-1BDD926F4D61}"/>
            </c:ext>
          </c:extLst>
        </c:ser>
        <c:ser>
          <c:idx val="1"/>
          <c:order val="1"/>
          <c:invertIfNegative val="0"/>
          <c:val>
            <c:numRef>
              <c:f>'Лист1 (2)'!$Q$37:$Q$45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E752-4BEB-B6BA-1BDD926F4D61}"/>
            </c:ext>
          </c:extLst>
        </c:ser>
        <c:ser>
          <c:idx val="2"/>
          <c:order val="2"/>
          <c:invertIfNegative val="0"/>
          <c:val>
            <c:numRef>
              <c:f>'Лист1 (2)'!$R$37:$R$45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E752-4BEB-B6BA-1BDD926F4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94848"/>
        <c:axId val="-1745493216"/>
      </c:barChart>
      <c:catAx>
        <c:axId val="-1745494848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93216"/>
        <c:crosses val="autoZero"/>
        <c:auto val="1"/>
        <c:lblAlgn val="ctr"/>
        <c:lblOffset val="100"/>
        <c:noMultiLvlLbl val="0"/>
      </c:catAx>
      <c:valAx>
        <c:axId val="-174549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'Лист1 (2)'!$P$50:$P$58</c:f>
              <c:numCache>
                <c:formatCode>General</c:formatCode>
                <c:ptCount val="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0.115</c:v>
                </c:pt>
                <c:pt idx="4">
                  <c:v>0.17</c:v>
                </c:pt>
                <c:pt idx="5">
                  <c:v>8.5000000000000006E-2</c:v>
                </c:pt>
                <c:pt idx="6">
                  <c:v>0.12</c:v>
                </c:pt>
                <c:pt idx="7">
                  <c:v>8.5000000000000006E-2</c:v>
                </c:pt>
                <c:pt idx="8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D-4DA1-8D5C-0B498EC1D0D6}"/>
            </c:ext>
          </c:extLst>
        </c:ser>
        <c:ser>
          <c:idx val="1"/>
          <c:order val="1"/>
          <c:invertIfNegative val="0"/>
          <c:val>
            <c:numRef>
              <c:f>'Лист1 (2)'!$Q$50:$Q$58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CF5D-4DA1-8D5C-0B498EC1D0D6}"/>
            </c:ext>
          </c:extLst>
        </c:ser>
        <c:ser>
          <c:idx val="2"/>
          <c:order val="2"/>
          <c:invertIfNegative val="0"/>
          <c:val>
            <c:numRef>
              <c:f>'Лист1 (2)'!$R$50:$R$58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CF5D-4DA1-8D5C-0B498EC1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92128"/>
        <c:axId val="-1745491040"/>
      </c:barChart>
      <c:catAx>
        <c:axId val="-174549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91040"/>
        <c:crosses val="autoZero"/>
        <c:auto val="1"/>
        <c:lblAlgn val="ctr"/>
        <c:lblOffset val="100"/>
        <c:noMultiLvlLbl val="0"/>
      </c:catAx>
      <c:valAx>
        <c:axId val="-174549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9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'Лист1 (2)'!$P$78:$P$85</c:f>
              <c:numCache>
                <c:formatCode>General</c:formatCode>
                <c:ptCount val="8"/>
                <c:pt idx="0">
                  <c:v>5.0251256281407038E-2</c:v>
                </c:pt>
                <c:pt idx="1">
                  <c:v>8.5427135678391955E-2</c:v>
                </c:pt>
                <c:pt idx="2">
                  <c:v>0.11557788944723618</c:v>
                </c:pt>
                <c:pt idx="3">
                  <c:v>0.17085427135678391</c:v>
                </c:pt>
                <c:pt idx="4">
                  <c:v>0.25628140703517588</c:v>
                </c:pt>
                <c:pt idx="5">
                  <c:v>0.12060301507537688</c:v>
                </c:pt>
                <c:pt idx="6">
                  <c:v>0.10552763819095477</c:v>
                </c:pt>
                <c:pt idx="7">
                  <c:v>5.0251256281407038E-2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6-463C-A979-AFD85C42F427}"/>
            </c:ext>
          </c:extLst>
        </c:ser>
        <c:ser>
          <c:idx val="1"/>
          <c:order val="1"/>
          <c:invertIfNegative val="0"/>
          <c:val>
            <c:numRef>
              <c:f>'Лист1 (2)'!$Q$78:$Q$85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23C6-463C-A979-AFD85C42F427}"/>
            </c:ext>
          </c:extLst>
        </c:ser>
        <c:ser>
          <c:idx val="2"/>
          <c:order val="2"/>
          <c:invertIfNegative val="0"/>
          <c:val>
            <c:numRef>
              <c:f>'Лист1 (2)'!$R$78:$R$85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23C6-463C-A979-AFD85C42F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90496"/>
        <c:axId val="-1745489408"/>
      </c:barChart>
      <c:catAx>
        <c:axId val="-174549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745489408"/>
        <c:crosses val="autoZero"/>
        <c:auto val="1"/>
        <c:lblAlgn val="ctr"/>
        <c:lblOffset val="100"/>
        <c:noMultiLvlLbl val="0"/>
      </c:catAx>
      <c:valAx>
        <c:axId val="-17454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9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'Лист1 (2)'!$P$64:$P$72</c:f>
              <c:numCache>
                <c:formatCode>General</c:formatCode>
                <c:ptCount val="9"/>
                <c:pt idx="0">
                  <c:v>0.08</c:v>
                </c:pt>
                <c:pt idx="1">
                  <c:v>9.5000000000000001E-2</c:v>
                </c:pt>
                <c:pt idx="2">
                  <c:v>0.08</c:v>
                </c:pt>
                <c:pt idx="3">
                  <c:v>8.5000000000000006E-2</c:v>
                </c:pt>
                <c:pt idx="4">
                  <c:v>0.19500000000000001</c:v>
                </c:pt>
                <c:pt idx="5">
                  <c:v>0.12</c:v>
                </c:pt>
                <c:pt idx="6">
                  <c:v>0.1</c:v>
                </c:pt>
                <c:pt idx="7">
                  <c:v>9.5000000000000001E-2</c:v>
                </c:pt>
                <c:pt idx="8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2-4D1C-821D-F5D5A40BB610}"/>
            </c:ext>
          </c:extLst>
        </c:ser>
        <c:ser>
          <c:idx val="1"/>
          <c:order val="1"/>
          <c:invertIfNegative val="0"/>
          <c:val>
            <c:numRef>
              <c:f>'Лист1 (2)'!$Q$64:$Q$72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3762-4D1C-821D-F5D5A40BB610}"/>
            </c:ext>
          </c:extLst>
        </c:ser>
        <c:ser>
          <c:idx val="2"/>
          <c:order val="2"/>
          <c:invertIfNegative val="0"/>
          <c:val>
            <c:numRef>
              <c:f>'Лист1 (2)'!$R$64:$R$72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3762-4D1C-821D-F5D5A40BB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5488864"/>
        <c:axId val="-1551046592"/>
      </c:barChart>
      <c:catAx>
        <c:axId val="-1745488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1551046592"/>
        <c:crosses val="autoZero"/>
        <c:auto val="1"/>
        <c:lblAlgn val="ctr"/>
        <c:lblOffset val="100"/>
        <c:noMultiLvlLbl val="0"/>
      </c:catAx>
      <c:valAx>
        <c:axId val="-155104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45488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</xdr:row>
      <xdr:rowOff>52387</xdr:rowOff>
    </xdr:from>
    <xdr:to>
      <xdr:col>25</xdr:col>
      <xdr:colOff>114300</xdr:colOff>
      <xdr:row>19</xdr:row>
      <xdr:rowOff>28575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600075</xdr:colOff>
      <xdr:row>20</xdr:row>
      <xdr:rowOff>47625</xdr:rowOff>
    </xdr:from>
    <xdr:to>
      <xdr:col>25</xdr:col>
      <xdr:colOff>238125</xdr:colOff>
      <xdr:row>33</xdr:row>
      <xdr:rowOff>23812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</xdr:colOff>
      <xdr:row>34</xdr:row>
      <xdr:rowOff>123824</xdr:rowOff>
    </xdr:from>
    <xdr:to>
      <xdr:col>25</xdr:col>
      <xdr:colOff>276225</xdr:colOff>
      <xdr:row>46</xdr:row>
      <xdr:rowOff>80961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514350</xdr:colOff>
      <xdr:row>47</xdr:row>
      <xdr:rowOff>176212</xdr:rowOff>
    </xdr:from>
    <xdr:to>
      <xdr:col>25</xdr:col>
      <xdr:colOff>200025</xdr:colOff>
      <xdr:row>59</xdr:row>
      <xdr:rowOff>47625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245970</xdr:colOff>
      <xdr:row>75</xdr:row>
      <xdr:rowOff>42022</xdr:rowOff>
    </xdr:from>
    <xdr:to>
      <xdr:col>30</xdr:col>
      <xdr:colOff>293594</xdr:colOff>
      <xdr:row>86</xdr:row>
      <xdr:rowOff>113459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114300</xdr:colOff>
      <xdr:row>62</xdr:row>
      <xdr:rowOff>57150</xdr:rowOff>
    </xdr:from>
    <xdr:to>
      <xdr:col>25</xdr:col>
      <xdr:colOff>190500</xdr:colOff>
      <xdr:row>74</xdr:row>
      <xdr:rowOff>90487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</xdr:row>
      <xdr:rowOff>52387</xdr:rowOff>
    </xdr:from>
    <xdr:to>
      <xdr:col>25</xdr:col>
      <xdr:colOff>114300</xdr:colOff>
      <xdr:row>19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600075</xdr:colOff>
      <xdr:row>20</xdr:row>
      <xdr:rowOff>47625</xdr:rowOff>
    </xdr:from>
    <xdr:to>
      <xdr:col>25</xdr:col>
      <xdr:colOff>238125</xdr:colOff>
      <xdr:row>33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</xdr:colOff>
      <xdr:row>34</xdr:row>
      <xdr:rowOff>123824</xdr:rowOff>
    </xdr:from>
    <xdr:to>
      <xdr:col>25</xdr:col>
      <xdr:colOff>276225</xdr:colOff>
      <xdr:row>46</xdr:row>
      <xdr:rowOff>80961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514350</xdr:colOff>
      <xdr:row>47</xdr:row>
      <xdr:rowOff>176212</xdr:rowOff>
    </xdr:from>
    <xdr:to>
      <xdr:col>25</xdr:col>
      <xdr:colOff>200025</xdr:colOff>
      <xdr:row>59</xdr:row>
      <xdr:rowOff>47625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245970</xdr:colOff>
      <xdr:row>75</xdr:row>
      <xdr:rowOff>42022</xdr:rowOff>
    </xdr:from>
    <xdr:to>
      <xdr:col>30</xdr:col>
      <xdr:colOff>293594</xdr:colOff>
      <xdr:row>86</xdr:row>
      <xdr:rowOff>113459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114300</xdr:colOff>
      <xdr:row>62</xdr:row>
      <xdr:rowOff>57150</xdr:rowOff>
    </xdr:from>
    <xdr:to>
      <xdr:col>25</xdr:col>
      <xdr:colOff>190500</xdr:colOff>
      <xdr:row>74</xdr:row>
      <xdr:rowOff>90487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topLeftCell="B49" zoomScale="85" zoomScaleNormal="85" workbookViewId="0">
      <selection activeCell="J71" sqref="J71"/>
    </sheetView>
  </sheetViews>
  <sheetFormatPr defaultRowHeight="15" x14ac:dyDescent="0.25"/>
  <cols>
    <col min="2" max="2" width="18.85546875" customWidth="1"/>
    <col min="5" max="5" width="9.7109375" bestFit="1" customWidth="1"/>
    <col min="6" max="6" width="10" bestFit="1" customWidth="1"/>
    <col min="8" max="8" width="32.42578125" bestFit="1" customWidth="1"/>
    <col min="15" max="15" width="26.7109375" bestFit="1" customWidth="1"/>
    <col min="19" max="19" width="13.7109375" bestFit="1" customWidth="1"/>
  </cols>
  <sheetData>
    <row r="1" spans="1:18" x14ac:dyDescent="0.25">
      <c r="A1" s="1"/>
    </row>
    <row r="2" spans="1:18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11</v>
      </c>
      <c r="I2" s="5">
        <f>3.322*LOG10(180)+1</f>
        <v>8.492015261953183</v>
      </c>
    </row>
    <row r="3" spans="1:18" x14ac:dyDescent="0.25">
      <c r="B3" s="6" t="s">
        <v>5</v>
      </c>
      <c r="C3" s="6">
        <v>80</v>
      </c>
      <c r="D3" s="6">
        <f>(7/100)*C3</f>
        <v>5.6000000000000005</v>
      </c>
      <c r="E3" s="6">
        <f>C3-D3</f>
        <v>74.400000000000006</v>
      </c>
      <c r="F3" s="6">
        <f>C3+D3</f>
        <v>85.6</v>
      </c>
      <c r="G3" s="7">
        <f t="shared" ref="G3:G8" si="0">(F3-E3)/8</f>
        <v>1.3999999999999986</v>
      </c>
    </row>
    <row r="4" spans="1:18" x14ac:dyDescent="0.25">
      <c r="B4" s="6" t="s">
        <v>6</v>
      </c>
      <c r="C4" s="6">
        <v>170</v>
      </c>
      <c r="D4" s="6">
        <f>(7/100)*C4</f>
        <v>11.9</v>
      </c>
      <c r="E4" s="6">
        <f t="shared" ref="E4:E7" si="1">C4-D4</f>
        <v>158.1</v>
      </c>
      <c r="F4" s="6">
        <f t="shared" ref="F4:F7" si="2">C4+D4</f>
        <v>181.9</v>
      </c>
      <c r="G4" s="7">
        <f t="shared" si="0"/>
        <v>2.9750000000000014</v>
      </c>
    </row>
    <row r="5" spans="1:18" x14ac:dyDescent="0.25">
      <c r="B5" s="6" t="s">
        <v>7</v>
      </c>
      <c r="C5" s="6">
        <v>210</v>
      </c>
      <c r="D5" s="6">
        <f>(5/100)*C5</f>
        <v>10.5</v>
      </c>
      <c r="E5" s="6">
        <f t="shared" si="1"/>
        <v>199.5</v>
      </c>
      <c r="F5" s="6">
        <f t="shared" si="2"/>
        <v>220.5</v>
      </c>
      <c r="G5" s="7">
        <f t="shared" si="0"/>
        <v>2.625</v>
      </c>
    </row>
    <row r="6" spans="1:18" x14ac:dyDescent="0.25">
      <c r="B6" s="6" t="s">
        <v>8</v>
      </c>
      <c r="C6" s="6">
        <v>220</v>
      </c>
      <c r="D6" s="6">
        <f>(6/100)*C6</f>
        <v>13.2</v>
      </c>
      <c r="E6" s="6">
        <f t="shared" si="1"/>
        <v>206.8</v>
      </c>
      <c r="F6" s="6">
        <f t="shared" si="2"/>
        <v>233.2</v>
      </c>
      <c r="G6" s="7">
        <f t="shared" si="0"/>
        <v>3.2999999999999972</v>
      </c>
    </row>
    <row r="7" spans="1:18" x14ac:dyDescent="0.25">
      <c r="B7" s="6" t="s">
        <v>10</v>
      </c>
      <c r="C7" s="6">
        <v>150</v>
      </c>
      <c r="D7" s="6">
        <f>(8/100)*C7</f>
        <v>12</v>
      </c>
      <c r="E7" s="6">
        <f t="shared" si="1"/>
        <v>138</v>
      </c>
      <c r="F7" s="6">
        <f t="shared" si="2"/>
        <v>162</v>
      </c>
      <c r="G7" s="7">
        <f t="shared" si="0"/>
        <v>3</v>
      </c>
    </row>
    <row r="8" spans="1:18" x14ac:dyDescent="0.25">
      <c r="B8" s="6" t="s">
        <v>9</v>
      </c>
      <c r="C8" s="18">
        <f>(((C6+C7)*C5*C4)/((C6+C7)*C4+C4*C5+(C6+C7)*C5))+C3</f>
        <v>154.92342597844583</v>
      </c>
      <c r="D8" s="19"/>
      <c r="E8" s="8">
        <f ca="1">MIN(H13:H192)</f>
        <v>147.12185625606236</v>
      </c>
      <c r="F8" s="8">
        <f ca="1">MAX(H13:H192)</f>
        <v>162.30656362970734</v>
      </c>
      <c r="G8" s="7">
        <f t="shared" ca="1" si="0"/>
        <v>1.8980884217056229</v>
      </c>
    </row>
    <row r="9" spans="1:18" x14ac:dyDescent="0.25">
      <c r="B9" s="7"/>
      <c r="C9" s="7"/>
      <c r="D9" s="7"/>
      <c r="E9" s="7"/>
      <c r="F9" s="7"/>
      <c r="G9" s="7"/>
      <c r="L9" s="22" t="s">
        <v>20</v>
      </c>
      <c r="M9" s="22"/>
      <c r="N9" s="22"/>
      <c r="O9" s="22"/>
      <c r="P9" s="22"/>
      <c r="Q9" s="22"/>
      <c r="R9" s="2"/>
    </row>
    <row r="10" spans="1:18" x14ac:dyDescent="0.25">
      <c r="L10" s="2" t="s">
        <v>21</v>
      </c>
      <c r="M10" s="22" t="s">
        <v>22</v>
      </c>
      <c r="N10" s="22"/>
      <c r="O10" s="9" t="s">
        <v>23</v>
      </c>
      <c r="P10" s="22" t="s">
        <v>24</v>
      </c>
      <c r="Q10" s="22"/>
      <c r="R10" s="22"/>
    </row>
    <row r="11" spans="1:18" x14ac:dyDescent="0.25">
      <c r="B11" s="20" t="s">
        <v>12</v>
      </c>
      <c r="C11" s="21" t="s">
        <v>13</v>
      </c>
      <c r="D11" s="21"/>
      <c r="E11" s="21"/>
      <c r="F11" s="21"/>
      <c r="G11" s="21"/>
      <c r="H11" s="21" t="s">
        <v>14</v>
      </c>
      <c r="L11" s="2">
        <v>1</v>
      </c>
      <c r="M11" s="2">
        <f>E3</f>
        <v>74.400000000000006</v>
      </c>
      <c r="N11" s="2">
        <f>M11+$G$3</f>
        <v>75.800000000000011</v>
      </c>
      <c r="O11" s="2">
        <f t="array" aca="1" ref="O11:O18" ca="1">FREQUENCY(C13:C192,N11:N18)</f>
        <v>21</v>
      </c>
      <c r="P11" s="22">
        <f ca="1">O11/$O$19</f>
        <v>0.11666666666666667</v>
      </c>
      <c r="Q11" s="22"/>
      <c r="R11" s="22"/>
    </row>
    <row r="12" spans="1:18" x14ac:dyDescent="0.25">
      <c r="B12" s="20"/>
      <c r="C12" s="10" t="s">
        <v>15</v>
      </c>
      <c r="D12" s="10" t="s">
        <v>16</v>
      </c>
      <c r="E12" s="10" t="s">
        <v>17</v>
      </c>
      <c r="F12" s="10" t="s">
        <v>18</v>
      </c>
      <c r="G12" s="10" t="s">
        <v>19</v>
      </c>
      <c r="H12" s="21"/>
      <c r="L12" s="2">
        <v>2</v>
      </c>
      <c r="M12" s="2">
        <f>N11</f>
        <v>75.800000000000011</v>
      </c>
      <c r="N12" s="2">
        <f t="shared" ref="N12:N18" si="3">M12+$G$3</f>
        <v>77.200000000000017</v>
      </c>
      <c r="O12" s="2">
        <f ca="1"/>
        <v>22</v>
      </c>
      <c r="P12" s="22">
        <f t="shared" ref="P12:P18" ca="1" si="4">O12/$O$19</f>
        <v>0.12222222222222222</v>
      </c>
      <c r="Q12" s="22"/>
      <c r="R12" s="22"/>
    </row>
    <row r="13" spans="1:18" x14ac:dyDescent="0.25">
      <c r="B13">
        <v>1</v>
      </c>
      <c r="C13">
        <f ca="1">$E$3+($F$3-$E$3)*RAND()</f>
        <v>74.493446042924191</v>
      </c>
      <c r="D13">
        <f ca="1">$E$4+($F$4-$E$4)*RAND()</f>
        <v>171.45311196668325</v>
      </c>
      <c r="E13">
        <f ca="1">$E$5+($F$5-$E$5)*RAND()</f>
        <v>218.25710116446251</v>
      </c>
      <c r="F13">
        <f ca="1">$E$6+($F$6-$E$6)*RAND()</f>
        <v>222.19411394704952</v>
      </c>
      <c r="G13">
        <f ca="1">$E$7+($F$7-$E$7)*RAND()</f>
        <v>154.47048108509733</v>
      </c>
      <c r="H13">
        <f ca="1">(((F13+G13)*E13*D13)/((F13+G13)*D13+D13*E13+(F13+G13)*E13))+C13</f>
        <v>151.00961782484131</v>
      </c>
      <c r="L13" s="2">
        <v>3</v>
      </c>
      <c r="M13" s="2">
        <f t="shared" ref="M13:M18" si="5">N12</f>
        <v>77.200000000000017</v>
      </c>
      <c r="N13" s="2">
        <f t="shared" si="3"/>
        <v>78.600000000000023</v>
      </c>
      <c r="O13" s="2">
        <f ca="1"/>
        <v>16</v>
      </c>
      <c r="P13" s="22">
        <f t="shared" ca="1" si="4"/>
        <v>8.8888888888888892E-2</v>
      </c>
      <c r="Q13" s="22"/>
      <c r="R13" s="22"/>
    </row>
    <row r="14" spans="1:18" x14ac:dyDescent="0.25">
      <c r="B14">
        <v>2</v>
      </c>
      <c r="C14">
        <f t="shared" ref="C14:C77" ca="1" si="6">$E$3+($F$3-$E$3)*RAND()</f>
        <v>76.09379700977729</v>
      </c>
      <c r="D14">
        <f t="shared" ref="D14:D77" ca="1" si="7">$E$4+($F$4-$E$4)*RAND()</f>
        <v>162.7134467957394</v>
      </c>
      <c r="E14">
        <f t="shared" ref="E14:E77" ca="1" si="8">$E$5+($F$5-$E$5)*RAND()</f>
        <v>217.7589139441825</v>
      </c>
      <c r="F14">
        <f t="shared" ref="F14:F77" ca="1" si="9">$E$6+($F$6-$E$6)*RAND()</f>
        <v>224.41779748375922</v>
      </c>
      <c r="G14">
        <f t="shared" ref="G14:G77" ca="1" si="10">$E$7+($F$7-$E$7)*RAND()</f>
        <v>139.64561710014502</v>
      </c>
      <c r="H14">
        <f t="shared" ref="H14:H77" ca="1" si="11">(((F14+G14)*E14*D14)/((F14+G14)*D14+D14*E14+(F14+G14)*E14))+C14</f>
        <v>150.25146439139439</v>
      </c>
      <c r="L14" s="2">
        <v>4</v>
      </c>
      <c r="M14" s="2">
        <f t="shared" si="5"/>
        <v>78.600000000000023</v>
      </c>
      <c r="N14" s="2">
        <f t="shared" si="3"/>
        <v>80.000000000000028</v>
      </c>
      <c r="O14" s="2">
        <f ca="1"/>
        <v>26</v>
      </c>
      <c r="P14" s="22">
        <f t="shared" ca="1" si="4"/>
        <v>0.14444444444444443</v>
      </c>
      <c r="Q14" s="22"/>
      <c r="R14" s="22"/>
    </row>
    <row r="15" spans="1:18" x14ac:dyDescent="0.25">
      <c r="B15">
        <v>3</v>
      </c>
      <c r="C15">
        <f t="shared" ca="1" si="6"/>
        <v>84.827972720050923</v>
      </c>
      <c r="D15">
        <f t="shared" ca="1" si="7"/>
        <v>159.42228863000119</v>
      </c>
      <c r="E15">
        <f t="shared" ca="1" si="8"/>
        <v>216.87008016203725</v>
      </c>
      <c r="F15">
        <f t="shared" ca="1" si="9"/>
        <v>219.54061004858929</v>
      </c>
      <c r="G15">
        <f t="shared" ca="1" si="10"/>
        <v>156.83041469843801</v>
      </c>
      <c r="H15">
        <f t="shared" ca="1" si="11"/>
        <v>158.67963343080311</v>
      </c>
      <c r="L15" s="2">
        <v>5</v>
      </c>
      <c r="M15" s="2">
        <f t="shared" si="5"/>
        <v>80.000000000000028</v>
      </c>
      <c r="N15" s="2">
        <f t="shared" si="3"/>
        <v>81.400000000000034</v>
      </c>
      <c r="O15" s="2">
        <f ca="1"/>
        <v>24</v>
      </c>
      <c r="P15" s="22">
        <f t="shared" ca="1" si="4"/>
        <v>0.13333333333333333</v>
      </c>
      <c r="Q15" s="22"/>
      <c r="R15" s="22"/>
    </row>
    <row r="16" spans="1:18" x14ac:dyDescent="0.25">
      <c r="B16">
        <v>4</v>
      </c>
      <c r="C16">
        <f t="shared" ca="1" si="6"/>
        <v>82.226596309094688</v>
      </c>
      <c r="D16">
        <f t="shared" ca="1" si="7"/>
        <v>179.81411100580732</v>
      </c>
      <c r="E16">
        <f t="shared" ca="1" si="8"/>
        <v>217.68322898551978</v>
      </c>
      <c r="F16">
        <f t="shared" ca="1" si="9"/>
        <v>217.12316476161578</v>
      </c>
      <c r="G16">
        <f t="shared" ca="1" si="10"/>
        <v>152.69102261166933</v>
      </c>
      <c r="H16">
        <f t="shared" ca="1" si="11"/>
        <v>159.9919882870301</v>
      </c>
      <c r="L16" s="2">
        <v>6</v>
      </c>
      <c r="M16" s="2">
        <f t="shared" si="5"/>
        <v>81.400000000000034</v>
      </c>
      <c r="N16" s="2">
        <f t="shared" si="3"/>
        <v>82.80000000000004</v>
      </c>
      <c r="O16" s="2">
        <f ca="1"/>
        <v>11</v>
      </c>
      <c r="P16" s="22">
        <f t="shared" ca="1" si="4"/>
        <v>6.1111111111111109E-2</v>
      </c>
      <c r="Q16" s="22"/>
      <c r="R16" s="22"/>
    </row>
    <row r="17" spans="2:18" x14ac:dyDescent="0.25">
      <c r="B17">
        <v>5</v>
      </c>
      <c r="C17">
        <f t="shared" ca="1" si="6"/>
        <v>82.320169598784375</v>
      </c>
      <c r="D17">
        <f t="shared" ca="1" si="7"/>
        <v>161.81769968682315</v>
      </c>
      <c r="E17">
        <f t="shared" ca="1" si="8"/>
        <v>208.4093534629508</v>
      </c>
      <c r="F17">
        <f t="shared" ca="1" si="9"/>
        <v>225.66140417527302</v>
      </c>
      <c r="G17">
        <f t="shared" ca="1" si="10"/>
        <v>148.18826548903016</v>
      </c>
      <c r="H17">
        <f t="shared" ca="1" si="11"/>
        <v>155.56460239773253</v>
      </c>
      <c r="L17" s="2">
        <v>7</v>
      </c>
      <c r="M17" s="2">
        <f t="shared" si="5"/>
        <v>82.80000000000004</v>
      </c>
      <c r="N17" s="2">
        <f t="shared" si="3"/>
        <v>84.200000000000045</v>
      </c>
      <c r="O17" s="2">
        <f ca="1"/>
        <v>30</v>
      </c>
      <c r="P17" s="22">
        <f t="shared" ca="1" si="4"/>
        <v>0.16666666666666666</v>
      </c>
      <c r="Q17" s="22"/>
      <c r="R17" s="22"/>
    </row>
    <row r="18" spans="2:18" x14ac:dyDescent="0.25">
      <c r="B18">
        <v>6</v>
      </c>
      <c r="C18">
        <f t="shared" ca="1" si="6"/>
        <v>78.262073501654982</v>
      </c>
      <c r="D18">
        <f t="shared" ca="1" si="7"/>
        <v>165.69279647305771</v>
      </c>
      <c r="E18">
        <f t="shared" ca="1" si="8"/>
        <v>206.32346097533008</v>
      </c>
      <c r="F18">
        <f t="shared" ca="1" si="9"/>
        <v>228.96833540322984</v>
      </c>
      <c r="G18">
        <f t="shared" ca="1" si="10"/>
        <v>142.61673710402223</v>
      </c>
      <c r="H18">
        <f t="shared" ca="1" si="11"/>
        <v>151.93667995066303</v>
      </c>
      <c r="L18" s="2">
        <v>8</v>
      </c>
      <c r="M18" s="2">
        <f t="shared" si="5"/>
        <v>84.200000000000045</v>
      </c>
      <c r="N18" s="2">
        <f t="shared" si="3"/>
        <v>85.600000000000051</v>
      </c>
      <c r="O18" s="2">
        <f ca="1"/>
        <v>30</v>
      </c>
      <c r="P18" s="22">
        <f t="shared" ca="1" si="4"/>
        <v>0.16666666666666666</v>
      </c>
      <c r="Q18" s="22"/>
      <c r="R18" s="22"/>
    </row>
    <row r="19" spans="2:18" x14ac:dyDescent="0.25">
      <c r="B19">
        <v>7</v>
      </c>
      <c r="C19">
        <f t="shared" ca="1" si="6"/>
        <v>79.200796070983799</v>
      </c>
      <c r="D19">
        <f t="shared" ca="1" si="7"/>
        <v>176.17305780559252</v>
      </c>
      <c r="E19">
        <f t="shared" ca="1" si="8"/>
        <v>215.15078950611138</v>
      </c>
      <c r="F19">
        <f t="shared" ca="1" si="9"/>
        <v>227.33370303565437</v>
      </c>
      <c r="G19">
        <f t="shared" ca="1" si="10"/>
        <v>138.98267489415079</v>
      </c>
      <c r="H19">
        <f t="shared" ca="1" si="11"/>
        <v>155.80554780046663</v>
      </c>
      <c r="O19" s="2">
        <f ca="1">SUM(O11:O18)</f>
        <v>180</v>
      </c>
      <c r="P19" s="22">
        <f ca="1">SUM(P11:R18)</f>
        <v>0.99999999999999989</v>
      </c>
      <c r="Q19" s="22"/>
      <c r="R19" s="22"/>
    </row>
    <row r="20" spans="2:18" x14ac:dyDescent="0.25">
      <c r="B20">
        <v>8</v>
      </c>
      <c r="C20">
        <f t="shared" ca="1" si="6"/>
        <v>78.548015701873894</v>
      </c>
      <c r="D20">
        <f t="shared" ca="1" si="7"/>
        <v>175.50782797358869</v>
      </c>
      <c r="E20">
        <f t="shared" ca="1" si="8"/>
        <v>204.12120158029046</v>
      </c>
      <c r="F20">
        <f t="shared" ca="1" si="9"/>
        <v>212.05775085864192</v>
      </c>
      <c r="G20">
        <f t="shared" ca="1" si="10"/>
        <v>150.00898315329749</v>
      </c>
      <c r="H20">
        <f t="shared" ca="1" si="11"/>
        <v>153.40546760464011</v>
      </c>
    </row>
    <row r="21" spans="2:18" x14ac:dyDescent="0.25">
      <c r="B21">
        <v>9</v>
      </c>
      <c r="C21">
        <f t="shared" ca="1" si="6"/>
        <v>84.307720756342079</v>
      </c>
      <c r="D21">
        <f t="shared" ca="1" si="7"/>
        <v>165.41702954785259</v>
      </c>
      <c r="E21">
        <f t="shared" ca="1" si="8"/>
        <v>201.94723488135548</v>
      </c>
      <c r="F21">
        <f t="shared" ca="1" si="9"/>
        <v>218.73260794778759</v>
      </c>
      <c r="G21">
        <f t="shared" ca="1" si="10"/>
        <v>144.61215072459771</v>
      </c>
      <c r="H21">
        <f t="shared" ca="1" si="11"/>
        <v>157.03857795539841</v>
      </c>
    </row>
    <row r="22" spans="2:18" x14ac:dyDescent="0.25">
      <c r="B22">
        <v>10</v>
      </c>
      <c r="C22">
        <f t="shared" ca="1" si="6"/>
        <v>74.452490227237931</v>
      </c>
      <c r="D22">
        <f t="shared" ca="1" si="7"/>
        <v>175.99776539411539</v>
      </c>
      <c r="E22">
        <f t="shared" ca="1" si="8"/>
        <v>208.85810448221267</v>
      </c>
      <c r="F22">
        <f t="shared" ca="1" si="9"/>
        <v>228.50307146451357</v>
      </c>
      <c r="G22">
        <f t="shared" ca="1" si="10"/>
        <v>145.31347227990258</v>
      </c>
      <c r="H22">
        <f t="shared" ca="1" si="11"/>
        <v>150.52739647580216</v>
      </c>
      <c r="L22" s="22" t="s">
        <v>25</v>
      </c>
      <c r="M22" s="22"/>
      <c r="N22" s="22"/>
      <c r="O22" s="22"/>
      <c r="P22" s="22"/>
      <c r="Q22" s="22"/>
      <c r="R22" s="2"/>
    </row>
    <row r="23" spans="2:18" x14ac:dyDescent="0.25">
      <c r="B23">
        <v>11</v>
      </c>
      <c r="C23">
        <f t="shared" ca="1" si="6"/>
        <v>80.839698343509653</v>
      </c>
      <c r="D23">
        <f t="shared" ca="1" si="7"/>
        <v>158.82815355272405</v>
      </c>
      <c r="E23">
        <f t="shared" ca="1" si="8"/>
        <v>203.72556469427124</v>
      </c>
      <c r="F23">
        <f t="shared" ca="1" si="9"/>
        <v>221.13094376029679</v>
      </c>
      <c r="G23">
        <f t="shared" ca="1" si="10"/>
        <v>149.37490947394281</v>
      </c>
      <c r="H23">
        <f t="shared" ca="1" si="11"/>
        <v>152.76305204727839</v>
      </c>
      <c r="L23" s="2" t="s">
        <v>21</v>
      </c>
      <c r="M23" s="22" t="s">
        <v>22</v>
      </c>
      <c r="N23" s="22"/>
      <c r="O23" s="9" t="s">
        <v>23</v>
      </c>
      <c r="P23" s="22" t="s">
        <v>24</v>
      </c>
      <c r="Q23" s="22"/>
      <c r="R23" s="22"/>
    </row>
    <row r="24" spans="2:18" x14ac:dyDescent="0.25">
      <c r="B24">
        <v>12</v>
      </c>
      <c r="C24">
        <f t="shared" ca="1" si="6"/>
        <v>77.531013328548894</v>
      </c>
      <c r="D24">
        <f t="shared" ca="1" si="7"/>
        <v>163.17726885166462</v>
      </c>
      <c r="E24">
        <f t="shared" ca="1" si="8"/>
        <v>201.43666686468262</v>
      </c>
      <c r="F24">
        <f t="shared" ca="1" si="9"/>
        <v>207.86723176655104</v>
      </c>
      <c r="G24">
        <f t="shared" ca="1" si="10"/>
        <v>160.04384173123461</v>
      </c>
      <c r="H24">
        <f t="shared" ca="1" si="11"/>
        <v>149.93868040160584</v>
      </c>
      <c r="L24" s="2">
        <v>1</v>
      </c>
      <c r="M24" s="2">
        <f>E4</f>
        <v>158.1</v>
      </c>
      <c r="N24" s="2">
        <f>M24+$G$4</f>
        <v>161.07499999999999</v>
      </c>
      <c r="O24" s="2">
        <f t="array" aca="1" ref="O24:O31" ca="1">FREQUENCY(D13:D192,N24:N31)</f>
        <v>24</v>
      </c>
      <c r="P24" s="22">
        <f ca="1">O24/$O$32</f>
        <v>0.13333333333333333</v>
      </c>
      <c r="Q24" s="22"/>
      <c r="R24" s="22"/>
    </row>
    <row r="25" spans="2:18" x14ac:dyDescent="0.25">
      <c r="B25">
        <v>13</v>
      </c>
      <c r="C25">
        <f t="shared" ca="1" si="6"/>
        <v>80.923037495750933</v>
      </c>
      <c r="D25">
        <f t="shared" ca="1" si="7"/>
        <v>170.73293702822042</v>
      </c>
      <c r="E25">
        <f t="shared" ca="1" si="8"/>
        <v>218.63643707854044</v>
      </c>
      <c r="F25">
        <f t="shared" ca="1" si="9"/>
        <v>217.75752323895529</v>
      </c>
      <c r="G25">
        <f t="shared" ca="1" si="10"/>
        <v>146.80027463408592</v>
      </c>
      <c r="H25">
        <f t="shared" ca="1" si="11"/>
        <v>156.83039817390971</v>
      </c>
      <c r="L25" s="2">
        <v>2</v>
      </c>
      <c r="M25" s="2">
        <f>N24</f>
        <v>161.07499999999999</v>
      </c>
      <c r="N25" s="2">
        <f t="shared" ref="N25:N31" si="12">M25+$G$4</f>
        <v>164.04999999999998</v>
      </c>
      <c r="O25" s="2">
        <f ca="1"/>
        <v>16</v>
      </c>
      <c r="P25" s="22">
        <f t="shared" ref="P25:P31" ca="1" si="13">O25/$O$32</f>
        <v>8.8888888888888892E-2</v>
      </c>
      <c r="Q25" s="22"/>
      <c r="R25" s="22"/>
    </row>
    <row r="26" spans="2:18" x14ac:dyDescent="0.25">
      <c r="B26">
        <v>14</v>
      </c>
      <c r="C26">
        <f t="shared" ca="1" si="6"/>
        <v>84.7380537287614</v>
      </c>
      <c r="D26">
        <f t="shared" ca="1" si="7"/>
        <v>177.45085902549144</v>
      </c>
      <c r="E26">
        <f t="shared" ca="1" si="8"/>
        <v>202.09632547305102</v>
      </c>
      <c r="F26">
        <f t="shared" ca="1" si="9"/>
        <v>227.97325050498733</v>
      </c>
      <c r="G26">
        <f t="shared" ca="1" si="10"/>
        <v>157.57045312443685</v>
      </c>
      <c r="H26">
        <f t="shared" ca="1" si="11"/>
        <v>160.62649029018712</v>
      </c>
      <c r="L26" s="2">
        <v>3</v>
      </c>
      <c r="M26" s="2">
        <f t="shared" ref="M26:M31" si="14">N25</f>
        <v>164.04999999999998</v>
      </c>
      <c r="N26" s="2">
        <f t="shared" si="12"/>
        <v>167.02499999999998</v>
      </c>
      <c r="O26" s="2">
        <f ca="1"/>
        <v>26</v>
      </c>
      <c r="P26" s="22">
        <f t="shared" ca="1" si="13"/>
        <v>0.14444444444444443</v>
      </c>
      <c r="Q26" s="22"/>
      <c r="R26" s="22"/>
    </row>
    <row r="27" spans="2:18" x14ac:dyDescent="0.25">
      <c r="B27">
        <v>15</v>
      </c>
      <c r="C27">
        <f t="shared" ca="1" si="6"/>
        <v>77.508378500110311</v>
      </c>
      <c r="D27">
        <f t="shared" ca="1" si="7"/>
        <v>174.0026415203352</v>
      </c>
      <c r="E27">
        <f t="shared" ca="1" si="8"/>
        <v>211.96859760994533</v>
      </c>
      <c r="F27">
        <f t="shared" ca="1" si="9"/>
        <v>230.83564086823003</v>
      </c>
      <c r="G27">
        <f t="shared" ca="1" si="10"/>
        <v>139.27752616138861</v>
      </c>
      <c r="H27">
        <f t="shared" ca="1" si="11"/>
        <v>153.45815643987635</v>
      </c>
      <c r="L27" s="2">
        <v>4</v>
      </c>
      <c r="M27" s="2">
        <f t="shared" si="14"/>
        <v>167.02499999999998</v>
      </c>
      <c r="N27" s="2">
        <f t="shared" si="12"/>
        <v>169.99999999999997</v>
      </c>
      <c r="O27" s="2">
        <f ca="1"/>
        <v>26</v>
      </c>
      <c r="P27" s="22">
        <f t="shared" ca="1" si="13"/>
        <v>0.14444444444444443</v>
      </c>
      <c r="Q27" s="22"/>
      <c r="R27" s="22"/>
    </row>
    <row r="28" spans="2:18" x14ac:dyDescent="0.25">
      <c r="B28">
        <v>16</v>
      </c>
      <c r="C28">
        <f t="shared" ca="1" si="6"/>
        <v>78.097307067939369</v>
      </c>
      <c r="D28">
        <f t="shared" ca="1" si="7"/>
        <v>177.94476823312948</v>
      </c>
      <c r="E28">
        <f t="shared" ca="1" si="8"/>
        <v>200.28904496332976</v>
      </c>
      <c r="F28">
        <f t="shared" ca="1" si="9"/>
        <v>221.21349916187626</v>
      </c>
      <c r="G28">
        <f t="shared" ca="1" si="10"/>
        <v>155.49625702280585</v>
      </c>
      <c r="H28">
        <f t="shared" ca="1" si="11"/>
        <v>153.47190470665055</v>
      </c>
      <c r="L28" s="2">
        <v>5</v>
      </c>
      <c r="M28" s="2">
        <f t="shared" si="14"/>
        <v>169.99999999999997</v>
      </c>
      <c r="N28" s="2">
        <f t="shared" si="12"/>
        <v>172.97499999999997</v>
      </c>
      <c r="O28" s="2">
        <f ca="1"/>
        <v>20</v>
      </c>
      <c r="P28" s="22">
        <f t="shared" ca="1" si="13"/>
        <v>0.1111111111111111</v>
      </c>
      <c r="Q28" s="22"/>
      <c r="R28" s="22"/>
    </row>
    <row r="29" spans="2:18" x14ac:dyDescent="0.25">
      <c r="B29">
        <v>17</v>
      </c>
      <c r="C29">
        <f t="shared" ca="1" si="6"/>
        <v>81.453644717044796</v>
      </c>
      <c r="D29">
        <f t="shared" ca="1" si="7"/>
        <v>168.39368107481346</v>
      </c>
      <c r="E29">
        <f t="shared" ca="1" si="8"/>
        <v>203.20805080807165</v>
      </c>
      <c r="F29">
        <f t="shared" ca="1" si="9"/>
        <v>214.95758385275212</v>
      </c>
      <c r="G29">
        <f t="shared" ca="1" si="10"/>
        <v>156.24815725944026</v>
      </c>
      <c r="H29">
        <f t="shared" ca="1" si="11"/>
        <v>155.23557605022643</v>
      </c>
      <c r="L29" s="2">
        <v>6</v>
      </c>
      <c r="M29" s="2">
        <f t="shared" si="14"/>
        <v>172.97499999999997</v>
      </c>
      <c r="N29" s="2">
        <f t="shared" si="12"/>
        <v>175.94999999999996</v>
      </c>
      <c r="O29" s="2">
        <f ca="1"/>
        <v>29</v>
      </c>
      <c r="P29" s="22">
        <f t="shared" ca="1" si="13"/>
        <v>0.16111111111111112</v>
      </c>
      <c r="Q29" s="22"/>
      <c r="R29" s="22"/>
    </row>
    <row r="30" spans="2:18" x14ac:dyDescent="0.25">
      <c r="B30">
        <v>18</v>
      </c>
      <c r="C30">
        <f t="shared" ca="1" si="6"/>
        <v>75.1720668164822</v>
      </c>
      <c r="D30">
        <f t="shared" ca="1" si="7"/>
        <v>174.46838107468062</v>
      </c>
      <c r="E30">
        <f t="shared" ca="1" si="8"/>
        <v>212.68329456086218</v>
      </c>
      <c r="F30">
        <f t="shared" ca="1" si="9"/>
        <v>214.3665236797431</v>
      </c>
      <c r="G30">
        <f t="shared" ca="1" si="10"/>
        <v>155.55706406593467</v>
      </c>
      <c r="H30">
        <f t="shared" ca="1" si="11"/>
        <v>151.29419081598681</v>
      </c>
      <c r="L30" s="2">
        <v>7</v>
      </c>
      <c r="M30" s="2">
        <f t="shared" si="14"/>
        <v>175.94999999999996</v>
      </c>
      <c r="N30" s="2">
        <f t="shared" si="12"/>
        <v>178.92499999999995</v>
      </c>
      <c r="O30" s="2">
        <f ca="1"/>
        <v>22</v>
      </c>
      <c r="P30" s="22">
        <f t="shared" ca="1" si="13"/>
        <v>0.12222222222222222</v>
      </c>
      <c r="Q30" s="22"/>
      <c r="R30" s="22"/>
    </row>
    <row r="31" spans="2:18" x14ac:dyDescent="0.25">
      <c r="B31">
        <v>19</v>
      </c>
      <c r="C31">
        <f t="shared" ca="1" si="6"/>
        <v>80.343053202487141</v>
      </c>
      <c r="D31">
        <f t="shared" ca="1" si="7"/>
        <v>166.88556224620601</v>
      </c>
      <c r="E31">
        <f t="shared" ca="1" si="8"/>
        <v>199.8528306362528</v>
      </c>
      <c r="F31">
        <f t="shared" ca="1" si="9"/>
        <v>233.07462646077877</v>
      </c>
      <c r="G31">
        <f t="shared" ca="1" si="10"/>
        <v>143.9519787380261</v>
      </c>
      <c r="H31">
        <f t="shared" ca="1" si="11"/>
        <v>153.61308498545972</v>
      </c>
      <c r="L31" s="2">
        <v>8</v>
      </c>
      <c r="M31" s="2">
        <f t="shared" si="14"/>
        <v>178.92499999999995</v>
      </c>
      <c r="N31" s="2">
        <f t="shared" si="12"/>
        <v>181.89999999999995</v>
      </c>
      <c r="O31" s="2">
        <f ca="1"/>
        <v>17</v>
      </c>
      <c r="P31" s="22">
        <f t="shared" ca="1" si="13"/>
        <v>9.4444444444444442E-2</v>
      </c>
      <c r="Q31" s="22"/>
      <c r="R31" s="22"/>
    </row>
    <row r="32" spans="2:18" x14ac:dyDescent="0.25">
      <c r="B32">
        <v>20</v>
      </c>
      <c r="C32">
        <f t="shared" ca="1" si="6"/>
        <v>77.968710918384531</v>
      </c>
      <c r="D32">
        <f t="shared" ca="1" si="7"/>
        <v>172.54420793182905</v>
      </c>
      <c r="E32">
        <f t="shared" ca="1" si="8"/>
        <v>204.74960280221902</v>
      </c>
      <c r="F32">
        <f t="shared" ca="1" si="9"/>
        <v>228.61436969101342</v>
      </c>
      <c r="G32">
        <f t="shared" ca="1" si="10"/>
        <v>145.82723350790948</v>
      </c>
      <c r="H32">
        <f t="shared" ca="1" si="11"/>
        <v>152.87354098158178</v>
      </c>
      <c r="O32" s="2">
        <f ca="1">SUM(O24:O31)</f>
        <v>180</v>
      </c>
      <c r="P32" s="22">
        <f ca="1">SUM(P24:R31)</f>
        <v>1</v>
      </c>
      <c r="Q32" s="22"/>
      <c r="R32" s="22"/>
    </row>
    <row r="33" spans="2:18" x14ac:dyDescent="0.25">
      <c r="B33">
        <v>21</v>
      </c>
      <c r="C33">
        <f t="shared" ca="1" si="6"/>
        <v>80.54921866972775</v>
      </c>
      <c r="D33">
        <f t="shared" ca="1" si="7"/>
        <v>180.40786573422258</v>
      </c>
      <c r="E33">
        <f t="shared" ca="1" si="8"/>
        <v>219.23809138041267</v>
      </c>
      <c r="F33">
        <f t="shared" ca="1" si="9"/>
        <v>218.64845104895934</v>
      </c>
      <c r="G33">
        <f t="shared" ca="1" si="10"/>
        <v>149.06559380920351</v>
      </c>
      <c r="H33">
        <f t="shared" ca="1" si="11"/>
        <v>158.5295211377107</v>
      </c>
    </row>
    <row r="34" spans="2:18" x14ac:dyDescent="0.25">
      <c r="B34">
        <v>22</v>
      </c>
      <c r="C34">
        <f t="shared" ca="1" si="6"/>
        <v>84.426882288691218</v>
      </c>
      <c r="D34">
        <f t="shared" ca="1" si="7"/>
        <v>162.5055107476563</v>
      </c>
      <c r="E34">
        <f t="shared" ca="1" si="8"/>
        <v>217.2405154598213</v>
      </c>
      <c r="F34">
        <f t="shared" ca="1" si="9"/>
        <v>221.08546355921612</v>
      </c>
      <c r="G34">
        <f t="shared" ca="1" si="10"/>
        <v>155.90613543612943</v>
      </c>
      <c r="H34">
        <f t="shared" ca="1" si="11"/>
        <v>159.00138229752838</v>
      </c>
    </row>
    <row r="35" spans="2:18" x14ac:dyDescent="0.25">
      <c r="B35">
        <v>23</v>
      </c>
      <c r="C35">
        <f t="shared" ca="1" si="6"/>
        <v>82.879007700311334</v>
      </c>
      <c r="D35">
        <f t="shared" ca="1" si="7"/>
        <v>171.127236330822</v>
      </c>
      <c r="E35">
        <f t="shared" ca="1" si="8"/>
        <v>217.95142563075618</v>
      </c>
      <c r="F35">
        <f t="shared" ca="1" si="9"/>
        <v>224.55355938635648</v>
      </c>
      <c r="G35">
        <f t="shared" ca="1" si="10"/>
        <v>146.56053142366019</v>
      </c>
      <c r="H35">
        <f t="shared" ca="1" si="11"/>
        <v>159.06151686059403</v>
      </c>
      <c r="L35" s="22" t="s">
        <v>26</v>
      </c>
      <c r="M35" s="22"/>
      <c r="N35" s="22"/>
      <c r="O35" s="22"/>
      <c r="P35" s="22"/>
      <c r="Q35" s="22"/>
      <c r="R35" s="2"/>
    </row>
    <row r="36" spans="2:18" x14ac:dyDescent="0.25">
      <c r="B36">
        <v>24</v>
      </c>
      <c r="C36">
        <f t="shared" ca="1" si="6"/>
        <v>80.142517541962249</v>
      </c>
      <c r="D36">
        <f t="shared" ca="1" si="7"/>
        <v>159.60987009903917</v>
      </c>
      <c r="E36">
        <f t="shared" ca="1" si="8"/>
        <v>205.48397449589515</v>
      </c>
      <c r="F36">
        <f t="shared" ca="1" si="9"/>
        <v>208.70768115809238</v>
      </c>
      <c r="G36">
        <f t="shared" ca="1" si="10"/>
        <v>161.62367297268651</v>
      </c>
      <c r="H36">
        <f t="shared" ca="1" si="11"/>
        <v>152.43801153319811</v>
      </c>
      <c r="L36" s="2" t="s">
        <v>21</v>
      </c>
      <c r="M36" s="22" t="s">
        <v>22</v>
      </c>
      <c r="N36" s="22"/>
      <c r="O36" s="9" t="s">
        <v>23</v>
      </c>
      <c r="P36" s="22" t="s">
        <v>24</v>
      </c>
      <c r="Q36" s="22"/>
      <c r="R36" s="22"/>
    </row>
    <row r="37" spans="2:18" x14ac:dyDescent="0.25">
      <c r="B37">
        <v>25</v>
      </c>
      <c r="C37">
        <f t="shared" ca="1" si="6"/>
        <v>80.517007481064866</v>
      </c>
      <c r="D37">
        <f t="shared" ca="1" si="7"/>
        <v>175.02206159849527</v>
      </c>
      <c r="E37">
        <f t="shared" ca="1" si="8"/>
        <v>220.42531493657251</v>
      </c>
      <c r="F37">
        <f t="shared" ca="1" si="9"/>
        <v>214.71716347086874</v>
      </c>
      <c r="G37">
        <f t="shared" ca="1" si="10"/>
        <v>141.39677808928036</v>
      </c>
      <c r="H37">
        <f t="shared" ca="1" si="11"/>
        <v>157.09642288510685</v>
      </c>
      <c r="L37" s="2">
        <v>1</v>
      </c>
      <c r="M37" s="2">
        <f>E5</f>
        <v>199.5</v>
      </c>
      <c r="N37" s="2">
        <f>$G$5+M37</f>
        <v>202.125</v>
      </c>
      <c r="O37" s="2">
        <f t="array" aca="1" ref="O37:O44" ca="1">FREQUENCY(E13:E192,N37:N44)</f>
        <v>22</v>
      </c>
      <c r="P37" s="22">
        <f ca="1">O37/$O$45</f>
        <v>0.12222222222222222</v>
      </c>
      <c r="Q37" s="22"/>
      <c r="R37" s="22"/>
    </row>
    <row r="38" spans="2:18" x14ac:dyDescent="0.25">
      <c r="B38">
        <v>26</v>
      </c>
      <c r="C38">
        <f t="shared" ca="1" si="6"/>
        <v>83.945628961038935</v>
      </c>
      <c r="D38">
        <f t="shared" ca="1" si="7"/>
        <v>174.67877632316444</v>
      </c>
      <c r="E38">
        <f t="shared" ca="1" si="8"/>
        <v>212.01557452034038</v>
      </c>
      <c r="F38">
        <f t="shared" ca="1" si="9"/>
        <v>225.21469409121605</v>
      </c>
      <c r="G38">
        <f t="shared" ca="1" si="10"/>
        <v>147.21113496705158</v>
      </c>
      <c r="H38">
        <f t="shared" ca="1" si="11"/>
        <v>160.12724213246611</v>
      </c>
      <c r="L38" s="2">
        <v>2</v>
      </c>
      <c r="M38" s="2">
        <f>N37</f>
        <v>202.125</v>
      </c>
      <c r="N38" s="2">
        <f t="shared" ref="N38:N44" si="15">$G$5+M38</f>
        <v>204.75</v>
      </c>
      <c r="O38" s="2">
        <f ca="1"/>
        <v>20</v>
      </c>
      <c r="P38" s="22">
        <f t="shared" ref="P38:P44" ca="1" si="16">O38/$O$45</f>
        <v>0.1111111111111111</v>
      </c>
      <c r="Q38" s="22"/>
      <c r="R38" s="22"/>
    </row>
    <row r="39" spans="2:18" x14ac:dyDescent="0.25">
      <c r="B39">
        <v>27</v>
      </c>
      <c r="C39">
        <f t="shared" ca="1" si="6"/>
        <v>82.851483039579023</v>
      </c>
      <c r="D39">
        <f t="shared" ca="1" si="7"/>
        <v>159.22977709836462</v>
      </c>
      <c r="E39">
        <f t="shared" ca="1" si="8"/>
        <v>213.10777175851854</v>
      </c>
      <c r="F39">
        <f t="shared" ca="1" si="9"/>
        <v>220.1028558397247</v>
      </c>
      <c r="G39">
        <f t="shared" ca="1" si="10"/>
        <v>158.84566546217164</v>
      </c>
      <c r="H39">
        <f t="shared" ca="1" si="11"/>
        <v>156.31836875408877</v>
      </c>
      <c r="L39" s="2">
        <v>3</v>
      </c>
      <c r="M39" s="2">
        <f t="shared" ref="M39:M44" si="17">N38</f>
        <v>204.75</v>
      </c>
      <c r="N39" s="2">
        <f t="shared" si="15"/>
        <v>207.375</v>
      </c>
      <c r="O39" s="2">
        <f ca="1"/>
        <v>28</v>
      </c>
      <c r="P39" s="22">
        <f t="shared" ca="1" si="16"/>
        <v>0.15555555555555556</v>
      </c>
      <c r="Q39" s="22"/>
      <c r="R39" s="22"/>
    </row>
    <row r="40" spans="2:18" x14ac:dyDescent="0.25">
      <c r="B40">
        <v>28</v>
      </c>
      <c r="C40">
        <f t="shared" ca="1" si="6"/>
        <v>83.898691850471579</v>
      </c>
      <c r="D40">
        <f t="shared" ca="1" si="7"/>
        <v>180.41734187306034</v>
      </c>
      <c r="E40">
        <f t="shared" ca="1" si="8"/>
        <v>206.05977402482483</v>
      </c>
      <c r="F40">
        <f t="shared" ca="1" si="9"/>
        <v>224.08651588738078</v>
      </c>
      <c r="G40">
        <f t="shared" ca="1" si="10"/>
        <v>141.71270270302165</v>
      </c>
      <c r="H40">
        <f t="shared" ca="1" si="11"/>
        <v>160.06360377520713</v>
      </c>
      <c r="L40" s="2">
        <v>4</v>
      </c>
      <c r="M40" s="2">
        <f t="shared" si="17"/>
        <v>207.375</v>
      </c>
      <c r="N40" s="2">
        <f t="shared" si="15"/>
        <v>210</v>
      </c>
      <c r="O40" s="2">
        <f ca="1"/>
        <v>19</v>
      </c>
      <c r="P40" s="22">
        <f t="shared" ca="1" si="16"/>
        <v>0.10555555555555556</v>
      </c>
      <c r="Q40" s="22"/>
      <c r="R40" s="22"/>
    </row>
    <row r="41" spans="2:18" x14ac:dyDescent="0.25">
      <c r="B41">
        <v>29</v>
      </c>
      <c r="C41">
        <f t="shared" ca="1" si="6"/>
        <v>76.596685797509735</v>
      </c>
      <c r="D41">
        <f t="shared" ca="1" si="7"/>
        <v>159.68166608079136</v>
      </c>
      <c r="E41">
        <f t="shared" ca="1" si="8"/>
        <v>217.1549172803565</v>
      </c>
      <c r="F41">
        <f t="shared" ca="1" si="9"/>
        <v>213.57809635884351</v>
      </c>
      <c r="G41">
        <f t="shared" ca="1" si="10"/>
        <v>157.22504337136462</v>
      </c>
      <c r="H41">
        <f t="shared" ca="1" si="11"/>
        <v>150.31953386307546</v>
      </c>
      <c r="L41" s="2">
        <v>5</v>
      </c>
      <c r="M41" s="2">
        <f t="shared" si="17"/>
        <v>210</v>
      </c>
      <c r="N41" s="2">
        <f t="shared" si="15"/>
        <v>212.625</v>
      </c>
      <c r="O41" s="2">
        <f ca="1"/>
        <v>17</v>
      </c>
      <c r="P41" s="22">
        <f t="shared" ca="1" si="16"/>
        <v>9.4444444444444442E-2</v>
      </c>
      <c r="Q41" s="22"/>
      <c r="R41" s="22"/>
    </row>
    <row r="42" spans="2:18" x14ac:dyDescent="0.25">
      <c r="B42">
        <v>30</v>
      </c>
      <c r="C42">
        <f t="shared" ca="1" si="6"/>
        <v>83.532355593269898</v>
      </c>
      <c r="D42">
        <f t="shared" ca="1" si="7"/>
        <v>174.34987457970058</v>
      </c>
      <c r="E42">
        <f t="shared" ca="1" si="8"/>
        <v>213.55954437245873</v>
      </c>
      <c r="F42">
        <f t="shared" ca="1" si="9"/>
        <v>207.68052928486497</v>
      </c>
      <c r="G42">
        <f t="shared" ca="1" si="10"/>
        <v>138.97201906860371</v>
      </c>
      <c r="H42">
        <f t="shared" ca="1" si="11"/>
        <v>158.70415435028553</v>
      </c>
      <c r="L42" s="2">
        <v>6</v>
      </c>
      <c r="M42" s="2">
        <f t="shared" si="17"/>
        <v>212.625</v>
      </c>
      <c r="N42" s="2">
        <f t="shared" si="15"/>
        <v>215.25</v>
      </c>
      <c r="O42" s="2">
        <f ca="1"/>
        <v>19</v>
      </c>
      <c r="P42" s="22">
        <f t="shared" ca="1" si="16"/>
        <v>0.10555555555555556</v>
      </c>
      <c r="Q42" s="22"/>
      <c r="R42" s="22"/>
    </row>
    <row r="43" spans="2:18" x14ac:dyDescent="0.25">
      <c r="B43">
        <v>31</v>
      </c>
      <c r="C43">
        <f t="shared" ca="1" si="6"/>
        <v>76.007573436695154</v>
      </c>
      <c r="D43">
        <f t="shared" ca="1" si="7"/>
        <v>177.21384471476398</v>
      </c>
      <c r="E43">
        <f t="shared" ca="1" si="8"/>
        <v>217.61525638272528</v>
      </c>
      <c r="F43">
        <f t="shared" ca="1" si="9"/>
        <v>219.69372796140809</v>
      </c>
      <c r="G43">
        <f t="shared" ca="1" si="10"/>
        <v>158.20493982548211</v>
      </c>
      <c r="H43">
        <f t="shared" ca="1" si="11"/>
        <v>153.62094334278237</v>
      </c>
      <c r="L43" s="2">
        <v>7</v>
      </c>
      <c r="M43" s="2">
        <f t="shared" si="17"/>
        <v>215.25</v>
      </c>
      <c r="N43" s="2">
        <f t="shared" si="15"/>
        <v>217.875</v>
      </c>
      <c r="O43" s="2">
        <f ca="1"/>
        <v>33</v>
      </c>
      <c r="P43" s="22">
        <f t="shared" ca="1" si="16"/>
        <v>0.18333333333333332</v>
      </c>
      <c r="Q43" s="22"/>
      <c r="R43" s="22"/>
    </row>
    <row r="44" spans="2:18" x14ac:dyDescent="0.25">
      <c r="B44">
        <v>32</v>
      </c>
      <c r="C44">
        <f t="shared" ca="1" si="6"/>
        <v>83.358631598743997</v>
      </c>
      <c r="D44">
        <f t="shared" ca="1" si="7"/>
        <v>172.90136329224046</v>
      </c>
      <c r="E44">
        <f t="shared" ca="1" si="8"/>
        <v>200.23835948064681</v>
      </c>
      <c r="F44">
        <f t="shared" ca="1" si="9"/>
        <v>211.12444019193555</v>
      </c>
      <c r="G44">
        <f t="shared" ca="1" si="10"/>
        <v>139.15072059479431</v>
      </c>
      <c r="H44">
        <f t="shared" ca="1" si="11"/>
        <v>156.7122594384731</v>
      </c>
      <c r="L44" s="2">
        <v>8</v>
      </c>
      <c r="M44" s="2">
        <f t="shared" si="17"/>
        <v>217.875</v>
      </c>
      <c r="N44" s="2">
        <f t="shared" si="15"/>
        <v>220.5</v>
      </c>
      <c r="O44" s="2">
        <f ca="1"/>
        <v>22</v>
      </c>
      <c r="P44" s="22">
        <f t="shared" ca="1" si="16"/>
        <v>0.12222222222222222</v>
      </c>
      <c r="Q44" s="22"/>
      <c r="R44" s="22"/>
    </row>
    <row r="45" spans="2:18" x14ac:dyDescent="0.25">
      <c r="B45">
        <v>33</v>
      </c>
      <c r="C45">
        <f t="shared" ca="1" si="6"/>
        <v>75.202071639140001</v>
      </c>
      <c r="D45">
        <f t="shared" ca="1" si="7"/>
        <v>179.87013165102883</v>
      </c>
      <c r="E45">
        <f t="shared" ca="1" si="8"/>
        <v>219.23556444219685</v>
      </c>
      <c r="F45">
        <f t="shared" ca="1" si="9"/>
        <v>221.76423463271084</v>
      </c>
      <c r="G45">
        <f t="shared" ca="1" si="10"/>
        <v>143.71239941893253</v>
      </c>
      <c r="H45">
        <f t="shared" ca="1" si="11"/>
        <v>152.98057144395563</v>
      </c>
      <c r="O45" s="2">
        <f ca="1">SUM(O37:O44)</f>
        <v>180</v>
      </c>
      <c r="P45" s="22">
        <f ca="1">SUM(P37:R44)</f>
        <v>1</v>
      </c>
      <c r="Q45" s="22"/>
      <c r="R45" s="22"/>
    </row>
    <row r="46" spans="2:18" x14ac:dyDescent="0.25">
      <c r="B46">
        <v>34</v>
      </c>
      <c r="C46">
        <f t="shared" ca="1" si="6"/>
        <v>83.216493159082518</v>
      </c>
      <c r="D46">
        <f t="shared" ca="1" si="7"/>
        <v>167.7545409895784</v>
      </c>
      <c r="E46">
        <f t="shared" ca="1" si="8"/>
        <v>218.17892352309642</v>
      </c>
      <c r="F46">
        <f t="shared" ca="1" si="9"/>
        <v>208.80666714746758</v>
      </c>
      <c r="G46">
        <f t="shared" ca="1" si="10"/>
        <v>159.21281655452384</v>
      </c>
      <c r="H46">
        <f t="shared" ca="1" si="11"/>
        <v>158.62142473843204</v>
      </c>
    </row>
    <row r="47" spans="2:18" x14ac:dyDescent="0.25">
      <c r="B47">
        <v>35</v>
      </c>
      <c r="C47">
        <f t="shared" ca="1" si="6"/>
        <v>81.642229697599788</v>
      </c>
      <c r="D47">
        <f t="shared" ca="1" si="7"/>
        <v>167.22517159029681</v>
      </c>
      <c r="E47">
        <f t="shared" ca="1" si="8"/>
        <v>216.38730500371935</v>
      </c>
      <c r="F47">
        <f t="shared" ca="1" si="9"/>
        <v>218.54982178477732</v>
      </c>
      <c r="G47">
        <f t="shared" ca="1" si="10"/>
        <v>142.49808765101872</v>
      </c>
      <c r="H47">
        <f t="shared" ca="1" si="11"/>
        <v>156.43084138899923</v>
      </c>
    </row>
    <row r="48" spans="2:18" x14ac:dyDescent="0.25">
      <c r="B48">
        <v>36</v>
      </c>
      <c r="C48">
        <f t="shared" ca="1" si="6"/>
        <v>81.777268855915906</v>
      </c>
      <c r="D48">
        <f t="shared" ca="1" si="7"/>
        <v>158.31474968285366</v>
      </c>
      <c r="E48">
        <f t="shared" ca="1" si="8"/>
        <v>210.41785566770548</v>
      </c>
      <c r="F48">
        <f t="shared" ca="1" si="9"/>
        <v>219.70557450070851</v>
      </c>
      <c r="G48">
        <f t="shared" ca="1" si="10"/>
        <v>138.56826658911123</v>
      </c>
      <c r="H48">
        <f t="shared" ca="1" si="11"/>
        <v>153.92661057446537</v>
      </c>
      <c r="L48" s="22" t="s">
        <v>27</v>
      </c>
      <c r="M48" s="22"/>
      <c r="N48" s="22"/>
      <c r="O48" s="22"/>
      <c r="P48" s="22"/>
      <c r="Q48" s="22"/>
      <c r="R48" s="2"/>
    </row>
    <row r="49" spans="2:18" x14ac:dyDescent="0.25">
      <c r="B49">
        <v>37</v>
      </c>
      <c r="C49">
        <f t="shared" ca="1" si="6"/>
        <v>75.374496273105805</v>
      </c>
      <c r="D49">
        <f t="shared" ca="1" si="7"/>
        <v>158.87141489503142</v>
      </c>
      <c r="E49">
        <f t="shared" ca="1" si="8"/>
        <v>201.66378844604156</v>
      </c>
      <c r="F49">
        <f t="shared" ca="1" si="9"/>
        <v>228.82509890606477</v>
      </c>
      <c r="G49">
        <f t="shared" ca="1" si="10"/>
        <v>161.09237210874912</v>
      </c>
      <c r="H49">
        <f t="shared" ca="1" si="11"/>
        <v>147.74495756490893</v>
      </c>
      <c r="L49" s="2" t="s">
        <v>21</v>
      </c>
      <c r="M49" s="22" t="s">
        <v>22</v>
      </c>
      <c r="N49" s="22"/>
      <c r="O49" s="9" t="s">
        <v>23</v>
      </c>
      <c r="P49" s="22" t="s">
        <v>24</v>
      </c>
      <c r="Q49" s="22"/>
      <c r="R49" s="22"/>
    </row>
    <row r="50" spans="2:18" x14ac:dyDescent="0.25">
      <c r="B50">
        <v>38</v>
      </c>
      <c r="C50">
        <f t="shared" ca="1" si="6"/>
        <v>84.660259366462711</v>
      </c>
      <c r="D50">
        <f t="shared" ca="1" si="7"/>
        <v>169.17393088427704</v>
      </c>
      <c r="E50">
        <f t="shared" ca="1" si="8"/>
        <v>211.80414905730143</v>
      </c>
      <c r="F50">
        <f t="shared" ca="1" si="9"/>
        <v>215.73210209074048</v>
      </c>
      <c r="G50">
        <f t="shared" ca="1" si="10"/>
        <v>153.29853452818006</v>
      </c>
      <c r="H50">
        <f t="shared" ca="1" si="11"/>
        <v>159.61029862076552</v>
      </c>
      <c r="L50" s="2">
        <v>1</v>
      </c>
      <c r="M50" s="2">
        <f>E6</f>
        <v>206.8</v>
      </c>
      <c r="N50" s="2">
        <f>$G$6+M50</f>
        <v>210.10000000000002</v>
      </c>
      <c r="O50" s="2">
        <f t="array" aca="1" ref="O50:O57" ca="1">FREQUENCY(F13:F192,N50:N57)</f>
        <v>19</v>
      </c>
      <c r="P50" s="22">
        <f ca="1">O50/$O$58</f>
        <v>0.10555555555555556</v>
      </c>
      <c r="Q50" s="22"/>
      <c r="R50" s="22"/>
    </row>
    <row r="51" spans="2:18" x14ac:dyDescent="0.25">
      <c r="B51">
        <v>39</v>
      </c>
      <c r="C51">
        <f t="shared" ca="1" si="6"/>
        <v>83.016842529864576</v>
      </c>
      <c r="D51">
        <f t="shared" ca="1" si="7"/>
        <v>166.54979886576362</v>
      </c>
      <c r="E51">
        <f t="shared" ca="1" si="8"/>
        <v>212.06570779173884</v>
      </c>
      <c r="F51">
        <f t="shared" ca="1" si="9"/>
        <v>225.35216866889462</v>
      </c>
      <c r="G51">
        <f t="shared" ca="1" si="10"/>
        <v>147.02352547698058</v>
      </c>
      <c r="H51">
        <f t="shared" ca="1" si="11"/>
        <v>157.61481706991293</v>
      </c>
      <c r="L51" s="2">
        <v>2</v>
      </c>
      <c r="M51" s="2">
        <f>N50</f>
        <v>210.10000000000002</v>
      </c>
      <c r="N51" s="2">
        <f t="shared" ref="N51:N57" si="18">$G$6+M51</f>
        <v>213.40000000000003</v>
      </c>
      <c r="O51" s="2">
        <f ca="1"/>
        <v>26</v>
      </c>
      <c r="P51" s="22">
        <f t="shared" ref="P51:P57" ca="1" si="19">O51/$O$58</f>
        <v>0.14444444444444443</v>
      </c>
      <c r="Q51" s="22"/>
      <c r="R51" s="22"/>
    </row>
    <row r="52" spans="2:18" x14ac:dyDescent="0.25">
      <c r="B52">
        <v>40</v>
      </c>
      <c r="C52">
        <f t="shared" ca="1" si="6"/>
        <v>74.470845249532374</v>
      </c>
      <c r="D52">
        <f t="shared" ca="1" si="7"/>
        <v>173.3492664490756</v>
      </c>
      <c r="E52">
        <f t="shared" ca="1" si="8"/>
        <v>215.79268049628695</v>
      </c>
      <c r="F52">
        <f t="shared" ca="1" si="9"/>
        <v>222.73268724408285</v>
      </c>
      <c r="G52">
        <f t="shared" ca="1" si="10"/>
        <v>152.95495845234774</v>
      </c>
      <c r="H52">
        <f t="shared" ca="1" si="11"/>
        <v>151.01377660845844</v>
      </c>
      <c r="L52" s="2">
        <v>3</v>
      </c>
      <c r="M52" s="2">
        <f t="shared" ref="M52:M57" si="20">N51</f>
        <v>213.40000000000003</v>
      </c>
      <c r="N52" s="2">
        <f t="shared" si="18"/>
        <v>216.70000000000005</v>
      </c>
      <c r="O52" s="2">
        <f ca="1"/>
        <v>13</v>
      </c>
      <c r="P52" s="22">
        <f t="shared" ca="1" si="19"/>
        <v>7.2222222222222215E-2</v>
      </c>
      <c r="Q52" s="22"/>
      <c r="R52" s="22"/>
    </row>
    <row r="53" spans="2:18" x14ac:dyDescent="0.25">
      <c r="B53">
        <v>41</v>
      </c>
      <c r="C53">
        <f t="shared" ca="1" si="6"/>
        <v>74.788699905143289</v>
      </c>
      <c r="D53">
        <f t="shared" ca="1" si="7"/>
        <v>179.56776258068061</v>
      </c>
      <c r="E53">
        <f t="shared" ca="1" si="8"/>
        <v>212.79028457120984</v>
      </c>
      <c r="F53">
        <f t="shared" ca="1" si="9"/>
        <v>220.25575341010392</v>
      </c>
      <c r="G53">
        <f t="shared" ca="1" si="10"/>
        <v>139.82897762436482</v>
      </c>
      <c r="H53">
        <f t="shared" ca="1" si="11"/>
        <v>151.44339607726607</v>
      </c>
      <c r="L53" s="2">
        <v>4</v>
      </c>
      <c r="M53" s="2">
        <f t="shared" si="20"/>
        <v>216.70000000000005</v>
      </c>
      <c r="N53" s="2">
        <f t="shared" si="18"/>
        <v>220.00000000000006</v>
      </c>
      <c r="O53" s="2">
        <f ca="1"/>
        <v>21</v>
      </c>
      <c r="P53" s="22">
        <f t="shared" ca="1" si="19"/>
        <v>0.11666666666666667</v>
      </c>
      <c r="Q53" s="22"/>
      <c r="R53" s="22"/>
    </row>
    <row r="54" spans="2:18" x14ac:dyDescent="0.25">
      <c r="B54">
        <v>42</v>
      </c>
      <c r="C54">
        <f t="shared" ca="1" si="6"/>
        <v>74.711856180761018</v>
      </c>
      <c r="D54">
        <f t="shared" ca="1" si="7"/>
        <v>162.10805515284449</v>
      </c>
      <c r="E54">
        <f t="shared" ca="1" si="8"/>
        <v>219.64334473558569</v>
      </c>
      <c r="F54">
        <f t="shared" ca="1" si="9"/>
        <v>207.92201423743094</v>
      </c>
      <c r="G54">
        <f t="shared" ca="1" si="10"/>
        <v>140.80170251506149</v>
      </c>
      <c r="H54">
        <f t="shared" ca="1" si="11"/>
        <v>148.29992211983537</v>
      </c>
      <c r="L54" s="2">
        <v>5</v>
      </c>
      <c r="M54" s="2">
        <f t="shared" si="20"/>
        <v>220.00000000000006</v>
      </c>
      <c r="N54" s="2">
        <f t="shared" si="18"/>
        <v>223.30000000000007</v>
      </c>
      <c r="O54" s="2">
        <f ca="1"/>
        <v>32</v>
      </c>
      <c r="P54" s="22">
        <f t="shared" ca="1" si="19"/>
        <v>0.17777777777777778</v>
      </c>
      <c r="Q54" s="22"/>
      <c r="R54" s="22"/>
    </row>
    <row r="55" spans="2:18" x14ac:dyDescent="0.25">
      <c r="B55">
        <v>43</v>
      </c>
      <c r="C55">
        <f t="shared" ca="1" si="6"/>
        <v>79.786742297696648</v>
      </c>
      <c r="D55">
        <f t="shared" ca="1" si="7"/>
        <v>166.07125294099237</v>
      </c>
      <c r="E55">
        <f t="shared" ca="1" si="8"/>
        <v>207.77188813370887</v>
      </c>
      <c r="F55">
        <f t="shared" ca="1" si="9"/>
        <v>221.91145444151826</v>
      </c>
      <c r="G55">
        <f t="shared" ca="1" si="10"/>
        <v>149.55629272683561</v>
      </c>
      <c r="H55">
        <f t="shared" ca="1" si="11"/>
        <v>153.71566294329506</v>
      </c>
      <c r="L55" s="2">
        <v>6</v>
      </c>
      <c r="M55" s="2">
        <f t="shared" si="20"/>
        <v>223.30000000000007</v>
      </c>
      <c r="N55" s="2">
        <f t="shared" si="18"/>
        <v>226.60000000000008</v>
      </c>
      <c r="O55" s="2">
        <f ca="1"/>
        <v>17</v>
      </c>
      <c r="P55" s="22">
        <f t="shared" ca="1" si="19"/>
        <v>9.4444444444444442E-2</v>
      </c>
      <c r="Q55" s="22"/>
      <c r="R55" s="22"/>
    </row>
    <row r="56" spans="2:18" x14ac:dyDescent="0.25">
      <c r="B56">
        <v>44</v>
      </c>
      <c r="C56">
        <f t="shared" ca="1" si="6"/>
        <v>78.969114055051591</v>
      </c>
      <c r="D56">
        <f t="shared" ca="1" si="7"/>
        <v>181.20881127570001</v>
      </c>
      <c r="E56">
        <f t="shared" ca="1" si="8"/>
        <v>208.91620735819399</v>
      </c>
      <c r="F56">
        <f t="shared" ca="1" si="9"/>
        <v>232.76771373183604</v>
      </c>
      <c r="G56">
        <f t="shared" ca="1" si="10"/>
        <v>141.97164360683183</v>
      </c>
      <c r="H56">
        <f t="shared" ca="1" si="11"/>
        <v>156.04857386408602</v>
      </c>
      <c r="L56" s="2">
        <v>7</v>
      </c>
      <c r="M56" s="2">
        <f t="shared" si="20"/>
        <v>226.60000000000008</v>
      </c>
      <c r="N56" s="2">
        <f t="shared" si="18"/>
        <v>229.90000000000009</v>
      </c>
      <c r="O56" s="2">
        <f ca="1"/>
        <v>25</v>
      </c>
      <c r="P56" s="22">
        <f t="shared" ca="1" si="19"/>
        <v>0.1388888888888889</v>
      </c>
      <c r="Q56" s="22"/>
      <c r="R56" s="22"/>
    </row>
    <row r="57" spans="2:18" x14ac:dyDescent="0.25">
      <c r="B57">
        <v>45</v>
      </c>
      <c r="C57">
        <f t="shared" ca="1" si="6"/>
        <v>79.342846140550051</v>
      </c>
      <c r="D57">
        <f t="shared" ca="1" si="7"/>
        <v>163.05055363373356</v>
      </c>
      <c r="E57">
        <f t="shared" ca="1" si="8"/>
        <v>218.70546643722977</v>
      </c>
      <c r="F57">
        <f t="shared" ca="1" si="9"/>
        <v>219.43300172764182</v>
      </c>
      <c r="G57">
        <f t="shared" ca="1" si="10"/>
        <v>152.54370859001494</v>
      </c>
      <c r="H57">
        <f t="shared" ca="1" si="11"/>
        <v>154.0044408332385</v>
      </c>
      <c r="L57" s="2">
        <v>8</v>
      </c>
      <c r="M57" s="2">
        <f t="shared" si="20"/>
        <v>229.90000000000009</v>
      </c>
      <c r="N57" s="2">
        <f t="shared" si="18"/>
        <v>233.2000000000001</v>
      </c>
      <c r="O57" s="2">
        <f ca="1"/>
        <v>27</v>
      </c>
      <c r="P57" s="22">
        <f t="shared" ca="1" si="19"/>
        <v>0.15</v>
      </c>
      <c r="Q57" s="22"/>
      <c r="R57" s="22"/>
    </row>
    <row r="58" spans="2:18" x14ac:dyDescent="0.25">
      <c r="B58">
        <v>46</v>
      </c>
      <c r="C58">
        <f t="shared" ca="1" si="6"/>
        <v>79.271049260564794</v>
      </c>
      <c r="D58">
        <f t="shared" ca="1" si="7"/>
        <v>168.15806590011286</v>
      </c>
      <c r="E58">
        <f t="shared" ca="1" si="8"/>
        <v>203.94385053130546</v>
      </c>
      <c r="F58">
        <f t="shared" ca="1" si="9"/>
        <v>222.2737091330734</v>
      </c>
      <c r="G58">
        <f t="shared" ca="1" si="10"/>
        <v>158.31842315991284</v>
      </c>
      <c r="H58">
        <f t="shared" ca="1" si="11"/>
        <v>153.4683409578775</v>
      </c>
      <c r="O58" s="2">
        <f ca="1">SUM(O50:O57)</f>
        <v>180</v>
      </c>
      <c r="P58" s="22">
        <f ca="1">SUM(P50:R57)</f>
        <v>1</v>
      </c>
      <c r="Q58" s="22"/>
      <c r="R58" s="22"/>
    </row>
    <row r="59" spans="2:18" x14ac:dyDescent="0.25">
      <c r="B59">
        <v>47</v>
      </c>
      <c r="C59">
        <f t="shared" ca="1" si="6"/>
        <v>85.554248085710867</v>
      </c>
      <c r="D59">
        <f t="shared" ca="1" si="7"/>
        <v>164.98861559382024</v>
      </c>
      <c r="E59">
        <f t="shared" ca="1" si="8"/>
        <v>209.66501871710889</v>
      </c>
      <c r="F59">
        <f t="shared" ca="1" si="9"/>
        <v>207.88078173720982</v>
      </c>
      <c r="G59">
        <f t="shared" ca="1" si="10"/>
        <v>140.89871182651041</v>
      </c>
      <c r="H59">
        <f t="shared" ca="1" si="11"/>
        <v>158.55932165623892</v>
      </c>
    </row>
    <row r="60" spans="2:18" x14ac:dyDescent="0.25">
      <c r="B60">
        <v>48</v>
      </c>
      <c r="C60">
        <f t="shared" ca="1" si="6"/>
        <v>81.337152029498554</v>
      </c>
      <c r="D60">
        <f t="shared" ca="1" si="7"/>
        <v>180.83844256485179</v>
      </c>
      <c r="E60">
        <f t="shared" ca="1" si="8"/>
        <v>202.69347123725854</v>
      </c>
      <c r="F60">
        <f t="shared" ca="1" si="9"/>
        <v>216.30184480858765</v>
      </c>
      <c r="G60">
        <f t="shared" ca="1" si="10"/>
        <v>154.69639356961386</v>
      </c>
      <c r="H60">
        <f t="shared" ca="1" si="11"/>
        <v>157.33200279866452</v>
      </c>
    </row>
    <row r="61" spans="2:18" x14ac:dyDescent="0.25">
      <c r="B61">
        <v>49</v>
      </c>
      <c r="C61">
        <f t="shared" ca="1" si="6"/>
        <v>75.890050979833518</v>
      </c>
      <c r="D61">
        <f t="shared" ca="1" si="7"/>
        <v>166.88524208844171</v>
      </c>
      <c r="E61">
        <f t="shared" ca="1" si="8"/>
        <v>202.07916555286317</v>
      </c>
      <c r="F61">
        <f t="shared" ca="1" si="9"/>
        <v>216.95189164882868</v>
      </c>
      <c r="G61">
        <f t="shared" ca="1" si="10"/>
        <v>142.11237996288227</v>
      </c>
      <c r="H61">
        <f t="shared" ca="1" si="11"/>
        <v>148.74600598344006</v>
      </c>
    </row>
    <row r="62" spans="2:18" x14ac:dyDescent="0.25">
      <c r="B62">
        <v>50</v>
      </c>
      <c r="C62">
        <f t="shared" ca="1" si="6"/>
        <v>85.218729495626036</v>
      </c>
      <c r="D62">
        <f t="shared" ca="1" si="7"/>
        <v>172.55236331951102</v>
      </c>
      <c r="E62">
        <f t="shared" ca="1" si="8"/>
        <v>210.78539214592919</v>
      </c>
      <c r="F62">
        <f t="shared" ca="1" si="9"/>
        <v>231.75128294183594</v>
      </c>
      <c r="G62">
        <f t="shared" ca="1" si="10"/>
        <v>157.85444974917286</v>
      </c>
      <c r="H62">
        <f t="shared" ca="1" si="11"/>
        <v>161.51848809220829</v>
      </c>
      <c r="L62" s="22" t="s">
        <v>28</v>
      </c>
      <c r="M62" s="22"/>
      <c r="N62" s="22"/>
      <c r="O62" s="22"/>
      <c r="P62" s="22"/>
      <c r="Q62" s="22"/>
      <c r="R62" s="2"/>
    </row>
    <row r="63" spans="2:18" x14ac:dyDescent="0.25">
      <c r="B63">
        <v>51</v>
      </c>
      <c r="C63">
        <f t="shared" ca="1" si="6"/>
        <v>84.782862795543238</v>
      </c>
      <c r="D63">
        <f t="shared" ca="1" si="7"/>
        <v>158.92737525169184</v>
      </c>
      <c r="E63">
        <f t="shared" ca="1" si="8"/>
        <v>215.98633694691446</v>
      </c>
      <c r="F63">
        <f t="shared" ca="1" si="9"/>
        <v>223.28568170194274</v>
      </c>
      <c r="G63">
        <f t="shared" ca="1" si="10"/>
        <v>161.07646171628315</v>
      </c>
      <c r="H63">
        <f t="shared" ca="1" si="11"/>
        <v>158.72647993799671</v>
      </c>
      <c r="L63" s="2" t="s">
        <v>21</v>
      </c>
      <c r="M63" s="22" t="s">
        <v>22</v>
      </c>
      <c r="N63" s="22"/>
      <c r="O63" s="9" t="s">
        <v>23</v>
      </c>
      <c r="P63" s="22" t="s">
        <v>24</v>
      </c>
      <c r="Q63" s="22"/>
      <c r="R63" s="22"/>
    </row>
    <row r="64" spans="2:18" x14ac:dyDescent="0.25">
      <c r="B64">
        <v>52</v>
      </c>
      <c r="C64">
        <f t="shared" ca="1" si="6"/>
        <v>79.98230170158449</v>
      </c>
      <c r="D64">
        <f t="shared" ca="1" si="7"/>
        <v>175.0972746507193</v>
      </c>
      <c r="E64">
        <f t="shared" ca="1" si="8"/>
        <v>205.47753137771244</v>
      </c>
      <c r="F64">
        <f t="shared" ca="1" si="9"/>
        <v>232.70307801442323</v>
      </c>
      <c r="G64">
        <f t="shared" ca="1" si="10"/>
        <v>156.2329805093928</v>
      </c>
      <c r="H64">
        <f t="shared" ca="1" si="11"/>
        <v>156.03405929447899</v>
      </c>
      <c r="L64" s="2">
        <v>1</v>
      </c>
      <c r="M64" s="2">
        <f>E7</f>
        <v>138</v>
      </c>
      <c r="N64" s="2">
        <f>$G$7+M64</f>
        <v>141</v>
      </c>
      <c r="O64" s="2">
        <f t="array" aca="1" ref="O64:O71" ca="1">FREQUENCY(G13:G192,N64:N71)</f>
        <v>25</v>
      </c>
      <c r="P64" s="22">
        <f ca="1">O64/$O$72</f>
        <v>0.1388888888888889</v>
      </c>
      <c r="Q64" s="22"/>
      <c r="R64" s="22"/>
    </row>
    <row r="65" spans="2:23" x14ac:dyDescent="0.25">
      <c r="B65">
        <v>53</v>
      </c>
      <c r="C65">
        <f t="shared" ca="1" si="6"/>
        <v>83.151838061619159</v>
      </c>
      <c r="D65">
        <f t="shared" ca="1" si="7"/>
        <v>165.81632142155544</v>
      </c>
      <c r="E65">
        <f t="shared" ca="1" si="8"/>
        <v>218.78920684681603</v>
      </c>
      <c r="F65">
        <f t="shared" ca="1" si="9"/>
        <v>224.14214557261585</v>
      </c>
      <c r="G65">
        <f t="shared" ca="1" si="10"/>
        <v>141.61130445495661</v>
      </c>
      <c r="H65">
        <f t="shared" ca="1" si="11"/>
        <v>158.13987185111174</v>
      </c>
      <c r="L65" s="2">
        <v>2</v>
      </c>
      <c r="M65" s="2">
        <f>N64</f>
        <v>141</v>
      </c>
      <c r="N65" s="2">
        <f t="shared" ref="N65:N71" si="21">$G$7+M65</f>
        <v>144</v>
      </c>
      <c r="O65" s="2">
        <f ca="1"/>
        <v>27</v>
      </c>
      <c r="P65" s="22">
        <f t="shared" ref="P65:P71" ca="1" si="22">O65/$O$72</f>
        <v>0.15</v>
      </c>
      <c r="Q65" s="22"/>
      <c r="R65" s="22"/>
    </row>
    <row r="66" spans="2:23" x14ac:dyDescent="0.25">
      <c r="B66">
        <v>54</v>
      </c>
      <c r="C66">
        <f t="shared" ca="1" si="6"/>
        <v>79.525327495443037</v>
      </c>
      <c r="D66">
        <f t="shared" ca="1" si="7"/>
        <v>169.28355726146492</v>
      </c>
      <c r="E66">
        <f t="shared" ca="1" si="8"/>
        <v>217.17778213048877</v>
      </c>
      <c r="F66">
        <f t="shared" ca="1" si="9"/>
        <v>230.08240436694706</v>
      </c>
      <c r="G66">
        <f t="shared" ca="1" si="10"/>
        <v>158.25100406469835</v>
      </c>
      <c r="H66">
        <f t="shared" ca="1" si="11"/>
        <v>155.93774822944681</v>
      </c>
      <c r="L66" s="2">
        <v>3</v>
      </c>
      <c r="M66" s="2">
        <f t="shared" ref="M66:M71" si="23">N65</f>
        <v>144</v>
      </c>
      <c r="N66" s="2">
        <f t="shared" si="21"/>
        <v>147</v>
      </c>
      <c r="O66" s="2">
        <f ca="1"/>
        <v>22</v>
      </c>
      <c r="P66" s="22">
        <f t="shared" ca="1" si="22"/>
        <v>0.12222222222222222</v>
      </c>
      <c r="Q66" s="22"/>
      <c r="R66" s="22"/>
    </row>
    <row r="67" spans="2:23" x14ac:dyDescent="0.25">
      <c r="B67">
        <v>55</v>
      </c>
      <c r="C67">
        <f t="shared" ca="1" si="6"/>
        <v>81.16414851988506</v>
      </c>
      <c r="D67">
        <f t="shared" ca="1" si="7"/>
        <v>171.63260495949845</v>
      </c>
      <c r="E67">
        <f t="shared" ca="1" si="8"/>
        <v>205.11533124150671</v>
      </c>
      <c r="F67">
        <f t="shared" ca="1" si="9"/>
        <v>222.46683113315592</v>
      </c>
      <c r="G67">
        <f t="shared" ca="1" si="10"/>
        <v>143.71563408955518</v>
      </c>
      <c r="H67">
        <f t="shared" ca="1" si="11"/>
        <v>155.60999000452108</v>
      </c>
      <c r="L67" s="2">
        <v>4</v>
      </c>
      <c r="M67" s="2">
        <f t="shared" si="23"/>
        <v>147</v>
      </c>
      <c r="N67" s="2">
        <f t="shared" si="21"/>
        <v>150</v>
      </c>
      <c r="O67" s="2">
        <f ca="1"/>
        <v>17</v>
      </c>
      <c r="P67" s="22">
        <f t="shared" ca="1" si="22"/>
        <v>9.4444444444444442E-2</v>
      </c>
      <c r="Q67" s="22"/>
      <c r="R67" s="22"/>
    </row>
    <row r="68" spans="2:23" x14ac:dyDescent="0.25">
      <c r="B68">
        <v>56</v>
      </c>
      <c r="C68">
        <f t="shared" ca="1" si="6"/>
        <v>82.055038145490499</v>
      </c>
      <c r="D68">
        <f t="shared" ca="1" si="7"/>
        <v>165.67277405272642</v>
      </c>
      <c r="E68">
        <f t="shared" ca="1" si="8"/>
        <v>207.20242904530053</v>
      </c>
      <c r="F68">
        <f t="shared" ca="1" si="9"/>
        <v>212.54859391347182</v>
      </c>
      <c r="G68">
        <f t="shared" ca="1" si="10"/>
        <v>143.69742613299405</v>
      </c>
      <c r="H68">
        <f t="shared" ca="1" si="11"/>
        <v>155.21198457576963</v>
      </c>
      <c r="L68" s="2">
        <v>5</v>
      </c>
      <c r="M68" s="2">
        <f t="shared" si="23"/>
        <v>150</v>
      </c>
      <c r="N68" s="2">
        <f t="shared" si="21"/>
        <v>153</v>
      </c>
      <c r="O68" s="2">
        <f ca="1"/>
        <v>20</v>
      </c>
      <c r="P68" s="22">
        <f t="shared" ca="1" si="22"/>
        <v>0.1111111111111111</v>
      </c>
      <c r="Q68" s="22"/>
      <c r="R68" s="22"/>
    </row>
    <row r="69" spans="2:23" x14ac:dyDescent="0.25">
      <c r="B69">
        <v>57</v>
      </c>
      <c r="C69">
        <f t="shared" ca="1" si="6"/>
        <v>75.115571139173511</v>
      </c>
      <c r="D69">
        <f t="shared" ca="1" si="7"/>
        <v>172.27614902434084</v>
      </c>
      <c r="E69">
        <f t="shared" ca="1" si="8"/>
        <v>212.14505965349318</v>
      </c>
      <c r="F69">
        <f t="shared" ca="1" si="9"/>
        <v>232.31014123358062</v>
      </c>
      <c r="G69">
        <f t="shared" ca="1" si="10"/>
        <v>159.34266882761631</v>
      </c>
      <c r="H69">
        <f t="shared" ca="1" si="11"/>
        <v>151.61688079595461</v>
      </c>
      <c r="L69" s="2">
        <v>6</v>
      </c>
      <c r="M69" s="2">
        <f t="shared" si="23"/>
        <v>153</v>
      </c>
      <c r="N69" s="2">
        <f t="shared" si="21"/>
        <v>156</v>
      </c>
      <c r="O69" s="2">
        <f ca="1"/>
        <v>24</v>
      </c>
      <c r="P69" s="22">
        <f t="shared" ca="1" si="22"/>
        <v>0.13333333333333333</v>
      </c>
      <c r="Q69" s="22"/>
      <c r="R69" s="22"/>
    </row>
    <row r="70" spans="2:23" x14ac:dyDescent="0.25">
      <c r="B70">
        <v>58</v>
      </c>
      <c r="C70">
        <f t="shared" ca="1" si="6"/>
        <v>80.959621988275046</v>
      </c>
      <c r="D70">
        <f t="shared" ca="1" si="7"/>
        <v>159.24966179158812</v>
      </c>
      <c r="E70">
        <f t="shared" ca="1" si="8"/>
        <v>215.40565065458225</v>
      </c>
      <c r="F70">
        <f t="shared" ca="1" si="9"/>
        <v>228.79650977667771</v>
      </c>
      <c r="G70">
        <f t="shared" ca="1" si="10"/>
        <v>140.58972337467353</v>
      </c>
      <c r="H70">
        <f t="shared" ca="1" si="11"/>
        <v>154.3323322502786</v>
      </c>
      <c r="L70" s="2">
        <v>7</v>
      </c>
      <c r="M70" s="2">
        <f t="shared" si="23"/>
        <v>156</v>
      </c>
      <c r="N70" s="2">
        <f t="shared" si="21"/>
        <v>159</v>
      </c>
      <c r="O70" s="2">
        <f ca="1"/>
        <v>22</v>
      </c>
      <c r="P70" s="22">
        <f t="shared" ca="1" si="22"/>
        <v>0.12222222222222222</v>
      </c>
      <c r="Q70" s="22"/>
      <c r="R70" s="22"/>
    </row>
    <row r="71" spans="2:23" x14ac:dyDescent="0.25">
      <c r="B71">
        <v>59</v>
      </c>
      <c r="C71">
        <f t="shared" ca="1" si="6"/>
        <v>81.074918121590912</v>
      </c>
      <c r="D71">
        <f t="shared" ca="1" si="7"/>
        <v>159.44008009032552</v>
      </c>
      <c r="E71">
        <f t="shared" ca="1" si="8"/>
        <v>217.18420179541229</v>
      </c>
      <c r="F71">
        <f t="shared" ca="1" si="9"/>
        <v>231.10378023840798</v>
      </c>
      <c r="G71">
        <f t="shared" ca="1" si="10"/>
        <v>143.11474775248627</v>
      </c>
      <c r="H71">
        <f t="shared" ca="1" si="11"/>
        <v>154.88344248962247</v>
      </c>
      <c r="L71" s="2">
        <v>8</v>
      </c>
      <c r="M71" s="2">
        <f t="shared" si="23"/>
        <v>159</v>
      </c>
      <c r="N71" s="2">
        <f t="shared" si="21"/>
        <v>162</v>
      </c>
      <c r="O71" s="2">
        <f ca="1"/>
        <v>23</v>
      </c>
      <c r="P71" s="22">
        <f t="shared" ca="1" si="22"/>
        <v>0.12777777777777777</v>
      </c>
      <c r="Q71" s="22"/>
      <c r="R71" s="22"/>
    </row>
    <row r="72" spans="2:23" x14ac:dyDescent="0.25">
      <c r="B72">
        <v>60</v>
      </c>
      <c r="C72">
        <f t="shared" ca="1" si="6"/>
        <v>81.746902763472761</v>
      </c>
      <c r="D72">
        <f t="shared" ca="1" si="7"/>
        <v>164.34807867014922</v>
      </c>
      <c r="E72">
        <f t="shared" ca="1" si="8"/>
        <v>202.95187245319607</v>
      </c>
      <c r="F72">
        <f t="shared" ca="1" si="9"/>
        <v>230.81422612049198</v>
      </c>
      <c r="G72">
        <f t="shared" ca="1" si="10"/>
        <v>160.71727936934704</v>
      </c>
      <c r="H72">
        <f t="shared" ca="1" si="11"/>
        <v>155.46061966492567</v>
      </c>
      <c r="O72" s="2">
        <f ca="1">SUM(O64:O71)</f>
        <v>180</v>
      </c>
      <c r="P72" s="22">
        <f ca="1">SUM(P64:R71)</f>
        <v>1</v>
      </c>
      <c r="Q72" s="22"/>
      <c r="R72" s="22"/>
    </row>
    <row r="73" spans="2:23" x14ac:dyDescent="0.25">
      <c r="B73">
        <v>61</v>
      </c>
      <c r="C73">
        <f t="shared" ca="1" si="6"/>
        <v>75.011071639004584</v>
      </c>
      <c r="D73">
        <f t="shared" ca="1" si="7"/>
        <v>168.64184368837755</v>
      </c>
      <c r="E73">
        <f t="shared" ca="1" si="8"/>
        <v>209.59303059936292</v>
      </c>
      <c r="F73">
        <f t="shared" ca="1" si="9"/>
        <v>210.81948682628632</v>
      </c>
      <c r="G73">
        <f t="shared" ca="1" si="10"/>
        <v>158.22121845053874</v>
      </c>
      <c r="H73">
        <f t="shared" ca="1" si="11"/>
        <v>149.57891942506023</v>
      </c>
    </row>
    <row r="74" spans="2:23" x14ac:dyDescent="0.25">
      <c r="B74">
        <v>62</v>
      </c>
      <c r="C74">
        <f t="shared" ca="1" si="6"/>
        <v>81.743380223902378</v>
      </c>
      <c r="D74">
        <f t="shared" ca="1" si="7"/>
        <v>168.59368520772625</v>
      </c>
      <c r="E74">
        <f t="shared" ca="1" si="8"/>
        <v>212.26034749508003</v>
      </c>
      <c r="F74">
        <f t="shared" ca="1" si="9"/>
        <v>221.93852406414058</v>
      </c>
      <c r="G74">
        <f t="shared" ca="1" si="10"/>
        <v>161.39624031222399</v>
      </c>
      <c r="H74">
        <f t="shared" ca="1" si="11"/>
        <v>157.20766460521753</v>
      </c>
    </row>
    <row r="75" spans="2:23" x14ac:dyDescent="0.25">
      <c r="B75">
        <v>63</v>
      </c>
      <c r="C75">
        <f t="shared" ca="1" si="6"/>
        <v>76.782154195432312</v>
      </c>
      <c r="D75">
        <f t="shared" ca="1" si="7"/>
        <v>174.30839019894481</v>
      </c>
      <c r="E75">
        <f t="shared" ca="1" si="8"/>
        <v>207.28045191377498</v>
      </c>
      <c r="F75">
        <f t="shared" ca="1" si="9"/>
        <v>207.224119927141</v>
      </c>
      <c r="G75">
        <f t="shared" ca="1" si="10"/>
        <v>149.59799288056109</v>
      </c>
      <c r="H75">
        <f t="shared" ca="1" si="11"/>
        <v>151.61085073135513</v>
      </c>
    </row>
    <row r="76" spans="2:23" x14ac:dyDescent="0.25">
      <c r="B76">
        <v>64</v>
      </c>
      <c r="C76">
        <f t="shared" ca="1" si="6"/>
        <v>79.709172841742159</v>
      </c>
      <c r="D76">
        <f t="shared" ca="1" si="7"/>
        <v>176.23553775512465</v>
      </c>
      <c r="E76">
        <f t="shared" ca="1" si="8"/>
        <v>205.37274074813575</v>
      </c>
      <c r="F76">
        <f t="shared" ca="1" si="9"/>
        <v>228.30643691254812</v>
      </c>
      <c r="G76">
        <f t="shared" ca="1" si="10"/>
        <v>139.67873128159189</v>
      </c>
      <c r="H76">
        <f t="shared" ca="1" si="11"/>
        <v>155.11871827495216</v>
      </c>
      <c r="L76" s="22" t="s">
        <v>29</v>
      </c>
      <c r="M76" s="22"/>
      <c r="N76" s="22"/>
      <c r="O76" s="22"/>
      <c r="P76" s="22"/>
      <c r="Q76" s="22"/>
      <c r="R76" s="2"/>
      <c r="S76" s="2"/>
      <c r="T76" s="2"/>
      <c r="U76" s="2"/>
      <c r="V76" s="2"/>
      <c r="W76" s="2"/>
    </row>
    <row r="77" spans="2:23" x14ac:dyDescent="0.25">
      <c r="B77">
        <v>65</v>
      </c>
      <c r="C77">
        <f t="shared" ca="1" si="6"/>
        <v>78.785331334160063</v>
      </c>
      <c r="D77">
        <f t="shared" ca="1" si="7"/>
        <v>168.73536294096201</v>
      </c>
      <c r="E77">
        <f t="shared" ca="1" si="8"/>
        <v>206.92199602963439</v>
      </c>
      <c r="F77">
        <f t="shared" ca="1" si="9"/>
        <v>219.57358066100994</v>
      </c>
      <c r="G77">
        <f t="shared" ca="1" si="10"/>
        <v>159.71990404986033</v>
      </c>
      <c r="H77">
        <f t="shared" ca="1" si="11"/>
        <v>153.43637614629051</v>
      </c>
      <c r="L77" s="2" t="s">
        <v>21</v>
      </c>
      <c r="M77" s="22" t="s">
        <v>22</v>
      </c>
      <c r="N77" s="22"/>
      <c r="O77" s="9" t="s">
        <v>23</v>
      </c>
      <c r="P77" s="22" t="s">
        <v>24</v>
      </c>
      <c r="Q77" s="22"/>
      <c r="R77" s="22"/>
      <c r="S77" s="2" t="s">
        <v>30</v>
      </c>
      <c r="T77" s="2" t="s">
        <v>31</v>
      </c>
      <c r="U77" s="2" t="s">
        <v>32</v>
      </c>
      <c r="V77" s="2" t="s">
        <v>33</v>
      </c>
      <c r="W77" s="2" t="s">
        <v>34</v>
      </c>
    </row>
    <row r="78" spans="2:23" x14ac:dyDescent="0.25">
      <c r="B78">
        <v>66</v>
      </c>
      <c r="C78">
        <f t="shared" ref="C78:C141" ca="1" si="24">$E$3+($F$3-$E$3)*RAND()</f>
        <v>76.05343746495916</v>
      </c>
      <c r="D78">
        <f t="shared" ref="D78:D141" ca="1" si="25">$E$4+($F$4-$E$4)*RAND()</f>
        <v>165.01315887029244</v>
      </c>
      <c r="E78">
        <f t="shared" ref="E78:E141" ca="1" si="26">$E$5+($F$5-$E$5)*RAND()</f>
        <v>209.07483106731976</v>
      </c>
      <c r="F78">
        <f t="shared" ref="F78:F141" ca="1" si="27">$E$6+($F$6-$E$6)*RAND()</f>
        <v>228.4024386170272</v>
      </c>
      <c r="G78">
        <f t="shared" ref="G78:G141" ca="1" si="28">$E$7+($F$7-$E$7)*RAND()</f>
        <v>141.0009649882729</v>
      </c>
      <c r="H78">
        <f t="shared" ref="H78:H141" ca="1" si="29">(((F78+G78)*E78*D78)/((F78+G78)*D78+D78*E78+(F78+G78)*E78))+C78</f>
        <v>149.85326654432689</v>
      </c>
      <c r="L78" s="2">
        <v>1</v>
      </c>
      <c r="M78" s="2">
        <f ca="1">E8</f>
        <v>147.12185625606236</v>
      </c>
      <c r="N78" s="2">
        <f ca="1">$G$8+M78</f>
        <v>149.01994467776797</v>
      </c>
      <c r="O78" s="2">
        <f t="array" aca="1" ref="O78:O85" ca="1">FREQUENCY(H13:H192,N78:N85)</f>
        <v>7</v>
      </c>
      <c r="P78" s="22">
        <f ca="1">O78/$O$86</f>
        <v>3.9106145251396648E-2</v>
      </c>
      <c r="Q78" s="22"/>
      <c r="R78" s="22"/>
      <c r="S78" s="2">
        <f ca="1">(N78+M78)/2</f>
        <v>148.07090046691516</v>
      </c>
      <c r="T78" s="2">
        <f ca="1">(S78-$N$90)/$N$91</f>
        <v>-2.0296151143289856</v>
      </c>
      <c r="U78" s="2">
        <f ca="1">1/(SQRT(2*PI()))*EXP(-(T78^2)/2)</f>
        <v>5.0863622867863591E-2</v>
      </c>
      <c r="V78" s="2">
        <f ca="1">$G$8*180/$N$91*U78</f>
        <v>4.9304576848481432</v>
      </c>
      <c r="W78" s="2">
        <f ca="1">(O78-V78)^2/V78</f>
        <v>0.86868312598367292</v>
      </c>
    </row>
    <row r="79" spans="2:23" x14ac:dyDescent="0.25">
      <c r="B79">
        <v>67</v>
      </c>
      <c r="C79">
        <f t="shared" ca="1" si="24"/>
        <v>78.80234456888148</v>
      </c>
      <c r="D79">
        <f t="shared" ca="1" si="25"/>
        <v>178.55692739665653</v>
      </c>
      <c r="E79">
        <f t="shared" ca="1" si="26"/>
        <v>205.59950693903158</v>
      </c>
      <c r="F79">
        <f t="shared" ca="1" si="27"/>
        <v>219.65376899656064</v>
      </c>
      <c r="G79">
        <f t="shared" ca="1" si="28"/>
        <v>151.68002919196249</v>
      </c>
      <c r="H79">
        <f t="shared" ca="1" si="29"/>
        <v>154.80592710451589</v>
      </c>
      <c r="L79" s="2">
        <v>2</v>
      </c>
      <c r="M79" s="2">
        <f ca="1">N78</f>
        <v>149.01994467776797</v>
      </c>
      <c r="N79" s="2">
        <f t="shared" ref="N79:N85" ca="1" si="30">$G$8+M79</f>
        <v>150.91803309947358</v>
      </c>
      <c r="O79" s="2">
        <f ca="1"/>
        <v>14</v>
      </c>
      <c r="P79" s="22">
        <f t="shared" ref="P79:P85" ca="1" si="31">O79/$O$86</f>
        <v>7.8212290502793297E-2</v>
      </c>
      <c r="Q79" s="22"/>
      <c r="R79" s="22"/>
      <c r="S79" s="2">
        <f t="shared" ref="S79:S85" ca="1" si="32">(N79+M79)/2</f>
        <v>149.96898888862077</v>
      </c>
      <c r="T79" s="2">
        <f t="shared" ref="T79:T85" ca="1" si="33">(S79-$N$90)/$N$91</f>
        <v>-1.4910881664226496</v>
      </c>
      <c r="U79" s="2">
        <f t="shared" ref="U79:U85" ca="1" si="34">1/(SQRT(2*PI()))*EXP(-(T79^2)/2)</f>
        <v>0.13125536617182615</v>
      </c>
      <c r="V79" s="2">
        <f t="shared" ref="V79:V85" ca="1" si="35">$G$8*180/$N$91*U79</f>
        <v>12.723219313351661</v>
      </c>
      <c r="W79" s="2">
        <f t="shared" ref="W79:W84" ca="1" si="36">(O79-V79)^2/V79</f>
        <v>0.12812550673299444</v>
      </c>
    </row>
    <row r="80" spans="2:23" x14ac:dyDescent="0.25">
      <c r="B80">
        <v>68</v>
      </c>
      <c r="C80">
        <f t="shared" ca="1" si="24"/>
        <v>84.749795666805795</v>
      </c>
      <c r="D80">
        <f t="shared" ca="1" si="25"/>
        <v>172.7106513522042</v>
      </c>
      <c r="E80">
        <f t="shared" ca="1" si="26"/>
        <v>205.2267302801132</v>
      </c>
      <c r="F80">
        <f t="shared" ca="1" si="27"/>
        <v>228.56983016613583</v>
      </c>
      <c r="G80">
        <f t="shared" ca="1" si="28"/>
        <v>152.93056551614097</v>
      </c>
      <c r="H80">
        <f t="shared" ca="1" si="29"/>
        <v>160.02878113493239</v>
      </c>
      <c r="L80" s="2">
        <v>3</v>
      </c>
      <c r="M80" s="2">
        <f t="shared" ref="M80:M85" ca="1" si="37">N79</f>
        <v>150.91803309947358</v>
      </c>
      <c r="N80" s="2">
        <f t="shared" ca="1" si="30"/>
        <v>152.81612152117918</v>
      </c>
      <c r="O80" s="2">
        <f ca="1"/>
        <v>22</v>
      </c>
      <c r="P80" s="22">
        <f t="shared" ca="1" si="31"/>
        <v>0.12290502793296089</v>
      </c>
      <c r="Q80" s="22"/>
      <c r="R80" s="22"/>
      <c r="S80" s="2">
        <f t="shared" ca="1" si="32"/>
        <v>151.86707731032638</v>
      </c>
      <c r="T80" s="2">
        <f t="shared" ca="1" si="33"/>
        <v>-0.95256121851631403</v>
      </c>
      <c r="U80" s="2">
        <f t="shared" ca="1" si="34"/>
        <v>0.25344081091825177</v>
      </c>
      <c r="V80" s="2">
        <f t="shared" ca="1" si="35"/>
        <v>24.567247148168494</v>
      </c>
      <c r="W80" s="2">
        <f t="shared" ca="1" si="36"/>
        <v>0.26827417333450049</v>
      </c>
    </row>
    <row r="81" spans="2:24" x14ac:dyDescent="0.25">
      <c r="B81">
        <v>69</v>
      </c>
      <c r="C81">
        <f t="shared" ca="1" si="24"/>
        <v>85.142059548738217</v>
      </c>
      <c r="D81">
        <f t="shared" ca="1" si="25"/>
        <v>169.90762543225418</v>
      </c>
      <c r="E81">
        <f t="shared" ca="1" si="26"/>
        <v>211.73870627314307</v>
      </c>
      <c r="F81">
        <f t="shared" ca="1" si="27"/>
        <v>223.62795937251303</v>
      </c>
      <c r="G81">
        <f t="shared" ca="1" si="28"/>
        <v>138.60687264779105</v>
      </c>
      <c r="H81">
        <f t="shared" ca="1" si="29"/>
        <v>159.94200788291292</v>
      </c>
      <c r="L81" s="2">
        <v>4</v>
      </c>
      <c r="M81" s="2">
        <f t="shared" ca="1" si="37"/>
        <v>152.81612152117918</v>
      </c>
      <c r="N81" s="2">
        <f t="shared" ca="1" si="30"/>
        <v>154.71420994288479</v>
      </c>
      <c r="O81" s="2">
        <f ca="1"/>
        <v>35</v>
      </c>
      <c r="P81" s="22">
        <f t="shared" ca="1" si="31"/>
        <v>0.19553072625698323</v>
      </c>
      <c r="Q81" s="22"/>
      <c r="R81" s="22"/>
      <c r="S81" s="2">
        <f t="shared" ca="1" si="32"/>
        <v>153.76516573203199</v>
      </c>
      <c r="T81" s="2">
        <f t="shared" ca="1" si="33"/>
        <v>-0.41403427060997838</v>
      </c>
      <c r="U81" s="2">
        <f t="shared" ca="1" si="34"/>
        <v>0.36617250853668487</v>
      </c>
      <c r="V81" s="2">
        <f t="shared" ca="1" si="35"/>
        <v>35.494877417304423</v>
      </c>
      <c r="W81" s="2">
        <f t="shared" ca="1" si="36"/>
        <v>6.8996902082129937E-3</v>
      </c>
    </row>
    <row r="82" spans="2:24" x14ac:dyDescent="0.25">
      <c r="B82">
        <v>70</v>
      </c>
      <c r="C82">
        <f t="shared" ca="1" si="24"/>
        <v>82.273941397503393</v>
      </c>
      <c r="D82">
        <f t="shared" ca="1" si="25"/>
        <v>163.59854391641761</v>
      </c>
      <c r="E82">
        <f t="shared" ca="1" si="26"/>
        <v>204.89859008362899</v>
      </c>
      <c r="F82">
        <f t="shared" ca="1" si="27"/>
        <v>218.97018534577285</v>
      </c>
      <c r="G82">
        <f t="shared" ca="1" si="28"/>
        <v>140.55328348093758</v>
      </c>
      <c r="H82">
        <f t="shared" ca="1" si="29"/>
        <v>154.87213985825719</v>
      </c>
      <c r="L82" s="2">
        <v>5</v>
      </c>
      <c r="M82" s="2">
        <f t="shared" ca="1" si="37"/>
        <v>154.71420994288479</v>
      </c>
      <c r="N82" s="2">
        <f t="shared" ca="1" si="30"/>
        <v>156.6122983645904</v>
      </c>
      <c r="O82" s="2">
        <f ca="1"/>
        <v>35</v>
      </c>
      <c r="P82" s="22">
        <f t="shared" ca="1" si="31"/>
        <v>0.19553072625698323</v>
      </c>
      <c r="Q82" s="22"/>
      <c r="R82" s="22"/>
      <c r="S82" s="2">
        <f t="shared" ca="1" si="32"/>
        <v>155.6632541537376</v>
      </c>
      <c r="T82" s="2">
        <f t="shared" ca="1" si="33"/>
        <v>0.12449267729635728</v>
      </c>
      <c r="U82" s="2">
        <f t="shared" ca="1" si="34"/>
        <v>0.39586273897853919</v>
      </c>
      <c r="V82" s="2">
        <f t="shared" ca="1" si="35"/>
        <v>38.372895470152208</v>
      </c>
      <c r="W82" s="2">
        <f t="shared" ca="1" si="36"/>
        <v>0.29647030053862555</v>
      </c>
    </row>
    <row r="83" spans="2:24" x14ac:dyDescent="0.25">
      <c r="B83">
        <v>71</v>
      </c>
      <c r="C83">
        <f t="shared" ca="1" si="24"/>
        <v>74.792441155554016</v>
      </c>
      <c r="D83">
        <f t="shared" ca="1" si="25"/>
        <v>166.70826216762188</v>
      </c>
      <c r="E83">
        <f t="shared" ca="1" si="26"/>
        <v>208.70978057728408</v>
      </c>
      <c r="F83">
        <f t="shared" ca="1" si="27"/>
        <v>214.84671522399071</v>
      </c>
      <c r="G83">
        <f t="shared" ca="1" si="28"/>
        <v>139.80175708401461</v>
      </c>
      <c r="H83">
        <f t="shared" ca="1" si="29"/>
        <v>148.27031706586735</v>
      </c>
      <c r="L83" s="2">
        <v>6</v>
      </c>
      <c r="M83" s="2">
        <f t="shared" ca="1" si="37"/>
        <v>156.6122983645904</v>
      </c>
      <c r="N83" s="2">
        <f t="shared" ca="1" si="30"/>
        <v>158.51038678629601</v>
      </c>
      <c r="O83" s="2">
        <f ca="1"/>
        <v>26</v>
      </c>
      <c r="P83" s="22">
        <f t="shared" ca="1" si="31"/>
        <v>0.14525139664804471</v>
      </c>
      <c r="Q83" s="22"/>
      <c r="R83" s="22"/>
      <c r="S83" s="2">
        <f t="shared" ca="1" si="32"/>
        <v>157.56134257544321</v>
      </c>
      <c r="T83" s="2">
        <f t="shared" ca="1" si="33"/>
        <v>0.66301962520269297</v>
      </c>
      <c r="U83" s="2">
        <f t="shared" ca="1" si="34"/>
        <v>0.32022351427418477</v>
      </c>
      <c r="V83" s="2">
        <f t="shared" ca="1" si="35"/>
        <v>31.040818522185408</v>
      </c>
      <c r="W83" s="2">
        <f t="shared" ca="1" si="36"/>
        <v>0.81859475952435401</v>
      </c>
    </row>
    <row r="84" spans="2:24" x14ac:dyDescent="0.25">
      <c r="B84">
        <v>72</v>
      </c>
      <c r="C84">
        <f t="shared" ca="1" si="24"/>
        <v>84.164792746779554</v>
      </c>
      <c r="D84">
        <f t="shared" ca="1" si="25"/>
        <v>163.92137082876522</v>
      </c>
      <c r="E84">
        <f t="shared" ca="1" si="26"/>
        <v>217.77635333631969</v>
      </c>
      <c r="F84">
        <f t="shared" ca="1" si="27"/>
        <v>211.90591609693564</v>
      </c>
      <c r="G84">
        <f t="shared" ca="1" si="28"/>
        <v>152.84434585958059</v>
      </c>
      <c r="H84">
        <f t="shared" ca="1" si="29"/>
        <v>158.60303818939508</v>
      </c>
      <c r="L84" s="2">
        <v>7</v>
      </c>
      <c r="M84" s="2">
        <f t="shared" ca="1" si="37"/>
        <v>158.51038678629601</v>
      </c>
      <c r="N84" s="2">
        <f t="shared" ca="1" si="30"/>
        <v>160.40847520800162</v>
      </c>
      <c r="O84" s="2">
        <f ca="1"/>
        <v>32</v>
      </c>
      <c r="P84" s="22">
        <f t="shared" ca="1" si="31"/>
        <v>0.1787709497206704</v>
      </c>
      <c r="Q84" s="22"/>
      <c r="R84" s="22"/>
      <c r="S84" s="2">
        <f t="shared" ca="1" si="32"/>
        <v>159.45943099714881</v>
      </c>
      <c r="T84" s="2">
        <f t="shared" ca="1" si="33"/>
        <v>1.2015465731090287</v>
      </c>
      <c r="U84" s="2">
        <f t="shared" ca="1" si="34"/>
        <v>0.19382576987392822</v>
      </c>
      <c r="V84" s="2">
        <f t="shared" ca="1" si="35"/>
        <v>18.788472049644561</v>
      </c>
      <c r="W84" s="2">
        <f t="shared" ca="1" si="36"/>
        <v>9.2899768710210271</v>
      </c>
    </row>
    <row r="85" spans="2:24" x14ac:dyDescent="0.25">
      <c r="B85">
        <v>73</v>
      </c>
      <c r="C85">
        <f t="shared" ca="1" si="24"/>
        <v>79.707208564242052</v>
      </c>
      <c r="D85">
        <f t="shared" ca="1" si="25"/>
        <v>164.30787530199888</v>
      </c>
      <c r="E85">
        <f t="shared" ca="1" si="26"/>
        <v>204.31897990280123</v>
      </c>
      <c r="F85">
        <f t="shared" ca="1" si="27"/>
        <v>221.39725315866406</v>
      </c>
      <c r="G85">
        <f t="shared" ca="1" si="28"/>
        <v>153.87656451371254</v>
      </c>
      <c r="H85">
        <f t="shared" ca="1" si="29"/>
        <v>152.99324389500808</v>
      </c>
      <c r="L85" s="2">
        <v>8</v>
      </c>
      <c r="M85" s="2">
        <f t="shared" ca="1" si="37"/>
        <v>160.40847520800162</v>
      </c>
      <c r="N85" s="2">
        <f t="shared" ca="1" si="30"/>
        <v>162.30656362970723</v>
      </c>
      <c r="O85" s="2">
        <f ca="1"/>
        <v>8</v>
      </c>
      <c r="P85" s="22">
        <f t="shared" ca="1" si="31"/>
        <v>4.4692737430167599E-2</v>
      </c>
      <c r="Q85" s="22"/>
      <c r="R85" s="22"/>
      <c r="S85" s="2">
        <f t="shared" ca="1" si="32"/>
        <v>161.35751941885442</v>
      </c>
      <c r="T85" s="2">
        <f t="shared" ca="1" si="33"/>
        <v>1.7400735210153644</v>
      </c>
      <c r="U85" s="2">
        <f t="shared" ca="1" si="34"/>
        <v>8.7784839642135987E-2</v>
      </c>
      <c r="V85" s="2">
        <f t="shared" ca="1" si="35"/>
        <v>8.5094103176868519</v>
      </c>
      <c r="W85" s="2">
        <f ca="1">(O85-V85)^2/V85</f>
        <v>3.0495517559712641E-2</v>
      </c>
    </row>
    <row r="86" spans="2:24" x14ac:dyDescent="0.25">
      <c r="B86">
        <v>74</v>
      </c>
      <c r="C86">
        <f t="shared" ca="1" si="24"/>
        <v>75.843296229269669</v>
      </c>
      <c r="D86">
        <f t="shared" ca="1" si="25"/>
        <v>158.11951350898767</v>
      </c>
      <c r="E86">
        <f t="shared" ca="1" si="26"/>
        <v>215.77331176975053</v>
      </c>
      <c r="F86">
        <f t="shared" ca="1" si="27"/>
        <v>230.11292730948912</v>
      </c>
      <c r="G86">
        <f t="shared" ca="1" si="28"/>
        <v>158.04045724799039</v>
      </c>
      <c r="H86">
        <f t="shared" ca="1" si="29"/>
        <v>149.72514243850836</v>
      </c>
      <c r="O86" s="2">
        <f ca="1">SUM(O78:O85)</f>
        <v>179</v>
      </c>
      <c r="P86" s="22">
        <f ca="1">SUM(P78:R85)</f>
        <v>1</v>
      </c>
      <c r="Q86" s="22"/>
      <c r="R86" s="22"/>
      <c r="S86" s="2"/>
      <c r="T86" s="2"/>
      <c r="U86" s="2"/>
      <c r="V86" s="2">
        <f ca="1">SUM(V78:V85)</f>
        <v>174.42739792334174</v>
      </c>
      <c r="W86" s="2">
        <f ca="1">SUM(W78:W85)</f>
        <v>11.707519944903099</v>
      </c>
      <c r="X86" s="11"/>
    </row>
    <row r="87" spans="2:24" x14ac:dyDescent="0.25">
      <c r="B87">
        <v>75</v>
      </c>
      <c r="C87">
        <f t="shared" ca="1" si="24"/>
        <v>79.487658345207706</v>
      </c>
      <c r="D87">
        <f t="shared" ca="1" si="25"/>
        <v>162.12218756580614</v>
      </c>
      <c r="E87">
        <f t="shared" ca="1" si="26"/>
        <v>210.81434050113137</v>
      </c>
      <c r="F87">
        <f t="shared" ca="1" si="27"/>
        <v>217.51571555727494</v>
      </c>
      <c r="G87">
        <f t="shared" ca="1" si="28"/>
        <v>154.18810929381189</v>
      </c>
      <c r="H87">
        <f t="shared" ca="1" si="29"/>
        <v>153.00619640847015</v>
      </c>
      <c r="T87" t="s">
        <v>37</v>
      </c>
    </row>
    <row r="88" spans="2:24" x14ac:dyDescent="0.25">
      <c r="B88">
        <v>76</v>
      </c>
      <c r="C88">
        <f t="shared" ca="1" si="24"/>
        <v>79.879103382211781</v>
      </c>
      <c r="D88">
        <f t="shared" ca="1" si="25"/>
        <v>166.11007157589705</v>
      </c>
      <c r="E88">
        <f t="shared" ca="1" si="26"/>
        <v>216.02997477322526</v>
      </c>
      <c r="F88">
        <f t="shared" ca="1" si="27"/>
        <v>212.23029416326946</v>
      </c>
      <c r="G88">
        <f t="shared" ca="1" si="28"/>
        <v>159.42696544782689</v>
      </c>
      <c r="H88">
        <f t="shared" ca="1" si="29"/>
        <v>154.84306700267095</v>
      </c>
    </row>
    <row r="89" spans="2:24" x14ac:dyDescent="0.25">
      <c r="B89">
        <v>77</v>
      </c>
      <c r="C89">
        <f t="shared" ca="1" si="24"/>
        <v>84.332633576607535</v>
      </c>
      <c r="D89">
        <f t="shared" ca="1" si="25"/>
        <v>168.7958407143941</v>
      </c>
      <c r="E89">
        <f t="shared" ca="1" si="26"/>
        <v>212.59910559462264</v>
      </c>
      <c r="F89">
        <f t="shared" ca="1" si="27"/>
        <v>231.59009937434934</v>
      </c>
      <c r="G89">
        <f t="shared" ca="1" si="28"/>
        <v>140.6577155817086</v>
      </c>
      <c r="H89">
        <f t="shared" ca="1" si="29"/>
        <v>159.43935440115308</v>
      </c>
    </row>
    <row r="90" spans="2:24" x14ac:dyDescent="0.25">
      <c r="B90">
        <v>78</v>
      </c>
      <c r="C90">
        <f t="shared" ca="1" si="24"/>
        <v>80.179500985781544</v>
      </c>
      <c r="D90">
        <f t="shared" ca="1" si="25"/>
        <v>177.1223932746916</v>
      </c>
      <c r="E90">
        <f t="shared" ca="1" si="26"/>
        <v>206.13131246344048</v>
      </c>
      <c r="F90">
        <f t="shared" ca="1" si="27"/>
        <v>230.86222612939912</v>
      </c>
      <c r="G90">
        <f t="shared" ca="1" si="28"/>
        <v>143.25325148273441</v>
      </c>
      <c r="H90">
        <f t="shared" ca="1" si="29"/>
        <v>156.10929057669776</v>
      </c>
      <c r="M90" t="s">
        <v>35</v>
      </c>
      <c r="N90">
        <f ca="1">AVERAGE(H13:H192)</f>
        <v>155.22446810917285</v>
      </c>
    </row>
    <row r="91" spans="2:24" x14ac:dyDescent="0.25">
      <c r="B91">
        <v>79</v>
      </c>
      <c r="C91">
        <f t="shared" ca="1" si="24"/>
        <v>80.900076543899345</v>
      </c>
      <c r="D91">
        <f t="shared" ca="1" si="25"/>
        <v>175.11607245601925</v>
      </c>
      <c r="E91">
        <f t="shared" ca="1" si="26"/>
        <v>205.44832114299615</v>
      </c>
      <c r="F91">
        <f t="shared" ca="1" si="27"/>
        <v>211.93467430951193</v>
      </c>
      <c r="G91">
        <f t="shared" ca="1" si="28"/>
        <v>139.60111053906772</v>
      </c>
      <c r="H91">
        <f t="shared" ca="1" si="29"/>
        <v>155.40149732503107</v>
      </c>
      <c r="M91" t="s">
        <v>36</v>
      </c>
      <c r="N91">
        <f ca="1">_xlfn.STDEV.S(H13:H192)</f>
        <v>3.5245932057530709</v>
      </c>
    </row>
    <row r="92" spans="2:24" x14ac:dyDescent="0.25">
      <c r="B92">
        <v>80</v>
      </c>
      <c r="C92">
        <f t="shared" ca="1" si="24"/>
        <v>79.418491539636207</v>
      </c>
      <c r="D92">
        <f t="shared" ca="1" si="25"/>
        <v>160.2237424936155</v>
      </c>
      <c r="E92">
        <f t="shared" ca="1" si="26"/>
        <v>204.5452102157264</v>
      </c>
      <c r="F92">
        <f t="shared" ca="1" si="27"/>
        <v>231.58795080659226</v>
      </c>
      <c r="G92">
        <f t="shared" ca="1" si="28"/>
        <v>141.8396451410878</v>
      </c>
      <c r="H92">
        <f t="shared" ca="1" si="29"/>
        <v>151.8399493533249</v>
      </c>
      <c r="M92" t="s">
        <v>38</v>
      </c>
    </row>
    <row r="93" spans="2:24" x14ac:dyDescent="0.25">
      <c r="B93">
        <v>81</v>
      </c>
      <c r="C93">
        <f t="shared" ca="1" si="24"/>
        <v>77.115248115163865</v>
      </c>
      <c r="D93">
        <f t="shared" ca="1" si="25"/>
        <v>175.817558966316</v>
      </c>
      <c r="E93">
        <f t="shared" ca="1" si="26"/>
        <v>209.77567079924847</v>
      </c>
      <c r="F93">
        <f t="shared" ca="1" si="27"/>
        <v>222.17941793730105</v>
      </c>
      <c r="G93">
        <f t="shared" ca="1" si="28"/>
        <v>160.01239046771929</v>
      </c>
      <c r="H93">
        <f t="shared" ca="1" si="29"/>
        <v>153.61932781320326</v>
      </c>
    </row>
    <row r="94" spans="2:24" x14ac:dyDescent="0.25">
      <c r="B94">
        <v>82</v>
      </c>
      <c r="C94">
        <f t="shared" ca="1" si="24"/>
        <v>76.807389964980445</v>
      </c>
      <c r="D94">
        <f t="shared" ca="1" si="25"/>
        <v>179.85792274360963</v>
      </c>
      <c r="E94">
        <f t="shared" ca="1" si="26"/>
        <v>206.97473847448416</v>
      </c>
      <c r="F94">
        <f t="shared" ca="1" si="27"/>
        <v>223.25621712143334</v>
      </c>
      <c r="G94">
        <f t="shared" ca="1" si="28"/>
        <v>149.83430832261595</v>
      </c>
      <c r="H94">
        <f t="shared" ca="1" si="29"/>
        <v>153.30814587161194</v>
      </c>
    </row>
    <row r="95" spans="2:24" x14ac:dyDescent="0.25">
      <c r="B95">
        <v>83</v>
      </c>
      <c r="C95">
        <f t="shared" ca="1" si="24"/>
        <v>83.280093409577034</v>
      </c>
      <c r="D95">
        <f t="shared" ca="1" si="25"/>
        <v>165.70065882190866</v>
      </c>
      <c r="E95">
        <f t="shared" ca="1" si="26"/>
        <v>219.08382718976316</v>
      </c>
      <c r="F95">
        <f t="shared" ca="1" si="27"/>
        <v>221.81078617154563</v>
      </c>
      <c r="G95">
        <f t="shared" ca="1" si="28"/>
        <v>156.42857532142611</v>
      </c>
      <c r="H95">
        <f t="shared" ca="1" si="29"/>
        <v>158.79014260875084</v>
      </c>
    </row>
    <row r="96" spans="2:24" x14ac:dyDescent="0.25">
      <c r="B96">
        <v>84</v>
      </c>
      <c r="C96">
        <f t="shared" ca="1" si="24"/>
        <v>82.285594572302401</v>
      </c>
      <c r="D96">
        <f t="shared" ca="1" si="25"/>
        <v>176.22679440217325</v>
      </c>
      <c r="E96">
        <f t="shared" ca="1" si="26"/>
        <v>204.05849467731088</v>
      </c>
      <c r="F96">
        <f t="shared" ca="1" si="27"/>
        <v>224.69181506693673</v>
      </c>
      <c r="G96">
        <f t="shared" ca="1" si="28"/>
        <v>157.21062875178541</v>
      </c>
      <c r="H96">
        <f t="shared" ca="1" si="29"/>
        <v>158.08031346148709</v>
      </c>
    </row>
    <row r="97" spans="2:8" x14ac:dyDescent="0.25">
      <c r="B97">
        <v>85</v>
      </c>
      <c r="C97">
        <f t="shared" ca="1" si="24"/>
        <v>78.446675820279651</v>
      </c>
      <c r="D97">
        <f t="shared" ca="1" si="25"/>
        <v>169.56652441652952</v>
      </c>
      <c r="E97">
        <f t="shared" ca="1" si="26"/>
        <v>215.75827678225343</v>
      </c>
      <c r="F97">
        <f t="shared" ca="1" si="27"/>
        <v>213.10265816854422</v>
      </c>
      <c r="G97">
        <f t="shared" ca="1" si="28"/>
        <v>148.65586506466647</v>
      </c>
      <c r="H97">
        <f t="shared" ca="1" si="29"/>
        <v>153.65454062436561</v>
      </c>
    </row>
    <row r="98" spans="2:8" x14ac:dyDescent="0.25">
      <c r="B98">
        <v>86</v>
      </c>
      <c r="C98">
        <f t="shared" ca="1" si="24"/>
        <v>83.670637056023509</v>
      </c>
      <c r="D98">
        <f t="shared" ca="1" si="25"/>
        <v>166.03840292283999</v>
      </c>
      <c r="E98">
        <f t="shared" ca="1" si="26"/>
        <v>209.18912518101922</v>
      </c>
      <c r="F98">
        <f t="shared" ca="1" si="27"/>
        <v>228.62402389111404</v>
      </c>
      <c r="G98">
        <f t="shared" ca="1" si="28"/>
        <v>153.30582744337727</v>
      </c>
      <c r="H98">
        <f t="shared" ca="1" si="29"/>
        <v>158.17880037161081</v>
      </c>
    </row>
    <row r="99" spans="2:8" x14ac:dyDescent="0.25">
      <c r="B99">
        <v>87</v>
      </c>
      <c r="C99">
        <f t="shared" ca="1" si="24"/>
        <v>79.120816812584408</v>
      </c>
      <c r="D99">
        <f t="shared" ca="1" si="25"/>
        <v>174.9113482075918</v>
      </c>
      <c r="E99">
        <f t="shared" ca="1" si="26"/>
        <v>209.40495429443266</v>
      </c>
      <c r="F99">
        <f t="shared" ca="1" si="27"/>
        <v>228.83684072824835</v>
      </c>
      <c r="G99">
        <f t="shared" ca="1" si="28"/>
        <v>155.6704600353645</v>
      </c>
      <c r="H99">
        <f t="shared" ca="1" si="29"/>
        <v>155.49547090375751</v>
      </c>
    </row>
    <row r="100" spans="2:8" x14ac:dyDescent="0.25">
      <c r="B100">
        <v>88</v>
      </c>
      <c r="C100">
        <f t="shared" ca="1" si="24"/>
        <v>83.067536438791493</v>
      </c>
      <c r="D100">
        <f t="shared" ca="1" si="25"/>
        <v>175.94505191147249</v>
      </c>
      <c r="E100">
        <f t="shared" ca="1" si="26"/>
        <v>201.74084541302446</v>
      </c>
      <c r="F100">
        <f t="shared" ca="1" si="27"/>
        <v>230.71707226162806</v>
      </c>
      <c r="G100">
        <f t="shared" ca="1" si="28"/>
        <v>142.32494777589187</v>
      </c>
      <c r="H100">
        <f t="shared" ca="1" si="29"/>
        <v>158.13635464552266</v>
      </c>
    </row>
    <row r="101" spans="2:8" x14ac:dyDescent="0.25">
      <c r="B101">
        <v>89</v>
      </c>
      <c r="C101">
        <f t="shared" ca="1" si="24"/>
        <v>83.433634839559843</v>
      </c>
      <c r="D101">
        <f t="shared" ca="1" si="25"/>
        <v>167.29856666566207</v>
      </c>
      <c r="E101">
        <f t="shared" ca="1" si="26"/>
        <v>205.82497400262619</v>
      </c>
      <c r="F101">
        <f t="shared" ca="1" si="27"/>
        <v>220.37432257841016</v>
      </c>
      <c r="G101">
        <f t="shared" ca="1" si="28"/>
        <v>155.93184957744128</v>
      </c>
      <c r="H101">
        <f t="shared" ca="1" si="29"/>
        <v>157.54479192375118</v>
      </c>
    </row>
    <row r="102" spans="2:8" x14ac:dyDescent="0.25">
      <c r="B102">
        <v>90</v>
      </c>
      <c r="C102">
        <f t="shared" ca="1" si="24"/>
        <v>79.203084675349729</v>
      </c>
      <c r="D102">
        <f t="shared" ca="1" si="25"/>
        <v>180.04000114510444</v>
      </c>
      <c r="E102">
        <f t="shared" ca="1" si="26"/>
        <v>215.59890747337695</v>
      </c>
      <c r="F102">
        <f t="shared" ca="1" si="27"/>
        <v>209.04481143587938</v>
      </c>
      <c r="G102">
        <f t="shared" ca="1" si="28"/>
        <v>161.20946104103317</v>
      </c>
      <c r="H102">
        <f t="shared" ca="1" si="29"/>
        <v>156.76208410241799</v>
      </c>
    </row>
    <row r="103" spans="2:8" x14ac:dyDescent="0.25">
      <c r="B103">
        <v>91</v>
      </c>
      <c r="C103">
        <f t="shared" ca="1" si="24"/>
        <v>79.439279866710521</v>
      </c>
      <c r="D103">
        <f t="shared" ca="1" si="25"/>
        <v>181.08269683777615</v>
      </c>
      <c r="E103">
        <f t="shared" ca="1" si="26"/>
        <v>218.09472196267558</v>
      </c>
      <c r="F103">
        <f t="shared" ca="1" si="27"/>
        <v>229.89619363900869</v>
      </c>
      <c r="G103">
        <f t="shared" ca="1" si="28"/>
        <v>156.0845043497807</v>
      </c>
      <c r="H103">
        <f t="shared" ca="1" si="29"/>
        <v>158.18994403121971</v>
      </c>
    </row>
    <row r="104" spans="2:8" x14ac:dyDescent="0.25">
      <c r="B104">
        <v>92</v>
      </c>
      <c r="C104">
        <f t="shared" ca="1" si="24"/>
        <v>82.933798825408743</v>
      </c>
      <c r="D104">
        <f t="shared" ca="1" si="25"/>
        <v>172.75502690704826</v>
      </c>
      <c r="E104">
        <f t="shared" ca="1" si="26"/>
        <v>213.89903559845385</v>
      </c>
      <c r="F104">
        <f t="shared" ca="1" si="27"/>
        <v>229.91644874497723</v>
      </c>
      <c r="G104">
        <f t="shared" ca="1" si="28"/>
        <v>156.91992635840924</v>
      </c>
      <c r="H104">
        <f t="shared" ca="1" si="29"/>
        <v>159.56967533415138</v>
      </c>
    </row>
    <row r="105" spans="2:8" x14ac:dyDescent="0.25">
      <c r="B105">
        <v>93</v>
      </c>
      <c r="C105">
        <f t="shared" ca="1" si="24"/>
        <v>83.107896738372418</v>
      </c>
      <c r="D105">
        <f t="shared" ca="1" si="25"/>
        <v>172.99412154179103</v>
      </c>
      <c r="E105">
        <f t="shared" ca="1" si="26"/>
        <v>216.83750496686255</v>
      </c>
      <c r="F105">
        <f t="shared" ca="1" si="27"/>
        <v>229.66750341913868</v>
      </c>
      <c r="G105">
        <f t="shared" ca="1" si="28"/>
        <v>159.65708232001037</v>
      </c>
      <c r="H105">
        <f t="shared" ca="1" si="29"/>
        <v>160.26337530668164</v>
      </c>
    </row>
    <row r="106" spans="2:8" x14ac:dyDescent="0.25">
      <c r="B106">
        <v>94</v>
      </c>
      <c r="C106">
        <f t="shared" ca="1" si="24"/>
        <v>84.22379107112188</v>
      </c>
      <c r="D106">
        <f t="shared" ca="1" si="25"/>
        <v>170.56953320899228</v>
      </c>
      <c r="E106">
        <f t="shared" ca="1" si="26"/>
        <v>216.1651968554479</v>
      </c>
      <c r="F106">
        <f t="shared" ca="1" si="27"/>
        <v>216.80001923217725</v>
      </c>
      <c r="G106">
        <f t="shared" ca="1" si="28"/>
        <v>160.27936835301881</v>
      </c>
      <c r="H106">
        <f t="shared" ca="1" si="29"/>
        <v>160.32286281586687</v>
      </c>
    </row>
    <row r="107" spans="2:8" x14ac:dyDescent="0.25">
      <c r="B107">
        <v>95</v>
      </c>
      <c r="C107">
        <f t="shared" ca="1" si="24"/>
        <v>76.308469858198734</v>
      </c>
      <c r="D107">
        <f t="shared" ca="1" si="25"/>
        <v>165.08476557196647</v>
      </c>
      <c r="E107">
        <f t="shared" ca="1" si="26"/>
        <v>217.39379222365258</v>
      </c>
      <c r="F107">
        <f t="shared" ca="1" si="27"/>
        <v>215.64287829881047</v>
      </c>
      <c r="G107">
        <f t="shared" ca="1" si="28"/>
        <v>159.49881266041535</v>
      </c>
      <c r="H107">
        <f t="shared" ca="1" si="29"/>
        <v>151.36607114114335</v>
      </c>
    </row>
    <row r="108" spans="2:8" x14ac:dyDescent="0.25">
      <c r="B108">
        <v>96</v>
      </c>
      <c r="C108">
        <f t="shared" ca="1" si="24"/>
        <v>76.47225024236225</v>
      </c>
      <c r="D108">
        <f t="shared" ca="1" si="25"/>
        <v>175.02668964686455</v>
      </c>
      <c r="E108">
        <f t="shared" ca="1" si="26"/>
        <v>212.2183481912418</v>
      </c>
      <c r="F108">
        <f t="shared" ca="1" si="27"/>
        <v>223.63819380289297</v>
      </c>
      <c r="G108">
        <f t="shared" ca="1" si="28"/>
        <v>159.20911156192912</v>
      </c>
      <c r="H108">
        <f t="shared" ca="1" si="29"/>
        <v>153.17377972293076</v>
      </c>
    </row>
    <row r="109" spans="2:8" x14ac:dyDescent="0.25">
      <c r="B109">
        <v>97</v>
      </c>
      <c r="C109">
        <f t="shared" ca="1" si="24"/>
        <v>84.947922692279789</v>
      </c>
      <c r="D109">
        <f t="shared" ca="1" si="25"/>
        <v>167.13178717009455</v>
      </c>
      <c r="E109">
        <f t="shared" ca="1" si="26"/>
        <v>217.59299526904297</v>
      </c>
      <c r="F109">
        <f t="shared" ca="1" si="27"/>
        <v>220.32966930514806</v>
      </c>
      <c r="G109">
        <f t="shared" ca="1" si="28"/>
        <v>150.25034798235791</v>
      </c>
      <c r="H109">
        <f t="shared" ca="1" si="29"/>
        <v>160.26324360342375</v>
      </c>
    </row>
    <row r="110" spans="2:8" x14ac:dyDescent="0.25">
      <c r="B110">
        <v>98</v>
      </c>
      <c r="C110">
        <f t="shared" ca="1" si="24"/>
        <v>76.989776263573972</v>
      </c>
      <c r="D110">
        <f t="shared" ca="1" si="25"/>
        <v>163.0098225804405</v>
      </c>
      <c r="E110">
        <f t="shared" ca="1" si="26"/>
        <v>208.50182784709961</v>
      </c>
      <c r="F110">
        <f t="shared" ca="1" si="27"/>
        <v>222.35572145503238</v>
      </c>
      <c r="G110">
        <f t="shared" ca="1" si="28"/>
        <v>146.26019886978588</v>
      </c>
      <c r="H110">
        <f t="shared" ca="1" si="29"/>
        <v>150.28436786344531</v>
      </c>
    </row>
    <row r="111" spans="2:8" x14ac:dyDescent="0.25">
      <c r="B111">
        <v>99</v>
      </c>
      <c r="C111">
        <f t="shared" ca="1" si="24"/>
        <v>85.011859425208783</v>
      </c>
      <c r="D111">
        <f t="shared" ca="1" si="25"/>
        <v>171.99957458147958</v>
      </c>
      <c r="E111">
        <f t="shared" ca="1" si="26"/>
        <v>213.13299094532528</v>
      </c>
      <c r="F111">
        <f t="shared" ca="1" si="27"/>
        <v>232.95756296078105</v>
      </c>
      <c r="G111">
        <f t="shared" ca="1" si="28"/>
        <v>140.1503762110911</v>
      </c>
      <c r="H111">
        <f t="shared" ca="1" si="29"/>
        <v>160.84950358029278</v>
      </c>
    </row>
    <row r="112" spans="2:8" x14ac:dyDescent="0.25">
      <c r="B112">
        <v>100</v>
      </c>
      <c r="C112">
        <f t="shared" ca="1" si="24"/>
        <v>79.865413489807437</v>
      </c>
      <c r="D112">
        <f t="shared" ca="1" si="25"/>
        <v>175.02731651355211</v>
      </c>
      <c r="E112">
        <f t="shared" ca="1" si="26"/>
        <v>204.11398091771903</v>
      </c>
      <c r="F112">
        <f t="shared" ca="1" si="27"/>
        <v>228.52012081990711</v>
      </c>
      <c r="G112">
        <f t="shared" ca="1" si="28"/>
        <v>157.19469360440769</v>
      </c>
      <c r="H112">
        <f t="shared" ca="1" si="29"/>
        <v>155.59312059999542</v>
      </c>
    </row>
    <row r="113" spans="2:8" x14ac:dyDescent="0.25">
      <c r="B113">
        <v>101</v>
      </c>
      <c r="C113">
        <f t="shared" ca="1" si="24"/>
        <v>79.506705926251939</v>
      </c>
      <c r="D113">
        <f t="shared" ca="1" si="25"/>
        <v>167.71585986635014</v>
      </c>
      <c r="E113">
        <f t="shared" ca="1" si="26"/>
        <v>216.33799015773943</v>
      </c>
      <c r="F113">
        <f t="shared" ca="1" si="27"/>
        <v>207.44418403661797</v>
      </c>
      <c r="G113">
        <f t="shared" ca="1" si="28"/>
        <v>154.24045028118351</v>
      </c>
      <c r="H113">
        <f t="shared" ca="1" si="29"/>
        <v>154.4147474403145</v>
      </c>
    </row>
    <row r="114" spans="2:8" x14ac:dyDescent="0.25">
      <c r="B114">
        <v>102</v>
      </c>
      <c r="C114">
        <f t="shared" ca="1" si="24"/>
        <v>84.050330777666545</v>
      </c>
      <c r="D114">
        <f t="shared" ca="1" si="25"/>
        <v>161.31621326865874</v>
      </c>
      <c r="E114">
        <f t="shared" ca="1" si="26"/>
        <v>210.73909249186877</v>
      </c>
      <c r="F114">
        <f t="shared" ca="1" si="27"/>
        <v>209.86662746312521</v>
      </c>
      <c r="G114">
        <f t="shared" ca="1" si="28"/>
        <v>154.43127701617948</v>
      </c>
      <c r="H114">
        <f t="shared" ca="1" si="29"/>
        <v>157.10053760701953</v>
      </c>
    </row>
    <row r="115" spans="2:8" x14ac:dyDescent="0.25">
      <c r="B115">
        <v>103</v>
      </c>
      <c r="C115">
        <f t="shared" ca="1" si="24"/>
        <v>84.019619205469382</v>
      </c>
      <c r="D115">
        <f t="shared" ca="1" si="25"/>
        <v>162.23498867446338</v>
      </c>
      <c r="E115">
        <f t="shared" ca="1" si="26"/>
        <v>203.49700656162361</v>
      </c>
      <c r="F115">
        <f t="shared" ca="1" si="27"/>
        <v>229.77042526360944</v>
      </c>
      <c r="G115">
        <f t="shared" ca="1" si="28"/>
        <v>145.21662442631748</v>
      </c>
      <c r="H115">
        <f t="shared" ca="1" si="29"/>
        <v>156.77475350178958</v>
      </c>
    </row>
    <row r="116" spans="2:8" x14ac:dyDescent="0.25">
      <c r="B116">
        <v>104</v>
      </c>
      <c r="C116">
        <f t="shared" ca="1" si="24"/>
        <v>77.720151368315058</v>
      </c>
      <c r="D116">
        <f t="shared" ca="1" si="25"/>
        <v>158.96171151783355</v>
      </c>
      <c r="E116">
        <f t="shared" ca="1" si="26"/>
        <v>217.91234574570598</v>
      </c>
      <c r="F116">
        <f t="shared" ca="1" si="27"/>
        <v>218.42428703355958</v>
      </c>
      <c r="G116">
        <f t="shared" ca="1" si="28"/>
        <v>150.53796799378432</v>
      </c>
      <c r="H116">
        <f t="shared" ca="1" si="29"/>
        <v>151.30297279075486</v>
      </c>
    </row>
    <row r="117" spans="2:8" x14ac:dyDescent="0.25">
      <c r="B117">
        <v>105</v>
      </c>
      <c r="C117">
        <f t="shared" ca="1" si="24"/>
        <v>85.484681807997163</v>
      </c>
      <c r="D117">
        <f t="shared" ca="1" si="25"/>
        <v>180.27269751935651</v>
      </c>
      <c r="E117">
        <f t="shared" ca="1" si="26"/>
        <v>205.9994396916089</v>
      </c>
      <c r="F117">
        <f t="shared" ca="1" si="27"/>
        <v>222.62088152668011</v>
      </c>
      <c r="G117">
        <f t="shared" ca="1" si="28"/>
        <v>159.70193853573309</v>
      </c>
      <c r="H117">
        <f t="shared" ca="1" si="29"/>
        <v>162.30656362970734</v>
      </c>
    </row>
    <row r="118" spans="2:8" x14ac:dyDescent="0.25">
      <c r="B118">
        <v>106</v>
      </c>
      <c r="C118">
        <f t="shared" ca="1" si="24"/>
        <v>85.461916151848101</v>
      </c>
      <c r="D118">
        <f t="shared" ca="1" si="25"/>
        <v>177.37999550958614</v>
      </c>
      <c r="E118">
        <f t="shared" ca="1" si="26"/>
        <v>208.70310275053995</v>
      </c>
      <c r="F118">
        <f t="shared" ca="1" si="27"/>
        <v>222.16903661253255</v>
      </c>
      <c r="G118">
        <f t="shared" ca="1" si="28"/>
        <v>152.27742343628367</v>
      </c>
      <c r="H118">
        <f t="shared" ca="1" si="29"/>
        <v>161.7994333413605</v>
      </c>
    </row>
    <row r="119" spans="2:8" x14ac:dyDescent="0.25">
      <c r="B119">
        <v>107</v>
      </c>
      <c r="C119">
        <f t="shared" ca="1" si="24"/>
        <v>78.00326058763946</v>
      </c>
      <c r="D119">
        <f t="shared" ca="1" si="25"/>
        <v>166.82195478385711</v>
      </c>
      <c r="E119">
        <f t="shared" ca="1" si="26"/>
        <v>205.0593881714062</v>
      </c>
      <c r="F119">
        <f t="shared" ca="1" si="27"/>
        <v>226.08552643976861</v>
      </c>
      <c r="G119">
        <f t="shared" ca="1" si="28"/>
        <v>148.717866076147</v>
      </c>
      <c r="H119">
        <f t="shared" ca="1" si="29"/>
        <v>151.86332454530864</v>
      </c>
    </row>
    <row r="120" spans="2:8" x14ac:dyDescent="0.25">
      <c r="B120">
        <v>108</v>
      </c>
      <c r="C120">
        <f t="shared" ca="1" si="24"/>
        <v>85.200015437113692</v>
      </c>
      <c r="D120">
        <f t="shared" ca="1" si="25"/>
        <v>174.1589734772331</v>
      </c>
      <c r="E120">
        <f t="shared" ca="1" si="26"/>
        <v>216.02171422744635</v>
      </c>
      <c r="F120">
        <f t="shared" ca="1" si="27"/>
        <v>206.90089721059681</v>
      </c>
      <c r="G120">
        <f t="shared" ca="1" si="28"/>
        <v>150.74722816166002</v>
      </c>
      <c r="H120">
        <f t="shared" ca="1" si="29"/>
        <v>161.14694657194462</v>
      </c>
    </row>
    <row r="121" spans="2:8" x14ac:dyDescent="0.25">
      <c r="B121">
        <v>109</v>
      </c>
      <c r="C121">
        <f t="shared" ca="1" si="24"/>
        <v>83.26586248434478</v>
      </c>
      <c r="D121">
        <f t="shared" ca="1" si="25"/>
        <v>179.03613768936918</v>
      </c>
      <c r="E121">
        <f t="shared" ca="1" si="26"/>
        <v>204.7693653240444</v>
      </c>
      <c r="F121">
        <f t="shared" ca="1" si="27"/>
        <v>223.97123608633308</v>
      </c>
      <c r="G121">
        <f t="shared" ca="1" si="28"/>
        <v>157.4496278727641</v>
      </c>
      <c r="H121">
        <f t="shared" ca="1" si="29"/>
        <v>159.65548499575638</v>
      </c>
    </row>
    <row r="122" spans="2:8" x14ac:dyDescent="0.25">
      <c r="B122">
        <v>110</v>
      </c>
      <c r="C122">
        <f t="shared" ca="1" si="24"/>
        <v>83.063301869541746</v>
      </c>
      <c r="D122">
        <f t="shared" ca="1" si="25"/>
        <v>168.46178770119548</v>
      </c>
      <c r="E122">
        <f t="shared" ca="1" si="26"/>
        <v>208.20926666357175</v>
      </c>
      <c r="F122">
        <f t="shared" ca="1" si="27"/>
        <v>221.12366478604488</v>
      </c>
      <c r="G122">
        <f t="shared" ca="1" si="28"/>
        <v>143.5888292063504</v>
      </c>
      <c r="H122">
        <f t="shared" ca="1" si="29"/>
        <v>157.24281936177317</v>
      </c>
    </row>
    <row r="123" spans="2:8" x14ac:dyDescent="0.25">
      <c r="B123">
        <v>111</v>
      </c>
      <c r="C123">
        <f t="shared" ca="1" si="24"/>
        <v>78.873917428469198</v>
      </c>
      <c r="D123">
        <f t="shared" ca="1" si="25"/>
        <v>161.03071887927413</v>
      </c>
      <c r="E123">
        <f t="shared" ca="1" si="26"/>
        <v>218.89672689301847</v>
      </c>
      <c r="F123">
        <f t="shared" ca="1" si="27"/>
        <v>210.78603205444281</v>
      </c>
      <c r="G123">
        <f t="shared" ca="1" si="28"/>
        <v>139.76204163854271</v>
      </c>
      <c r="H123">
        <f t="shared" ca="1" si="29"/>
        <v>152.23591619762868</v>
      </c>
    </row>
    <row r="124" spans="2:8" x14ac:dyDescent="0.25">
      <c r="B124">
        <v>112</v>
      </c>
      <c r="C124">
        <f t="shared" ca="1" si="24"/>
        <v>77.693922842013066</v>
      </c>
      <c r="D124">
        <f t="shared" ca="1" si="25"/>
        <v>175.77945466304971</v>
      </c>
      <c r="E124">
        <f t="shared" ca="1" si="26"/>
        <v>212.65378759789897</v>
      </c>
      <c r="F124">
        <f t="shared" ca="1" si="27"/>
        <v>206.95330456656814</v>
      </c>
      <c r="G124">
        <f t="shared" ca="1" si="28"/>
        <v>146.49701329864493</v>
      </c>
      <c r="H124">
        <f t="shared" ca="1" si="29"/>
        <v>153.33300837458995</v>
      </c>
    </row>
    <row r="125" spans="2:8" x14ac:dyDescent="0.25">
      <c r="B125">
        <v>113</v>
      </c>
      <c r="C125">
        <f t="shared" ca="1" si="24"/>
        <v>78.001378718390896</v>
      </c>
      <c r="D125">
        <f t="shared" ca="1" si="25"/>
        <v>176.27341374427559</v>
      </c>
      <c r="E125">
        <f t="shared" ca="1" si="26"/>
        <v>213.80671662458852</v>
      </c>
      <c r="F125">
        <f t="shared" ca="1" si="27"/>
        <v>210.60392791750635</v>
      </c>
      <c r="G125">
        <f t="shared" ca="1" si="28"/>
        <v>146.9679413932819</v>
      </c>
      <c r="H125">
        <f t="shared" ca="1" si="29"/>
        <v>154.06570483342773</v>
      </c>
    </row>
    <row r="126" spans="2:8" x14ac:dyDescent="0.25">
      <c r="B126">
        <v>114</v>
      </c>
      <c r="C126">
        <f t="shared" ca="1" si="24"/>
        <v>83.449214639940834</v>
      </c>
      <c r="D126">
        <f t="shared" ca="1" si="25"/>
        <v>176.37360853921311</v>
      </c>
      <c r="E126">
        <f t="shared" ca="1" si="26"/>
        <v>201.00310948589583</v>
      </c>
      <c r="F126">
        <f t="shared" ca="1" si="27"/>
        <v>208.1857962342238</v>
      </c>
      <c r="G126">
        <f t="shared" ca="1" si="28"/>
        <v>151.41798231856848</v>
      </c>
      <c r="H126">
        <f t="shared" ca="1" si="29"/>
        <v>157.93340235304589</v>
      </c>
    </row>
    <row r="127" spans="2:8" x14ac:dyDescent="0.25">
      <c r="B127">
        <v>115</v>
      </c>
      <c r="C127">
        <f t="shared" ca="1" si="24"/>
        <v>80.147401685737933</v>
      </c>
      <c r="D127">
        <f t="shared" ca="1" si="25"/>
        <v>173.81581511818823</v>
      </c>
      <c r="E127">
        <f t="shared" ca="1" si="26"/>
        <v>200.64837645834405</v>
      </c>
      <c r="F127">
        <f t="shared" ca="1" si="27"/>
        <v>211.21940602611616</v>
      </c>
      <c r="G127">
        <f t="shared" ca="1" si="28"/>
        <v>153.66621492923267</v>
      </c>
      <c r="H127">
        <f t="shared" ca="1" si="29"/>
        <v>154.34434471312505</v>
      </c>
    </row>
    <row r="128" spans="2:8" x14ac:dyDescent="0.25">
      <c r="B128">
        <v>116</v>
      </c>
      <c r="C128">
        <f t="shared" ca="1" si="24"/>
        <v>79.544266091053274</v>
      </c>
      <c r="D128">
        <f t="shared" ca="1" si="25"/>
        <v>160.71761294320285</v>
      </c>
      <c r="E128">
        <f t="shared" ca="1" si="26"/>
        <v>204.3448067121243</v>
      </c>
      <c r="F128">
        <f t="shared" ca="1" si="27"/>
        <v>220.20924971723105</v>
      </c>
      <c r="G128">
        <f t="shared" ca="1" si="28"/>
        <v>156.34777314718283</v>
      </c>
      <c r="H128">
        <f t="shared" ca="1" si="29"/>
        <v>152.15840323176505</v>
      </c>
    </row>
    <row r="129" spans="2:8" x14ac:dyDescent="0.25">
      <c r="B129">
        <v>117</v>
      </c>
      <c r="C129">
        <f t="shared" ca="1" si="24"/>
        <v>80.36723659175307</v>
      </c>
      <c r="D129">
        <f t="shared" ca="1" si="25"/>
        <v>179.05844999274413</v>
      </c>
      <c r="E129">
        <f t="shared" ca="1" si="26"/>
        <v>202.97784839177339</v>
      </c>
      <c r="F129">
        <f t="shared" ca="1" si="27"/>
        <v>221.14368871767743</v>
      </c>
      <c r="G129">
        <f t="shared" ca="1" si="28"/>
        <v>142.01878803674072</v>
      </c>
      <c r="H129">
        <f t="shared" ca="1" si="29"/>
        <v>155.75357477555781</v>
      </c>
    </row>
    <row r="130" spans="2:8" x14ac:dyDescent="0.25">
      <c r="B130">
        <v>118</v>
      </c>
      <c r="C130">
        <f t="shared" ca="1" si="24"/>
        <v>83.276432856759428</v>
      </c>
      <c r="D130">
        <f t="shared" ca="1" si="25"/>
        <v>163.94948955671416</v>
      </c>
      <c r="E130">
        <f t="shared" ca="1" si="26"/>
        <v>201.25797581953941</v>
      </c>
      <c r="F130">
        <f t="shared" ca="1" si="27"/>
        <v>221.22409351661682</v>
      </c>
      <c r="G130">
        <f t="shared" ca="1" si="28"/>
        <v>150.87149169118896</v>
      </c>
      <c r="H130">
        <f t="shared" ca="1" si="29"/>
        <v>155.97373725920079</v>
      </c>
    </row>
    <row r="131" spans="2:8" x14ac:dyDescent="0.25">
      <c r="B131">
        <v>119</v>
      </c>
      <c r="C131">
        <f t="shared" ca="1" si="24"/>
        <v>76.48436639324315</v>
      </c>
      <c r="D131">
        <f t="shared" ca="1" si="25"/>
        <v>176.30244341132357</v>
      </c>
      <c r="E131">
        <f t="shared" ca="1" si="26"/>
        <v>213.17661808539253</v>
      </c>
      <c r="F131">
        <f t="shared" ca="1" si="27"/>
        <v>231.75234128193244</v>
      </c>
      <c r="G131">
        <f t="shared" ca="1" si="28"/>
        <v>151.64760118872385</v>
      </c>
      <c r="H131">
        <f t="shared" ca="1" si="29"/>
        <v>153.57788194985739</v>
      </c>
    </row>
    <row r="132" spans="2:8" x14ac:dyDescent="0.25">
      <c r="B132">
        <v>120</v>
      </c>
      <c r="C132">
        <f t="shared" ca="1" si="24"/>
        <v>74.43764688709615</v>
      </c>
      <c r="D132">
        <f t="shared" ca="1" si="25"/>
        <v>163.67947779512471</v>
      </c>
      <c r="E132">
        <f t="shared" ca="1" si="26"/>
        <v>201.75755711551707</v>
      </c>
      <c r="F132">
        <f t="shared" ca="1" si="27"/>
        <v>227.11707868416258</v>
      </c>
      <c r="G132">
        <f t="shared" ca="1" si="28"/>
        <v>156.9012749962734</v>
      </c>
      <c r="H132">
        <f t="shared" ca="1" si="29"/>
        <v>147.59060360812759</v>
      </c>
    </row>
    <row r="133" spans="2:8" x14ac:dyDescent="0.25">
      <c r="B133">
        <v>121</v>
      </c>
      <c r="C133">
        <f t="shared" ca="1" si="24"/>
        <v>81.067582011777318</v>
      </c>
      <c r="D133">
        <f t="shared" ca="1" si="25"/>
        <v>173.05432965930331</v>
      </c>
      <c r="E133">
        <f t="shared" ca="1" si="26"/>
        <v>203.02815055567191</v>
      </c>
      <c r="F133">
        <f t="shared" ca="1" si="27"/>
        <v>230.6497384162725</v>
      </c>
      <c r="G133">
        <f t="shared" ca="1" si="28"/>
        <v>154.48022805973758</v>
      </c>
      <c r="H133">
        <f t="shared" ca="1" si="29"/>
        <v>156.25281851380325</v>
      </c>
    </row>
    <row r="134" spans="2:8" x14ac:dyDescent="0.25">
      <c r="B134">
        <v>122</v>
      </c>
      <c r="C134">
        <f t="shared" ca="1" si="24"/>
        <v>74.960573641947775</v>
      </c>
      <c r="D134">
        <f t="shared" ca="1" si="25"/>
        <v>179.64622301933184</v>
      </c>
      <c r="E134">
        <f t="shared" ca="1" si="26"/>
        <v>214.37213550228802</v>
      </c>
      <c r="F134">
        <f t="shared" ca="1" si="27"/>
        <v>211.96389932313971</v>
      </c>
      <c r="G134">
        <f t="shared" ca="1" si="28"/>
        <v>138.74224710269243</v>
      </c>
      <c r="H134">
        <f t="shared" ca="1" si="29"/>
        <v>151.39756149070718</v>
      </c>
    </row>
    <row r="135" spans="2:8" x14ac:dyDescent="0.25">
      <c r="B135">
        <v>123</v>
      </c>
      <c r="C135">
        <f t="shared" ca="1" si="24"/>
        <v>85.187778984274573</v>
      </c>
      <c r="D135">
        <f t="shared" ca="1" si="25"/>
        <v>169.77054040914572</v>
      </c>
      <c r="E135">
        <f t="shared" ca="1" si="26"/>
        <v>216.11729513574411</v>
      </c>
      <c r="F135">
        <f t="shared" ca="1" si="27"/>
        <v>220.32943179395559</v>
      </c>
      <c r="G135">
        <f t="shared" ca="1" si="28"/>
        <v>155.94430073981803</v>
      </c>
      <c r="H135">
        <f t="shared" ca="1" si="29"/>
        <v>161.08876115292853</v>
      </c>
    </row>
    <row r="136" spans="2:8" x14ac:dyDescent="0.25">
      <c r="B136">
        <v>124</v>
      </c>
      <c r="C136">
        <f t="shared" ca="1" si="24"/>
        <v>84.881760222207959</v>
      </c>
      <c r="D136">
        <f t="shared" ca="1" si="25"/>
        <v>160.6173690211115</v>
      </c>
      <c r="E136">
        <f t="shared" ca="1" si="26"/>
        <v>215.22448354558813</v>
      </c>
      <c r="F136">
        <f t="shared" ca="1" si="27"/>
        <v>208.53354355369768</v>
      </c>
      <c r="G136">
        <f t="shared" ca="1" si="28"/>
        <v>157.79064314414316</v>
      </c>
      <c r="H136">
        <f t="shared" ca="1" si="29"/>
        <v>158.39976193398974</v>
      </c>
    </row>
    <row r="137" spans="2:8" x14ac:dyDescent="0.25">
      <c r="B137">
        <v>125</v>
      </c>
      <c r="C137">
        <f t="shared" ca="1" si="24"/>
        <v>83.549160249965198</v>
      </c>
      <c r="D137">
        <f t="shared" ca="1" si="25"/>
        <v>160.96548699781803</v>
      </c>
      <c r="E137">
        <f t="shared" ca="1" si="26"/>
        <v>204.77159111556648</v>
      </c>
      <c r="F137">
        <f t="shared" ca="1" si="27"/>
        <v>214.749936801156</v>
      </c>
      <c r="G137">
        <f t="shared" ca="1" si="28"/>
        <v>144.97394878607199</v>
      </c>
      <c r="H137">
        <f t="shared" ca="1" si="29"/>
        <v>155.61649681716574</v>
      </c>
    </row>
    <row r="138" spans="2:8" x14ac:dyDescent="0.25">
      <c r="B138">
        <v>126</v>
      </c>
      <c r="C138">
        <f t="shared" ca="1" si="24"/>
        <v>83.796361920489275</v>
      </c>
      <c r="D138">
        <f t="shared" ca="1" si="25"/>
        <v>173.84572161018804</v>
      </c>
      <c r="E138">
        <f t="shared" ca="1" si="26"/>
        <v>209.51775422605337</v>
      </c>
      <c r="F138">
        <f t="shared" ca="1" si="27"/>
        <v>208.79944600548558</v>
      </c>
      <c r="G138">
        <f t="shared" ca="1" si="28"/>
        <v>154.93811008559334</v>
      </c>
      <c r="H138">
        <f t="shared" ca="1" si="29"/>
        <v>159.12974881055283</v>
      </c>
    </row>
    <row r="139" spans="2:8" x14ac:dyDescent="0.25">
      <c r="B139">
        <v>127</v>
      </c>
      <c r="C139">
        <f t="shared" ca="1" si="24"/>
        <v>77.91499606140934</v>
      </c>
      <c r="D139">
        <f t="shared" ca="1" si="25"/>
        <v>170.6970258951936</v>
      </c>
      <c r="E139">
        <f t="shared" ca="1" si="26"/>
        <v>214.28543633819422</v>
      </c>
      <c r="F139">
        <f t="shared" ca="1" si="27"/>
        <v>225.88705991996707</v>
      </c>
      <c r="G139">
        <f t="shared" ca="1" si="28"/>
        <v>139.17631733363928</v>
      </c>
      <c r="H139">
        <f t="shared" ca="1" si="29"/>
        <v>153.30557960908914</v>
      </c>
    </row>
    <row r="140" spans="2:8" x14ac:dyDescent="0.25">
      <c r="B140">
        <v>128</v>
      </c>
      <c r="C140">
        <f t="shared" ca="1" si="24"/>
        <v>80.578003653986713</v>
      </c>
      <c r="D140">
        <f t="shared" ca="1" si="25"/>
        <v>169.11577401071739</v>
      </c>
      <c r="E140">
        <f t="shared" ca="1" si="26"/>
        <v>216.10578831838578</v>
      </c>
      <c r="F140">
        <f t="shared" ca="1" si="27"/>
        <v>212.48905711097791</v>
      </c>
      <c r="G140">
        <f t="shared" ca="1" si="28"/>
        <v>140.75759272184732</v>
      </c>
      <c r="H140">
        <f t="shared" ca="1" si="29"/>
        <v>155.36473724888015</v>
      </c>
    </row>
    <row r="141" spans="2:8" x14ac:dyDescent="0.25">
      <c r="B141">
        <v>129</v>
      </c>
      <c r="C141">
        <f t="shared" ca="1" si="24"/>
        <v>76.044324689036642</v>
      </c>
      <c r="D141">
        <f t="shared" ca="1" si="25"/>
        <v>179.08069896227954</v>
      </c>
      <c r="E141">
        <f t="shared" ca="1" si="26"/>
        <v>218.36090395861302</v>
      </c>
      <c r="F141">
        <f t="shared" ca="1" si="27"/>
        <v>231.54512220186302</v>
      </c>
      <c r="G141">
        <f t="shared" ca="1" si="28"/>
        <v>150.42307538820535</v>
      </c>
      <c r="H141">
        <f t="shared" ca="1" si="29"/>
        <v>154.28137435312732</v>
      </c>
    </row>
    <row r="142" spans="2:8" x14ac:dyDescent="0.25">
      <c r="B142">
        <v>130</v>
      </c>
      <c r="C142">
        <f t="shared" ref="C142:C192" ca="1" si="38">$E$3+($F$3-$E$3)*RAND()</f>
        <v>83.61820800986348</v>
      </c>
      <c r="D142">
        <f t="shared" ref="D142:D192" ca="1" si="39">$E$4+($F$4-$E$4)*RAND()</f>
        <v>175.79152396465204</v>
      </c>
      <c r="E142">
        <f t="shared" ref="E142:E192" ca="1" si="40">$E$5+($F$5-$E$5)*RAND()</f>
        <v>209.15410634886368</v>
      </c>
      <c r="F142">
        <f t="shared" ref="F142:F192" ca="1" si="41">$E$6+($F$6-$E$6)*RAND()</f>
        <v>219.19567242591637</v>
      </c>
      <c r="G142">
        <f t="shared" ref="G142:G192" ca="1" si="42">$E$7+($F$7-$E$7)*RAND()</f>
        <v>139.74776101502164</v>
      </c>
      <c r="H142">
        <f t="shared" ref="H142:H192" ca="1" si="43">(((F142+G142)*E142*D142)/((F142+G142)*D142+D142*E142+(F142+G142)*E142))+C142</f>
        <v>159.05759926447081</v>
      </c>
    </row>
    <row r="143" spans="2:8" x14ac:dyDescent="0.25">
      <c r="B143">
        <v>131</v>
      </c>
      <c r="C143">
        <f t="shared" ca="1" si="38"/>
        <v>81.335202471604205</v>
      </c>
      <c r="D143">
        <f t="shared" ca="1" si="39"/>
        <v>176.37024056468476</v>
      </c>
      <c r="E143">
        <f t="shared" ca="1" si="40"/>
        <v>202.74899055607614</v>
      </c>
      <c r="F143">
        <f t="shared" ca="1" si="41"/>
        <v>213.3781066737761</v>
      </c>
      <c r="G143">
        <f t="shared" ca="1" si="42"/>
        <v>140.04812243975294</v>
      </c>
      <c r="H143">
        <f t="shared" ca="1" si="43"/>
        <v>155.78681457748314</v>
      </c>
    </row>
    <row r="144" spans="2:8" x14ac:dyDescent="0.25">
      <c r="B144">
        <v>132</v>
      </c>
      <c r="C144">
        <f t="shared" ca="1" si="38"/>
        <v>80.865565903600597</v>
      </c>
      <c r="D144">
        <f t="shared" ca="1" si="39"/>
        <v>158.8580628755021</v>
      </c>
      <c r="E144">
        <f t="shared" ca="1" si="40"/>
        <v>199.53903781659398</v>
      </c>
      <c r="F144">
        <f t="shared" ca="1" si="41"/>
        <v>225.68583277190262</v>
      </c>
      <c r="G144">
        <f t="shared" ca="1" si="42"/>
        <v>145.68587455665727</v>
      </c>
      <c r="H144">
        <f t="shared" ca="1" si="43"/>
        <v>152.29822846162324</v>
      </c>
    </row>
    <row r="145" spans="2:8" x14ac:dyDescent="0.25">
      <c r="B145">
        <v>133</v>
      </c>
      <c r="C145">
        <f t="shared" ca="1" si="38"/>
        <v>76.528036255078277</v>
      </c>
      <c r="D145">
        <f t="shared" ca="1" si="39"/>
        <v>178.53900050384843</v>
      </c>
      <c r="E145">
        <f t="shared" ca="1" si="40"/>
        <v>208.96502263157964</v>
      </c>
      <c r="F145">
        <f t="shared" ca="1" si="41"/>
        <v>233.13287639240383</v>
      </c>
      <c r="G145">
        <f t="shared" ca="1" si="42"/>
        <v>146.82623093404248</v>
      </c>
      <c r="H145">
        <f t="shared" ca="1" si="43"/>
        <v>153.34257322194637</v>
      </c>
    </row>
    <row r="146" spans="2:8" x14ac:dyDescent="0.25">
      <c r="B146">
        <v>134</v>
      </c>
      <c r="C146">
        <f t="shared" ca="1" si="38"/>
        <v>75.22591860380048</v>
      </c>
      <c r="D146">
        <f t="shared" ca="1" si="39"/>
        <v>177.00400784320252</v>
      </c>
      <c r="E146">
        <f t="shared" ca="1" si="40"/>
        <v>211.13082337058057</v>
      </c>
      <c r="F146">
        <f t="shared" ca="1" si="41"/>
        <v>215.17662571051949</v>
      </c>
      <c r="G146">
        <f t="shared" ca="1" si="42"/>
        <v>142.73460526033921</v>
      </c>
      <c r="H146">
        <f t="shared" ca="1" si="43"/>
        <v>151.09857754745457</v>
      </c>
    </row>
    <row r="147" spans="2:8" x14ac:dyDescent="0.25">
      <c r="B147">
        <v>135</v>
      </c>
      <c r="C147">
        <f t="shared" ca="1" si="38"/>
        <v>79.564553844448028</v>
      </c>
      <c r="D147">
        <f t="shared" ca="1" si="39"/>
        <v>174.87079037981701</v>
      </c>
      <c r="E147">
        <f t="shared" ca="1" si="40"/>
        <v>202.65136066691059</v>
      </c>
      <c r="F147">
        <f t="shared" ca="1" si="41"/>
        <v>208.90352554950138</v>
      </c>
      <c r="G147">
        <f t="shared" ca="1" si="42"/>
        <v>156.60943353061518</v>
      </c>
      <c r="H147">
        <f t="shared" ca="1" si="43"/>
        <v>154.25288560665689</v>
      </c>
    </row>
    <row r="148" spans="2:8" x14ac:dyDescent="0.25">
      <c r="B148">
        <v>136</v>
      </c>
      <c r="C148">
        <f t="shared" ca="1" si="38"/>
        <v>79.268503290076652</v>
      </c>
      <c r="D148">
        <f t="shared" ca="1" si="39"/>
        <v>176.14985678951882</v>
      </c>
      <c r="E148">
        <f t="shared" ca="1" si="40"/>
        <v>205.64622764429762</v>
      </c>
      <c r="F148">
        <f t="shared" ca="1" si="41"/>
        <v>229.82275198296753</v>
      </c>
      <c r="G148">
        <f t="shared" ca="1" si="42"/>
        <v>155.94013231166679</v>
      </c>
      <c r="H148">
        <f t="shared" ca="1" si="43"/>
        <v>155.41853831985281</v>
      </c>
    </row>
    <row r="149" spans="2:8" x14ac:dyDescent="0.25">
      <c r="B149">
        <v>137</v>
      </c>
      <c r="C149">
        <f t="shared" ca="1" si="38"/>
        <v>84.965825924094105</v>
      </c>
      <c r="D149">
        <f t="shared" ca="1" si="39"/>
        <v>160.48928160464288</v>
      </c>
      <c r="E149">
        <f t="shared" ca="1" si="40"/>
        <v>200.21874844054409</v>
      </c>
      <c r="F149">
        <f t="shared" ca="1" si="41"/>
        <v>213.9598405445293</v>
      </c>
      <c r="G149">
        <f t="shared" ca="1" si="42"/>
        <v>154.90723157406586</v>
      </c>
      <c r="H149">
        <f t="shared" ca="1" si="43"/>
        <v>156.71992171625638</v>
      </c>
    </row>
    <row r="150" spans="2:8" x14ac:dyDescent="0.25">
      <c r="B150">
        <v>138</v>
      </c>
      <c r="C150">
        <f t="shared" ca="1" si="38"/>
        <v>83.812604072828634</v>
      </c>
      <c r="D150">
        <f t="shared" ca="1" si="39"/>
        <v>162.41940911081952</v>
      </c>
      <c r="E150">
        <f t="shared" ca="1" si="40"/>
        <v>212.31421587012204</v>
      </c>
      <c r="F150">
        <f t="shared" ca="1" si="41"/>
        <v>231.00167853244969</v>
      </c>
      <c r="G150">
        <f t="shared" ca="1" si="42"/>
        <v>148.67916075454752</v>
      </c>
      <c r="H150">
        <f t="shared" ca="1" si="43"/>
        <v>157.88288742654498</v>
      </c>
    </row>
    <row r="151" spans="2:8" x14ac:dyDescent="0.25">
      <c r="B151">
        <v>139</v>
      </c>
      <c r="C151">
        <f t="shared" ca="1" si="38"/>
        <v>76.551327263613331</v>
      </c>
      <c r="D151">
        <f t="shared" ca="1" si="39"/>
        <v>175.57458347956617</v>
      </c>
      <c r="E151">
        <f t="shared" ca="1" si="40"/>
        <v>201.03125344715588</v>
      </c>
      <c r="F151">
        <f t="shared" ca="1" si="41"/>
        <v>218.03742174556757</v>
      </c>
      <c r="G151">
        <f t="shared" ca="1" si="42"/>
        <v>145.49680210390579</v>
      </c>
      <c r="H151">
        <f t="shared" ca="1" si="43"/>
        <v>151.06304024705801</v>
      </c>
    </row>
    <row r="152" spans="2:8" x14ac:dyDescent="0.25">
      <c r="B152">
        <v>140</v>
      </c>
      <c r="C152">
        <f t="shared" ca="1" si="38"/>
        <v>74.499956591862741</v>
      </c>
      <c r="D152">
        <f t="shared" ca="1" si="39"/>
        <v>168.41407805495945</v>
      </c>
      <c r="E152">
        <f t="shared" ca="1" si="40"/>
        <v>206.89400350492551</v>
      </c>
      <c r="F152">
        <f t="shared" ca="1" si="41"/>
        <v>229.65387909399522</v>
      </c>
      <c r="G152">
        <f t="shared" ca="1" si="42"/>
        <v>154.7152720464648</v>
      </c>
      <c r="H152">
        <f t="shared" ca="1" si="43"/>
        <v>149.27858739670074</v>
      </c>
    </row>
    <row r="153" spans="2:8" x14ac:dyDescent="0.25">
      <c r="B153">
        <v>141</v>
      </c>
      <c r="C153">
        <f t="shared" ca="1" si="38"/>
        <v>85.020218685416097</v>
      </c>
      <c r="D153">
        <f t="shared" ca="1" si="39"/>
        <v>164.17904614950004</v>
      </c>
      <c r="E153">
        <f t="shared" ca="1" si="40"/>
        <v>207.75086719071564</v>
      </c>
      <c r="F153">
        <f t="shared" ca="1" si="41"/>
        <v>212.3654802852723</v>
      </c>
      <c r="G153">
        <f t="shared" ca="1" si="42"/>
        <v>148.94674804439441</v>
      </c>
      <c r="H153">
        <f t="shared" ca="1" si="43"/>
        <v>158.16209556990907</v>
      </c>
    </row>
    <row r="154" spans="2:8" x14ac:dyDescent="0.25">
      <c r="B154">
        <v>142</v>
      </c>
      <c r="C154">
        <f t="shared" ca="1" si="38"/>
        <v>80.408101065344724</v>
      </c>
      <c r="D154">
        <f t="shared" ca="1" si="39"/>
        <v>163.39923447818376</v>
      </c>
      <c r="E154">
        <f t="shared" ca="1" si="40"/>
        <v>216.8241317724646</v>
      </c>
      <c r="F154">
        <f t="shared" ca="1" si="41"/>
        <v>230.09181169819189</v>
      </c>
      <c r="G154">
        <f t="shared" ca="1" si="42"/>
        <v>141.82213828108144</v>
      </c>
      <c r="H154">
        <f t="shared" ca="1" si="43"/>
        <v>154.91927154769604</v>
      </c>
    </row>
    <row r="155" spans="2:8" x14ac:dyDescent="0.25">
      <c r="B155">
        <v>143</v>
      </c>
      <c r="C155">
        <f t="shared" ca="1" si="38"/>
        <v>81.230312323819604</v>
      </c>
      <c r="D155">
        <f t="shared" ca="1" si="39"/>
        <v>164.66354007444835</v>
      </c>
      <c r="E155">
        <f t="shared" ca="1" si="40"/>
        <v>215.17330915547592</v>
      </c>
      <c r="F155">
        <f t="shared" ca="1" si="41"/>
        <v>221.75279166893267</v>
      </c>
      <c r="G155">
        <f t="shared" ca="1" si="42"/>
        <v>141.73883665772252</v>
      </c>
      <c r="H155">
        <f t="shared" ca="1" si="43"/>
        <v>155.46108833735585</v>
      </c>
    </row>
    <row r="156" spans="2:8" x14ac:dyDescent="0.25">
      <c r="B156">
        <v>144</v>
      </c>
      <c r="C156">
        <f t="shared" ca="1" si="38"/>
        <v>78.807023112387867</v>
      </c>
      <c r="D156">
        <f t="shared" ca="1" si="39"/>
        <v>173.61603409170431</v>
      </c>
      <c r="E156">
        <f t="shared" ca="1" si="40"/>
        <v>218.88497381087615</v>
      </c>
      <c r="F156">
        <f t="shared" ca="1" si="41"/>
        <v>208.91154768625611</v>
      </c>
      <c r="G156">
        <f t="shared" ca="1" si="42"/>
        <v>145.85478039910936</v>
      </c>
      <c r="H156">
        <f t="shared" ca="1" si="43"/>
        <v>154.86882819051726</v>
      </c>
    </row>
    <row r="157" spans="2:8" x14ac:dyDescent="0.25">
      <c r="B157">
        <v>145</v>
      </c>
      <c r="C157">
        <f t="shared" ca="1" si="38"/>
        <v>79.482612854865351</v>
      </c>
      <c r="D157">
        <f t="shared" ca="1" si="39"/>
        <v>168.90454764183971</v>
      </c>
      <c r="E157">
        <f t="shared" ca="1" si="40"/>
        <v>202.98964623466483</v>
      </c>
      <c r="F157">
        <f t="shared" ca="1" si="41"/>
        <v>226.28913015241486</v>
      </c>
      <c r="G157">
        <f t="shared" ca="1" si="42"/>
        <v>143.61256017229323</v>
      </c>
      <c r="H157">
        <f t="shared" ca="1" si="43"/>
        <v>153.28180217794568</v>
      </c>
    </row>
    <row r="158" spans="2:8" x14ac:dyDescent="0.25">
      <c r="B158">
        <v>146</v>
      </c>
      <c r="C158">
        <f t="shared" ca="1" si="38"/>
        <v>80.097746560676754</v>
      </c>
      <c r="D158">
        <f t="shared" ca="1" si="39"/>
        <v>166.56961500757507</v>
      </c>
      <c r="E158">
        <f t="shared" ca="1" si="40"/>
        <v>218.45719133799773</v>
      </c>
      <c r="F158">
        <f t="shared" ca="1" si="41"/>
        <v>212.91577404505207</v>
      </c>
      <c r="G158">
        <f t="shared" ca="1" si="42"/>
        <v>148.4339617929538</v>
      </c>
      <c r="H158">
        <f t="shared" ca="1" si="43"/>
        <v>155.01279015107596</v>
      </c>
    </row>
    <row r="159" spans="2:8" x14ac:dyDescent="0.25">
      <c r="B159">
        <v>147</v>
      </c>
      <c r="C159">
        <f t="shared" ca="1" si="38"/>
        <v>78.49291483252091</v>
      </c>
      <c r="D159">
        <f t="shared" ca="1" si="39"/>
        <v>167.60518950512247</v>
      </c>
      <c r="E159">
        <f t="shared" ca="1" si="40"/>
        <v>217.28174915702655</v>
      </c>
      <c r="F159">
        <f t="shared" ca="1" si="41"/>
        <v>230.3112171658903</v>
      </c>
      <c r="G159">
        <f t="shared" ca="1" si="42"/>
        <v>152.54537508983583</v>
      </c>
      <c r="H159">
        <f t="shared" ca="1" si="43"/>
        <v>154.36161649935707</v>
      </c>
    </row>
    <row r="160" spans="2:8" x14ac:dyDescent="0.25">
      <c r="B160">
        <v>148</v>
      </c>
      <c r="C160">
        <f t="shared" ca="1" si="38"/>
        <v>84.752918613593778</v>
      </c>
      <c r="D160">
        <f t="shared" ca="1" si="39"/>
        <v>168.29192249083013</v>
      </c>
      <c r="E160">
        <f t="shared" ca="1" si="40"/>
        <v>206.87319367339492</v>
      </c>
      <c r="F160">
        <f t="shared" ca="1" si="41"/>
        <v>210.59763133466703</v>
      </c>
      <c r="G160">
        <f t="shared" ca="1" si="42"/>
        <v>145.82238479510232</v>
      </c>
      <c r="H160">
        <f t="shared" ca="1" si="43"/>
        <v>158.38187311615647</v>
      </c>
    </row>
    <row r="161" spans="2:8" x14ac:dyDescent="0.25">
      <c r="B161">
        <v>149</v>
      </c>
      <c r="C161">
        <f t="shared" ca="1" si="38"/>
        <v>75.515974062670466</v>
      </c>
      <c r="D161">
        <f t="shared" ca="1" si="39"/>
        <v>173.94047284701108</v>
      </c>
      <c r="E161">
        <f t="shared" ca="1" si="40"/>
        <v>200.30881815984262</v>
      </c>
      <c r="F161">
        <f t="shared" ca="1" si="41"/>
        <v>210.46953285871299</v>
      </c>
      <c r="G161">
        <f t="shared" ca="1" si="42"/>
        <v>153.54799079000404</v>
      </c>
      <c r="H161">
        <f t="shared" ca="1" si="43"/>
        <v>149.65317346945255</v>
      </c>
    </row>
    <row r="162" spans="2:8" x14ac:dyDescent="0.25">
      <c r="B162">
        <v>150</v>
      </c>
      <c r="C162">
        <f t="shared" ca="1" si="38"/>
        <v>76.917144908680626</v>
      </c>
      <c r="D162">
        <f t="shared" ca="1" si="39"/>
        <v>176.33995025200113</v>
      </c>
      <c r="E162">
        <f t="shared" ca="1" si="40"/>
        <v>213.56177355046245</v>
      </c>
      <c r="F162">
        <f t="shared" ca="1" si="41"/>
        <v>212.09181600637865</v>
      </c>
      <c r="G162">
        <f t="shared" ca="1" si="42"/>
        <v>160.0009724735894</v>
      </c>
      <c r="H162">
        <f t="shared" ca="1" si="43"/>
        <v>153.59924931158528</v>
      </c>
    </row>
    <row r="163" spans="2:8" x14ac:dyDescent="0.25">
      <c r="B163">
        <v>151</v>
      </c>
      <c r="C163">
        <f t="shared" ca="1" si="38"/>
        <v>75.886411408930982</v>
      </c>
      <c r="D163">
        <f t="shared" ca="1" si="39"/>
        <v>164.51487910169178</v>
      </c>
      <c r="E163">
        <f t="shared" ca="1" si="40"/>
        <v>216.78039620044444</v>
      </c>
      <c r="F163">
        <f t="shared" ca="1" si="41"/>
        <v>229.97296584895173</v>
      </c>
      <c r="G163">
        <f t="shared" ca="1" si="42"/>
        <v>140.82510180703747</v>
      </c>
      <c r="H163">
        <f t="shared" ca="1" si="43"/>
        <v>150.57834555508859</v>
      </c>
    </row>
    <row r="164" spans="2:8" x14ac:dyDescent="0.25">
      <c r="B164">
        <v>152</v>
      </c>
      <c r="C164">
        <f t="shared" ca="1" si="38"/>
        <v>74.967775477040277</v>
      </c>
      <c r="D164">
        <f t="shared" ca="1" si="39"/>
        <v>179.77262637589314</v>
      </c>
      <c r="E164">
        <f t="shared" ca="1" si="40"/>
        <v>216.68210437363061</v>
      </c>
      <c r="F164">
        <f t="shared" ca="1" si="41"/>
        <v>209.81639073848618</v>
      </c>
      <c r="G164">
        <f t="shared" ca="1" si="42"/>
        <v>155.10635199405931</v>
      </c>
      <c r="H164">
        <f t="shared" ca="1" si="43"/>
        <v>152.37947519773874</v>
      </c>
    </row>
    <row r="165" spans="2:8" x14ac:dyDescent="0.25">
      <c r="B165">
        <v>153</v>
      </c>
      <c r="C165">
        <f t="shared" ca="1" si="38"/>
        <v>77.922124160817347</v>
      </c>
      <c r="D165">
        <f t="shared" ca="1" si="39"/>
        <v>172.67944104456899</v>
      </c>
      <c r="E165">
        <f t="shared" ca="1" si="40"/>
        <v>211.8407178656129</v>
      </c>
      <c r="F165">
        <f t="shared" ca="1" si="41"/>
        <v>219.75355290395098</v>
      </c>
      <c r="G165">
        <f t="shared" ca="1" si="42"/>
        <v>142.53705946847475</v>
      </c>
      <c r="H165">
        <f t="shared" ca="1" si="43"/>
        <v>153.26973920191404</v>
      </c>
    </row>
    <row r="166" spans="2:8" x14ac:dyDescent="0.25">
      <c r="B166">
        <v>154</v>
      </c>
      <c r="C166">
        <f t="shared" ca="1" si="38"/>
        <v>85.005735754459863</v>
      </c>
      <c r="D166">
        <f t="shared" ca="1" si="39"/>
        <v>172.94451614987793</v>
      </c>
      <c r="E166">
        <f t="shared" ca="1" si="40"/>
        <v>205.25610798924114</v>
      </c>
      <c r="F166">
        <f t="shared" ca="1" si="41"/>
        <v>211.91956290922028</v>
      </c>
      <c r="G166">
        <f t="shared" ca="1" si="42"/>
        <v>150.83523372897639</v>
      </c>
      <c r="H166">
        <f t="shared" ca="1" si="43"/>
        <v>159.57224418021465</v>
      </c>
    </row>
    <row r="167" spans="2:8" x14ac:dyDescent="0.25">
      <c r="B167">
        <v>155</v>
      </c>
      <c r="C167">
        <f t="shared" ca="1" si="38"/>
        <v>77.423728396109297</v>
      </c>
      <c r="D167">
        <f t="shared" ca="1" si="39"/>
        <v>167.50143275340895</v>
      </c>
      <c r="E167">
        <f t="shared" ca="1" si="40"/>
        <v>216.19244817721972</v>
      </c>
      <c r="F167">
        <f t="shared" ca="1" si="41"/>
        <v>223.17084637460442</v>
      </c>
      <c r="G167">
        <f t="shared" ca="1" si="42"/>
        <v>152.76421554455186</v>
      </c>
      <c r="H167">
        <f t="shared" ca="1" si="43"/>
        <v>152.86331183643523</v>
      </c>
    </row>
    <row r="168" spans="2:8" x14ac:dyDescent="0.25">
      <c r="B168">
        <v>156</v>
      </c>
      <c r="C168">
        <f t="shared" ca="1" si="38"/>
        <v>84.380791850131274</v>
      </c>
      <c r="D168">
        <f t="shared" ca="1" si="39"/>
        <v>171.64846338982974</v>
      </c>
      <c r="E168">
        <f t="shared" ca="1" si="40"/>
        <v>203.85720670709102</v>
      </c>
      <c r="F168">
        <f t="shared" ca="1" si="41"/>
        <v>220.06399353469916</v>
      </c>
      <c r="G168">
        <f t="shared" ca="1" si="42"/>
        <v>142.36704376582466</v>
      </c>
      <c r="H168">
        <f t="shared" ca="1" si="43"/>
        <v>158.50757567951615</v>
      </c>
    </row>
    <row r="169" spans="2:8" x14ac:dyDescent="0.25">
      <c r="B169">
        <v>157</v>
      </c>
      <c r="C169">
        <f t="shared" ca="1" si="38"/>
        <v>75.929172827651499</v>
      </c>
      <c r="D169">
        <f t="shared" ca="1" si="39"/>
        <v>160.23574401851315</v>
      </c>
      <c r="E169">
        <f t="shared" ca="1" si="40"/>
        <v>214.9471243750024</v>
      </c>
      <c r="F169">
        <f t="shared" ca="1" si="41"/>
        <v>220.50474995247549</v>
      </c>
      <c r="G169">
        <f t="shared" ca="1" si="42"/>
        <v>145.25804909521889</v>
      </c>
      <c r="H169">
        <f t="shared" ca="1" si="43"/>
        <v>149.31222819682108</v>
      </c>
    </row>
    <row r="170" spans="2:8" x14ac:dyDescent="0.25">
      <c r="B170">
        <v>158</v>
      </c>
      <c r="C170">
        <f t="shared" ca="1" si="38"/>
        <v>80.178391807265569</v>
      </c>
      <c r="D170">
        <f t="shared" ca="1" si="39"/>
        <v>169.40624807828993</v>
      </c>
      <c r="E170">
        <f t="shared" ca="1" si="40"/>
        <v>209.06021878246079</v>
      </c>
      <c r="F170">
        <f t="shared" ca="1" si="41"/>
        <v>227.9752547733022</v>
      </c>
      <c r="G170">
        <f t="shared" ca="1" si="42"/>
        <v>147.59686010825709</v>
      </c>
      <c r="H170">
        <f t="shared" ca="1" si="43"/>
        <v>155.09101402970848</v>
      </c>
    </row>
    <row r="171" spans="2:8" x14ac:dyDescent="0.25">
      <c r="B171">
        <v>159</v>
      </c>
      <c r="C171">
        <f t="shared" ca="1" si="38"/>
        <v>81.622209733531136</v>
      </c>
      <c r="D171">
        <f t="shared" ca="1" si="39"/>
        <v>180.946978591765</v>
      </c>
      <c r="E171">
        <f t="shared" ca="1" si="40"/>
        <v>215.93186680867251</v>
      </c>
      <c r="F171">
        <f t="shared" ca="1" si="41"/>
        <v>231.90696364634138</v>
      </c>
      <c r="G171">
        <f t="shared" ca="1" si="42"/>
        <v>149.746036424843</v>
      </c>
      <c r="H171">
        <f t="shared" ca="1" si="43"/>
        <v>159.88323495621796</v>
      </c>
    </row>
    <row r="172" spans="2:8" x14ac:dyDescent="0.25">
      <c r="B172">
        <v>160</v>
      </c>
      <c r="C172">
        <f t="shared" ca="1" si="38"/>
        <v>74.923878835769585</v>
      </c>
      <c r="D172">
        <f t="shared" ca="1" si="39"/>
        <v>160.33933313837977</v>
      </c>
      <c r="E172">
        <f t="shared" ca="1" si="40"/>
        <v>215.16582470414554</v>
      </c>
      <c r="F172">
        <f t="shared" ca="1" si="41"/>
        <v>226.82836340548181</v>
      </c>
      <c r="G172">
        <f t="shared" ca="1" si="42"/>
        <v>138.09256749705645</v>
      </c>
      <c r="H172">
        <f t="shared" ca="1" si="43"/>
        <v>148.32014801113104</v>
      </c>
    </row>
    <row r="173" spans="2:8" x14ac:dyDescent="0.25">
      <c r="B173">
        <v>161</v>
      </c>
      <c r="C173">
        <f t="shared" ca="1" si="38"/>
        <v>85.173046553229057</v>
      </c>
      <c r="D173">
        <f t="shared" ca="1" si="39"/>
        <v>165.81058114468669</v>
      </c>
      <c r="E173">
        <f t="shared" ca="1" si="40"/>
        <v>216.92771859060844</v>
      </c>
      <c r="F173">
        <f t="shared" ca="1" si="41"/>
        <v>228.01029278146279</v>
      </c>
      <c r="G173">
        <f t="shared" ca="1" si="42"/>
        <v>145.28995658966954</v>
      </c>
      <c r="H173">
        <f t="shared" ca="1" si="43"/>
        <v>160.25027781431089</v>
      </c>
    </row>
    <row r="174" spans="2:8" x14ac:dyDescent="0.25">
      <c r="B174">
        <v>162</v>
      </c>
      <c r="C174">
        <f t="shared" ca="1" si="38"/>
        <v>84.893932620289888</v>
      </c>
      <c r="D174">
        <f t="shared" ca="1" si="39"/>
        <v>173.96799699376433</v>
      </c>
      <c r="E174">
        <f t="shared" ca="1" si="40"/>
        <v>205.27147385828809</v>
      </c>
      <c r="F174">
        <f t="shared" ca="1" si="41"/>
        <v>217.7592142804512</v>
      </c>
      <c r="G174">
        <f t="shared" ca="1" si="42"/>
        <v>143.29156126836395</v>
      </c>
      <c r="H174">
        <f t="shared" ca="1" si="43"/>
        <v>159.57946145048859</v>
      </c>
    </row>
    <row r="175" spans="2:8" x14ac:dyDescent="0.25">
      <c r="B175">
        <v>163</v>
      </c>
      <c r="C175">
        <f t="shared" ca="1" si="38"/>
        <v>83.309051188521778</v>
      </c>
      <c r="D175">
        <f t="shared" ca="1" si="39"/>
        <v>169.90372654013498</v>
      </c>
      <c r="E175">
        <f t="shared" ca="1" si="40"/>
        <v>218.74081968083973</v>
      </c>
      <c r="F175">
        <f t="shared" ca="1" si="41"/>
        <v>211.70530246891536</v>
      </c>
      <c r="G175">
        <f t="shared" ca="1" si="42"/>
        <v>144.30469253736965</v>
      </c>
      <c r="H175">
        <f t="shared" ca="1" si="43"/>
        <v>158.688493845322</v>
      </c>
    </row>
    <row r="176" spans="2:8" x14ac:dyDescent="0.25">
      <c r="B176">
        <v>164</v>
      </c>
      <c r="C176">
        <f t="shared" ca="1" si="38"/>
        <v>85.408645852357651</v>
      </c>
      <c r="D176">
        <f t="shared" ca="1" si="39"/>
        <v>171.63345621858602</v>
      </c>
      <c r="E176">
        <f t="shared" ca="1" si="40"/>
        <v>220.3684294960114</v>
      </c>
      <c r="F176">
        <f t="shared" ca="1" si="41"/>
        <v>213.63378383122517</v>
      </c>
      <c r="G176">
        <f t="shared" ca="1" si="42"/>
        <v>159.68643737249721</v>
      </c>
      <c r="H176">
        <f t="shared" ca="1" si="43"/>
        <v>162.07876750729275</v>
      </c>
    </row>
    <row r="177" spans="2:8" x14ac:dyDescent="0.25">
      <c r="B177">
        <v>165</v>
      </c>
      <c r="C177">
        <f t="shared" ca="1" si="38"/>
        <v>83.317136165677539</v>
      </c>
      <c r="D177">
        <f t="shared" ca="1" si="39"/>
        <v>169.37665340196196</v>
      </c>
      <c r="E177">
        <f t="shared" ca="1" si="40"/>
        <v>215.56425186517492</v>
      </c>
      <c r="F177">
        <f t="shared" ca="1" si="41"/>
        <v>223.64192310511325</v>
      </c>
      <c r="G177">
        <f t="shared" ca="1" si="42"/>
        <v>159.36932623663392</v>
      </c>
      <c r="H177">
        <f t="shared" ca="1" si="43"/>
        <v>159.34033882428102</v>
      </c>
    </row>
    <row r="178" spans="2:8" x14ac:dyDescent="0.25">
      <c r="B178">
        <v>166</v>
      </c>
      <c r="C178">
        <f t="shared" ca="1" si="38"/>
        <v>84.907236802439058</v>
      </c>
      <c r="D178">
        <f t="shared" ca="1" si="39"/>
        <v>174.89667862674156</v>
      </c>
      <c r="E178">
        <f t="shared" ca="1" si="40"/>
        <v>201.63832323906394</v>
      </c>
      <c r="F178">
        <f t="shared" ca="1" si="41"/>
        <v>227.83469935761508</v>
      </c>
      <c r="G178">
        <f t="shared" ca="1" si="42"/>
        <v>144.55691816235742</v>
      </c>
      <c r="H178">
        <f t="shared" ca="1" si="43"/>
        <v>159.74419742367485</v>
      </c>
    </row>
    <row r="179" spans="2:8" x14ac:dyDescent="0.25">
      <c r="B179">
        <v>167</v>
      </c>
      <c r="C179">
        <f t="shared" ca="1" si="38"/>
        <v>79.540178509920239</v>
      </c>
      <c r="D179">
        <f t="shared" ca="1" si="39"/>
        <v>176.78760040863492</v>
      </c>
      <c r="E179">
        <f t="shared" ca="1" si="40"/>
        <v>213.3037148919355</v>
      </c>
      <c r="F179">
        <f t="shared" ca="1" si="41"/>
        <v>231.09264692739464</v>
      </c>
      <c r="G179">
        <f t="shared" ca="1" si="42"/>
        <v>141.15788851921101</v>
      </c>
      <c r="H179">
        <f t="shared" ca="1" si="43"/>
        <v>156.28014785324115</v>
      </c>
    </row>
    <row r="180" spans="2:8" x14ac:dyDescent="0.25">
      <c r="B180">
        <v>168</v>
      </c>
      <c r="C180">
        <f t="shared" ca="1" si="38"/>
        <v>76.007767128153816</v>
      </c>
      <c r="D180">
        <f t="shared" ca="1" si="39"/>
        <v>177.89992290643201</v>
      </c>
      <c r="E180">
        <f t="shared" ca="1" si="40"/>
        <v>212.55625938359026</v>
      </c>
      <c r="F180">
        <f t="shared" ca="1" si="41"/>
        <v>227.00944464135597</v>
      </c>
      <c r="G180">
        <f t="shared" ca="1" si="42"/>
        <v>153.55175930894347</v>
      </c>
      <c r="H180">
        <f t="shared" ca="1" si="43"/>
        <v>153.20714102528916</v>
      </c>
    </row>
    <row r="181" spans="2:8" x14ac:dyDescent="0.25">
      <c r="B181">
        <v>169</v>
      </c>
      <c r="C181">
        <f t="shared" ca="1" si="38"/>
        <v>83.324789025319077</v>
      </c>
      <c r="D181">
        <f t="shared" ca="1" si="39"/>
        <v>166.03861165220007</v>
      </c>
      <c r="E181">
        <f t="shared" ca="1" si="40"/>
        <v>201.99993088982976</v>
      </c>
      <c r="F181">
        <f t="shared" ca="1" si="41"/>
        <v>208.15880459838084</v>
      </c>
      <c r="G181">
        <f t="shared" ca="1" si="42"/>
        <v>146.07808438958452</v>
      </c>
      <c r="H181">
        <f t="shared" ca="1" si="43"/>
        <v>155.80871641351263</v>
      </c>
    </row>
    <row r="182" spans="2:8" x14ac:dyDescent="0.25">
      <c r="B182">
        <v>170</v>
      </c>
      <c r="C182">
        <f t="shared" ca="1" si="38"/>
        <v>84.095423426927454</v>
      </c>
      <c r="D182">
        <f t="shared" ca="1" si="39"/>
        <v>170.25371186473271</v>
      </c>
      <c r="E182">
        <f t="shared" ca="1" si="40"/>
        <v>215.05416483529751</v>
      </c>
      <c r="F182">
        <f t="shared" ca="1" si="41"/>
        <v>216.62308653477987</v>
      </c>
      <c r="G182">
        <f t="shared" ca="1" si="42"/>
        <v>149.8650555883128</v>
      </c>
      <c r="H182">
        <f t="shared" ca="1" si="43"/>
        <v>159.55470846047803</v>
      </c>
    </row>
    <row r="183" spans="2:8" x14ac:dyDescent="0.25">
      <c r="B183">
        <v>171</v>
      </c>
      <c r="C183">
        <f t="shared" ca="1" si="38"/>
        <v>77.949637562656136</v>
      </c>
      <c r="D183">
        <f t="shared" ca="1" si="39"/>
        <v>160.76864719068573</v>
      </c>
      <c r="E183">
        <f t="shared" ca="1" si="40"/>
        <v>199.5880877734991</v>
      </c>
      <c r="F183">
        <f t="shared" ca="1" si="41"/>
        <v>221.22362276520451</v>
      </c>
      <c r="G183">
        <f t="shared" ca="1" si="42"/>
        <v>144.42496421728185</v>
      </c>
      <c r="H183">
        <f t="shared" ca="1" si="43"/>
        <v>149.55567106468212</v>
      </c>
    </row>
    <row r="184" spans="2:8" x14ac:dyDescent="0.25">
      <c r="B184">
        <v>172</v>
      </c>
      <c r="C184">
        <f t="shared" ca="1" si="38"/>
        <v>75.498371289401092</v>
      </c>
      <c r="D184">
        <f t="shared" ca="1" si="39"/>
        <v>171.21972507221082</v>
      </c>
      <c r="E184">
        <f t="shared" ca="1" si="40"/>
        <v>206.68340944689899</v>
      </c>
      <c r="F184">
        <f t="shared" ca="1" si="41"/>
        <v>230.43970852979336</v>
      </c>
      <c r="G184">
        <f t="shared" ca="1" si="42"/>
        <v>159.79857969546961</v>
      </c>
      <c r="H184">
        <f t="shared" ca="1" si="43"/>
        <v>151.01963897866355</v>
      </c>
    </row>
    <row r="185" spans="2:8" x14ac:dyDescent="0.25">
      <c r="B185">
        <v>173</v>
      </c>
      <c r="C185">
        <f t="shared" ca="1" si="38"/>
        <v>75.534182005872978</v>
      </c>
      <c r="D185">
        <f t="shared" ca="1" si="39"/>
        <v>174.41853372998833</v>
      </c>
      <c r="E185">
        <f t="shared" ca="1" si="40"/>
        <v>201.71946673175268</v>
      </c>
      <c r="F185">
        <f t="shared" ca="1" si="41"/>
        <v>213.39965483126653</v>
      </c>
      <c r="G185">
        <f t="shared" ca="1" si="42"/>
        <v>141.08375214818727</v>
      </c>
      <c r="H185">
        <f t="shared" ca="1" si="43"/>
        <v>149.54399401671571</v>
      </c>
    </row>
    <row r="186" spans="2:8" x14ac:dyDescent="0.25">
      <c r="B186">
        <v>174</v>
      </c>
      <c r="C186">
        <f t="shared" ca="1" si="38"/>
        <v>85.473354611153908</v>
      </c>
      <c r="D186">
        <f t="shared" ca="1" si="39"/>
        <v>160.43365489529549</v>
      </c>
      <c r="E186">
        <f t="shared" ca="1" si="40"/>
        <v>201.33066270086351</v>
      </c>
      <c r="F186">
        <f t="shared" ca="1" si="41"/>
        <v>212.11395049028638</v>
      </c>
      <c r="G186">
        <f t="shared" ca="1" si="42"/>
        <v>152.14997524176232</v>
      </c>
      <c r="H186">
        <f t="shared" ca="1" si="43"/>
        <v>157.18199085726562</v>
      </c>
    </row>
    <row r="187" spans="2:8" x14ac:dyDescent="0.25">
      <c r="B187">
        <v>175</v>
      </c>
      <c r="C187">
        <f t="shared" ca="1" si="38"/>
        <v>80.835752407433091</v>
      </c>
      <c r="D187">
        <f t="shared" ca="1" si="39"/>
        <v>165.22252078081323</v>
      </c>
      <c r="E187">
        <f t="shared" ca="1" si="40"/>
        <v>220.17206758998682</v>
      </c>
      <c r="F187">
        <f t="shared" ca="1" si="41"/>
        <v>228.04563037389499</v>
      </c>
      <c r="G187">
        <f t="shared" ca="1" si="42"/>
        <v>147.19803381998921</v>
      </c>
      <c r="H187">
        <f t="shared" ca="1" si="43"/>
        <v>156.25462346214516</v>
      </c>
    </row>
    <row r="188" spans="2:8" x14ac:dyDescent="0.25">
      <c r="B188">
        <v>176</v>
      </c>
      <c r="C188">
        <f t="shared" ca="1" si="38"/>
        <v>76.751301862519625</v>
      </c>
      <c r="D188">
        <f t="shared" ca="1" si="39"/>
        <v>172.52291254677749</v>
      </c>
      <c r="E188">
        <f t="shared" ca="1" si="40"/>
        <v>219.05262797293855</v>
      </c>
      <c r="F188">
        <f t="shared" ca="1" si="41"/>
        <v>218.33918679748484</v>
      </c>
      <c r="G188">
        <f t="shared" ca="1" si="42"/>
        <v>144.44424457795168</v>
      </c>
      <c r="H188">
        <f t="shared" ca="1" si="43"/>
        <v>152.98295760539324</v>
      </c>
    </row>
    <row r="189" spans="2:8" x14ac:dyDescent="0.25">
      <c r="B189">
        <v>177</v>
      </c>
      <c r="C189">
        <f t="shared" ca="1" si="38"/>
        <v>76.795384220470481</v>
      </c>
      <c r="D189">
        <f t="shared" ca="1" si="39"/>
        <v>177.70766682134382</v>
      </c>
      <c r="E189">
        <f t="shared" ca="1" si="40"/>
        <v>206.42682797974163</v>
      </c>
      <c r="F189">
        <f t="shared" ca="1" si="41"/>
        <v>210.63123962383594</v>
      </c>
      <c r="G189">
        <f t="shared" ca="1" si="42"/>
        <v>151.4664283130432</v>
      </c>
      <c r="H189">
        <f t="shared" ca="1" si="43"/>
        <v>152.3626870335907</v>
      </c>
    </row>
    <row r="190" spans="2:8" x14ac:dyDescent="0.25">
      <c r="B190">
        <v>178</v>
      </c>
      <c r="C190">
        <f t="shared" ca="1" si="38"/>
        <v>84.862058991502835</v>
      </c>
      <c r="D190">
        <f t="shared" ca="1" si="39"/>
        <v>177.41499116644675</v>
      </c>
      <c r="E190">
        <f t="shared" ca="1" si="40"/>
        <v>204.4501149041096</v>
      </c>
      <c r="F190">
        <f t="shared" ca="1" si="41"/>
        <v>213.36486638448417</v>
      </c>
      <c r="G190">
        <f t="shared" ca="1" si="42"/>
        <v>160.81667199259957</v>
      </c>
      <c r="H190">
        <f t="shared" ca="1" si="43"/>
        <v>160.61865609409458</v>
      </c>
    </row>
    <row r="191" spans="2:8" x14ac:dyDescent="0.25">
      <c r="B191">
        <v>179</v>
      </c>
      <c r="C191">
        <f t="shared" ca="1" si="38"/>
        <v>80.821005999101544</v>
      </c>
      <c r="D191">
        <f t="shared" ca="1" si="39"/>
        <v>165.20443289756159</v>
      </c>
      <c r="E191">
        <f t="shared" ca="1" si="40"/>
        <v>220.42983246248116</v>
      </c>
      <c r="F191">
        <f t="shared" ca="1" si="41"/>
        <v>226.20169512374122</v>
      </c>
      <c r="G191">
        <f t="shared" ca="1" si="42"/>
        <v>159.15802319744159</v>
      </c>
      <c r="H191">
        <f t="shared" ca="1" si="43"/>
        <v>156.66663514864433</v>
      </c>
    </row>
    <row r="192" spans="2:8" x14ac:dyDescent="0.25">
      <c r="B192">
        <v>180</v>
      </c>
      <c r="C192">
        <f t="shared" ca="1" si="38"/>
        <v>75.209730221536631</v>
      </c>
      <c r="D192">
        <f t="shared" ca="1" si="39"/>
        <v>158.16139081696957</v>
      </c>
      <c r="E192">
        <f t="shared" ca="1" si="40"/>
        <v>206.27809970018751</v>
      </c>
      <c r="F192">
        <f t="shared" ca="1" si="41"/>
        <v>210.42434355891507</v>
      </c>
      <c r="G192">
        <f t="shared" ca="1" si="42"/>
        <v>155.15548982171973</v>
      </c>
      <c r="H192">
        <f t="shared" ca="1" si="43"/>
        <v>147.12185625606236</v>
      </c>
    </row>
  </sheetData>
  <mergeCells count="76">
    <mergeCell ref="P84:R84"/>
    <mergeCell ref="P85:R85"/>
    <mergeCell ref="P86:R86"/>
    <mergeCell ref="P79:R79"/>
    <mergeCell ref="P80:R80"/>
    <mergeCell ref="P81:R81"/>
    <mergeCell ref="P82:R82"/>
    <mergeCell ref="P83:R83"/>
    <mergeCell ref="P72:R72"/>
    <mergeCell ref="L76:Q76"/>
    <mergeCell ref="M77:N77"/>
    <mergeCell ref="P77:R77"/>
    <mergeCell ref="P78:R78"/>
    <mergeCell ref="P67:R67"/>
    <mergeCell ref="P68:R68"/>
    <mergeCell ref="P69:R69"/>
    <mergeCell ref="P70:R70"/>
    <mergeCell ref="P71:R71"/>
    <mergeCell ref="M63:N63"/>
    <mergeCell ref="P63:R63"/>
    <mergeCell ref="P64:R64"/>
    <mergeCell ref="P65:R65"/>
    <mergeCell ref="P66:R66"/>
    <mergeCell ref="L48:Q48"/>
    <mergeCell ref="M49:N49"/>
    <mergeCell ref="P49:R49"/>
    <mergeCell ref="L62:Q62"/>
    <mergeCell ref="P54:R54"/>
    <mergeCell ref="P55:R55"/>
    <mergeCell ref="P56:R56"/>
    <mergeCell ref="P57:R57"/>
    <mergeCell ref="P58:R58"/>
    <mergeCell ref="P50:R50"/>
    <mergeCell ref="P51:R51"/>
    <mergeCell ref="P52:R52"/>
    <mergeCell ref="P53:R53"/>
    <mergeCell ref="P42:R42"/>
    <mergeCell ref="P43:R43"/>
    <mergeCell ref="P44:R44"/>
    <mergeCell ref="P45:R45"/>
    <mergeCell ref="P37:R37"/>
    <mergeCell ref="P38:R38"/>
    <mergeCell ref="P39:R39"/>
    <mergeCell ref="P40:R40"/>
    <mergeCell ref="P41:R41"/>
    <mergeCell ref="P30:R30"/>
    <mergeCell ref="P31:R31"/>
    <mergeCell ref="P32:R32"/>
    <mergeCell ref="L35:Q35"/>
    <mergeCell ref="M36:N36"/>
    <mergeCell ref="P36:R36"/>
    <mergeCell ref="P25:R25"/>
    <mergeCell ref="P26:R26"/>
    <mergeCell ref="P27:R27"/>
    <mergeCell ref="P28:R28"/>
    <mergeCell ref="P29:R29"/>
    <mergeCell ref="P19:R19"/>
    <mergeCell ref="L22:Q22"/>
    <mergeCell ref="M23:N23"/>
    <mergeCell ref="P23:R23"/>
    <mergeCell ref="P24:R24"/>
    <mergeCell ref="P13:R13"/>
    <mergeCell ref="P14:R14"/>
    <mergeCell ref="P18:R18"/>
    <mergeCell ref="P17:R17"/>
    <mergeCell ref="P16:R16"/>
    <mergeCell ref="P15:R15"/>
    <mergeCell ref="C8:D8"/>
    <mergeCell ref="B11:B12"/>
    <mergeCell ref="C11:G11"/>
    <mergeCell ref="H11:H12"/>
    <mergeCell ref="L9:Q9"/>
    <mergeCell ref="M10:N10"/>
    <mergeCell ref="P10:R10"/>
    <mergeCell ref="P11:R11"/>
    <mergeCell ref="P12:R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2"/>
  <sheetViews>
    <sheetView tabSelected="1" topLeftCell="F58" zoomScale="85" zoomScaleNormal="85" workbookViewId="0">
      <selection activeCell="S67" sqref="S67"/>
    </sheetView>
  </sheetViews>
  <sheetFormatPr defaultRowHeight="15" x14ac:dyDescent="0.25"/>
  <cols>
    <col min="2" max="2" width="18.85546875" customWidth="1"/>
    <col min="5" max="5" width="9.7109375" bestFit="1" customWidth="1"/>
    <col min="6" max="6" width="10" bestFit="1" customWidth="1"/>
    <col min="8" max="8" width="32.42578125" bestFit="1" customWidth="1"/>
    <col min="13" max="13" width="12.7109375" customWidth="1"/>
    <col min="15" max="15" width="26.7109375" bestFit="1" customWidth="1"/>
    <col min="19" max="19" width="13.7109375" customWidth="1"/>
  </cols>
  <sheetData>
    <row r="1" spans="1:18" x14ac:dyDescent="0.25">
      <c r="A1" s="1"/>
    </row>
    <row r="2" spans="1:18" x14ac:dyDescent="0.25">
      <c r="B2" s="6" t="s">
        <v>0</v>
      </c>
      <c r="C2" s="6" t="s">
        <v>1</v>
      </c>
      <c r="D2" s="6" t="s">
        <v>2</v>
      </c>
      <c r="E2" s="13" t="s">
        <v>48</v>
      </c>
      <c r="F2" s="6" t="s">
        <v>3</v>
      </c>
      <c r="G2" s="6" t="s">
        <v>4</v>
      </c>
      <c r="H2" s="7" t="s">
        <v>11</v>
      </c>
      <c r="I2" s="25">
        <f>1+3.322*LOG10(180)</f>
        <v>8.492015261953183</v>
      </c>
      <c r="J2" t="s">
        <v>49</v>
      </c>
      <c r="K2" t="s">
        <v>51</v>
      </c>
    </row>
    <row r="3" spans="1:18" x14ac:dyDescent="0.25">
      <c r="B3" s="6" t="s">
        <v>5</v>
      </c>
      <c r="C3" s="6">
        <v>80</v>
      </c>
      <c r="D3" s="6">
        <f>(7/100)*C3</f>
        <v>5.6000000000000005</v>
      </c>
      <c r="E3" s="4">
        <f>($C3/100)*$D3</f>
        <v>4.4800000000000004</v>
      </c>
      <c r="F3" s="6">
        <f>C3-D3</f>
        <v>74.400000000000006</v>
      </c>
      <c r="G3" s="6">
        <f>C3+D3</f>
        <v>85.6</v>
      </c>
      <c r="H3" s="7">
        <f>(G3-F3)/9</f>
        <v>1.2444444444444431</v>
      </c>
      <c r="I3" s="16" t="s">
        <v>50</v>
      </c>
    </row>
    <row r="4" spans="1:18" x14ac:dyDescent="0.25">
      <c r="B4" s="6" t="s">
        <v>6</v>
      </c>
      <c r="C4" s="6">
        <v>170</v>
      </c>
      <c r="D4" s="6">
        <f>(7/100)*C4</f>
        <v>11.9</v>
      </c>
      <c r="E4" s="4">
        <f t="shared" ref="E4:E7" si="0">($C4/100)*$D4</f>
        <v>20.23</v>
      </c>
      <c r="F4" s="6">
        <f>C4-D4</f>
        <v>158.1</v>
      </c>
      <c r="G4" s="6">
        <f>C4+D4</f>
        <v>181.9</v>
      </c>
      <c r="H4" s="7">
        <f>(G4-F4)/9</f>
        <v>2.6444444444444457</v>
      </c>
      <c r="I4" s="16"/>
    </row>
    <row r="5" spans="1:18" x14ac:dyDescent="0.25">
      <c r="B5" s="6" t="s">
        <v>7</v>
      </c>
      <c r="C5" s="6">
        <v>210</v>
      </c>
      <c r="D5" s="6">
        <f>(5/100)*C5</f>
        <v>10.5</v>
      </c>
      <c r="E5" s="4">
        <f t="shared" si="0"/>
        <v>22.05</v>
      </c>
      <c r="F5" s="6">
        <f>C5-D5</f>
        <v>199.5</v>
      </c>
      <c r="G5" s="6">
        <f>C5+D5</f>
        <v>220.5</v>
      </c>
      <c r="H5" s="7">
        <f t="shared" ref="H4:H7" si="1">(G5-F5)/9</f>
        <v>2.3333333333333335</v>
      </c>
    </row>
    <row r="6" spans="1:18" x14ac:dyDescent="0.25">
      <c r="B6" s="6" t="s">
        <v>8</v>
      </c>
      <c r="C6" s="6">
        <v>220</v>
      </c>
      <c r="D6" s="6">
        <f>(6/100)*C6</f>
        <v>13.2</v>
      </c>
      <c r="E6" s="4">
        <f t="shared" si="0"/>
        <v>29.04</v>
      </c>
      <c r="F6" s="6">
        <f>C6-D6</f>
        <v>206.8</v>
      </c>
      <c r="G6" s="6">
        <f>C6+D6</f>
        <v>233.2</v>
      </c>
      <c r="H6" s="7">
        <f t="shared" si="1"/>
        <v>2.9333333333333309</v>
      </c>
    </row>
    <row r="7" spans="1:18" x14ac:dyDescent="0.25">
      <c r="B7" s="6" t="s">
        <v>10</v>
      </c>
      <c r="C7" s="6">
        <v>150</v>
      </c>
      <c r="D7" s="6">
        <f>(8/100)*C7</f>
        <v>12</v>
      </c>
      <c r="E7" s="4">
        <f t="shared" si="0"/>
        <v>18</v>
      </c>
      <c r="F7" s="6">
        <f>C7-D7</f>
        <v>138</v>
      </c>
      <c r="G7" s="6">
        <f>C7+D7</f>
        <v>162</v>
      </c>
      <c r="H7" s="7">
        <f t="shared" si="1"/>
        <v>2.6666666666666665</v>
      </c>
    </row>
    <row r="8" spans="1:18" x14ac:dyDescent="0.25">
      <c r="B8" s="6" t="s">
        <v>9</v>
      </c>
      <c r="C8" s="18">
        <f>(((C6+C7)*C5*C4)/((C6+C7)*C4+C4*C5+(C6+C7)*C5))+C3</f>
        <v>154.92342597844583</v>
      </c>
      <c r="D8" s="19"/>
      <c r="E8" s="4"/>
      <c r="F8" s="24">
        <f>MIN(H13:H212)</f>
        <v>147.68066683771647</v>
      </c>
      <c r="G8" s="24">
        <f>MAX(H13:H212)</f>
        <v>162.57931131647589</v>
      </c>
      <c r="H8" s="7">
        <f>(G8-F8)/9</f>
        <v>1.6554049420843802</v>
      </c>
    </row>
    <row r="9" spans="1:18" x14ac:dyDescent="0.25">
      <c r="B9" s="7"/>
      <c r="C9" s="7"/>
      <c r="D9" s="7"/>
      <c r="E9" s="2"/>
      <c r="F9" s="7"/>
      <c r="G9" s="7"/>
      <c r="H9" s="7"/>
      <c r="L9" s="22" t="s">
        <v>20</v>
      </c>
      <c r="M9" s="22"/>
      <c r="N9" s="22"/>
      <c r="O9" s="22"/>
      <c r="P9" s="22"/>
      <c r="Q9" s="22"/>
      <c r="R9" s="2"/>
    </row>
    <row r="10" spans="1:18" x14ac:dyDescent="0.25">
      <c r="L10" s="2" t="s">
        <v>21</v>
      </c>
      <c r="M10" s="22" t="s">
        <v>22</v>
      </c>
      <c r="N10" s="22"/>
      <c r="O10" s="9" t="s">
        <v>23</v>
      </c>
      <c r="P10" s="22" t="s">
        <v>24</v>
      </c>
      <c r="Q10" s="22"/>
      <c r="R10" s="22"/>
    </row>
    <row r="11" spans="1:18" x14ac:dyDescent="0.25">
      <c r="B11" s="20" t="s">
        <v>12</v>
      </c>
      <c r="C11" s="21" t="s">
        <v>13</v>
      </c>
      <c r="D11" s="21"/>
      <c r="E11" s="21"/>
      <c r="F11" s="21"/>
      <c r="G11" s="21"/>
      <c r="H11" s="21" t="s">
        <v>14</v>
      </c>
      <c r="L11" s="2">
        <v>1</v>
      </c>
      <c r="M11" s="17">
        <f>F3</f>
        <v>74.400000000000006</v>
      </c>
      <c r="N11" s="17">
        <f t="shared" ref="N11:N19" si="2">M11+$H$3</f>
        <v>75.644444444444446</v>
      </c>
      <c r="O11" s="2">
        <f t="array" ref="O11:O19">FREQUENCY(C13:C212,N11:N19)</f>
        <v>18</v>
      </c>
      <c r="P11" s="22">
        <f>O11/$O$20</f>
        <v>0.09</v>
      </c>
      <c r="Q11" s="22"/>
      <c r="R11" s="22"/>
    </row>
    <row r="12" spans="1:18" x14ac:dyDescent="0.25">
      <c r="B12" s="20"/>
      <c r="C12" s="10" t="s">
        <v>15</v>
      </c>
      <c r="D12" s="10" t="s">
        <v>16</v>
      </c>
      <c r="E12" s="10" t="s">
        <v>17</v>
      </c>
      <c r="F12" s="10" t="s">
        <v>18</v>
      </c>
      <c r="G12" s="10" t="s">
        <v>19</v>
      </c>
      <c r="H12" s="21"/>
      <c r="L12" s="2">
        <v>2</v>
      </c>
      <c r="M12" s="17">
        <f>N11</f>
        <v>75.644444444444446</v>
      </c>
      <c r="N12" s="17">
        <f t="shared" si="2"/>
        <v>76.888888888888886</v>
      </c>
      <c r="O12" s="2">
        <v>22</v>
      </c>
      <c r="P12" s="22">
        <f>O12/$O$20</f>
        <v>0.11</v>
      </c>
      <c r="Q12" s="22"/>
      <c r="R12" s="22"/>
    </row>
    <row r="13" spans="1:18" x14ac:dyDescent="0.25">
      <c r="B13" s="15">
        <v>1</v>
      </c>
      <c r="C13" s="14">
        <v>83.01172441837079</v>
      </c>
      <c r="D13" s="14">
        <v>159.2627295759774</v>
      </c>
      <c r="E13" s="14">
        <v>211.29631831878345</v>
      </c>
      <c r="F13" s="14">
        <v>232.52085658480661</v>
      </c>
      <c r="G13" s="14">
        <v>147.45800968301594</v>
      </c>
      <c r="H13" s="14">
        <f>(((F13+G13)*E13*D13)/((F13+G13)*D13+D13*E13+(F13+G13)*E13))+C13</f>
        <v>156.30751454398543</v>
      </c>
      <c r="L13" s="2">
        <v>3</v>
      </c>
      <c r="M13" s="17">
        <f t="shared" ref="M13:M18" si="3">N12</f>
        <v>76.888888888888886</v>
      </c>
      <c r="N13" s="17">
        <f t="shared" si="2"/>
        <v>78.133333333333326</v>
      </c>
      <c r="O13" s="2">
        <v>26</v>
      </c>
      <c r="P13" s="22">
        <f>O13/$O$20</f>
        <v>0.13</v>
      </c>
      <c r="Q13" s="22"/>
      <c r="R13" s="22"/>
    </row>
    <row r="14" spans="1:18" x14ac:dyDescent="0.25">
      <c r="B14" s="15">
        <v>2</v>
      </c>
      <c r="C14" s="14">
        <v>83.560262458191019</v>
      </c>
      <c r="D14" s="14">
        <v>159.96026360230468</v>
      </c>
      <c r="E14" s="14">
        <v>202.01308380564649</v>
      </c>
      <c r="F14" s="14">
        <v>223.36468478086437</v>
      </c>
      <c r="G14" s="14">
        <v>151.68002057694446</v>
      </c>
      <c r="H14" s="14">
        <f t="shared" ref="H14:H77" si="4">(((F14+G14)*E14*D14)/((F14+G14)*D14+D14*E14+(F14+G14)*E14))+C14</f>
        <v>155.66831939415681</v>
      </c>
      <c r="L14" s="2">
        <v>4</v>
      </c>
      <c r="M14" s="17">
        <f t="shared" si="3"/>
        <v>78.133333333333326</v>
      </c>
      <c r="N14" s="17">
        <f t="shared" si="2"/>
        <v>79.377777777777766</v>
      </c>
      <c r="O14" s="2">
        <v>17</v>
      </c>
      <c r="P14" s="22">
        <f>O14/$O$20</f>
        <v>8.5000000000000006E-2</v>
      </c>
      <c r="Q14" s="22"/>
      <c r="R14" s="22"/>
    </row>
    <row r="15" spans="1:18" x14ac:dyDescent="0.25">
      <c r="B15" s="15">
        <v>3</v>
      </c>
      <c r="C15" s="14">
        <v>79.73116913429179</v>
      </c>
      <c r="D15" s="14">
        <v>175.17040454862118</v>
      </c>
      <c r="E15" s="14">
        <v>219.62817348170523</v>
      </c>
      <c r="F15" s="14">
        <v>225.92353654224286</v>
      </c>
      <c r="G15" s="14">
        <v>145.98495734780633</v>
      </c>
      <c r="H15" s="14">
        <f t="shared" si="4"/>
        <v>156.94701130047645</v>
      </c>
      <c r="L15" s="2">
        <v>5</v>
      </c>
      <c r="M15" s="17">
        <f t="shared" si="3"/>
        <v>79.377777777777766</v>
      </c>
      <c r="N15" s="17">
        <f t="shared" si="2"/>
        <v>80.622222222222206</v>
      </c>
      <c r="O15" s="2">
        <v>38</v>
      </c>
      <c r="P15" s="22">
        <f>O15/$O$20</f>
        <v>0.19</v>
      </c>
      <c r="Q15" s="22"/>
      <c r="R15" s="22"/>
    </row>
    <row r="16" spans="1:18" x14ac:dyDescent="0.25">
      <c r="B16" s="15">
        <v>4</v>
      </c>
      <c r="C16" s="14">
        <v>75.941742713728971</v>
      </c>
      <c r="D16" s="14">
        <v>162.29821479744868</v>
      </c>
      <c r="E16" s="14">
        <v>204.25758940283799</v>
      </c>
      <c r="F16" s="14">
        <v>210.83603791801079</v>
      </c>
      <c r="G16" s="14">
        <v>145.83678740508958</v>
      </c>
      <c r="H16" s="14">
        <f t="shared" si="4"/>
        <v>148.08678632345209</v>
      </c>
      <c r="L16" s="2">
        <v>6</v>
      </c>
      <c r="M16" s="17">
        <f t="shared" si="3"/>
        <v>80.622222222222206</v>
      </c>
      <c r="N16" s="17">
        <f t="shared" si="2"/>
        <v>81.866666666666646</v>
      </c>
      <c r="O16" s="2">
        <v>23</v>
      </c>
      <c r="P16" s="22">
        <f>O16/$O$20</f>
        <v>0.115</v>
      </c>
      <c r="Q16" s="22"/>
      <c r="R16" s="22"/>
    </row>
    <row r="17" spans="2:18" x14ac:dyDescent="0.25">
      <c r="B17" s="15">
        <v>5</v>
      </c>
      <c r="C17" s="14">
        <v>76.714858593537485</v>
      </c>
      <c r="D17" s="14">
        <v>171.31860622289253</v>
      </c>
      <c r="E17" s="14">
        <v>216.41060869357261</v>
      </c>
      <c r="F17" s="14">
        <v>223.13076805916819</v>
      </c>
      <c r="G17" s="14">
        <v>147.76803035532532</v>
      </c>
      <c r="H17" s="14">
        <f t="shared" si="4"/>
        <v>152.73691963288724</v>
      </c>
      <c r="L17" s="2">
        <v>7</v>
      </c>
      <c r="M17" s="17">
        <f t="shared" si="3"/>
        <v>81.866666666666646</v>
      </c>
      <c r="N17" s="17">
        <f t="shared" si="2"/>
        <v>83.111111111111086</v>
      </c>
      <c r="O17" s="2">
        <v>19</v>
      </c>
      <c r="P17" s="22">
        <f>O17/$O$20</f>
        <v>9.5000000000000001E-2</v>
      </c>
      <c r="Q17" s="22"/>
      <c r="R17" s="22"/>
    </row>
    <row r="18" spans="2:18" x14ac:dyDescent="0.25">
      <c r="B18" s="15">
        <v>6</v>
      </c>
      <c r="C18" s="14">
        <v>77.595477782250157</v>
      </c>
      <c r="D18" s="14">
        <v>176.5380325855931</v>
      </c>
      <c r="E18" s="14">
        <v>219.35111523035076</v>
      </c>
      <c r="F18" s="14">
        <v>221.99163540007541</v>
      </c>
      <c r="G18" s="14">
        <v>159.6804023485617</v>
      </c>
      <c r="H18" s="14">
        <f t="shared" si="4"/>
        <v>155.4561580396217</v>
      </c>
      <c r="L18" s="2">
        <v>8</v>
      </c>
      <c r="M18" s="17">
        <f t="shared" si="3"/>
        <v>83.111111111111086</v>
      </c>
      <c r="N18" s="17">
        <f t="shared" si="2"/>
        <v>84.355555555555526</v>
      </c>
      <c r="O18" s="2">
        <v>15</v>
      </c>
      <c r="P18" s="22">
        <f>O18/$O$20</f>
        <v>7.4999999999999997E-2</v>
      </c>
      <c r="Q18" s="22"/>
      <c r="R18" s="22"/>
    </row>
    <row r="19" spans="2:18" x14ac:dyDescent="0.25">
      <c r="B19" s="15">
        <v>7</v>
      </c>
      <c r="C19" s="14">
        <v>74.617642549173354</v>
      </c>
      <c r="D19" s="14">
        <v>166.16666542987866</v>
      </c>
      <c r="E19" s="14">
        <v>212.6865466166075</v>
      </c>
      <c r="F19" s="14">
        <v>217.66119665659733</v>
      </c>
      <c r="G19" s="14">
        <v>144.43490485708406</v>
      </c>
      <c r="H19" s="14">
        <f t="shared" si="4"/>
        <v>148.79332726563149</v>
      </c>
      <c r="L19" s="2">
        <v>9</v>
      </c>
      <c r="M19" s="17">
        <f t="shared" ref="M19" si="5">N18</f>
        <v>84.355555555555526</v>
      </c>
      <c r="N19" s="17">
        <f t="shared" si="2"/>
        <v>85.599999999999966</v>
      </c>
      <c r="O19" s="2">
        <v>22</v>
      </c>
      <c r="P19" s="22">
        <f>O19/$O$20</f>
        <v>0.11</v>
      </c>
      <c r="Q19" s="22"/>
      <c r="R19" s="22"/>
    </row>
    <row r="20" spans="2:18" x14ac:dyDescent="0.25">
      <c r="B20" s="15">
        <v>8</v>
      </c>
      <c r="C20" s="14">
        <v>76.706411099883212</v>
      </c>
      <c r="D20" s="14">
        <v>175.18819266260843</v>
      </c>
      <c r="E20" s="14">
        <v>220.05834206510852</v>
      </c>
      <c r="F20" s="14">
        <v>215.21369936269184</v>
      </c>
      <c r="G20" s="14">
        <v>159.35965634931677</v>
      </c>
      <c r="H20" s="14">
        <f t="shared" si="4"/>
        <v>154.09320914260329</v>
      </c>
      <c r="O20" s="2">
        <f>SUM(O11:O19)</f>
        <v>200</v>
      </c>
      <c r="P20" s="22">
        <f>SUM(P11:R19)</f>
        <v>0.99999999999999989</v>
      </c>
      <c r="Q20" s="22"/>
      <c r="R20" s="22"/>
    </row>
    <row r="21" spans="2:18" x14ac:dyDescent="0.25">
      <c r="B21" s="15">
        <v>9</v>
      </c>
      <c r="C21" s="14">
        <v>82.947111666657804</v>
      </c>
      <c r="D21" s="14">
        <v>172.70247397244597</v>
      </c>
      <c r="E21" s="14">
        <v>200.19372776546712</v>
      </c>
      <c r="F21" s="14">
        <v>228.1892923717397</v>
      </c>
      <c r="G21" s="14">
        <v>161.54612070942474</v>
      </c>
      <c r="H21" s="14">
        <f t="shared" si="4"/>
        <v>157.84613016019085</v>
      </c>
    </row>
    <row r="22" spans="2:18" x14ac:dyDescent="0.25">
      <c r="B22" s="15">
        <v>10</v>
      </c>
      <c r="C22" s="14">
        <v>85.100246384086688</v>
      </c>
      <c r="D22" s="14">
        <v>177.90527073118557</v>
      </c>
      <c r="E22" s="14">
        <v>209.1890555010657</v>
      </c>
      <c r="F22" s="14">
        <v>229.52141272506515</v>
      </c>
      <c r="G22" s="14">
        <v>151.09792077947608</v>
      </c>
      <c r="H22" s="14">
        <f t="shared" si="4"/>
        <v>161.85428340771023</v>
      </c>
      <c r="L22" s="22" t="s">
        <v>25</v>
      </c>
      <c r="M22" s="22"/>
      <c r="N22" s="22"/>
      <c r="O22" s="22"/>
      <c r="P22" s="22"/>
      <c r="Q22" s="22"/>
      <c r="R22" s="2"/>
    </row>
    <row r="23" spans="2:18" x14ac:dyDescent="0.25">
      <c r="B23">
        <v>11</v>
      </c>
      <c r="C23">
        <v>76.444322452827606</v>
      </c>
      <c r="D23">
        <v>168.95009693513046</v>
      </c>
      <c r="E23">
        <v>216.67823478023817</v>
      </c>
      <c r="F23">
        <v>228.77939862925544</v>
      </c>
      <c r="G23">
        <v>150.54302257403126</v>
      </c>
      <c r="H23">
        <f t="shared" si="4"/>
        <v>152.37259050875255</v>
      </c>
      <c r="L23" s="2" t="s">
        <v>21</v>
      </c>
      <c r="M23" s="22" t="s">
        <v>22</v>
      </c>
      <c r="N23" s="22"/>
      <c r="O23" s="9" t="s">
        <v>23</v>
      </c>
      <c r="P23" s="22" t="s">
        <v>24</v>
      </c>
      <c r="Q23" s="22"/>
      <c r="R23" s="22"/>
    </row>
    <row r="24" spans="2:18" x14ac:dyDescent="0.25">
      <c r="B24">
        <v>12</v>
      </c>
      <c r="C24">
        <v>85.396673537553653</v>
      </c>
      <c r="D24">
        <v>178.26193960706084</v>
      </c>
      <c r="E24">
        <v>202.56078107984823</v>
      </c>
      <c r="F24">
        <v>231.27564025811301</v>
      </c>
      <c r="G24">
        <v>156.87232806220064</v>
      </c>
      <c r="H24">
        <f t="shared" si="4"/>
        <v>161.59963652847881</v>
      </c>
      <c r="L24" s="2">
        <v>1</v>
      </c>
      <c r="M24" s="2">
        <f>F4</f>
        <v>158.1</v>
      </c>
      <c r="N24" s="2">
        <f t="shared" ref="N24:N32" si="6">M24+$H$4</f>
        <v>160.74444444444444</v>
      </c>
      <c r="O24" s="2">
        <f t="array" ref="O24:O32">FREQUENCY(D13:D212,N24:N32)</f>
        <v>16</v>
      </c>
      <c r="P24" s="22">
        <f>O24/$O$33</f>
        <v>0.08</v>
      </c>
      <c r="Q24" s="22"/>
      <c r="R24" s="22"/>
    </row>
    <row r="25" spans="2:18" x14ac:dyDescent="0.25">
      <c r="B25">
        <v>13</v>
      </c>
      <c r="C25">
        <v>78.51607578977324</v>
      </c>
      <c r="D25">
        <v>167.28083865312755</v>
      </c>
      <c r="E25">
        <v>199.81684521025895</v>
      </c>
      <c r="F25">
        <v>209.1934574854244</v>
      </c>
      <c r="G25">
        <v>158.00113988872391</v>
      </c>
      <c r="H25">
        <f t="shared" si="4"/>
        <v>151.47732506334188</v>
      </c>
      <c r="L25" s="2">
        <v>2</v>
      </c>
      <c r="M25" s="2">
        <f>N24</f>
        <v>160.74444444444444</v>
      </c>
      <c r="N25" s="2">
        <f t="shared" si="6"/>
        <v>163.38888888888889</v>
      </c>
      <c r="O25" s="2">
        <v>24</v>
      </c>
      <c r="P25" s="22">
        <f>O25/$O$33</f>
        <v>0.12</v>
      </c>
      <c r="Q25" s="22"/>
      <c r="R25" s="22"/>
    </row>
    <row r="26" spans="2:18" x14ac:dyDescent="0.25">
      <c r="B26">
        <v>14</v>
      </c>
      <c r="C26">
        <v>76.919616497171106</v>
      </c>
      <c r="D26">
        <v>170.51529667897449</v>
      </c>
      <c r="E26">
        <v>212.94627545047109</v>
      </c>
      <c r="F26">
        <v>232.5783091753089</v>
      </c>
      <c r="G26">
        <v>153.29285870658717</v>
      </c>
      <c r="H26">
        <f t="shared" si="4"/>
        <v>152.95289832476072</v>
      </c>
      <c r="L26" s="2">
        <v>3</v>
      </c>
      <c r="M26" s="2">
        <f t="shared" ref="M26:M31" si="7">N25</f>
        <v>163.38888888888889</v>
      </c>
      <c r="N26" s="2">
        <f t="shared" si="6"/>
        <v>166.03333333333333</v>
      </c>
      <c r="O26" s="2">
        <v>16</v>
      </c>
      <c r="P26" s="22">
        <f>O26/$O$33</f>
        <v>0.08</v>
      </c>
      <c r="Q26" s="22"/>
      <c r="R26" s="22"/>
    </row>
    <row r="27" spans="2:18" x14ac:dyDescent="0.25">
      <c r="B27">
        <v>15</v>
      </c>
      <c r="C27">
        <v>81.434325189624062</v>
      </c>
      <c r="D27">
        <v>162.98418572423731</v>
      </c>
      <c r="E27">
        <v>219.32997588593156</v>
      </c>
      <c r="F27">
        <v>213.0414923088498</v>
      </c>
      <c r="G27">
        <v>151.93338637188003</v>
      </c>
      <c r="H27">
        <f t="shared" si="4"/>
        <v>155.8677776980964</v>
      </c>
      <c r="L27" s="2">
        <v>4</v>
      </c>
      <c r="M27" s="2">
        <f t="shared" si="7"/>
        <v>166.03333333333333</v>
      </c>
      <c r="N27" s="2">
        <f t="shared" si="6"/>
        <v>168.67777777777778</v>
      </c>
      <c r="O27" s="2">
        <v>24</v>
      </c>
      <c r="P27" s="22">
        <f>O27/$O$33</f>
        <v>0.12</v>
      </c>
      <c r="Q27" s="22"/>
      <c r="R27" s="22"/>
    </row>
    <row r="28" spans="2:18" x14ac:dyDescent="0.25">
      <c r="B28">
        <v>16</v>
      </c>
      <c r="C28">
        <v>79.213290259445856</v>
      </c>
      <c r="D28">
        <v>166.50627739256925</v>
      </c>
      <c r="E28">
        <v>205.29959805378701</v>
      </c>
      <c r="F28">
        <v>224.46598523042573</v>
      </c>
      <c r="G28">
        <v>152.52197875932836</v>
      </c>
      <c r="H28">
        <f t="shared" si="4"/>
        <v>153.12686622324378</v>
      </c>
      <c r="L28" s="2">
        <v>5</v>
      </c>
      <c r="M28" s="2">
        <f t="shared" si="7"/>
        <v>168.67777777777778</v>
      </c>
      <c r="N28" s="2">
        <f t="shared" si="6"/>
        <v>171.32222222222222</v>
      </c>
      <c r="O28" s="2">
        <v>44</v>
      </c>
      <c r="P28" s="22">
        <f>O28/$O$33</f>
        <v>0.22</v>
      </c>
      <c r="Q28" s="22"/>
      <c r="R28" s="22"/>
    </row>
    <row r="29" spans="2:18" x14ac:dyDescent="0.25">
      <c r="B29">
        <v>17</v>
      </c>
      <c r="C29">
        <v>83.844826129240474</v>
      </c>
      <c r="D29">
        <v>159.69610465417421</v>
      </c>
      <c r="E29">
        <v>205.63357125241552</v>
      </c>
      <c r="F29">
        <v>207.75413819649418</v>
      </c>
      <c r="G29">
        <v>141.08174103470239</v>
      </c>
      <c r="H29">
        <f t="shared" si="4"/>
        <v>155.31633011431626</v>
      </c>
      <c r="L29" s="2">
        <v>6</v>
      </c>
      <c r="M29" s="2">
        <f t="shared" si="7"/>
        <v>171.32222222222222</v>
      </c>
      <c r="N29" s="2">
        <f t="shared" si="6"/>
        <v>173.96666666666667</v>
      </c>
      <c r="O29" s="2">
        <v>23</v>
      </c>
      <c r="P29" s="22">
        <f>O29/$O$33</f>
        <v>0.115</v>
      </c>
      <c r="Q29" s="22"/>
      <c r="R29" s="22"/>
    </row>
    <row r="30" spans="2:18" x14ac:dyDescent="0.25">
      <c r="B30">
        <v>18</v>
      </c>
      <c r="C30">
        <v>74.684414166011123</v>
      </c>
      <c r="D30">
        <v>166.75457445226064</v>
      </c>
      <c r="E30">
        <v>219.03917849120819</v>
      </c>
      <c r="F30">
        <v>210.34379030480184</v>
      </c>
      <c r="G30">
        <v>156.20692893104211</v>
      </c>
      <c r="H30">
        <f t="shared" si="4"/>
        <v>149.92688840114766</v>
      </c>
      <c r="L30" s="2">
        <v>7</v>
      </c>
      <c r="M30" s="2">
        <f t="shared" si="7"/>
        <v>173.96666666666667</v>
      </c>
      <c r="N30" s="2">
        <f t="shared" si="6"/>
        <v>176.61111111111111</v>
      </c>
      <c r="O30" s="2">
        <v>16</v>
      </c>
      <c r="P30" s="22">
        <f>O30/$O$33</f>
        <v>0.08</v>
      </c>
      <c r="Q30" s="22"/>
      <c r="R30" s="22"/>
    </row>
    <row r="31" spans="2:18" x14ac:dyDescent="0.25">
      <c r="B31">
        <v>19</v>
      </c>
      <c r="C31">
        <v>77.591220749833525</v>
      </c>
      <c r="D31">
        <v>172.76591205825889</v>
      </c>
      <c r="E31">
        <v>205.90387532071094</v>
      </c>
      <c r="F31">
        <v>230.72891849416226</v>
      </c>
      <c r="G31">
        <v>153.93516178064621</v>
      </c>
      <c r="H31">
        <f t="shared" si="4"/>
        <v>153.09434595724247</v>
      </c>
      <c r="L31" s="2">
        <v>8</v>
      </c>
      <c r="M31" s="2">
        <f t="shared" si="7"/>
        <v>176.61111111111111</v>
      </c>
      <c r="N31" s="2">
        <f t="shared" si="6"/>
        <v>179.25555555555556</v>
      </c>
      <c r="O31" s="2">
        <v>15</v>
      </c>
      <c r="P31" s="22">
        <f>O31/$O$33</f>
        <v>7.4999999999999997E-2</v>
      </c>
      <c r="Q31" s="22"/>
      <c r="R31" s="22"/>
    </row>
    <row r="32" spans="2:18" x14ac:dyDescent="0.25">
      <c r="B32">
        <v>20</v>
      </c>
      <c r="C32">
        <v>83.464276291183282</v>
      </c>
      <c r="D32">
        <v>163.93997919773324</v>
      </c>
      <c r="E32">
        <v>202.93020946826772</v>
      </c>
      <c r="F32">
        <v>213.48811759723171</v>
      </c>
      <c r="G32">
        <v>153.91325069572153</v>
      </c>
      <c r="H32">
        <f t="shared" si="4"/>
        <v>156.19464418360104</v>
      </c>
      <c r="L32" s="2">
        <v>9</v>
      </c>
      <c r="M32" s="2">
        <f t="shared" ref="M32" si="8">N31</f>
        <v>179.25555555555556</v>
      </c>
      <c r="N32" s="2">
        <f t="shared" si="6"/>
        <v>181.9</v>
      </c>
      <c r="O32" s="2">
        <v>22</v>
      </c>
      <c r="P32" s="22">
        <f>O32/$O$33</f>
        <v>0.11</v>
      </c>
      <c r="Q32" s="22"/>
      <c r="R32" s="22"/>
    </row>
    <row r="33" spans="2:18" x14ac:dyDescent="0.25">
      <c r="B33">
        <v>21</v>
      </c>
      <c r="C33">
        <v>81.427652019088143</v>
      </c>
      <c r="D33">
        <v>162.82154238055836</v>
      </c>
      <c r="E33">
        <v>216.51582836025037</v>
      </c>
      <c r="F33">
        <v>211.53400305728667</v>
      </c>
      <c r="G33">
        <v>158.31852966976192</v>
      </c>
      <c r="H33">
        <f t="shared" si="4"/>
        <v>155.6993783013163</v>
      </c>
      <c r="O33" s="2">
        <f>SUM(O24:O32)</f>
        <v>200</v>
      </c>
      <c r="P33" s="22">
        <f>SUM(P24:R32)</f>
        <v>0.99999999999999989</v>
      </c>
      <c r="Q33" s="22"/>
      <c r="R33" s="22"/>
    </row>
    <row r="34" spans="2:18" x14ac:dyDescent="0.25">
      <c r="B34">
        <v>22</v>
      </c>
      <c r="C34">
        <v>77.878786975599596</v>
      </c>
      <c r="D34">
        <v>158.81415701506882</v>
      </c>
      <c r="E34">
        <v>201.86072965707592</v>
      </c>
      <c r="F34">
        <v>216.91027895795776</v>
      </c>
      <c r="G34">
        <v>141.20384806443198</v>
      </c>
      <c r="H34">
        <f t="shared" si="4"/>
        <v>149.08872189675839</v>
      </c>
    </row>
    <row r="35" spans="2:18" x14ac:dyDescent="0.25">
      <c r="B35">
        <v>23</v>
      </c>
      <c r="C35">
        <v>78.70069718794754</v>
      </c>
      <c r="D35">
        <v>170.0978449309888</v>
      </c>
      <c r="E35">
        <v>203.52517728849568</v>
      </c>
      <c r="F35">
        <v>224.58311132641776</v>
      </c>
      <c r="G35">
        <v>160.65237999956227</v>
      </c>
      <c r="H35">
        <f t="shared" si="4"/>
        <v>153.39344242232127</v>
      </c>
      <c r="L35" s="22" t="s">
        <v>26</v>
      </c>
      <c r="M35" s="22"/>
      <c r="N35" s="22"/>
      <c r="O35" s="22"/>
      <c r="P35" s="22"/>
      <c r="Q35" s="22"/>
      <c r="R35" s="2"/>
    </row>
    <row r="36" spans="2:18" x14ac:dyDescent="0.25">
      <c r="B36">
        <v>24</v>
      </c>
      <c r="C36">
        <v>78.681626147707732</v>
      </c>
      <c r="D36">
        <v>179.3774104583058</v>
      </c>
      <c r="E36">
        <v>202.40846759426606</v>
      </c>
      <c r="F36">
        <v>210.31366084800621</v>
      </c>
      <c r="G36">
        <v>152.03484665728263</v>
      </c>
      <c r="H36">
        <f t="shared" si="4"/>
        <v>154.01053035630034</v>
      </c>
      <c r="L36" s="2" t="s">
        <v>21</v>
      </c>
      <c r="M36" s="22" t="s">
        <v>22</v>
      </c>
      <c r="N36" s="22"/>
      <c r="O36" s="9" t="s">
        <v>23</v>
      </c>
      <c r="P36" s="22" t="s">
        <v>24</v>
      </c>
      <c r="Q36" s="22"/>
      <c r="R36" s="22"/>
    </row>
    <row r="37" spans="2:18" x14ac:dyDescent="0.25">
      <c r="B37">
        <v>25</v>
      </c>
      <c r="C37">
        <v>84.642897923452907</v>
      </c>
      <c r="D37">
        <v>177.24764870852505</v>
      </c>
      <c r="E37">
        <v>220.32441893966237</v>
      </c>
      <c r="F37">
        <v>210.39330237028685</v>
      </c>
      <c r="G37">
        <v>142.27297361828505</v>
      </c>
      <c r="H37">
        <f t="shared" si="4"/>
        <v>161.47066573816181</v>
      </c>
      <c r="L37" s="2">
        <v>1</v>
      </c>
      <c r="M37" s="2">
        <f>F5</f>
        <v>199.5</v>
      </c>
      <c r="N37" s="2">
        <f t="shared" ref="N37:N45" si="9">$H$5+M37</f>
        <v>201.83333333333334</v>
      </c>
      <c r="O37" s="2">
        <f t="array" ref="O37:O45">FREQUENCY(E13:E212,N37:N45)</f>
        <v>24</v>
      </c>
      <c r="P37" s="22">
        <f>O37/$O$46</f>
        <v>0.12</v>
      </c>
      <c r="Q37" s="22"/>
      <c r="R37" s="22"/>
    </row>
    <row r="38" spans="2:18" x14ac:dyDescent="0.25">
      <c r="B38">
        <v>26</v>
      </c>
      <c r="C38">
        <v>76.208840869418751</v>
      </c>
      <c r="D38">
        <v>179.15316579066703</v>
      </c>
      <c r="E38">
        <v>215.87810114386644</v>
      </c>
      <c r="F38">
        <v>209.8842246913517</v>
      </c>
      <c r="G38">
        <v>156.44112348016668</v>
      </c>
      <c r="H38">
        <f t="shared" si="4"/>
        <v>153.46546670620418</v>
      </c>
      <c r="L38" s="2">
        <v>2</v>
      </c>
      <c r="M38" s="2">
        <f>N37</f>
        <v>201.83333333333334</v>
      </c>
      <c r="N38" s="2">
        <f t="shared" si="9"/>
        <v>204.16666666666669</v>
      </c>
      <c r="O38" s="2">
        <v>20</v>
      </c>
      <c r="P38" s="22">
        <f>O38/$O$46</f>
        <v>0.1</v>
      </c>
      <c r="Q38" s="22"/>
      <c r="R38" s="22"/>
    </row>
    <row r="39" spans="2:18" x14ac:dyDescent="0.25">
      <c r="B39">
        <v>27</v>
      </c>
      <c r="C39">
        <v>83.45104745003961</v>
      </c>
      <c r="D39">
        <v>172.96419607768564</v>
      </c>
      <c r="E39">
        <v>206.31598544256548</v>
      </c>
      <c r="F39">
        <v>230.71139374940125</v>
      </c>
      <c r="G39">
        <v>138.35935105680446</v>
      </c>
      <c r="H39">
        <f t="shared" si="4"/>
        <v>158.42489000633495</v>
      </c>
      <c r="L39" s="2">
        <v>3</v>
      </c>
      <c r="M39" s="2">
        <f t="shared" ref="M39:M44" si="10">N38</f>
        <v>204.16666666666669</v>
      </c>
      <c r="N39" s="2">
        <f t="shared" si="9"/>
        <v>206.50000000000003</v>
      </c>
      <c r="O39" s="2">
        <v>21</v>
      </c>
      <c r="P39" s="22">
        <f>O39/$O$46</f>
        <v>0.105</v>
      </c>
      <c r="Q39" s="22"/>
      <c r="R39" s="22"/>
    </row>
    <row r="40" spans="2:18" x14ac:dyDescent="0.25">
      <c r="B40">
        <v>28</v>
      </c>
      <c r="C40">
        <v>82.049704820370323</v>
      </c>
      <c r="D40">
        <v>171.64535992100994</v>
      </c>
      <c r="E40">
        <v>207.63833522958549</v>
      </c>
      <c r="F40">
        <v>207.28879171238529</v>
      </c>
      <c r="G40">
        <v>150.52578643756689</v>
      </c>
      <c r="H40">
        <f t="shared" si="4"/>
        <v>156.47232058432337</v>
      </c>
      <c r="L40" s="2">
        <v>4</v>
      </c>
      <c r="M40" s="2">
        <f t="shared" si="10"/>
        <v>206.50000000000003</v>
      </c>
      <c r="N40" s="2">
        <f t="shared" si="9"/>
        <v>208.83333333333337</v>
      </c>
      <c r="O40" s="2">
        <v>16</v>
      </c>
      <c r="P40" s="22">
        <f>O40/$O$46</f>
        <v>0.08</v>
      </c>
      <c r="Q40" s="22"/>
      <c r="R40" s="22"/>
    </row>
    <row r="41" spans="2:18" x14ac:dyDescent="0.25">
      <c r="B41">
        <v>29</v>
      </c>
      <c r="C41">
        <v>82.783064027245516</v>
      </c>
      <c r="D41">
        <v>174.07089069447628</v>
      </c>
      <c r="E41">
        <v>205.12912924137206</v>
      </c>
      <c r="F41">
        <v>232.77188083700358</v>
      </c>
      <c r="G41">
        <v>139.16526126380606</v>
      </c>
      <c r="H41">
        <f t="shared" si="4"/>
        <v>157.92363158339228</v>
      </c>
      <c r="L41" s="2">
        <v>5</v>
      </c>
      <c r="M41" s="2">
        <f t="shared" si="10"/>
        <v>208.83333333333337</v>
      </c>
      <c r="N41" s="2">
        <f t="shared" si="9"/>
        <v>211.16666666666671</v>
      </c>
      <c r="O41" s="2">
        <v>35</v>
      </c>
      <c r="P41" s="22">
        <f>O41/$O$46</f>
        <v>0.17499999999999999</v>
      </c>
      <c r="Q41" s="22"/>
      <c r="R41" s="22"/>
    </row>
    <row r="42" spans="2:18" x14ac:dyDescent="0.25">
      <c r="B42">
        <v>30</v>
      </c>
      <c r="C42">
        <v>81.942674395205245</v>
      </c>
      <c r="D42">
        <v>180.95921801760085</v>
      </c>
      <c r="E42">
        <v>218.56674259508316</v>
      </c>
      <c r="F42">
        <v>232.00648709261452</v>
      </c>
      <c r="G42">
        <v>158.08505583779902</v>
      </c>
      <c r="H42">
        <f t="shared" si="4"/>
        <v>160.90124666998065</v>
      </c>
      <c r="L42" s="2">
        <v>6</v>
      </c>
      <c r="M42" s="2">
        <f t="shared" si="10"/>
        <v>211.16666666666671</v>
      </c>
      <c r="N42" s="2">
        <f t="shared" si="9"/>
        <v>213.50000000000006</v>
      </c>
      <c r="O42" s="2">
        <v>25</v>
      </c>
      <c r="P42" s="22">
        <f>O42/$O$46</f>
        <v>0.125</v>
      </c>
      <c r="Q42" s="22"/>
      <c r="R42" s="22"/>
    </row>
    <row r="43" spans="2:18" x14ac:dyDescent="0.25">
      <c r="B43">
        <v>31</v>
      </c>
      <c r="C43">
        <v>84.821865706695604</v>
      </c>
      <c r="D43">
        <v>165.90603617357277</v>
      </c>
      <c r="E43">
        <v>213.06735303633076</v>
      </c>
      <c r="F43">
        <v>229.25309083230923</v>
      </c>
      <c r="G43">
        <v>160.05442265069632</v>
      </c>
      <c r="H43">
        <f t="shared" si="4"/>
        <v>160.06910936611939</v>
      </c>
      <c r="L43" s="2">
        <v>7</v>
      </c>
      <c r="M43" s="2">
        <f t="shared" si="10"/>
        <v>213.50000000000006</v>
      </c>
      <c r="N43" s="2">
        <f t="shared" si="9"/>
        <v>215.8333333333334</v>
      </c>
      <c r="O43" s="2">
        <v>16</v>
      </c>
      <c r="P43" s="22">
        <f>O43/$O$46</f>
        <v>0.08</v>
      </c>
      <c r="Q43" s="22"/>
      <c r="R43" s="22"/>
    </row>
    <row r="44" spans="2:18" x14ac:dyDescent="0.25">
      <c r="B44">
        <v>32</v>
      </c>
      <c r="C44">
        <v>78.052532494241007</v>
      </c>
      <c r="D44">
        <v>160.62943029005109</v>
      </c>
      <c r="E44">
        <v>210.94991822340461</v>
      </c>
      <c r="F44">
        <v>210.24303674870612</v>
      </c>
      <c r="G44">
        <v>138.09530324837144</v>
      </c>
      <c r="H44">
        <f t="shared" si="4"/>
        <v>150.32387542714886</v>
      </c>
      <c r="L44" s="2">
        <v>8</v>
      </c>
      <c r="M44" s="2">
        <f t="shared" si="10"/>
        <v>215.8333333333334</v>
      </c>
      <c r="N44" s="2">
        <f t="shared" si="9"/>
        <v>218.16666666666674</v>
      </c>
      <c r="O44" s="2">
        <v>23</v>
      </c>
      <c r="P44" s="22">
        <f>O44/$O$46</f>
        <v>0.115</v>
      </c>
      <c r="Q44" s="22"/>
      <c r="R44" s="22"/>
    </row>
    <row r="45" spans="2:18" x14ac:dyDescent="0.25">
      <c r="B45">
        <v>33</v>
      </c>
      <c r="C45">
        <v>82.669891973153341</v>
      </c>
      <c r="D45">
        <v>167.74919974717477</v>
      </c>
      <c r="E45">
        <v>206.15418560994954</v>
      </c>
      <c r="F45">
        <v>210.22567870583413</v>
      </c>
      <c r="G45">
        <v>146.80760265729302</v>
      </c>
      <c r="H45">
        <f t="shared" si="4"/>
        <v>156.12974416977977</v>
      </c>
      <c r="L45" s="2">
        <v>9</v>
      </c>
      <c r="M45" s="2">
        <f t="shared" ref="M45" si="11">N44</f>
        <v>218.16666666666674</v>
      </c>
      <c r="N45" s="2">
        <f t="shared" si="9"/>
        <v>220.50000000000009</v>
      </c>
      <c r="O45" s="2">
        <v>20</v>
      </c>
      <c r="P45" s="22">
        <f>O45/$O$46</f>
        <v>0.1</v>
      </c>
      <c r="Q45" s="22"/>
      <c r="R45" s="22"/>
    </row>
    <row r="46" spans="2:18" x14ac:dyDescent="0.25">
      <c r="B46">
        <v>34</v>
      </c>
      <c r="C46">
        <v>76.325015193616281</v>
      </c>
      <c r="D46">
        <v>177.00584672427465</v>
      </c>
      <c r="E46">
        <v>210.0887779622424</v>
      </c>
      <c r="F46">
        <v>210.31866481409836</v>
      </c>
      <c r="G46">
        <v>153.59851593870908</v>
      </c>
      <c r="H46">
        <f t="shared" si="4"/>
        <v>152.32844267513335</v>
      </c>
      <c r="O46" s="2">
        <f>SUM(O37:O45)</f>
        <v>200</v>
      </c>
      <c r="P46" s="22">
        <f>SUM(P37:R45)</f>
        <v>1</v>
      </c>
      <c r="Q46" s="22"/>
      <c r="R46" s="22"/>
    </row>
    <row r="47" spans="2:18" x14ac:dyDescent="0.25">
      <c r="B47">
        <v>35</v>
      </c>
      <c r="C47">
        <v>79.387103583616224</v>
      </c>
      <c r="D47">
        <v>171.67220929586057</v>
      </c>
      <c r="E47">
        <v>214.41866114833715</v>
      </c>
      <c r="F47">
        <v>224.40083516060679</v>
      </c>
      <c r="G47">
        <v>148.97818186481075</v>
      </c>
      <c r="H47">
        <f t="shared" si="4"/>
        <v>155.33413543506146</v>
      </c>
    </row>
    <row r="48" spans="2:18" x14ac:dyDescent="0.25">
      <c r="B48">
        <v>36</v>
      </c>
      <c r="C48">
        <v>79.511173519055561</v>
      </c>
      <c r="D48">
        <v>163.61961458144535</v>
      </c>
      <c r="E48">
        <v>210.00632470079131</v>
      </c>
      <c r="F48">
        <v>224.57005156283259</v>
      </c>
      <c r="G48">
        <v>158.66471992076652</v>
      </c>
      <c r="H48">
        <f t="shared" si="4"/>
        <v>153.67938850691689</v>
      </c>
      <c r="L48" s="22" t="s">
        <v>27</v>
      </c>
      <c r="M48" s="22"/>
      <c r="N48" s="22"/>
      <c r="O48" s="22"/>
      <c r="P48" s="22"/>
      <c r="Q48" s="22"/>
      <c r="R48" s="2"/>
    </row>
    <row r="49" spans="2:18" x14ac:dyDescent="0.25">
      <c r="B49">
        <v>37</v>
      </c>
      <c r="C49">
        <v>79.653061481044119</v>
      </c>
      <c r="D49">
        <v>168.09021521515223</v>
      </c>
      <c r="E49">
        <v>217.2810076427472</v>
      </c>
      <c r="F49">
        <v>220.98673244514339</v>
      </c>
      <c r="G49">
        <v>160.10330414308777</v>
      </c>
      <c r="H49">
        <f t="shared" si="4"/>
        <v>155.55108803507758</v>
      </c>
      <c r="L49" s="2" t="s">
        <v>21</v>
      </c>
      <c r="M49" s="22" t="s">
        <v>22</v>
      </c>
      <c r="N49" s="22"/>
      <c r="O49" s="9" t="s">
        <v>23</v>
      </c>
      <c r="P49" s="22" t="s">
        <v>24</v>
      </c>
      <c r="Q49" s="22"/>
      <c r="R49" s="22"/>
    </row>
    <row r="50" spans="2:18" x14ac:dyDescent="0.25">
      <c r="B50">
        <v>38</v>
      </c>
      <c r="C50">
        <v>80.14945335428601</v>
      </c>
      <c r="D50">
        <v>165.55962131927163</v>
      </c>
      <c r="E50">
        <v>212.52067907815598</v>
      </c>
      <c r="F50">
        <v>212.2702754303281</v>
      </c>
      <c r="G50">
        <v>146.87767697415075</v>
      </c>
      <c r="H50">
        <f t="shared" si="4"/>
        <v>154.05976194768152</v>
      </c>
      <c r="L50" s="2">
        <v>1</v>
      </c>
      <c r="M50" s="2">
        <f>F6</f>
        <v>206.8</v>
      </c>
      <c r="N50" s="2">
        <f t="shared" ref="N50:N58" si="12">$H$6+M50</f>
        <v>209.73333333333335</v>
      </c>
      <c r="O50" s="2">
        <f t="array" ref="O50:O58">FREQUENCY(F13:F212,N50:N58)</f>
        <v>20</v>
      </c>
      <c r="P50" s="22">
        <f>O50/$O$59</f>
        <v>0.1</v>
      </c>
      <c r="Q50" s="22"/>
      <c r="R50" s="22"/>
    </row>
    <row r="51" spans="2:18" x14ac:dyDescent="0.25">
      <c r="B51">
        <v>39</v>
      </c>
      <c r="C51">
        <v>75.6776580762523</v>
      </c>
      <c r="D51">
        <v>171.02339702379456</v>
      </c>
      <c r="E51">
        <v>204.47476588783002</v>
      </c>
      <c r="F51">
        <v>225.83662410181384</v>
      </c>
      <c r="G51">
        <v>151.61114113239142</v>
      </c>
      <c r="H51">
        <f t="shared" si="4"/>
        <v>150.37640502822671</v>
      </c>
      <c r="L51" s="2">
        <v>2</v>
      </c>
      <c r="M51" s="2">
        <f>N50</f>
        <v>209.73333333333335</v>
      </c>
      <c r="N51" s="2">
        <f t="shared" si="12"/>
        <v>212.66666666666669</v>
      </c>
      <c r="O51" s="2">
        <v>20</v>
      </c>
      <c r="P51" s="22">
        <f>O51/$O$59</f>
        <v>0.1</v>
      </c>
      <c r="Q51" s="22"/>
      <c r="R51" s="22"/>
    </row>
    <row r="52" spans="2:18" x14ac:dyDescent="0.25">
      <c r="B52">
        <v>40</v>
      </c>
      <c r="C52">
        <v>85.239553563684922</v>
      </c>
      <c r="D52">
        <v>169.66541839990157</v>
      </c>
      <c r="E52">
        <v>218.10968483165829</v>
      </c>
      <c r="F52">
        <v>230.6409055887394</v>
      </c>
      <c r="G52">
        <v>153.79638031181764</v>
      </c>
      <c r="H52">
        <f t="shared" si="4"/>
        <v>161.69211419761623</v>
      </c>
      <c r="L52" s="2">
        <v>3</v>
      </c>
      <c r="M52" s="2">
        <f t="shared" ref="M52:M57" si="13">N51</f>
        <v>212.66666666666669</v>
      </c>
      <c r="N52" s="2">
        <f t="shared" si="12"/>
        <v>215.60000000000002</v>
      </c>
      <c r="O52" s="2">
        <v>20</v>
      </c>
      <c r="P52" s="22">
        <f>O52/$O$59</f>
        <v>0.1</v>
      </c>
      <c r="Q52" s="22"/>
      <c r="R52" s="22"/>
    </row>
    <row r="53" spans="2:18" x14ac:dyDescent="0.25">
      <c r="B53">
        <v>41</v>
      </c>
      <c r="C53">
        <v>77.253102936790299</v>
      </c>
      <c r="D53">
        <v>175.3826777174387</v>
      </c>
      <c r="E53">
        <v>207.96812214215242</v>
      </c>
      <c r="F53">
        <v>213.00965532010872</v>
      </c>
      <c r="G53">
        <v>161.57147579761761</v>
      </c>
      <c r="H53">
        <f t="shared" si="4"/>
        <v>153.12624013114169</v>
      </c>
      <c r="L53" s="2">
        <v>4</v>
      </c>
      <c r="M53" s="2">
        <f t="shared" si="13"/>
        <v>215.60000000000002</v>
      </c>
      <c r="N53" s="2">
        <f t="shared" si="12"/>
        <v>218.53333333333336</v>
      </c>
      <c r="O53" s="2">
        <v>23</v>
      </c>
      <c r="P53" s="22">
        <f>O53/$O$59</f>
        <v>0.115</v>
      </c>
      <c r="Q53" s="22"/>
      <c r="R53" s="22"/>
    </row>
    <row r="54" spans="2:18" x14ac:dyDescent="0.25">
      <c r="B54">
        <v>42</v>
      </c>
      <c r="C54">
        <v>81.018848104293326</v>
      </c>
      <c r="D54">
        <v>179.64249601289904</v>
      </c>
      <c r="E54">
        <v>206.54764946772548</v>
      </c>
      <c r="F54">
        <v>230.80644470178564</v>
      </c>
      <c r="G54">
        <v>142.01195074679788</v>
      </c>
      <c r="H54">
        <f t="shared" si="4"/>
        <v>157.41082150577677</v>
      </c>
      <c r="L54" s="2">
        <v>5</v>
      </c>
      <c r="M54" s="2">
        <f t="shared" si="13"/>
        <v>218.53333333333336</v>
      </c>
      <c r="N54" s="2">
        <f t="shared" si="12"/>
        <v>221.4666666666667</v>
      </c>
      <c r="O54" s="2">
        <v>34</v>
      </c>
      <c r="P54" s="22">
        <f>O54/$O$59</f>
        <v>0.17</v>
      </c>
      <c r="Q54" s="22"/>
      <c r="R54" s="22"/>
    </row>
    <row r="55" spans="2:18" x14ac:dyDescent="0.25">
      <c r="B55">
        <v>43</v>
      </c>
      <c r="C55">
        <v>80.692664489688468</v>
      </c>
      <c r="D55">
        <v>168.09029636205165</v>
      </c>
      <c r="E55">
        <v>201.45137431472173</v>
      </c>
      <c r="F55">
        <v>218.5956768616926</v>
      </c>
      <c r="G55">
        <v>161.77325034348962</v>
      </c>
      <c r="H55">
        <f t="shared" si="4"/>
        <v>154.53598104924833</v>
      </c>
      <c r="L55" s="2">
        <v>6</v>
      </c>
      <c r="M55" s="2">
        <f t="shared" si="13"/>
        <v>221.4666666666667</v>
      </c>
      <c r="N55" s="2">
        <f t="shared" si="12"/>
        <v>224.40000000000003</v>
      </c>
      <c r="O55" s="2">
        <v>17</v>
      </c>
      <c r="P55" s="22">
        <f>O55/$O$59</f>
        <v>8.5000000000000006E-2</v>
      </c>
      <c r="Q55" s="22"/>
      <c r="R55" s="22"/>
    </row>
    <row r="56" spans="2:18" x14ac:dyDescent="0.25">
      <c r="B56">
        <v>44</v>
      </c>
      <c r="C56">
        <v>75.419556484745542</v>
      </c>
      <c r="D56">
        <v>170.84517584164786</v>
      </c>
      <c r="E56">
        <v>207.41412402657761</v>
      </c>
      <c r="F56">
        <v>208.63214155949646</v>
      </c>
      <c r="G56">
        <v>138.00389742940243</v>
      </c>
      <c r="H56">
        <f t="shared" si="4"/>
        <v>149.16915701762741</v>
      </c>
      <c r="L56" s="2">
        <v>7</v>
      </c>
      <c r="M56" s="2">
        <f t="shared" si="13"/>
        <v>224.40000000000003</v>
      </c>
      <c r="N56" s="2">
        <f t="shared" si="12"/>
        <v>227.33333333333337</v>
      </c>
      <c r="O56" s="2">
        <v>24</v>
      </c>
      <c r="P56" s="22">
        <f>O56/$O$59</f>
        <v>0.12</v>
      </c>
      <c r="Q56" s="22"/>
      <c r="R56" s="22"/>
    </row>
    <row r="57" spans="2:18" x14ac:dyDescent="0.25">
      <c r="B57">
        <v>45</v>
      </c>
      <c r="C57">
        <v>85.075610930454701</v>
      </c>
      <c r="D57">
        <v>177.23788522888361</v>
      </c>
      <c r="E57">
        <v>219.09327238846569</v>
      </c>
      <c r="F57">
        <v>217.16185061670134</v>
      </c>
      <c r="G57">
        <v>153.72927089967166</v>
      </c>
      <c r="H57">
        <f t="shared" si="4"/>
        <v>162.57931131647589</v>
      </c>
      <c r="L57" s="2">
        <v>8</v>
      </c>
      <c r="M57" s="2">
        <f t="shared" si="13"/>
        <v>227.33333333333337</v>
      </c>
      <c r="N57" s="2">
        <f t="shared" si="12"/>
        <v>230.26666666666671</v>
      </c>
      <c r="O57" s="2">
        <v>17</v>
      </c>
      <c r="P57" s="22">
        <f>O57/$O$59</f>
        <v>8.5000000000000006E-2</v>
      </c>
      <c r="Q57" s="22"/>
      <c r="R57" s="22"/>
    </row>
    <row r="58" spans="2:18" x14ac:dyDescent="0.25">
      <c r="B58">
        <v>46</v>
      </c>
      <c r="C58">
        <v>82.679880466021174</v>
      </c>
      <c r="D58">
        <v>168.65242368940696</v>
      </c>
      <c r="E58">
        <v>199.53707964543375</v>
      </c>
      <c r="F58">
        <v>225.30506591457083</v>
      </c>
      <c r="G58">
        <v>160.00031212242797</v>
      </c>
      <c r="H58">
        <f t="shared" si="4"/>
        <v>156.55532092809455</v>
      </c>
      <c r="L58" s="2">
        <v>9</v>
      </c>
      <c r="M58" s="2">
        <f t="shared" ref="M58" si="14">N57</f>
        <v>230.26666666666671</v>
      </c>
      <c r="N58" s="2">
        <f t="shared" si="12"/>
        <v>233.20000000000005</v>
      </c>
      <c r="O58" s="2">
        <v>25</v>
      </c>
      <c r="P58" s="22">
        <f>O58/$O$59</f>
        <v>0.125</v>
      </c>
      <c r="Q58" s="22"/>
      <c r="R58" s="22"/>
    </row>
    <row r="59" spans="2:18" x14ac:dyDescent="0.25">
      <c r="B59">
        <v>47</v>
      </c>
      <c r="C59">
        <v>82.787018937219528</v>
      </c>
      <c r="D59">
        <v>163.33830600489506</v>
      </c>
      <c r="E59">
        <v>208.24220051039742</v>
      </c>
      <c r="F59">
        <v>224.93334064602436</v>
      </c>
      <c r="G59">
        <v>140.77250953094591</v>
      </c>
      <c r="H59">
        <f t="shared" si="4"/>
        <v>155.99988583218874</v>
      </c>
      <c r="O59" s="2">
        <f>SUM(O50:O58)</f>
        <v>200</v>
      </c>
      <c r="P59" s="22">
        <f>SUM(P50:R58)</f>
        <v>1</v>
      </c>
      <c r="Q59" s="22"/>
      <c r="R59" s="22"/>
    </row>
    <row r="60" spans="2:18" x14ac:dyDescent="0.25">
      <c r="B60">
        <v>48</v>
      </c>
      <c r="C60">
        <v>80.736688401313287</v>
      </c>
      <c r="D60">
        <v>161.73068757744596</v>
      </c>
      <c r="E60">
        <v>211.16251172296484</v>
      </c>
      <c r="F60">
        <v>232.19632126354753</v>
      </c>
      <c r="G60">
        <v>141.50035837004194</v>
      </c>
      <c r="H60">
        <f t="shared" si="4"/>
        <v>154.2943626324161</v>
      </c>
    </row>
    <row r="61" spans="2:18" x14ac:dyDescent="0.25">
      <c r="B61">
        <v>49</v>
      </c>
      <c r="C61">
        <v>79.068858977667446</v>
      </c>
      <c r="D61">
        <v>159.71090048853253</v>
      </c>
      <c r="E61">
        <v>218.57733503401641</v>
      </c>
      <c r="F61">
        <v>226.50355836046796</v>
      </c>
      <c r="G61">
        <v>151.2999051659225</v>
      </c>
      <c r="H61">
        <f t="shared" si="4"/>
        <v>153.23505286750492</v>
      </c>
    </row>
    <row r="62" spans="2:18" x14ac:dyDescent="0.25">
      <c r="B62">
        <v>50</v>
      </c>
      <c r="C62">
        <v>76.988952083955965</v>
      </c>
      <c r="D62">
        <v>167.8399340157288</v>
      </c>
      <c r="E62">
        <v>213.40592902124217</v>
      </c>
      <c r="F62">
        <v>215.43598325008912</v>
      </c>
      <c r="G62">
        <v>138.03432988012656</v>
      </c>
      <c r="H62">
        <f t="shared" si="4"/>
        <v>151.2111684443295</v>
      </c>
      <c r="L62" s="22" t="s">
        <v>28</v>
      </c>
      <c r="M62" s="22"/>
      <c r="N62" s="22"/>
      <c r="O62" s="22"/>
      <c r="P62" s="22"/>
      <c r="Q62" s="22"/>
      <c r="R62" s="2"/>
    </row>
    <row r="63" spans="2:18" x14ac:dyDescent="0.25">
      <c r="B63">
        <v>51</v>
      </c>
      <c r="C63">
        <v>77.14061237351612</v>
      </c>
      <c r="D63">
        <v>181.86724040255825</v>
      </c>
      <c r="E63">
        <v>217.9989594842977</v>
      </c>
      <c r="F63">
        <v>215.54868620719952</v>
      </c>
      <c r="G63">
        <v>148.39395059936373</v>
      </c>
      <c r="H63">
        <f t="shared" si="4"/>
        <v>155.06240697762519</v>
      </c>
      <c r="L63" s="2" t="s">
        <v>21</v>
      </c>
      <c r="M63" s="22" t="s">
        <v>22</v>
      </c>
      <c r="N63" s="22"/>
      <c r="O63" s="9" t="s">
        <v>23</v>
      </c>
      <c r="P63" s="22" t="s">
        <v>24</v>
      </c>
      <c r="Q63" s="22"/>
      <c r="R63" s="22"/>
    </row>
    <row r="64" spans="2:18" x14ac:dyDescent="0.25">
      <c r="B64">
        <v>52</v>
      </c>
      <c r="C64">
        <v>83.718591080875981</v>
      </c>
      <c r="D64">
        <v>181.41435044531011</v>
      </c>
      <c r="E64">
        <v>206.10343095822324</v>
      </c>
      <c r="F64">
        <v>209.90787505706803</v>
      </c>
      <c r="G64">
        <v>140.88374160019205</v>
      </c>
      <c r="H64">
        <f t="shared" si="4"/>
        <v>159.39091411075867</v>
      </c>
      <c r="L64" s="2">
        <v>1</v>
      </c>
      <c r="M64" s="2">
        <f>F7</f>
        <v>138</v>
      </c>
      <c r="N64" s="2">
        <f t="shared" ref="N64:N72" si="15">$H$7+M64</f>
        <v>140.66666666666666</v>
      </c>
      <c r="O64" s="2">
        <f t="array" ref="O64:O72">FREQUENCY(G13:G212,N64:N72)</f>
        <v>16</v>
      </c>
      <c r="P64" s="22">
        <f>O64/$O$73</f>
        <v>0.08</v>
      </c>
      <c r="Q64" s="22"/>
      <c r="R64" s="22"/>
    </row>
    <row r="65" spans="2:23" x14ac:dyDescent="0.25">
      <c r="B65">
        <v>53</v>
      </c>
      <c r="C65">
        <v>75.926310985051657</v>
      </c>
      <c r="D65">
        <v>176.99784005186291</v>
      </c>
      <c r="E65">
        <v>199.78267980446452</v>
      </c>
      <c r="F65">
        <v>209.45395483641994</v>
      </c>
      <c r="G65">
        <v>141.97615091069741</v>
      </c>
      <c r="H65">
        <f t="shared" si="4"/>
        <v>149.99631721258987</v>
      </c>
      <c r="L65" s="2">
        <v>2</v>
      </c>
      <c r="M65" s="2">
        <f>N64</f>
        <v>140.66666666666666</v>
      </c>
      <c r="N65" s="2">
        <f t="shared" si="15"/>
        <v>143.33333333333331</v>
      </c>
      <c r="O65" s="2">
        <v>19</v>
      </c>
      <c r="P65" s="22">
        <f>O65/$O$73</f>
        <v>9.5000000000000001E-2</v>
      </c>
      <c r="Q65" s="22"/>
      <c r="R65" s="22"/>
    </row>
    <row r="66" spans="2:23" x14ac:dyDescent="0.25">
      <c r="B66">
        <v>54</v>
      </c>
      <c r="C66">
        <v>77.470985946683513</v>
      </c>
      <c r="D66">
        <v>174.05008527443033</v>
      </c>
      <c r="E66">
        <v>209.94355525192668</v>
      </c>
      <c r="F66">
        <v>215.6721102106259</v>
      </c>
      <c r="G66">
        <v>145.84739301161315</v>
      </c>
      <c r="H66">
        <f t="shared" si="4"/>
        <v>152.80191386085716</v>
      </c>
      <c r="L66" s="2">
        <v>3</v>
      </c>
      <c r="M66" s="2">
        <f t="shared" ref="M66:M71" si="16">N65</f>
        <v>143.33333333333331</v>
      </c>
      <c r="N66" s="2">
        <f t="shared" si="15"/>
        <v>145.99999999999997</v>
      </c>
      <c r="O66" s="2">
        <v>16</v>
      </c>
      <c r="P66" s="22">
        <f>O66/$O$73</f>
        <v>0.08</v>
      </c>
      <c r="Q66" s="22"/>
      <c r="R66" s="22"/>
    </row>
    <row r="67" spans="2:23" x14ac:dyDescent="0.25">
      <c r="B67">
        <v>55</v>
      </c>
      <c r="C67">
        <v>85.045325825085683</v>
      </c>
      <c r="D67">
        <v>164.25063041642099</v>
      </c>
      <c r="E67">
        <v>200.337519146803</v>
      </c>
      <c r="F67">
        <v>227.61260566499251</v>
      </c>
      <c r="G67">
        <v>150.62904031231594</v>
      </c>
      <c r="H67">
        <f t="shared" si="4"/>
        <v>157.91226219845498</v>
      </c>
      <c r="L67" s="2">
        <v>4</v>
      </c>
      <c r="M67" s="2">
        <f t="shared" si="16"/>
        <v>145.99999999999997</v>
      </c>
      <c r="N67" s="2">
        <f t="shared" si="15"/>
        <v>148.66666666666663</v>
      </c>
      <c r="O67" s="2">
        <v>17</v>
      </c>
      <c r="P67" s="22">
        <f>O67/$O$73</f>
        <v>8.5000000000000006E-2</v>
      </c>
      <c r="Q67" s="22"/>
      <c r="R67" s="22"/>
    </row>
    <row r="68" spans="2:23" x14ac:dyDescent="0.25">
      <c r="B68">
        <v>56</v>
      </c>
      <c r="C68">
        <v>83.224486353916475</v>
      </c>
      <c r="D68">
        <v>176.19044636223055</v>
      </c>
      <c r="E68">
        <v>214.92461701106691</v>
      </c>
      <c r="F68">
        <v>214.00498198454719</v>
      </c>
      <c r="G68">
        <v>149.54172371062461</v>
      </c>
      <c r="H68">
        <f t="shared" si="4"/>
        <v>159.68206022759961</v>
      </c>
      <c r="L68" s="2">
        <v>5</v>
      </c>
      <c r="M68" s="2">
        <f t="shared" si="16"/>
        <v>148.66666666666663</v>
      </c>
      <c r="N68" s="2">
        <f t="shared" si="15"/>
        <v>151.33333333333329</v>
      </c>
      <c r="O68" s="2">
        <v>39</v>
      </c>
      <c r="P68" s="22">
        <f>O68/$O$73</f>
        <v>0.19500000000000001</v>
      </c>
      <c r="Q68" s="22"/>
      <c r="R68" s="22"/>
    </row>
    <row r="69" spans="2:23" x14ac:dyDescent="0.25">
      <c r="B69">
        <v>57</v>
      </c>
      <c r="C69">
        <v>80.062208853315269</v>
      </c>
      <c r="D69">
        <v>178.01681785842885</v>
      </c>
      <c r="E69">
        <v>206.08017001060009</v>
      </c>
      <c r="F69">
        <v>208.89407115135785</v>
      </c>
      <c r="G69">
        <v>159.91439539869899</v>
      </c>
      <c r="H69">
        <f t="shared" si="4"/>
        <v>155.92690471582443</v>
      </c>
      <c r="L69" s="2">
        <v>6</v>
      </c>
      <c r="M69" s="2">
        <f t="shared" si="16"/>
        <v>151.33333333333329</v>
      </c>
      <c r="N69" s="2">
        <f t="shared" si="15"/>
        <v>153.99999999999994</v>
      </c>
      <c r="O69" s="2">
        <v>24</v>
      </c>
      <c r="P69" s="22">
        <f>O69/$O$73</f>
        <v>0.12</v>
      </c>
      <c r="Q69" s="22"/>
      <c r="R69" s="22"/>
    </row>
    <row r="70" spans="2:23" x14ac:dyDescent="0.25">
      <c r="B70">
        <v>58</v>
      </c>
      <c r="C70">
        <v>75.734470188256509</v>
      </c>
      <c r="D70">
        <v>162.98855090920546</v>
      </c>
      <c r="E70">
        <v>215.84457130840408</v>
      </c>
      <c r="F70">
        <v>213.213549371227</v>
      </c>
      <c r="G70">
        <v>160.84156919933255</v>
      </c>
      <c r="H70">
        <f t="shared" si="4"/>
        <v>150.12945404698667</v>
      </c>
      <c r="L70" s="2">
        <v>7</v>
      </c>
      <c r="M70" s="2">
        <f t="shared" si="16"/>
        <v>153.99999999999994</v>
      </c>
      <c r="N70" s="2">
        <f t="shared" si="15"/>
        <v>156.6666666666666</v>
      </c>
      <c r="O70" s="2">
        <v>20</v>
      </c>
      <c r="P70" s="22">
        <f>O70/$O$73</f>
        <v>0.1</v>
      </c>
      <c r="Q70" s="22"/>
      <c r="R70" s="22"/>
    </row>
    <row r="71" spans="2:23" x14ac:dyDescent="0.25">
      <c r="B71">
        <v>59</v>
      </c>
      <c r="C71">
        <v>79.642127938898838</v>
      </c>
      <c r="D71">
        <v>165.07162878293948</v>
      </c>
      <c r="E71">
        <v>212.40420430912044</v>
      </c>
      <c r="F71">
        <v>229.07652107793729</v>
      </c>
      <c r="G71">
        <v>144.05389560648689</v>
      </c>
      <c r="H71">
        <f t="shared" si="4"/>
        <v>154.01363824401784</v>
      </c>
      <c r="L71" s="2">
        <v>8</v>
      </c>
      <c r="M71" s="2">
        <f t="shared" si="16"/>
        <v>156.6666666666666</v>
      </c>
      <c r="N71" s="2">
        <f t="shared" si="15"/>
        <v>159.33333333333326</v>
      </c>
      <c r="O71" s="2">
        <v>19</v>
      </c>
      <c r="P71" s="22">
        <f>O71/$O$73</f>
        <v>9.5000000000000001E-2</v>
      </c>
      <c r="Q71" s="22"/>
      <c r="R71" s="22"/>
    </row>
    <row r="72" spans="2:23" x14ac:dyDescent="0.25">
      <c r="B72">
        <v>60</v>
      </c>
      <c r="C72">
        <v>82.721690903317693</v>
      </c>
      <c r="D72">
        <v>161.3709844847682</v>
      </c>
      <c r="E72">
        <v>220.08498923870044</v>
      </c>
      <c r="F72">
        <v>225.90121828463833</v>
      </c>
      <c r="G72">
        <v>149.01129897196608</v>
      </c>
      <c r="H72">
        <f t="shared" si="4"/>
        <v>157.30464688844012</v>
      </c>
      <c r="L72" s="2">
        <v>9</v>
      </c>
      <c r="M72" s="2">
        <f t="shared" ref="M72" si="17">N71</f>
        <v>159.33333333333326</v>
      </c>
      <c r="N72" s="2">
        <f t="shared" si="15"/>
        <v>161.99999999999991</v>
      </c>
      <c r="O72" s="2">
        <v>30</v>
      </c>
      <c r="P72" s="22">
        <f>O72/$O$73</f>
        <v>0.15</v>
      </c>
      <c r="Q72" s="22"/>
      <c r="R72" s="22"/>
    </row>
    <row r="73" spans="2:23" x14ac:dyDescent="0.25">
      <c r="B73">
        <v>61</v>
      </c>
      <c r="C73">
        <v>83.373809678880818</v>
      </c>
      <c r="D73">
        <v>173.07153184437553</v>
      </c>
      <c r="E73">
        <v>206.93721519648025</v>
      </c>
      <c r="F73">
        <v>207.26825736048258</v>
      </c>
      <c r="G73">
        <v>155.58172796344957</v>
      </c>
      <c r="H73">
        <f t="shared" si="4"/>
        <v>158.18882278114199</v>
      </c>
      <c r="O73" s="2">
        <f>SUM(O64:O72)</f>
        <v>200</v>
      </c>
      <c r="P73" s="22">
        <f>SUM(P64:R72)</f>
        <v>1</v>
      </c>
      <c r="Q73" s="22"/>
      <c r="R73" s="22"/>
    </row>
    <row r="74" spans="2:23" x14ac:dyDescent="0.25">
      <c r="B74">
        <v>62</v>
      </c>
      <c r="C74">
        <v>75.922259070467547</v>
      </c>
      <c r="D74">
        <v>164.26296221680593</v>
      </c>
      <c r="E74">
        <v>217.46629653897236</v>
      </c>
      <c r="F74">
        <v>224.48850494032192</v>
      </c>
      <c r="G74">
        <v>141.36799823064874</v>
      </c>
      <c r="H74">
        <f t="shared" si="4"/>
        <v>150.44054259588603</v>
      </c>
    </row>
    <row r="75" spans="2:23" x14ac:dyDescent="0.25">
      <c r="B75">
        <v>63</v>
      </c>
      <c r="C75">
        <v>78.588122387656398</v>
      </c>
      <c r="D75">
        <v>169.11975006805366</v>
      </c>
      <c r="E75">
        <v>218.80063836367009</v>
      </c>
      <c r="F75">
        <v>213.50499751563015</v>
      </c>
      <c r="G75">
        <v>155.20728227522247</v>
      </c>
      <c r="H75">
        <f t="shared" si="4"/>
        <v>154.37163468077287</v>
      </c>
    </row>
    <row r="76" spans="2:23" x14ac:dyDescent="0.25">
      <c r="B76">
        <v>64</v>
      </c>
      <c r="C76">
        <v>75.659621026773351</v>
      </c>
      <c r="D76">
        <v>179.599984701766</v>
      </c>
      <c r="E76">
        <v>206.84214692636056</v>
      </c>
      <c r="F76">
        <v>208.2626184967981</v>
      </c>
      <c r="G76">
        <v>159.78445916820394</v>
      </c>
      <c r="H76">
        <f t="shared" si="4"/>
        <v>151.88158751036832</v>
      </c>
      <c r="L76" s="22" t="s">
        <v>29</v>
      </c>
      <c r="M76" s="22"/>
      <c r="N76" s="22"/>
      <c r="O76" s="22"/>
      <c r="P76" s="22"/>
      <c r="Q76" s="22"/>
      <c r="R76" s="2"/>
      <c r="S76" s="2"/>
      <c r="T76" s="2"/>
      <c r="U76" s="2"/>
      <c r="V76" s="2"/>
      <c r="W76" s="2"/>
    </row>
    <row r="77" spans="2:23" x14ac:dyDescent="0.25">
      <c r="B77">
        <v>65</v>
      </c>
      <c r="C77">
        <v>85.581744936172583</v>
      </c>
      <c r="D77">
        <v>169.43594820973018</v>
      </c>
      <c r="E77">
        <v>204.75088241668519</v>
      </c>
      <c r="F77">
        <v>216.03396695745417</v>
      </c>
      <c r="G77">
        <v>160.8594504200355</v>
      </c>
      <c r="H77">
        <f t="shared" si="4"/>
        <v>159.99099620274919</v>
      </c>
      <c r="L77" s="2" t="s">
        <v>21</v>
      </c>
      <c r="M77" s="22" t="s">
        <v>22</v>
      </c>
      <c r="N77" s="22"/>
      <c r="O77" s="9" t="s">
        <v>23</v>
      </c>
      <c r="P77" s="22" t="s">
        <v>24</v>
      </c>
      <c r="Q77" s="22"/>
      <c r="R77" s="22"/>
      <c r="S77" s="2" t="s">
        <v>30</v>
      </c>
      <c r="T77" s="2" t="s">
        <v>31</v>
      </c>
      <c r="U77" s="2" t="s">
        <v>32</v>
      </c>
      <c r="V77" s="2" t="s">
        <v>33</v>
      </c>
      <c r="W77" s="2" t="s">
        <v>34</v>
      </c>
    </row>
    <row r="78" spans="2:23" x14ac:dyDescent="0.25">
      <c r="B78">
        <v>66</v>
      </c>
      <c r="C78">
        <v>77.31394336824107</v>
      </c>
      <c r="D78">
        <v>180.57089292382051</v>
      </c>
      <c r="E78">
        <v>213.35271694753357</v>
      </c>
      <c r="F78">
        <v>210.91418007528412</v>
      </c>
      <c r="G78">
        <v>139.93273476970813</v>
      </c>
      <c r="H78">
        <f t="shared" ref="H78:H141" si="18">(((F78+G78)*E78*D78)/((F78+G78)*D78+D78*E78+(F78+G78)*E78))+C78</f>
        <v>153.79395864326042</v>
      </c>
      <c r="L78" s="2">
        <v>1</v>
      </c>
      <c r="M78" s="2">
        <f>F8</f>
        <v>147.68066683771647</v>
      </c>
      <c r="N78" s="2">
        <f t="shared" ref="N78:N86" si="19">$H$8+M78</f>
        <v>149.33607177980085</v>
      </c>
      <c r="O78" s="23">
        <f t="array" ref="O78:O86">FREQUENCY(H13:H212,N78:N86)</f>
        <v>10</v>
      </c>
      <c r="P78" s="22">
        <f>O78/$O$87</f>
        <v>5.0251256281407038E-2</v>
      </c>
      <c r="Q78" s="22"/>
      <c r="R78" s="22"/>
      <c r="S78" s="2">
        <f>(N78+M78)/2</f>
        <v>148.50836930875866</v>
      </c>
      <c r="T78" s="2">
        <f>(S78-$N$90)/$N$91</f>
        <v>-1.7955934967158567</v>
      </c>
      <c r="U78" s="2">
        <f>1/(SQRT(2*PI()))*EXP(-(T78^2)/2)</f>
        <v>7.957808517341787E-2</v>
      </c>
      <c r="V78" s="2">
        <f t="shared" ref="V78:V86" si="20">$H$8*180/$N$91*U78</f>
        <v>6.8001283996254411</v>
      </c>
      <c r="W78" s="2">
        <f>(O78-V78)^2/V78</f>
        <v>1.5057330769589037</v>
      </c>
    </row>
    <row r="79" spans="2:23" x14ac:dyDescent="0.25">
      <c r="B79">
        <v>67</v>
      </c>
      <c r="C79">
        <v>75.198770126597836</v>
      </c>
      <c r="D79">
        <v>178.78498369228086</v>
      </c>
      <c r="E79">
        <v>205.72981589919576</v>
      </c>
      <c r="F79">
        <v>217.71830508371781</v>
      </c>
      <c r="G79">
        <v>157.37952718039367</v>
      </c>
      <c r="H79">
        <f t="shared" si="18"/>
        <v>151.41813001499227</v>
      </c>
      <c r="L79" s="2">
        <v>2</v>
      </c>
      <c r="M79" s="2">
        <f>N78</f>
        <v>149.33607177980085</v>
      </c>
      <c r="N79" s="2">
        <f t="shared" si="19"/>
        <v>150.99147672188522</v>
      </c>
      <c r="O79" s="23">
        <v>17</v>
      </c>
      <c r="P79" s="22">
        <f>O79/$O$87</f>
        <v>8.5427135678391955E-2</v>
      </c>
      <c r="Q79" s="22"/>
      <c r="R79" s="22"/>
      <c r="S79" s="2">
        <f t="shared" ref="S79:S85" si="21">(N79+M79)/2</f>
        <v>150.16377425084303</v>
      </c>
      <c r="T79" s="2">
        <f t="shared" ref="T79:T85" si="22">(S79-$N$90)/$N$91</f>
        <v>-1.3208586369023467</v>
      </c>
      <c r="U79" s="2">
        <f t="shared" ref="U79:U85" si="23">1/(SQRT(2*PI()))*EXP(-(T79^2)/2)</f>
        <v>0.16674788089476347</v>
      </c>
      <c r="V79" s="2">
        <f t="shared" si="20"/>
        <v>14.248985734939623</v>
      </c>
      <c r="W79" s="2">
        <f t="shared" ref="W79:W84" si="24">(O79-V79)^2/V79</f>
        <v>0.5311311013532819</v>
      </c>
    </row>
    <row r="80" spans="2:23" x14ac:dyDescent="0.25">
      <c r="B80">
        <v>68</v>
      </c>
      <c r="C80">
        <v>75.039264100563273</v>
      </c>
      <c r="D80">
        <v>158.61974453034543</v>
      </c>
      <c r="E80">
        <v>206.22051324481316</v>
      </c>
      <c r="F80">
        <v>230.29540430261287</v>
      </c>
      <c r="G80">
        <v>154.42996288309561</v>
      </c>
      <c r="H80">
        <f t="shared" si="18"/>
        <v>147.75162293089812</v>
      </c>
      <c r="L80" s="2">
        <v>3</v>
      </c>
      <c r="M80" s="2">
        <f t="shared" ref="M80:M85" si="25">N79</f>
        <v>150.99147672188522</v>
      </c>
      <c r="N80" s="2">
        <f t="shared" si="19"/>
        <v>152.64688166396959</v>
      </c>
      <c r="O80" s="23">
        <v>23</v>
      </c>
      <c r="P80" s="22">
        <f>O80/$O$87</f>
        <v>0.11557788944723618</v>
      </c>
      <c r="Q80" s="22"/>
      <c r="R80" s="22"/>
      <c r="S80" s="2">
        <f t="shared" si="21"/>
        <v>151.81917919292741</v>
      </c>
      <c r="T80" s="2">
        <f t="shared" si="22"/>
        <v>-0.84612377708883679</v>
      </c>
      <c r="U80" s="2">
        <f t="shared" si="23"/>
        <v>0.27890020305781554</v>
      </c>
      <c r="V80" s="2">
        <f t="shared" si="20"/>
        <v>23.832656784110164</v>
      </c>
      <c r="W80" s="2">
        <f t="shared" si="24"/>
        <v>2.9091063006745087E-2</v>
      </c>
    </row>
    <row r="81" spans="2:24" x14ac:dyDescent="0.25">
      <c r="B81">
        <v>69</v>
      </c>
      <c r="C81">
        <v>75.445282443606985</v>
      </c>
      <c r="D81">
        <v>181.06305921904271</v>
      </c>
      <c r="E81">
        <v>201.78219393358984</v>
      </c>
      <c r="F81">
        <v>227.5554354981424</v>
      </c>
      <c r="G81">
        <v>157.03986381529282</v>
      </c>
      <c r="H81">
        <f t="shared" si="18"/>
        <v>151.90424067667112</v>
      </c>
      <c r="L81" s="2">
        <v>4</v>
      </c>
      <c r="M81" s="2">
        <f t="shared" si="25"/>
        <v>152.64688166396959</v>
      </c>
      <c r="N81" s="2">
        <f t="shared" si="19"/>
        <v>154.30228660605397</v>
      </c>
      <c r="O81" s="23">
        <v>34</v>
      </c>
      <c r="P81" s="22">
        <f>O81/$O$87</f>
        <v>0.17085427135678391</v>
      </c>
      <c r="Q81" s="22"/>
      <c r="R81" s="22"/>
      <c r="S81" s="2">
        <f t="shared" si="21"/>
        <v>153.47458413501178</v>
      </c>
      <c r="T81" s="2">
        <f t="shared" si="22"/>
        <v>-0.37138891727532686</v>
      </c>
      <c r="U81" s="2">
        <f t="shared" si="23"/>
        <v>0.37235655702332504</v>
      </c>
      <c r="V81" s="2">
        <f t="shared" si="20"/>
        <v>31.818714821839819</v>
      </c>
      <c r="W81" s="2">
        <f t="shared" si="24"/>
        <v>0.14953479595585298</v>
      </c>
    </row>
    <row r="82" spans="2:24" x14ac:dyDescent="0.25">
      <c r="B82">
        <v>70</v>
      </c>
      <c r="C82">
        <v>80.665112650330599</v>
      </c>
      <c r="D82">
        <v>180.99931747646133</v>
      </c>
      <c r="E82">
        <v>199.83501643425382</v>
      </c>
      <c r="F82">
        <v>218.79303106963786</v>
      </c>
      <c r="G82">
        <v>160.1627366687411</v>
      </c>
      <c r="H82">
        <f t="shared" si="18"/>
        <v>156.60770581776382</v>
      </c>
      <c r="L82" s="2">
        <v>5</v>
      </c>
      <c r="M82" s="2">
        <f t="shared" si="25"/>
        <v>154.30228660605397</v>
      </c>
      <c r="N82" s="2">
        <f t="shared" si="19"/>
        <v>155.95769154813834</v>
      </c>
      <c r="O82" s="23">
        <v>51</v>
      </c>
      <c r="P82" s="22">
        <f>O82/$O$87</f>
        <v>0.25628140703517588</v>
      </c>
      <c r="Q82" s="22"/>
      <c r="R82" s="22"/>
      <c r="S82" s="2">
        <f t="shared" si="21"/>
        <v>155.12998907709616</v>
      </c>
      <c r="T82" s="2">
        <f t="shared" si="22"/>
        <v>0.10334594253818304</v>
      </c>
      <c r="U82" s="2">
        <f t="shared" si="23"/>
        <v>0.39681753039507656</v>
      </c>
      <c r="V82" s="2">
        <f t="shared" si="20"/>
        <v>33.908960639457106</v>
      </c>
      <c r="W82" s="2">
        <f t="shared" si="24"/>
        <v>8.6143491547697035</v>
      </c>
    </row>
    <row r="83" spans="2:24" x14ac:dyDescent="0.25">
      <c r="B83">
        <v>71</v>
      </c>
      <c r="C83">
        <v>75.869576499491913</v>
      </c>
      <c r="D83">
        <v>164.99348316922865</v>
      </c>
      <c r="E83">
        <v>207.11897680307209</v>
      </c>
      <c r="F83">
        <v>215.81420358571492</v>
      </c>
      <c r="G83">
        <v>157.60253045512798</v>
      </c>
      <c r="H83">
        <f t="shared" si="18"/>
        <v>149.57804869321546</v>
      </c>
      <c r="L83" s="2">
        <v>6</v>
      </c>
      <c r="M83" s="2">
        <f t="shared" si="25"/>
        <v>155.95769154813834</v>
      </c>
      <c r="N83" s="2">
        <f t="shared" si="19"/>
        <v>157.61309649022272</v>
      </c>
      <c r="O83" s="23">
        <v>24</v>
      </c>
      <c r="P83" s="22">
        <f>O83/$O$87</f>
        <v>0.12060301507537688</v>
      </c>
      <c r="Q83" s="22"/>
      <c r="R83" s="22"/>
      <c r="S83" s="2">
        <f t="shared" si="21"/>
        <v>156.78539401918053</v>
      </c>
      <c r="T83" s="2">
        <f t="shared" si="22"/>
        <v>0.5780808023516929</v>
      </c>
      <c r="U83" s="2">
        <f t="shared" si="23"/>
        <v>0.33755485780672451</v>
      </c>
      <c r="V83" s="2">
        <f t="shared" si="20"/>
        <v>28.844830458044143</v>
      </c>
      <c r="W83" s="2">
        <f t="shared" si="24"/>
        <v>0.81374658108438724</v>
      </c>
    </row>
    <row r="84" spans="2:24" x14ac:dyDescent="0.25">
      <c r="B84">
        <v>72</v>
      </c>
      <c r="C84">
        <v>84.495526566138309</v>
      </c>
      <c r="D84">
        <v>167.84362380831007</v>
      </c>
      <c r="E84">
        <v>218.27025765276781</v>
      </c>
      <c r="F84">
        <v>211.77812257727524</v>
      </c>
      <c r="G84">
        <v>159.42334822585826</v>
      </c>
      <c r="H84">
        <f t="shared" si="18"/>
        <v>160.06213782532578</v>
      </c>
      <c r="L84" s="2">
        <v>7</v>
      </c>
      <c r="M84" s="2">
        <f t="shared" si="25"/>
        <v>157.61309649022272</v>
      </c>
      <c r="N84" s="2">
        <f t="shared" si="19"/>
        <v>159.26850143230709</v>
      </c>
      <c r="O84" s="23">
        <v>21</v>
      </c>
      <c r="P84" s="22">
        <f>O84/$O$87</f>
        <v>0.10552763819095477</v>
      </c>
      <c r="Q84" s="22"/>
      <c r="R84" s="22"/>
      <c r="S84" s="2">
        <f t="shared" si="21"/>
        <v>158.4407989612649</v>
      </c>
      <c r="T84" s="2">
        <f t="shared" si="22"/>
        <v>1.0528156621652027</v>
      </c>
      <c r="U84" s="2">
        <f t="shared" si="23"/>
        <v>0.22920260182135979</v>
      </c>
      <c r="V84" s="2">
        <f t="shared" si="20"/>
        <v>19.585883708019971</v>
      </c>
      <c r="W84" s="2">
        <f t="shared" si="24"/>
        <v>0.10210031454564933</v>
      </c>
    </row>
    <row r="85" spans="2:24" x14ac:dyDescent="0.25">
      <c r="B85">
        <v>73</v>
      </c>
      <c r="C85">
        <v>75.487727380634666</v>
      </c>
      <c r="D85">
        <v>180.26410042049847</v>
      </c>
      <c r="E85">
        <v>201.22204336656745</v>
      </c>
      <c r="F85">
        <v>231.78715507776027</v>
      </c>
      <c r="G85">
        <v>160.68661953660714</v>
      </c>
      <c r="H85">
        <f t="shared" si="18"/>
        <v>152.02815134265188</v>
      </c>
      <c r="L85" s="2">
        <v>8</v>
      </c>
      <c r="M85" s="2">
        <f t="shared" si="25"/>
        <v>159.26850143230709</v>
      </c>
      <c r="N85" s="2">
        <f t="shared" si="19"/>
        <v>160.92390637439146</v>
      </c>
      <c r="O85" s="23">
        <v>10</v>
      </c>
      <c r="P85" s="22">
        <f>O85/$O$87</f>
        <v>5.0251256281407038E-2</v>
      </c>
      <c r="Q85" s="22"/>
      <c r="R85" s="22"/>
      <c r="S85" s="2">
        <f t="shared" si="21"/>
        <v>160.09620390334928</v>
      </c>
      <c r="T85" s="2">
        <f t="shared" si="22"/>
        <v>1.5275505219787127</v>
      </c>
      <c r="U85" s="2">
        <f t="shared" si="23"/>
        <v>0.12422711304675622</v>
      </c>
      <c r="V85" s="2">
        <f t="shared" si="20"/>
        <v>10.615489397512036</v>
      </c>
      <c r="W85" s="2">
        <f>(O85-V85)^2/V85</f>
        <v>3.5686267892511399E-2</v>
      </c>
    </row>
    <row r="86" spans="2:24" x14ac:dyDescent="0.25">
      <c r="B86">
        <v>74</v>
      </c>
      <c r="C86">
        <v>80.751446080556917</v>
      </c>
      <c r="D86">
        <v>172.61448634929346</v>
      </c>
      <c r="E86">
        <v>201.07628037379905</v>
      </c>
      <c r="F86">
        <v>227.38118888473707</v>
      </c>
      <c r="G86">
        <v>160.68726373598636</v>
      </c>
      <c r="H86">
        <f t="shared" si="18"/>
        <v>155.69509684207682</v>
      </c>
      <c r="L86" s="2">
        <v>9</v>
      </c>
      <c r="M86" s="2">
        <f t="shared" ref="M86" si="26">N85</f>
        <v>160.92390637439146</v>
      </c>
      <c r="N86" s="2">
        <f t="shared" si="19"/>
        <v>162.57931131647584</v>
      </c>
      <c r="O86" s="23">
        <v>9</v>
      </c>
      <c r="P86" s="22">
        <f>O86/$O$87</f>
        <v>4.5226130653266333E-2</v>
      </c>
      <c r="Q86" s="22"/>
      <c r="R86" s="22"/>
      <c r="S86" s="2">
        <f t="shared" ref="S86" si="27">(N86+M86)/2</f>
        <v>161.75160884543365</v>
      </c>
      <c r="T86" s="2">
        <f t="shared" ref="T86" si="28">(S86-$N$90)/$N$91</f>
        <v>2.0022853817922228</v>
      </c>
      <c r="U86" s="2">
        <f t="shared" ref="U86" si="29">1/(SQRT(2*PI()))*EXP(-(T86^2)/2)</f>
        <v>5.3744609344225897E-2</v>
      </c>
      <c r="V86" s="2">
        <f t="shared" si="20"/>
        <v>4.5925991248973457</v>
      </c>
      <c r="W86" s="2">
        <f>(O86-V86)^2/V86</f>
        <v>4.2296708128841614</v>
      </c>
    </row>
    <row r="87" spans="2:24" x14ac:dyDescent="0.25">
      <c r="B87">
        <v>75</v>
      </c>
      <c r="C87">
        <v>79.441599570322722</v>
      </c>
      <c r="D87">
        <v>175.6417359833753</v>
      </c>
      <c r="E87">
        <v>217.36480781524753</v>
      </c>
      <c r="F87">
        <v>211.12042083753101</v>
      </c>
      <c r="G87">
        <v>161.39263549147819</v>
      </c>
      <c r="H87">
        <f t="shared" si="18"/>
        <v>156.49247406718604</v>
      </c>
      <c r="O87" s="23">
        <f>SUM(O78:O86)</f>
        <v>199</v>
      </c>
      <c r="P87" s="22">
        <f>SUM(P78:R86)</f>
        <v>0.99999999999999989</v>
      </c>
      <c r="Q87" s="22"/>
      <c r="R87" s="22"/>
      <c r="S87" s="2"/>
      <c r="T87" s="2"/>
      <c r="U87" s="2"/>
      <c r="V87" s="2">
        <f>SUM(V78:V85)</f>
        <v>169.65564994354833</v>
      </c>
      <c r="W87" s="2">
        <f>SUM(W78:W85)</f>
        <v>11.781372355567036</v>
      </c>
      <c r="X87" s="11">
        <v>13.36</v>
      </c>
    </row>
    <row r="88" spans="2:24" x14ac:dyDescent="0.25">
      <c r="B88">
        <v>76</v>
      </c>
      <c r="C88">
        <v>81.028212130909267</v>
      </c>
      <c r="D88">
        <v>162.32204444474212</v>
      </c>
      <c r="E88">
        <v>210.89768962837636</v>
      </c>
      <c r="F88">
        <v>231.66885810446428</v>
      </c>
      <c r="G88">
        <v>151.27704526359429</v>
      </c>
      <c r="H88">
        <f t="shared" si="18"/>
        <v>155.02793997144065</v>
      </c>
      <c r="T88" t="s">
        <v>37</v>
      </c>
    </row>
    <row r="89" spans="2:24" x14ac:dyDescent="0.25">
      <c r="B89">
        <v>77</v>
      </c>
      <c r="C89">
        <v>83.313538241905121</v>
      </c>
      <c r="D89">
        <v>170.43584759251232</v>
      </c>
      <c r="E89">
        <v>208.28519985207174</v>
      </c>
      <c r="F89">
        <v>209.28930245534863</v>
      </c>
      <c r="G89">
        <v>153.75303927476489</v>
      </c>
      <c r="H89">
        <f t="shared" si="18"/>
        <v>157.81298112878073</v>
      </c>
    </row>
    <row r="90" spans="2:24" x14ac:dyDescent="0.25">
      <c r="B90">
        <v>78</v>
      </c>
      <c r="C90">
        <v>79.595996782621171</v>
      </c>
      <c r="D90">
        <v>167.71623721804758</v>
      </c>
      <c r="E90">
        <v>211.20336485122442</v>
      </c>
      <c r="F90">
        <v>233.10644316960804</v>
      </c>
      <c r="G90">
        <v>151.21714612190851</v>
      </c>
      <c r="H90">
        <f t="shared" si="18"/>
        <v>154.7884952151708</v>
      </c>
      <c r="M90" s="12" t="s">
        <v>35</v>
      </c>
      <c r="N90" s="12">
        <f>AVERAGE(H13:H192)</f>
        <v>154.76962079891814</v>
      </c>
      <c r="P90" t="s">
        <v>44</v>
      </c>
      <c r="Q90" t="s">
        <v>45</v>
      </c>
      <c r="R90" t="s">
        <v>46</v>
      </c>
      <c r="S90" t="s">
        <v>47</v>
      </c>
    </row>
    <row r="91" spans="2:24" x14ac:dyDescent="0.25">
      <c r="B91">
        <v>79</v>
      </c>
      <c r="C91">
        <v>81.469773751219094</v>
      </c>
      <c r="D91">
        <v>163.70745132384951</v>
      </c>
      <c r="E91">
        <v>201.49854285028547</v>
      </c>
      <c r="F91">
        <v>207.83201882227789</v>
      </c>
      <c r="G91">
        <v>149.77674515205752</v>
      </c>
      <c r="H91">
        <f t="shared" si="18"/>
        <v>153.58017716563123</v>
      </c>
      <c r="M91" t="s">
        <v>36</v>
      </c>
      <c r="N91">
        <f>_xlfn.STDEV.S(H13:H192)</f>
        <v>3.48700944930538</v>
      </c>
    </row>
    <row r="92" spans="2:24" x14ac:dyDescent="0.25">
      <c r="B92">
        <v>80</v>
      </c>
      <c r="C92">
        <v>83.956331898860597</v>
      </c>
      <c r="D92">
        <v>168.27988109365606</v>
      </c>
      <c r="E92">
        <v>200.48943693259068</v>
      </c>
      <c r="F92">
        <v>208.52926482811861</v>
      </c>
      <c r="G92">
        <v>147.95278597406536</v>
      </c>
      <c r="H92">
        <f t="shared" si="18"/>
        <v>156.76056375267672</v>
      </c>
      <c r="M92" t="s">
        <v>40</v>
      </c>
      <c r="N92">
        <f>N90-3*N91</f>
        <v>144.308592451002</v>
      </c>
    </row>
    <row r="93" spans="2:24" x14ac:dyDescent="0.25">
      <c r="B93">
        <v>81</v>
      </c>
      <c r="C93">
        <v>77.44596931308989</v>
      </c>
      <c r="D93">
        <v>175.60399326971964</v>
      </c>
      <c r="E93">
        <v>202.37273377867979</v>
      </c>
      <c r="F93">
        <v>223.88428565258394</v>
      </c>
      <c r="G93">
        <v>158.98745702638087</v>
      </c>
      <c r="H93">
        <f t="shared" si="18"/>
        <v>152.92992056950089</v>
      </c>
      <c r="M93" t="s">
        <v>39</v>
      </c>
      <c r="N93">
        <f>N90+3*N91</f>
        <v>165.23064914683428</v>
      </c>
    </row>
    <row r="94" spans="2:24" x14ac:dyDescent="0.25">
      <c r="B94">
        <v>82</v>
      </c>
      <c r="C94">
        <v>78.579340194541786</v>
      </c>
      <c r="D94">
        <v>166.48272878918155</v>
      </c>
      <c r="E94">
        <v>216.01150903499575</v>
      </c>
      <c r="F94">
        <v>228.780859768011</v>
      </c>
      <c r="G94">
        <v>158.03142077172328</v>
      </c>
      <c r="H94">
        <f t="shared" si="18"/>
        <v>154.21518021908503</v>
      </c>
      <c r="M94" s="12" t="s">
        <v>41</v>
      </c>
      <c r="N94" s="12">
        <f>N95*N96</f>
        <v>0.48332182780796029</v>
      </c>
    </row>
    <row r="95" spans="2:24" x14ac:dyDescent="0.25">
      <c r="B95">
        <v>83</v>
      </c>
      <c r="C95">
        <v>74.995402488044945</v>
      </c>
      <c r="D95">
        <v>162.97964880366428</v>
      </c>
      <c r="E95">
        <v>220.4179020533349</v>
      </c>
      <c r="F95">
        <v>215.8888646691573</v>
      </c>
      <c r="G95">
        <v>150.39814312636412</v>
      </c>
      <c r="H95">
        <f t="shared" si="18"/>
        <v>149.60739289470081</v>
      </c>
      <c r="M95" t="s">
        <v>42</v>
      </c>
      <c r="N95">
        <v>1.8595999999999999</v>
      </c>
    </row>
    <row r="96" spans="2:24" x14ac:dyDescent="0.25">
      <c r="B96">
        <v>84</v>
      </c>
      <c r="C96">
        <v>82.312353102492324</v>
      </c>
      <c r="D96">
        <v>181.22678110942269</v>
      </c>
      <c r="E96">
        <v>215.59594404085479</v>
      </c>
      <c r="F96">
        <v>218.78489657670659</v>
      </c>
      <c r="G96">
        <v>143.9011561975824</v>
      </c>
      <c r="H96">
        <f t="shared" si="18"/>
        <v>159.75093275253874</v>
      </c>
      <c r="M96" t="s">
        <v>43</v>
      </c>
      <c r="N96">
        <f>N91/SQRT(180)</f>
        <v>0.25990633889436454</v>
      </c>
    </row>
    <row r="97" spans="2:8" x14ac:dyDescent="0.25">
      <c r="B97">
        <v>85</v>
      </c>
      <c r="C97">
        <v>77.287163951422485</v>
      </c>
      <c r="D97">
        <v>172.4317795437068</v>
      </c>
      <c r="E97">
        <v>206.67734855530077</v>
      </c>
      <c r="F97">
        <v>225.14759947133251</v>
      </c>
      <c r="G97">
        <v>153.4051333902546</v>
      </c>
      <c r="H97">
        <f t="shared" si="18"/>
        <v>152.59123529032115</v>
      </c>
    </row>
    <row r="98" spans="2:8" x14ac:dyDescent="0.25">
      <c r="B98">
        <v>86</v>
      </c>
      <c r="C98">
        <v>84.566403530591174</v>
      </c>
      <c r="D98">
        <v>171.27181162303597</v>
      </c>
      <c r="E98">
        <v>203.9638247380127</v>
      </c>
      <c r="F98">
        <v>230.3998059991051</v>
      </c>
      <c r="G98">
        <v>147.23531461010529</v>
      </c>
      <c r="H98">
        <f t="shared" si="18"/>
        <v>159.25144888744362</v>
      </c>
    </row>
    <row r="99" spans="2:8" x14ac:dyDescent="0.25">
      <c r="B99">
        <v>87</v>
      </c>
      <c r="C99">
        <v>76.214312566834664</v>
      </c>
      <c r="D99">
        <v>181.70166015579824</v>
      </c>
      <c r="E99">
        <v>202.20526570031373</v>
      </c>
      <c r="F99">
        <v>209.14833435516945</v>
      </c>
      <c r="G99">
        <v>142.95004815994017</v>
      </c>
      <c r="H99">
        <f t="shared" si="18"/>
        <v>151.46388553407633</v>
      </c>
    </row>
    <row r="100" spans="2:8" x14ac:dyDescent="0.25">
      <c r="B100">
        <v>88</v>
      </c>
      <c r="C100">
        <v>76.343232342663228</v>
      </c>
      <c r="D100">
        <v>164.54609840855511</v>
      </c>
      <c r="E100">
        <v>215.29255802617084</v>
      </c>
      <c r="F100">
        <v>224.88817430235028</v>
      </c>
      <c r="G100">
        <v>154.39202633910736</v>
      </c>
      <c r="H100">
        <f t="shared" si="18"/>
        <v>151.20059251601455</v>
      </c>
    </row>
    <row r="101" spans="2:8" x14ac:dyDescent="0.25">
      <c r="B101">
        <v>89</v>
      </c>
      <c r="C101">
        <v>74.444715561821639</v>
      </c>
      <c r="D101">
        <v>165.89263312137822</v>
      </c>
      <c r="E101">
        <v>205.37937477813489</v>
      </c>
      <c r="F101">
        <v>222.49799936816885</v>
      </c>
      <c r="G101">
        <v>140.15424090754161</v>
      </c>
      <c r="H101">
        <f t="shared" si="18"/>
        <v>147.68066683771647</v>
      </c>
    </row>
    <row r="102" spans="2:8" x14ac:dyDescent="0.25">
      <c r="B102">
        <v>90</v>
      </c>
      <c r="C102">
        <v>75.700935184660878</v>
      </c>
      <c r="D102">
        <v>173.69696882859296</v>
      </c>
      <c r="E102">
        <v>208.73924585789098</v>
      </c>
      <c r="F102">
        <v>224.80589766033</v>
      </c>
      <c r="G102">
        <v>154.39463906900821</v>
      </c>
      <c r="H102">
        <f t="shared" si="18"/>
        <v>151.54500831669304</v>
      </c>
    </row>
    <row r="103" spans="2:8" x14ac:dyDescent="0.25">
      <c r="B103">
        <v>91</v>
      </c>
      <c r="C103">
        <v>77.287282750872649</v>
      </c>
      <c r="D103">
        <v>172.82906862014337</v>
      </c>
      <c r="E103">
        <v>211.34164783293684</v>
      </c>
      <c r="F103">
        <v>226.97358747471154</v>
      </c>
      <c r="G103">
        <v>161.90208774360454</v>
      </c>
      <c r="H103">
        <f t="shared" si="18"/>
        <v>153.68582675151981</v>
      </c>
    </row>
    <row r="104" spans="2:8" x14ac:dyDescent="0.25">
      <c r="B104">
        <v>92</v>
      </c>
      <c r="C104">
        <v>79.236759336503596</v>
      </c>
      <c r="D104">
        <v>161.65023433840557</v>
      </c>
      <c r="E104">
        <v>218.24215956841638</v>
      </c>
      <c r="F104">
        <v>213.50860871091248</v>
      </c>
      <c r="G104">
        <v>138.23224012517932</v>
      </c>
      <c r="H104">
        <f t="shared" si="18"/>
        <v>152.70532146143586</v>
      </c>
    </row>
    <row r="105" spans="2:8" x14ac:dyDescent="0.25">
      <c r="B105">
        <v>93</v>
      </c>
      <c r="C105">
        <v>80.275246558592102</v>
      </c>
      <c r="D105">
        <v>168.77641872684632</v>
      </c>
      <c r="E105">
        <v>216.67139523313813</v>
      </c>
      <c r="F105">
        <v>216.11738251781406</v>
      </c>
      <c r="G105">
        <v>146.31961315781314</v>
      </c>
      <c r="H105">
        <f t="shared" si="18"/>
        <v>155.4667077347849</v>
      </c>
    </row>
    <row r="106" spans="2:8" x14ac:dyDescent="0.25">
      <c r="B106">
        <v>94</v>
      </c>
      <c r="C106">
        <v>75.190485411166676</v>
      </c>
      <c r="D106">
        <v>171.2966863620567</v>
      </c>
      <c r="E106">
        <v>216.58382228669564</v>
      </c>
      <c r="F106">
        <v>207.26630853717981</v>
      </c>
      <c r="G106">
        <v>157.64833379387656</v>
      </c>
      <c r="H106">
        <f t="shared" si="18"/>
        <v>150.9748070208916</v>
      </c>
    </row>
    <row r="107" spans="2:8" x14ac:dyDescent="0.25">
      <c r="B107">
        <v>95</v>
      </c>
      <c r="C107">
        <v>74.794487253506517</v>
      </c>
      <c r="D107">
        <v>162.0280100191695</v>
      </c>
      <c r="E107">
        <v>217.27798302837772</v>
      </c>
      <c r="F107">
        <v>226.6196976341007</v>
      </c>
      <c r="G107">
        <v>152.00203166195163</v>
      </c>
      <c r="H107">
        <f t="shared" si="18"/>
        <v>149.33607494699291</v>
      </c>
    </row>
    <row r="108" spans="2:8" x14ac:dyDescent="0.25">
      <c r="B108">
        <v>96</v>
      </c>
      <c r="C108">
        <v>77.618815336388707</v>
      </c>
      <c r="D108">
        <v>181.79228702208181</v>
      </c>
      <c r="E108">
        <v>206.41241565301948</v>
      </c>
      <c r="F108">
        <v>220.75573592500064</v>
      </c>
      <c r="G108">
        <v>155.1301095478934</v>
      </c>
      <c r="H108">
        <f t="shared" si="18"/>
        <v>154.50737868094029</v>
      </c>
    </row>
    <row r="109" spans="2:8" x14ac:dyDescent="0.25">
      <c r="B109">
        <v>97</v>
      </c>
      <c r="C109">
        <v>84.430534440615631</v>
      </c>
      <c r="D109">
        <v>180.09660795363411</v>
      </c>
      <c r="E109">
        <v>213.5427446950149</v>
      </c>
      <c r="F109">
        <v>207.11056097217462</v>
      </c>
      <c r="G109">
        <v>151.84263898354436</v>
      </c>
      <c r="H109">
        <f t="shared" si="18"/>
        <v>161.22744520326515</v>
      </c>
    </row>
    <row r="110" spans="2:8" x14ac:dyDescent="0.25">
      <c r="B110">
        <v>98</v>
      </c>
      <c r="C110">
        <v>74.989264484887812</v>
      </c>
      <c r="D110">
        <v>176.16304866535097</v>
      </c>
      <c r="E110">
        <v>211.69295923754353</v>
      </c>
      <c r="F110">
        <v>223.99377313528504</v>
      </c>
      <c r="G110">
        <v>159.36911435116133</v>
      </c>
      <c r="H110">
        <f t="shared" si="18"/>
        <v>151.85985323843718</v>
      </c>
    </row>
    <row r="111" spans="2:8" x14ac:dyDescent="0.25">
      <c r="B111">
        <v>99</v>
      </c>
      <c r="C111">
        <v>79.800251464839235</v>
      </c>
      <c r="D111">
        <v>159.63372666772108</v>
      </c>
      <c r="E111">
        <v>213.63868224120131</v>
      </c>
      <c r="F111">
        <v>225.07332456448844</v>
      </c>
      <c r="G111">
        <v>155.4676830781317</v>
      </c>
      <c r="H111">
        <f t="shared" si="18"/>
        <v>153.47604876890827</v>
      </c>
    </row>
    <row r="112" spans="2:8" x14ac:dyDescent="0.25">
      <c r="B112">
        <v>100</v>
      </c>
      <c r="C112">
        <v>76.313185236212149</v>
      </c>
      <c r="D112">
        <v>162.94099860503374</v>
      </c>
      <c r="E112">
        <v>200.99187707429175</v>
      </c>
      <c r="F112">
        <v>231.0889308131201</v>
      </c>
      <c r="G112">
        <v>139.2793962680951</v>
      </c>
      <c r="H112">
        <f t="shared" si="18"/>
        <v>148.71121198674575</v>
      </c>
    </row>
    <row r="113" spans="2:8" x14ac:dyDescent="0.25">
      <c r="B113">
        <v>101</v>
      </c>
      <c r="C113">
        <v>83.729451871839487</v>
      </c>
      <c r="D113">
        <v>167.38477788695593</v>
      </c>
      <c r="E113">
        <v>210.56805856871284</v>
      </c>
      <c r="F113">
        <v>211.5656787595845</v>
      </c>
      <c r="G113">
        <v>156.15380632981257</v>
      </c>
      <c r="H113">
        <f t="shared" si="18"/>
        <v>158.1188181766895</v>
      </c>
    </row>
    <row r="114" spans="2:8" x14ac:dyDescent="0.25">
      <c r="B114">
        <v>102</v>
      </c>
      <c r="C114">
        <v>81.032549066848318</v>
      </c>
      <c r="D114">
        <v>162.47739073502669</v>
      </c>
      <c r="E114">
        <v>212.82032174720337</v>
      </c>
      <c r="F114">
        <v>219.95199536509398</v>
      </c>
      <c r="G114">
        <v>146.08293926385088</v>
      </c>
      <c r="H114">
        <f t="shared" si="18"/>
        <v>154.64053978939776</v>
      </c>
    </row>
    <row r="115" spans="2:8" x14ac:dyDescent="0.25">
      <c r="B115">
        <v>103</v>
      </c>
      <c r="C115">
        <v>82.990819681481554</v>
      </c>
      <c r="D115">
        <v>163.29523786823106</v>
      </c>
      <c r="E115">
        <v>200.68646153129501</v>
      </c>
      <c r="F115">
        <v>225.15341637467958</v>
      </c>
      <c r="G115">
        <v>156.98906585369912</v>
      </c>
      <c r="H115">
        <f t="shared" si="18"/>
        <v>155.85800026340186</v>
      </c>
    </row>
    <row r="116" spans="2:8" x14ac:dyDescent="0.25">
      <c r="B116">
        <v>104</v>
      </c>
      <c r="C116">
        <v>77.050018614371936</v>
      </c>
      <c r="D116">
        <v>163.56062761567512</v>
      </c>
      <c r="E116">
        <v>203.75072096324749</v>
      </c>
      <c r="F116">
        <v>217.06118043764118</v>
      </c>
      <c r="G116">
        <v>148.68579349157801</v>
      </c>
      <c r="H116">
        <f t="shared" si="18"/>
        <v>149.74541350821318</v>
      </c>
    </row>
    <row r="117" spans="2:8" x14ac:dyDescent="0.25">
      <c r="B117">
        <v>105</v>
      </c>
      <c r="C117">
        <v>75.50158217035019</v>
      </c>
      <c r="D117">
        <v>169.20304344912404</v>
      </c>
      <c r="E117">
        <v>211.43000086071655</v>
      </c>
      <c r="F117">
        <v>222.65803795118819</v>
      </c>
      <c r="G117">
        <v>155.98059957135766</v>
      </c>
      <c r="H117">
        <f t="shared" si="18"/>
        <v>150.79826525565844</v>
      </c>
    </row>
    <row r="118" spans="2:8" x14ac:dyDescent="0.25">
      <c r="B118">
        <v>106</v>
      </c>
      <c r="C118">
        <v>78.025873376363336</v>
      </c>
      <c r="D118">
        <v>177.63511787043274</v>
      </c>
      <c r="E118">
        <v>204.06801698681952</v>
      </c>
      <c r="F118">
        <v>212.81189381964276</v>
      </c>
      <c r="G118">
        <v>152.5081184477597</v>
      </c>
      <c r="H118">
        <f t="shared" si="18"/>
        <v>153.39989531531103</v>
      </c>
    </row>
    <row r="119" spans="2:8" x14ac:dyDescent="0.25">
      <c r="B119">
        <v>107</v>
      </c>
      <c r="C119">
        <v>83.310560155426032</v>
      </c>
      <c r="D119">
        <v>170.44622505164867</v>
      </c>
      <c r="E119">
        <v>209.76465767201285</v>
      </c>
      <c r="F119">
        <v>214.03724801999775</v>
      </c>
      <c r="G119">
        <v>149.27022454112273</v>
      </c>
      <c r="H119">
        <f t="shared" si="18"/>
        <v>158.01162600160842</v>
      </c>
    </row>
    <row r="120" spans="2:8" x14ac:dyDescent="0.25">
      <c r="B120">
        <v>108</v>
      </c>
      <c r="C120">
        <v>76.899643941997581</v>
      </c>
      <c r="D120">
        <v>166.06045359235404</v>
      </c>
      <c r="E120">
        <v>200.03712363370045</v>
      </c>
      <c r="F120">
        <v>226.42435655076812</v>
      </c>
      <c r="G120">
        <v>142.55169403449355</v>
      </c>
      <c r="H120">
        <f t="shared" si="18"/>
        <v>149.72660527152036</v>
      </c>
    </row>
    <row r="121" spans="2:8" x14ac:dyDescent="0.25">
      <c r="B121">
        <v>109</v>
      </c>
      <c r="C121">
        <v>80.620555570787104</v>
      </c>
      <c r="D121">
        <v>168.11873835156391</v>
      </c>
      <c r="E121">
        <v>200.74051214797896</v>
      </c>
      <c r="F121">
        <v>217.4685231217826</v>
      </c>
      <c r="G121">
        <v>144.15683699450861</v>
      </c>
      <c r="H121">
        <f t="shared" si="18"/>
        <v>153.63977133841652</v>
      </c>
    </row>
    <row r="122" spans="2:8" x14ac:dyDescent="0.25">
      <c r="B122">
        <v>110</v>
      </c>
      <c r="C122">
        <v>78.331903243185508</v>
      </c>
      <c r="D122">
        <v>179.45308805669083</v>
      </c>
      <c r="E122">
        <v>214.88844725761433</v>
      </c>
      <c r="F122">
        <v>215.01853345678188</v>
      </c>
      <c r="G122">
        <v>143.75928502160835</v>
      </c>
      <c r="H122">
        <f t="shared" si="18"/>
        <v>155.17633513341323</v>
      </c>
    </row>
    <row r="123" spans="2:8" x14ac:dyDescent="0.25">
      <c r="B123">
        <v>111</v>
      </c>
      <c r="C123">
        <v>74.71656242793037</v>
      </c>
      <c r="D123">
        <v>160.95152029190373</v>
      </c>
      <c r="E123">
        <v>212.94752667865279</v>
      </c>
      <c r="F123">
        <v>222.14261909893511</v>
      </c>
      <c r="G123">
        <v>157.99473409914435</v>
      </c>
      <c r="H123">
        <f t="shared" si="18"/>
        <v>148.57359736513502</v>
      </c>
    </row>
    <row r="124" spans="2:8" x14ac:dyDescent="0.25">
      <c r="B124">
        <v>112</v>
      </c>
      <c r="C124">
        <v>79.380743164416714</v>
      </c>
      <c r="D124">
        <v>159.64449145425641</v>
      </c>
      <c r="E124">
        <v>205.36651333683599</v>
      </c>
      <c r="F124">
        <v>224.22671491129569</v>
      </c>
      <c r="G124">
        <v>157.06766326230908</v>
      </c>
      <c r="H124">
        <f t="shared" si="18"/>
        <v>152.07678807692787</v>
      </c>
    </row>
    <row r="125" spans="2:8" x14ac:dyDescent="0.25">
      <c r="B125">
        <v>113</v>
      </c>
      <c r="C125">
        <v>79.374355473192679</v>
      </c>
      <c r="D125">
        <v>173.8063905283621</v>
      </c>
      <c r="E125">
        <v>212.23241692299695</v>
      </c>
      <c r="F125">
        <v>215.73063508090928</v>
      </c>
      <c r="G125">
        <v>140.51974813823233</v>
      </c>
      <c r="H125">
        <f t="shared" si="18"/>
        <v>154.71891495568292</v>
      </c>
    </row>
    <row r="126" spans="2:8" x14ac:dyDescent="0.25">
      <c r="B126">
        <v>114</v>
      </c>
      <c r="C126">
        <v>80.905712281462698</v>
      </c>
      <c r="D126">
        <v>161.87809517099069</v>
      </c>
      <c r="E126">
        <v>202.50783281623495</v>
      </c>
      <c r="F126">
        <v>230.46879970667504</v>
      </c>
      <c r="G126">
        <v>147.98139074708627</v>
      </c>
      <c r="H126">
        <f t="shared" si="18"/>
        <v>153.59109544851262</v>
      </c>
    </row>
    <row r="127" spans="2:8" x14ac:dyDescent="0.25">
      <c r="B127">
        <v>115</v>
      </c>
      <c r="C127">
        <v>77.426136487103108</v>
      </c>
      <c r="D127">
        <v>170.58903348242444</v>
      </c>
      <c r="E127">
        <v>219.11811708085636</v>
      </c>
      <c r="F127">
        <v>218.88768375689119</v>
      </c>
      <c r="G127">
        <v>153.20162873007146</v>
      </c>
      <c r="H127">
        <f t="shared" si="18"/>
        <v>153.68449314062576</v>
      </c>
    </row>
    <row r="128" spans="2:8" x14ac:dyDescent="0.25">
      <c r="B128">
        <v>116</v>
      </c>
      <c r="C128">
        <v>78.413025038199834</v>
      </c>
      <c r="D128">
        <v>169.37976256799541</v>
      </c>
      <c r="E128">
        <v>216.6446032476893</v>
      </c>
      <c r="F128">
        <v>225.16070101330138</v>
      </c>
      <c r="G128">
        <v>154.17548290681282</v>
      </c>
      <c r="H128">
        <f t="shared" si="18"/>
        <v>154.42436499083183</v>
      </c>
    </row>
    <row r="129" spans="2:8" x14ac:dyDescent="0.25">
      <c r="B129">
        <v>117</v>
      </c>
      <c r="C129">
        <v>84.939514802395266</v>
      </c>
      <c r="D129">
        <v>172.5551551985431</v>
      </c>
      <c r="E129">
        <v>216.43130458274362</v>
      </c>
      <c r="F129">
        <v>230.27548841661601</v>
      </c>
      <c r="G129">
        <v>153.38012227186994</v>
      </c>
      <c r="H129">
        <f t="shared" si="18"/>
        <v>161.73171138650997</v>
      </c>
    </row>
    <row r="130" spans="2:8" x14ac:dyDescent="0.25">
      <c r="B130">
        <v>118</v>
      </c>
      <c r="C130">
        <v>84.014120589391496</v>
      </c>
      <c r="D130">
        <v>166.88296227574077</v>
      </c>
      <c r="E130">
        <v>202.07468820740857</v>
      </c>
      <c r="F130">
        <v>224.28310977160339</v>
      </c>
      <c r="G130">
        <v>147.43741071135312</v>
      </c>
      <c r="H130">
        <f t="shared" si="18"/>
        <v>157.37586883594264</v>
      </c>
    </row>
    <row r="131" spans="2:8" x14ac:dyDescent="0.25">
      <c r="B131">
        <v>119</v>
      </c>
      <c r="C131">
        <v>84.815070179382047</v>
      </c>
      <c r="D131">
        <v>172.03875052873826</v>
      </c>
      <c r="E131">
        <v>206.02430918157438</v>
      </c>
      <c r="F131">
        <v>216.42171359431475</v>
      </c>
      <c r="G131">
        <v>159.35133033081382</v>
      </c>
      <c r="H131">
        <f t="shared" si="18"/>
        <v>159.84721657816104</v>
      </c>
    </row>
    <row r="132" spans="2:8" x14ac:dyDescent="0.25">
      <c r="B132">
        <v>120</v>
      </c>
      <c r="C132">
        <v>81.644625437492351</v>
      </c>
      <c r="D132">
        <v>169.02097984827532</v>
      </c>
      <c r="E132">
        <v>213.18607437581431</v>
      </c>
      <c r="F132">
        <v>220.4983303467838</v>
      </c>
      <c r="G132">
        <v>138.14485649835296</v>
      </c>
      <c r="H132">
        <f t="shared" si="18"/>
        <v>156.29684044242694</v>
      </c>
    </row>
    <row r="133" spans="2:8" x14ac:dyDescent="0.25">
      <c r="B133">
        <v>121</v>
      </c>
      <c r="C133">
        <v>76.507215387913561</v>
      </c>
      <c r="D133">
        <v>179.31509210577053</v>
      </c>
      <c r="E133">
        <v>211.15155298309503</v>
      </c>
      <c r="F133">
        <v>207.54683367204748</v>
      </c>
      <c r="G133">
        <v>145.42462045251133</v>
      </c>
      <c r="H133">
        <f t="shared" si="18"/>
        <v>152.57713550467804</v>
      </c>
    </row>
    <row r="134" spans="2:8" x14ac:dyDescent="0.25">
      <c r="B134">
        <v>122</v>
      </c>
      <c r="C134">
        <v>84.817502838824822</v>
      </c>
      <c r="D134">
        <v>170.56671993686371</v>
      </c>
      <c r="E134">
        <v>212.9066948523527</v>
      </c>
      <c r="F134">
        <v>227.39464524567066</v>
      </c>
      <c r="G134">
        <v>143.10205238667197</v>
      </c>
      <c r="H134">
        <f>(((F134+G134)*E134*D134)/((F134+G134)*D134+D134*E134+(F134+G134)*E134))+C134+1</f>
        <v>161.23921790912624</v>
      </c>
    </row>
    <row r="135" spans="2:8" x14ac:dyDescent="0.25">
      <c r="B135">
        <v>123</v>
      </c>
      <c r="C135">
        <v>84.985113617918302</v>
      </c>
      <c r="D135">
        <v>161.40895990156815</v>
      </c>
      <c r="E135">
        <v>200.04288428720102</v>
      </c>
      <c r="F135">
        <v>223.42787675538261</v>
      </c>
      <c r="G135">
        <v>147.19393259464835</v>
      </c>
      <c r="H135">
        <f t="shared" si="18"/>
        <v>156.96619481053852</v>
      </c>
    </row>
    <row r="136" spans="2:8" x14ac:dyDescent="0.25">
      <c r="B136">
        <v>124</v>
      </c>
      <c r="C136">
        <v>77.512739684987551</v>
      </c>
      <c r="D136">
        <v>173.31169664740261</v>
      </c>
      <c r="E136">
        <v>201.99448588409777</v>
      </c>
      <c r="F136">
        <v>207.85799447248215</v>
      </c>
      <c r="G136">
        <v>156.79201654040403</v>
      </c>
      <c r="H136">
        <f t="shared" si="18"/>
        <v>151.79073819566446</v>
      </c>
    </row>
    <row r="137" spans="2:8" x14ac:dyDescent="0.25">
      <c r="B137">
        <v>125</v>
      </c>
      <c r="C137">
        <v>82.104137253994651</v>
      </c>
      <c r="D137">
        <v>175.11092307733259</v>
      </c>
      <c r="E137">
        <v>208.23013186283117</v>
      </c>
      <c r="F137">
        <v>229.70165291183216</v>
      </c>
      <c r="G137">
        <v>151.73739879258451</v>
      </c>
      <c r="H137">
        <f>(((F137+G137)*E137*D137)/((F137+G137)*D137+D137*E137+(F137+G137)*E137))+C137+1</f>
        <v>159.23837107673535</v>
      </c>
    </row>
    <row r="138" spans="2:8" x14ac:dyDescent="0.25">
      <c r="B138">
        <v>126</v>
      </c>
      <c r="C138">
        <v>75.74810861215218</v>
      </c>
      <c r="D138">
        <v>175.39954756168405</v>
      </c>
      <c r="E138">
        <v>211.47131081109279</v>
      </c>
      <c r="F138">
        <v>220.32406067352304</v>
      </c>
      <c r="G138">
        <v>149.72277678951593</v>
      </c>
      <c r="H138">
        <f>(((F138+G138)*E138*D138)/((F138+G138)*D138+D138*E138+(F138+G138)*E138))+C138+1</f>
        <v>152.89563221848022</v>
      </c>
    </row>
    <row r="139" spans="2:8" x14ac:dyDescent="0.25">
      <c r="B139">
        <v>127</v>
      </c>
      <c r="C139">
        <v>84.612998776957539</v>
      </c>
      <c r="D139">
        <v>159.11938240858555</v>
      </c>
      <c r="E139">
        <v>217.22207178218062</v>
      </c>
      <c r="F139">
        <v>219.82701307048197</v>
      </c>
      <c r="G139">
        <v>161.92108240231087</v>
      </c>
      <c r="H139">
        <f>(((F139+G139)*E139*D139)/((F139+G139)*D139+D139*E139+(F139+G139)*E139))+C139+N2361</f>
        <v>158.64483790791368</v>
      </c>
    </row>
    <row r="140" spans="2:8" x14ac:dyDescent="0.25">
      <c r="B140">
        <v>128</v>
      </c>
      <c r="C140">
        <v>77.673508773496749</v>
      </c>
      <c r="D140">
        <v>176.25477543383204</v>
      </c>
      <c r="E140">
        <v>215.32803202695621</v>
      </c>
      <c r="F140">
        <v>228.53663552732024</v>
      </c>
      <c r="G140">
        <v>152.69468576791536</v>
      </c>
      <c r="H140">
        <f t="shared" si="18"/>
        <v>154.94871302004631</v>
      </c>
    </row>
    <row r="141" spans="2:8" x14ac:dyDescent="0.25">
      <c r="B141">
        <v>129</v>
      </c>
      <c r="C141">
        <v>79.263743757391822</v>
      </c>
      <c r="D141">
        <v>166.49910870797268</v>
      </c>
      <c r="E141">
        <v>208.75956795827824</v>
      </c>
      <c r="F141">
        <v>214.50442697574411</v>
      </c>
      <c r="G141">
        <v>142.52912181977453</v>
      </c>
      <c r="H141">
        <f t="shared" si="18"/>
        <v>152.80886496602636</v>
      </c>
    </row>
    <row r="142" spans="2:8" x14ac:dyDescent="0.25">
      <c r="B142">
        <v>130</v>
      </c>
      <c r="C142">
        <v>83.032794618555926</v>
      </c>
      <c r="D142">
        <v>178.67550822131437</v>
      </c>
      <c r="E142">
        <v>206.61208802898554</v>
      </c>
      <c r="F142">
        <v>228.77401942342416</v>
      </c>
      <c r="G142">
        <v>157.17962422699395</v>
      </c>
      <c r="H142">
        <f t="shared" ref="H142:H192" si="30">(((F142+G142)*E142*D142)/((F142+G142)*D142+D142*E142+(F142+G142)*E142))+C142</f>
        <v>159.79225243094447</v>
      </c>
    </row>
    <row r="143" spans="2:8" x14ac:dyDescent="0.25">
      <c r="B143">
        <v>131</v>
      </c>
      <c r="C143">
        <v>81.416012183536665</v>
      </c>
      <c r="D143">
        <v>166.60307214724685</v>
      </c>
      <c r="E143">
        <v>219.07289083493379</v>
      </c>
      <c r="F143">
        <v>223.04823112010362</v>
      </c>
      <c r="G143">
        <v>140.54282054599858</v>
      </c>
      <c r="H143">
        <f t="shared" si="30"/>
        <v>156.50617435756885</v>
      </c>
    </row>
    <row r="144" spans="2:8" x14ac:dyDescent="0.25">
      <c r="B144">
        <v>132</v>
      </c>
      <c r="C144">
        <v>81.205906845172251</v>
      </c>
      <c r="D144">
        <v>180.39599126743067</v>
      </c>
      <c r="E144">
        <v>205.49962965320933</v>
      </c>
      <c r="F144">
        <v>212.93573532205764</v>
      </c>
      <c r="G144">
        <v>154.52909631863636</v>
      </c>
      <c r="H144">
        <f t="shared" si="30"/>
        <v>157.36215996425909</v>
      </c>
    </row>
    <row r="145" spans="2:8" x14ac:dyDescent="0.25">
      <c r="B145">
        <v>133</v>
      </c>
      <c r="C145">
        <v>79.102534796588571</v>
      </c>
      <c r="D145">
        <v>180.62871801893078</v>
      </c>
      <c r="E145">
        <v>211.38875665678881</v>
      </c>
      <c r="F145">
        <v>226.06465406942104</v>
      </c>
      <c r="G145">
        <v>147.05202787186525</v>
      </c>
      <c r="H145">
        <f t="shared" si="30"/>
        <v>156.34071056982734</v>
      </c>
    </row>
    <row r="146" spans="2:8" x14ac:dyDescent="0.25">
      <c r="B146">
        <v>134</v>
      </c>
      <c r="C146">
        <v>76.717100879846583</v>
      </c>
      <c r="D146">
        <v>169.36641168810922</v>
      </c>
      <c r="E146">
        <v>216.74987935500116</v>
      </c>
      <c r="F146">
        <v>225.0551415636462</v>
      </c>
      <c r="G146">
        <v>158.01905474003232</v>
      </c>
      <c r="H146">
        <f t="shared" si="30"/>
        <v>152.88766249976618</v>
      </c>
    </row>
    <row r="147" spans="2:8" x14ac:dyDescent="0.25">
      <c r="B147">
        <v>135</v>
      </c>
      <c r="C147">
        <v>83.388562085642974</v>
      </c>
      <c r="D147">
        <v>165.87343370743079</v>
      </c>
      <c r="E147">
        <v>219.6222691106563</v>
      </c>
      <c r="F147">
        <v>211.06417303747986</v>
      </c>
      <c r="G147">
        <v>157.80193073673274</v>
      </c>
      <c r="H147">
        <f t="shared" si="30"/>
        <v>158.61626073478948</v>
      </c>
    </row>
    <row r="148" spans="2:8" x14ac:dyDescent="0.25">
      <c r="B148">
        <v>136</v>
      </c>
      <c r="C148">
        <v>80.754196863982997</v>
      </c>
      <c r="D148">
        <v>173.44814583518371</v>
      </c>
      <c r="E148">
        <v>205.36326411443045</v>
      </c>
      <c r="F148">
        <v>207.83138627060265</v>
      </c>
      <c r="G148">
        <v>153.09075476658472</v>
      </c>
      <c r="H148">
        <f t="shared" si="30"/>
        <v>155.3503744563958</v>
      </c>
    </row>
    <row r="149" spans="2:8" x14ac:dyDescent="0.25">
      <c r="B149">
        <v>137</v>
      </c>
      <c r="C149">
        <v>81.74789165264373</v>
      </c>
      <c r="D149">
        <v>172.99716587653907</v>
      </c>
      <c r="E149">
        <v>200.27533374225055</v>
      </c>
      <c r="F149">
        <v>215.12815536933621</v>
      </c>
      <c r="G149">
        <v>145.96104285243254</v>
      </c>
      <c r="H149">
        <f t="shared" si="30"/>
        <v>155.5869580850167</v>
      </c>
    </row>
    <row r="150" spans="2:8" x14ac:dyDescent="0.25">
      <c r="B150">
        <v>138</v>
      </c>
      <c r="C150">
        <v>81.559946266529749</v>
      </c>
      <c r="D150">
        <v>169.96640860869971</v>
      </c>
      <c r="E150">
        <v>207.29495722094759</v>
      </c>
      <c r="F150">
        <v>217.42793327645819</v>
      </c>
      <c r="G150">
        <v>140.69923407029285</v>
      </c>
      <c r="H150">
        <f t="shared" si="30"/>
        <v>155.63476796477738</v>
      </c>
    </row>
    <row r="151" spans="2:8" x14ac:dyDescent="0.25">
      <c r="B151">
        <v>139</v>
      </c>
      <c r="C151">
        <v>84.871896037172178</v>
      </c>
      <c r="D151">
        <v>176.0894930207638</v>
      </c>
      <c r="E151">
        <v>219.43214090178216</v>
      </c>
      <c r="F151">
        <v>217.00585457489291</v>
      </c>
      <c r="G151">
        <v>140.54337506026451</v>
      </c>
      <c r="H151">
        <f t="shared" si="30"/>
        <v>161.6004028281472</v>
      </c>
    </row>
    <row r="152" spans="2:8" x14ac:dyDescent="0.25">
      <c r="B152">
        <v>140</v>
      </c>
      <c r="C152">
        <v>85.414481213847608</v>
      </c>
      <c r="D152">
        <v>167.4542524888171</v>
      </c>
      <c r="E152">
        <v>217.68052677703452</v>
      </c>
      <c r="F152">
        <v>223.57578807837695</v>
      </c>
      <c r="G152">
        <v>154.21597545087766</v>
      </c>
      <c r="H152">
        <f t="shared" si="30"/>
        <v>161.09964417116882</v>
      </c>
    </row>
    <row r="153" spans="2:8" x14ac:dyDescent="0.25">
      <c r="B153">
        <v>141</v>
      </c>
      <c r="C153">
        <v>76.786271230385523</v>
      </c>
      <c r="D153">
        <v>166.25956732231924</v>
      </c>
      <c r="E153">
        <v>200.12468893533313</v>
      </c>
      <c r="F153">
        <v>229.96856857503698</v>
      </c>
      <c r="G153">
        <v>147.39374293338315</v>
      </c>
      <c r="H153">
        <f t="shared" si="30"/>
        <v>149.98441109800109</v>
      </c>
    </row>
    <row r="154" spans="2:8" x14ac:dyDescent="0.25">
      <c r="B154">
        <v>142</v>
      </c>
      <c r="C154">
        <v>81.2547276952386</v>
      </c>
      <c r="D154">
        <v>181.39991083742873</v>
      </c>
      <c r="E154">
        <v>212.32920687567164</v>
      </c>
      <c r="F154">
        <v>230.45406234615558</v>
      </c>
      <c r="G154">
        <v>152.59776640231152</v>
      </c>
      <c r="H154">
        <f t="shared" si="30"/>
        <v>159.17905843130794</v>
      </c>
    </row>
    <row r="155" spans="2:8" x14ac:dyDescent="0.25">
      <c r="B155">
        <v>143</v>
      </c>
      <c r="C155">
        <v>82.77530100595024</v>
      </c>
      <c r="D155">
        <v>158.70470067596702</v>
      </c>
      <c r="E155">
        <v>211.4585190447047</v>
      </c>
      <c r="F155">
        <v>232.85237797007369</v>
      </c>
      <c r="G155">
        <v>161.12700221720644</v>
      </c>
      <c r="H155">
        <f t="shared" si="30"/>
        <v>156.47664076233781</v>
      </c>
    </row>
    <row r="156" spans="2:8" x14ac:dyDescent="0.25">
      <c r="B156">
        <v>144</v>
      </c>
      <c r="C156">
        <v>84.491048517996987</v>
      </c>
      <c r="D156">
        <v>160.38058112744611</v>
      </c>
      <c r="E156">
        <v>216.66046310741518</v>
      </c>
      <c r="F156">
        <v>230.17337124340523</v>
      </c>
      <c r="G156">
        <v>145.11103628871041</v>
      </c>
      <c r="H156">
        <f t="shared" si="30"/>
        <v>158.48109544223604</v>
      </c>
    </row>
    <row r="157" spans="2:8" x14ac:dyDescent="0.25">
      <c r="B157">
        <v>145</v>
      </c>
      <c r="C157">
        <v>77.150794332477247</v>
      </c>
      <c r="D157">
        <v>174.10073647120254</v>
      </c>
      <c r="E157">
        <v>211.04596819863846</v>
      </c>
      <c r="F157">
        <v>223.69948378559707</v>
      </c>
      <c r="G157">
        <v>145.2863880631802</v>
      </c>
      <c r="H157">
        <f t="shared" si="30"/>
        <v>152.95295458245477</v>
      </c>
    </row>
    <row r="158" spans="2:8" x14ac:dyDescent="0.25">
      <c r="B158">
        <v>146</v>
      </c>
      <c r="C158">
        <v>83.789608883865398</v>
      </c>
      <c r="D158">
        <v>163.1351870382145</v>
      </c>
      <c r="E158">
        <v>203.36117762875642</v>
      </c>
      <c r="F158">
        <v>231.64615527811839</v>
      </c>
      <c r="G158">
        <v>155.46628391467925</v>
      </c>
      <c r="H158">
        <f t="shared" si="30"/>
        <v>157.15463123513081</v>
      </c>
    </row>
    <row r="159" spans="2:8" x14ac:dyDescent="0.25">
      <c r="B159">
        <v>147</v>
      </c>
      <c r="C159">
        <v>80.04340393246396</v>
      </c>
      <c r="D159">
        <v>175.88253832164384</v>
      </c>
      <c r="E159">
        <v>202.34548806371083</v>
      </c>
      <c r="F159">
        <v>210.70683791585668</v>
      </c>
      <c r="G159">
        <v>150.69765133450431</v>
      </c>
      <c r="H159">
        <f t="shared" si="30"/>
        <v>154.70014337257555</v>
      </c>
    </row>
    <row r="160" spans="2:8" x14ac:dyDescent="0.25">
      <c r="B160">
        <v>148</v>
      </c>
      <c r="C160">
        <v>79.775262672500872</v>
      </c>
      <c r="D160">
        <v>170.06922278393949</v>
      </c>
      <c r="E160">
        <v>202.36451435634996</v>
      </c>
      <c r="F160">
        <v>211.71335833860545</v>
      </c>
      <c r="G160">
        <v>161.01506783197314</v>
      </c>
      <c r="H160">
        <f t="shared" si="30"/>
        <v>153.82490019053671</v>
      </c>
    </row>
    <row r="161" spans="2:8" x14ac:dyDescent="0.25">
      <c r="B161">
        <v>149</v>
      </c>
      <c r="C161">
        <v>76.971069499590087</v>
      </c>
      <c r="D161">
        <v>181.84962429252704</v>
      </c>
      <c r="E161">
        <v>210.02610104458552</v>
      </c>
      <c r="F161">
        <v>224.42453221594397</v>
      </c>
      <c r="G161">
        <v>140.74302344083691</v>
      </c>
      <c r="H161">
        <f t="shared" si="30"/>
        <v>153.90106467897905</v>
      </c>
    </row>
    <row r="162" spans="2:8" x14ac:dyDescent="0.25">
      <c r="B162">
        <v>150</v>
      </c>
      <c r="C162">
        <v>77.889614004305344</v>
      </c>
      <c r="D162">
        <v>161.66496719626508</v>
      </c>
      <c r="E162">
        <v>213.80386484575402</v>
      </c>
      <c r="F162">
        <v>225.45856132506631</v>
      </c>
      <c r="G162">
        <v>155.35685326290292</v>
      </c>
      <c r="H162">
        <f t="shared" si="30"/>
        <v>152.02541253234403</v>
      </c>
    </row>
    <row r="163" spans="2:8" x14ac:dyDescent="0.25">
      <c r="B163">
        <v>151</v>
      </c>
      <c r="C163">
        <v>79.518934732974145</v>
      </c>
      <c r="D163">
        <v>166.25781042089125</v>
      </c>
      <c r="E163">
        <v>199.81769215173441</v>
      </c>
      <c r="F163">
        <v>216.78437205872197</v>
      </c>
      <c r="G163">
        <v>149.80056414988312</v>
      </c>
      <c r="H163">
        <f t="shared" si="30"/>
        <v>152.26103282482885</v>
      </c>
    </row>
    <row r="164" spans="2:8" x14ac:dyDescent="0.25">
      <c r="B164">
        <v>152</v>
      </c>
      <c r="C164">
        <v>81.954539137723003</v>
      </c>
      <c r="D164">
        <v>162.46332576957832</v>
      </c>
      <c r="E164">
        <v>200.11552584000339</v>
      </c>
      <c r="F164">
        <v>218.5402867002264</v>
      </c>
      <c r="G164">
        <v>148.47562019407931</v>
      </c>
      <c r="H164">
        <f t="shared" si="30"/>
        <v>154.01608695285941</v>
      </c>
    </row>
    <row r="165" spans="2:8" x14ac:dyDescent="0.25">
      <c r="B165">
        <v>153</v>
      </c>
      <c r="C165">
        <v>80.317358333156179</v>
      </c>
      <c r="D165">
        <v>166.85813541117261</v>
      </c>
      <c r="E165">
        <v>212.91509043181424</v>
      </c>
      <c r="F165">
        <v>227.6883417648296</v>
      </c>
      <c r="G165">
        <v>157.49522116449282</v>
      </c>
      <c r="H165">
        <f t="shared" si="30"/>
        <v>155.58462614572588</v>
      </c>
    </row>
    <row r="166" spans="2:8" x14ac:dyDescent="0.25">
      <c r="B166">
        <v>154</v>
      </c>
      <c r="C166">
        <v>82.713349571800876</v>
      </c>
      <c r="D166">
        <v>173.47290355836196</v>
      </c>
      <c r="E166">
        <v>204.27702933424965</v>
      </c>
      <c r="F166">
        <v>216.66434121825839</v>
      </c>
      <c r="G166">
        <v>159.63517915400487</v>
      </c>
      <c r="H166">
        <f t="shared" si="30"/>
        <v>157.8033095547554</v>
      </c>
    </row>
    <row r="167" spans="2:8" x14ac:dyDescent="0.25">
      <c r="B167">
        <v>155</v>
      </c>
      <c r="C167">
        <v>79.143892089583531</v>
      </c>
      <c r="D167">
        <v>173.70960557908603</v>
      </c>
      <c r="E167">
        <v>214.99546406993986</v>
      </c>
      <c r="F167">
        <v>220.36308357692644</v>
      </c>
      <c r="G167">
        <v>139.00055157726558</v>
      </c>
      <c r="H167">
        <f t="shared" si="30"/>
        <v>154.95492807704983</v>
      </c>
    </row>
    <row r="168" spans="2:8" x14ac:dyDescent="0.25">
      <c r="B168">
        <v>156</v>
      </c>
      <c r="C168">
        <v>75.323508731936769</v>
      </c>
      <c r="D168">
        <v>161.79992690473708</v>
      </c>
      <c r="E168">
        <v>203.22623366148929</v>
      </c>
      <c r="F168">
        <v>230.06903343025186</v>
      </c>
      <c r="G168">
        <v>160.65040716217484</v>
      </c>
      <c r="H168">
        <f t="shared" si="30"/>
        <v>148.52738764672318</v>
      </c>
    </row>
    <row r="169" spans="2:8" x14ac:dyDescent="0.25">
      <c r="B169">
        <v>157</v>
      </c>
      <c r="C169">
        <v>77.607530268369459</v>
      </c>
      <c r="D169">
        <v>158.90921883808417</v>
      </c>
      <c r="E169">
        <v>206.37617638984071</v>
      </c>
      <c r="F169">
        <v>231.92759684360243</v>
      </c>
      <c r="G169">
        <v>141.073487406108</v>
      </c>
      <c r="H169">
        <f t="shared" si="30"/>
        <v>149.96968200423103</v>
      </c>
    </row>
    <row r="170" spans="2:8" x14ac:dyDescent="0.25">
      <c r="B170">
        <v>158</v>
      </c>
      <c r="C170">
        <v>78.241332426936737</v>
      </c>
      <c r="D170">
        <v>179.5731612253779</v>
      </c>
      <c r="E170">
        <v>203.90546874531066</v>
      </c>
      <c r="F170">
        <v>222.10759367208644</v>
      </c>
      <c r="G170">
        <v>154.69643144030343</v>
      </c>
      <c r="H170">
        <f t="shared" si="30"/>
        <v>154.42081718635785</v>
      </c>
    </row>
    <row r="171" spans="2:8" x14ac:dyDescent="0.25">
      <c r="B171">
        <v>159</v>
      </c>
      <c r="C171">
        <v>77.679463967516398</v>
      </c>
      <c r="D171">
        <v>170.62922470438616</v>
      </c>
      <c r="E171">
        <v>200.20497659707019</v>
      </c>
      <c r="F171">
        <v>224.33152771288786</v>
      </c>
      <c r="G171">
        <v>151.25488128005031</v>
      </c>
      <c r="H171">
        <f t="shared" si="30"/>
        <v>151.65465929218141</v>
      </c>
    </row>
    <row r="172" spans="2:8" x14ac:dyDescent="0.25">
      <c r="B172">
        <v>160</v>
      </c>
      <c r="C172">
        <v>82.50353129508953</v>
      </c>
      <c r="D172">
        <v>172.04150879089875</v>
      </c>
      <c r="E172">
        <v>211.92331130558267</v>
      </c>
      <c r="F172">
        <v>230.45100543378214</v>
      </c>
      <c r="G172">
        <v>144.31577170656931</v>
      </c>
      <c r="H172">
        <f t="shared" si="30"/>
        <v>158.26360378869882</v>
      </c>
    </row>
    <row r="173" spans="2:8" x14ac:dyDescent="0.25">
      <c r="B173">
        <v>161</v>
      </c>
      <c r="C173">
        <v>81.519063445885024</v>
      </c>
      <c r="D173">
        <v>164.04813182393065</v>
      </c>
      <c r="E173">
        <v>201.94206284165452</v>
      </c>
      <c r="F173">
        <v>221.75529867664648</v>
      </c>
      <c r="G173">
        <v>144.53359629022654</v>
      </c>
      <c r="H173">
        <f t="shared" si="30"/>
        <v>154.09973487800727</v>
      </c>
    </row>
    <row r="174" spans="2:8" x14ac:dyDescent="0.25">
      <c r="B174">
        <v>162</v>
      </c>
      <c r="C174">
        <v>84.367526589930691</v>
      </c>
      <c r="D174">
        <v>171.40652927049953</v>
      </c>
      <c r="E174">
        <v>199.73132031258098</v>
      </c>
      <c r="F174">
        <v>213.17556657034837</v>
      </c>
      <c r="G174">
        <v>145.44810505364438</v>
      </c>
      <c r="H174">
        <f t="shared" si="30"/>
        <v>157.73914698967633</v>
      </c>
    </row>
    <row r="175" spans="2:8" x14ac:dyDescent="0.25">
      <c r="B175">
        <v>163</v>
      </c>
      <c r="C175">
        <v>80.302731695238577</v>
      </c>
      <c r="D175">
        <v>166.30694681219151</v>
      </c>
      <c r="E175">
        <v>214.47441934799863</v>
      </c>
      <c r="F175">
        <v>208.79377167462425</v>
      </c>
      <c r="G175">
        <v>146.96136500170948</v>
      </c>
      <c r="H175">
        <f t="shared" si="30"/>
        <v>154.4511695196546</v>
      </c>
    </row>
    <row r="176" spans="2:8" x14ac:dyDescent="0.25">
      <c r="B176">
        <v>164</v>
      </c>
      <c r="C176">
        <v>84.275114803439763</v>
      </c>
      <c r="D176">
        <v>165.41448319127826</v>
      </c>
      <c r="E176">
        <v>214.7333727183329</v>
      </c>
      <c r="F176">
        <v>208.84677373513463</v>
      </c>
      <c r="G176">
        <v>155.19222287075195</v>
      </c>
      <c r="H176">
        <f t="shared" si="30"/>
        <v>158.62833681597692</v>
      </c>
    </row>
    <row r="177" spans="2:8" x14ac:dyDescent="0.25">
      <c r="B177">
        <v>165</v>
      </c>
      <c r="C177">
        <v>80.997150746921832</v>
      </c>
      <c r="D177">
        <v>163.03705701977461</v>
      </c>
      <c r="E177">
        <v>215.66261678237353</v>
      </c>
      <c r="F177">
        <v>215.86042215475521</v>
      </c>
      <c r="G177">
        <v>140.95603444004047</v>
      </c>
      <c r="H177">
        <f t="shared" si="30"/>
        <v>154.67278452489342</v>
      </c>
    </row>
    <row r="178" spans="2:8" x14ac:dyDescent="0.25">
      <c r="B178">
        <v>166</v>
      </c>
      <c r="C178">
        <v>75.598458385791986</v>
      </c>
      <c r="D178">
        <v>177.50318863146674</v>
      </c>
      <c r="E178">
        <v>212.27833252362734</v>
      </c>
      <c r="F178">
        <v>216.44243723719114</v>
      </c>
      <c r="G178">
        <v>152.91960553358541</v>
      </c>
      <c r="H178">
        <f t="shared" si="30"/>
        <v>152.21583923486997</v>
      </c>
    </row>
    <row r="179" spans="2:8" x14ac:dyDescent="0.25">
      <c r="B179">
        <v>167</v>
      </c>
      <c r="C179">
        <v>84.685767268791949</v>
      </c>
      <c r="D179">
        <v>162.58476275995787</v>
      </c>
      <c r="E179">
        <v>215.85950151378177</v>
      </c>
      <c r="F179">
        <v>232.31360661026031</v>
      </c>
      <c r="G179">
        <v>147.99897337866511</v>
      </c>
      <c r="H179">
        <f t="shared" si="30"/>
        <v>159.24198879703877</v>
      </c>
    </row>
    <row r="180" spans="2:8" x14ac:dyDescent="0.25">
      <c r="B180">
        <v>168</v>
      </c>
      <c r="C180">
        <v>75.311873885897626</v>
      </c>
      <c r="D180">
        <v>165.13067600841936</v>
      </c>
      <c r="E180">
        <v>218.19408539746021</v>
      </c>
      <c r="F180">
        <v>213.0503481062517</v>
      </c>
      <c r="G180">
        <v>140.1777754659326</v>
      </c>
      <c r="H180">
        <f t="shared" si="30"/>
        <v>149.55137934885704</v>
      </c>
    </row>
    <row r="181" spans="2:8" x14ac:dyDescent="0.25">
      <c r="B181">
        <v>169</v>
      </c>
      <c r="C181">
        <v>74.723276702705562</v>
      </c>
      <c r="D181">
        <v>160.63131122940649</v>
      </c>
      <c r="E181">
        <v>217.76397715867827</v>
      </c>
      <c r="F181">
        <v>213.99643281206417</v>
      </c>
      <c r="G181">
        <v>144.62989646706811</v>
      </c>
      <c r="H181">
        <f t="shared" si="30"/>
        <v>148.22036189463438</v>
      </c>
    </row>
    <row r="182" spans="2:8" x14ac:dyDescent="0.25">
      <c r="B182">
        <v>170</v>
      </c>
      <c r="C182">
        <v>81.40163299755001</v>
      </c>
      <c r="D182">
        <v>177.43940511821768</v>
      </c>
      <c r="E182">
        <v>215.04120478657086</v>
      </c>
      <c r="F182">
        <v>212.33255341255722</v>
      </c>
      <c r="G182">
        <v>161.65143738559243</v>
      </c>
      <c r="H182">
        <f t="shared" si="30"/>
        <v>158.56266532269365</v>
      </c>
    </row>
    <row r="183" spans="2:8" x14ac:dyDescent="0.25">
      <c r="B183">
        <v>171</v>
      </c>
      <c r="C183">
        <v>82.821174277952323</v>
      </c>
      <c r="D183">
        <v>158.57780642341976</v>
      </c>
      <c r="E183">
        <v>218.7912862275964</v>
      </c>
      <c r="F183">
        <v>219.66902768497857</v>
      </c>
      <c r="G183">
        <v>161.98162633927959</v>
      </c>
      <c r="H183">
        <f t="shared" si="30"/>
        <v>156.91272367138504</v>
      </c>
    </row>
    <row r="184" spans="2:8" x14ac:dyDescent="0.25">
      <c r="B184">
        <v>172</v>
      </c>
      <c r="C184">
        <v>78.534676530798123</v>
      </c>
      <c r="D184">
        <v>160.2385207718516</v>
      </c>
      <c r="E184">
        <v>200.68331072625753</v>
      </c>
      <c r="F184">
        <v>206.96512027861095</v>
      </c>
      <c r="G184">
        <v>142.52300444438055</v>
      </c>
      <c r="H184">
        <f t="shared" si="30"/>
        <v>149.5321936359251</v>
      </c>
    </row>
    <row r="185" spans="2:8" x14ac:dyDescent="0.25">
      <c r="B185">
        <v>173</v>
      </c>
      <c r="C185">
        <v>76.19328683188202</v>
      </c>
      <c r="D185">
        <v>177.02062982485128</v>
      </c>
      <c r="E185">
        <v>209.79359039454951</v>
      </c>
      <c r="F185">
        <v>221.24881980368187</v>
      </c>
      <c r="G185">
        <v>153.29981419828695</v>
      </c>
      <c r="H185">
        <f t="shared" si="30"/>
        <v>152.61358166506366</v>
      </c>
    </row>
    <row r="186" spans="2:8" x14ac:dyDescent="0.25">
      <c r="B186">
        <v>174</v>
      </c>
      <c r="C186">
        <v>75.67085520294745</v>
      </c>
      <c r="D186">
        <v>179.19499706057593</v>
      </c>
      <c r="E186">
        <v>214.089922724242</v>
      </c>
      <c r="F186">
        <v>209.74145644266144</v>
      </c>
      <c r="G186">
        <v>149.95890590999414</v>
      </c>
      <c r="H186">
        <f t="shared" si="30"/>
        <v>152.40776169386419</v>
      </c>
    </row>
    <row r="187" spans="2:8" x14ac:dyDescent="0.25">
      <c r="B187">
        <v>175</v>
      </c>
      <c r="C187">
        <v>81.610976166308348</v>
      </c>
      <c r="D187">
        <v>173.25133229770589</v>
      </c>
      <c r="E187">
        <v>212.98037334023002</v>
      </c>
      <c r="F187">
        <v>217.60269442121773</v>
      </c>
      <c r="G187">
        <v>139.02786184301419</v>
      </c>
      <c r="H187">
        <f t="shared" si="30"/>
        <v>156.96181769851435</v>
      </c>
    </row>
    <row r="188" spans="2:8" x14ac:dyDescent="0.25">
      <c r="B188">
        <v>176</v>
      </c>
      <c r="C188">
        <v>85.171771670678382</v>
      </c>
      <c r="D188">
        <v>173.74735241351249</v>
      </c>
      <c r="E188">
        <v>207.05444551614133</v>
      </c>
      <c r="F188">
        <v>216.75298619774605</v>
      </c>
      <c r="G188">
        <v>154.37166535334603</v>
      </c>
      <c r="H188">
        <f t="shared" si="30"/>
        <v>160.47499843503761</v>
      </c>
    </row>
    <row r="189" spans="2:8" x14ac:dyDescent="0.25">
      <c r="B189">
        <v>177</v>
      </c>
      <c r="C189">
        <v>77.249787031384002</v>
      </c>
      <c r="D189">
        <v>161.91930996732586</v>
      </c>
      <c r="E189">
        <v>214.49274495521337</v>
      </c>
      <c r="F189">
        <v>212.91103385495558</v>
      </c>
      <c r="G189">
        <v>159.74832471399685</v>
      </c>
      <c r="H189">
        <f t="shared" si="30"/>
        <v>151.20611294515606</v>
      </c>
    </row>
    <row r="190" spans="2:8" x14ac:dyDescent="0.25">
      <c r="B190">
        <v>178</v>
      </c>
      <c r="C190">
        <v>82.108830395031276</v>
      </c>
      <c r="D190">
        <v>169.03605513830297</v>
      </c>
      <c r="E190">
        <v>210.37030003633595</v>
      </c>
      <c r="F190">
        <v>216.95589267261522</v>
      </c>
      <c r="G190">
        <v>160.25053955467683</v>
      </c>
      <c r="H190">
        <f t="shared" si="30"/>
        <v>157.18115158889606</v>
      </c>
    </row>
    <row r="191" spans="2:8" x14ac:dyDescent="0.25">
      <c r="B191">
        <v>179</v>
      </c>
      <c r="C191">
        <v>79.043705243933857</v>
      </c>
      <c r="D191">
        <v>171.77384414289259</v>
      </c>
      <c r="E191">
        <v>216.09251824365131</v>
      </c>
      <c r="F191">
        <v>231.3777651711365</v>
      </c>
      <c r="G191">
        <v>142.00988516568231</v>
      </c>
      <c r="H191">
        <f t="shared" si="30"/>
        <v>155.22003526036346</v>
      </c>
    </row>
    <row r="192" spans="2:8" x14ac:dyDescent="0.25">
      <c r="B192">
        <v>180</v>
      </c>
      <c r="C192">
        <v>81.539466074358984</v>
      </c>
      <c r="D192">
        <v>180.61892565650828</v>
      </c>
      <c r="E192">
        <v>208.88476748855481</v>
      </c>
      <c r="F192">
        <v>216.06816795670019</v>
      </c>
      <c r="G192">
        <v>155.30940127935781</v>
      </c>
      <c r="H192">
        <f t="shared" si="30"/>
        <v>158.36489019300808</v>
      </c>
    </row>
    <row r="193" spans="2:8" x14ac:dyDescent="0.25">
      <c r="B193">
        <v>181</v>
      </c>
      <c r="C193">
        <v>80.098517360514606</v>
      </c>
      <c r="D193">
        <v>169.668260867887</v>
      </c>
      <c r="E193">
        <v>209.78615235577499</v>
      </c>
      <c r="F193">
        <v>219.853783074022</v>
      </c>
      <c r="G193">
        <v>150.276927236147</v>
      </c>
      <c r="H193">
        <f>(((F193+G193)*E193*D193)/((F193+G193)*D193+D193*E193+(F193+G193)*E193))+C193</f>
        <v>154.93558942923298</v>
      </c>
    </row>
    <row r="194" spans="2:8" x14ac:dyDescent="0.25">
      <c r="B194">
        <v>182</v>
      </c>
      <c r="C194">
        <v>80.101095289354802</v>
      </c>
      <c r="D194">
        <v>169.66458137665401</v>
      </c>
      <c r="E194">
        <v>209.78556138155801</v>
      </c>
      <c r="F194">
        <v>219.85240984487899</v>
      </c>
      <c r="G194">
        <v>150.26884960648499</v>
      </c>
      <c r="H194">
        <f t="shared" ref="H194:H212" si="31">(((F194+G194)*E194*D194)/((F194+G194)*D194+D194*E194+(F194+G194)*E194))+C194</f>
        <v>154.93698993663855</v>
      </c>
    </row>
    <row r="195" spans="2:8" x14ac:dyDescent="0.25">
      <c r="B195">
        <v>183</v>
      </c>
      <c r="C195">
        <v>80.103673218195098</v>
      </c>
      <c r="D195">
        <v>169.66090188542</v>
      </c>
      <c r="E195">
        <v>209.78497040734101</v>
      </c>
      <c r="F195">
        <v>219.851036615737</v>
      </c>
      <c r="G195">
        <v>150.26077197682201</v>
      </c>
      <c r="H195">
        <f t="shared" si="31"/>
        <v>154.93839042988955</v>
      </c>
    </row>
    <row r="196" spans="2:8" x14ac:dyDescent="0.25">
      <c r="B196">
        <v>184</v>
      </c>
      <c r="C196">
        <v>80.106251147035294</v>
      </c>
      <c r="D196">
        <v>169.65722239418699</v>
      </c>
      <c r="E196">
        <v>209.784379433124</v>
      </c>
      <c r="F196">
        <v>219.84966338659501</v>
      </c>
      <c r="G196">
        <v>150.25269434715901</v>
      </c>
      <c r="H196">
        <f t="shared" si="31"/>
        <v>154.9397909089858</v>
      </c>
    </row>
    <row r="197" spans="2:8" x14ac:dyDescent="0.25">
      <c r="B197">
        <v>185</v>
      </c>
      <c r="C197">
        <v>80.108829075875505</v>
      </c>
      <c r="D197">
        <v>169.65354290295301</v>
      </c>
      <c r="E197">
        <v>209.783788458907</v>
      </c>
      <c r="F197">
        <v>219.84829015745299</v>
      </c>
      <c r="G197">
        <v>150.244616717496</v>
      </c>
      <c r="H197">
        <f t="shared" si="31"/>
        <v>154.9411913739265</v>
      </c>
    </row>
    <row r="198" spans="2:8" x14ac:dyDescent="0.25">
      <c r="B198">
        <v>186</v>
      </c>
      <c r="C198">
        <v>80.111407004715701</v>
      </c>
      <c r="D198">
        <v>169.64986341171999</v>
      </c>
      <c r="E198">
        <v>209.78319748468999</v>
      </c>
      <c r="F198">
        <v>219.846916928311</v>
      </c>
      <c r="G198">
        <v>150.23653908783299</v>
      </c>
      <c r="H198">
        <f t="shared" si="31"/>
        <v>154.94259182471157</v>
      </c>
    </row>
    <row r="199" spans="2:8" x14ac:dyDescent="0.25">
      <c r="B199">
        <v>187</v>
      </c>
      <c r="C199">
        <v>80.113984933555898</v>
      </c>
      <c r="D199">
        <v>169.64618392048601</v>
      </c>
      <c r="E199">
        <v>209.78260651047299</v>
      </c>
      <c r="F199">
        <v>219.84554369916901</v>
      </c>
      <c r="G199">
        <v>150.22846145816999</v>
      </c>
      <c r="H199">
        <f t="shared" si="31"/>
        <v>154.94399226134024</v>
      </c>
    </row>
    <row r="200" spans="2:8" x14ac:dyDescent="0.25">
      <c r="B200">
        <v>188</v>
      </c>
      <c r="C200">
        <v>80.116562862396194</v>
      </c>
      <c r="D200">
        <v>169.64250442925299</v>
      </c>
      <c r="E200">
        <v>209.78201553625601</v>
      </c>
      <c r="F200">
        <v>219.844170470026</v>
      </c>
      <c r="G200">
        <v>150.22038382850701</v>
      </c>
      <c r="H200">
        <f t="shared" si="31"/>
        <v>154.94539268381249</v>
      </c>
    </row>
    <row r="201" spans="2:8" x14ac:dyDescent="0.25">
      <c r="B201">
        <v>189</v>
      </c>
      <c r="C201">
        <v>80.119140791236404</v>
      </c>
      <c r="D201">
        <v>169.63882493801901</v>
      </c>
      <c r="E201">
        <v>209.78142456203901</v>
      </c>
      <c r="F201">
        <v>219.84279724088401</v>
      </c>
      <c r="G201">
        <v>150.212306198845</v>
      </c>
      <c r="H201">
        <f t="shared" si="31"/>
        <v>154.94679309212736</v>
      </c>
    </row>
    <row r="202" spans="2:8" x14ac:dyDescent="0.25">
      <c r="B202">
        <v>190</v>
      </c>
      <c r="C202">
        <v>80.121718720076601</v>
      </c>
      <c r="D202">
        <v>169.635145446786</v>
      </c>
      <c r="E202">
        <v>209.780833587822</v>
      </c>
      <c r="F202">
        <v>219.84142401174199</v>
      </c>
      <c r="G202">
        <v>150.20422856918199</v>
      </c>
      <c r="H202">
        <f t="shared" si="31"/>
        <v>154.94819348628477</v>
      </c>
    </row>
    <row r="203" spans="2:8" x14ac:dyDescent="0.25">
      <c r="B203">
        <v>191</v>
      </c>
      <c r="C203">
        <v>80.124296648916797</v>
      </c>
      <c r="D203">
        <v>169.63146595555199</v>
      </c>
      <c r="E203">
        <v>209.780242613605</v>
      </c>
      <c r="F203">
        <v>219.8400507826</v>
      </c>
      <c r="G203">
        <v>150.19615093951899</v>
      </c>
      <c r="H203">
        <f t="shared" si="31"/>
        <v>154.94959386628398</v>
      </c>
    </row>
    <row r="204" spans="2:8" x14ac:dyDescent="0.25">
      <c r="B204">
        <v>192</v>
      </c>
      <c r="C204">
        <v>80.126874577757107</v>
      </c>
      <c r="D204">
        <v>169.627786464319</v>
      </c>
      <c r="E204">
        <v>209.77965163938799</v>
      </c>
      <c r="F204">
        <v>219.83867755345801</v>
      </c>
      <c r="G204">
        <v>150.18807330985601</v>
      </c>
      <c r="H204">
        <f t="shared" si="31"/>
        <v>154.950994232125</v>
      </c>
    </row>
    <row r="205" spans="2:8" x14ac:dyDescent="0.25">
      <c r="B205">
        <v>193</v>
      </c>
      <c r="C205">
        <v>80.129452506597303</v>
      </c>
      <c r="D205">
        <v>169.62410697308599</v>
      </c>
      <c r="E205">
        <v>209.77906066517099</v>
      </c>
      <c r="F205">
        <v>219.837304324315</v>
      </c>
      <c r="G205">
        <v>150.179995680193</v>
      </c>
      <c r="H205">
        <f t="shared" si="31"/>
        <v>154.95239458380689</v>
      </c>
    </row>
    <row r="206" spans="2:8" x14ac:dyDescent="0.25">
      <c r="B206">
        <v>194</v>
      </c>
      <c r="C206">
        <v>80.1320304354375</v>
      </c>
      <c r="D206">
        <v>169.620427481852</v>
      </c>
      <c r="E206">
        <v>209.77846969095401</v>
      </c>
      <c r="F206">
        <v>219.83593109517301</v>
      </c>
      <c r="G206">
        <v>150.17191805053</v>
      </c>
      <c r="H206">
        <f>(((F206+G206)*E206*D206)/((F206+G206)*D206+D206*E206+(F206+G206)*E206))+C206</f>
        <v>154.95379492132929</v>
      </c>
    </row>
    <row r="207" spans="2:8" x14ac:dyDescent="0.25">
      <c r="B207">
        <v>195</v>
      </c>
      <c r="C207">
        <v>80.134608364277696</v>
      </c>
      <c r="D207">
        <v>169.61674799061899</v>
      </c>
      <c r="E207">
        <v>209.77787871673701</v>
      </c>
      <c r="F207">
        <v>219.83455786603099</v>
      </c>
      <c r="G207">
        <v>150.16384042086699</v>
      </c>
      <c r="H207">
        <f>(((F207+G207)*E207*D207)/((F207+G207)*D207+D207*E207+(F207+G207)*E207))+C207+E227</f>
        <v>154.95519524469199</v>
      </c>
    </row>
    <row r="208" spans="2:8" x14ac:dyDescent="0.25">
      <c r="B208">
        <v>196</v>
      </c>
      <c r="C208">
        <v>80.137186293117907</v>
      </c>
      <c r="D208">
        <v>169.61306849938501</v>
      </c>
      <c r="E208">
        <v>209.77728774252</v>
      </c>
      <c r="F208">
        <v>219.833184636889</v>
      </c>
      <c r="G208">
        <v>150.15576279120501</v>
      </c>
      <c r="H208">
        <f t="shared" si="31"/>
        <v>154.95659555389429</v>
      </c>
    </row>
    <row r="209" spans="2:8" x14ac:dyDescent="0.25">
      <c r="B209">
        <v>197</v>
      </c>
      <c r="C209">
        <v>80.139764221958202</v>
      </c>
      <c r="D209">
        <v>169.60938900815199</v>
      </c>
      <c r="E209">
        <v>209.776696768303</v>
      </c>
      <c r="F209">
        <v>219.83181140774701</v>
      </c>
      <c r="G209">
        <v>150.147685161542</v>
      </c>
      <c r="H209">
        <f t="shared" si="31"/>
        <v>154.95799584893606</v>
      </c>
    </row>
    <row r="210" spans="2:8" x14ac:dyDescent="0.25">
      <c r="B210">
        <v>198</v>
      </c>
      <c r="C210">
        <v>80.142342150798399</v>
      </c>
      <c r="D210">
        <v>169.60570951691801</v>
      </c>
      <c r="E210">
        <v>209.77610579408599</v>
      </c>
      <c r="F210">
        <v>219.83043817860499</v>
      </c>
      <c r="G210">
        <v>150.13960753187899</v>
      </c>
      <c r="H210">
        <f t="shared" si="31"/>
        <v>154.95939612981635</v>
      </c>
    </row>
    <row r="211" spans="2:8" x14ac:dyDescent="0.25">
      <c r="B211">
        <v>199</v>
      </c>
      <c r="C211">
        <v>80.144920079638595</v>
      </c>
      <c r="D211">
        <v>169.602030025685</v>
      </c>
      <c r="E211">
        <v>209.77551481986899</v>
      </c>
      <c r="F211">
        <v>219.82906494946201</v>
      </c>
      <c r="G211">
        <v>150.13152990221599</v>
      </c>
      <c r="H211">
        <f t="shared" si="31"/>
        <v>154.96079639653516</v>
      </c>
    </row>
    <row r="212" spans="2:8" x14ac:dyDescent="0.25">
      <c r="B212">
        <v>200</v>
      </c>
      <c r="C212">
        <v>80.147498008478806</v>
      </c>
      <c r="D212">
        <v>169.59835053445099</v>
      </c>
      <c r="E212">
        <v>209.77492384565099</v>
      </c>
      <c r="F212">
        <v>219.82769172031999</v>
      </c>
      <c r="G212">
        <v>150.12345227255301</v>
      </c>
      <c r="H212">
        <f>(((F212+G212)*E212*D212)/((F212+G212)*D212+D212*E212+(F212+G212)*E212))+C212+1</f>
        <v>155.9621966490916</v>
      </c>
    </row>
  </sheetData>
  <mergeCells count="82">
    <mergeCell ref="P87:R87"/>
    <mergeCell ref="P80:R80"/>
    <mergeCell ref="P81:R81"/>
    <mergeCell ref="P82:R82"/>
    <mergeCell ref="P83:R83"/>
    <mergeCell ref="P84:R84"/>
    <mergeCell ref="P85:R85"/>
    <mergeCell ref="P86:R86"/>
    <mergeCell ref="P79:R79"/>
    <mergeCell ref="P66:R66"/>
    <mergeCell ref="P67:R67"/>
    <mergeCell ref="P68:R68"/>
    <mergeCell ref="P69:R69"/>
    <mergeCell ref="P70:R70"/>
    <mergeCell ref="P71:R71"/>
    <mergeCell ref="P73:R73"/>
    <mergeCell ref="L76:Q76"/>
    <mergeCell ref="M77:N77"/>
    <mergeCell ref="P77:R77"/>
    <mergeCell ref="P78:R78"/>
    <mergeCell ref="P72:R72"/>
    <mergeCell ref="P65:R65"/>
    <mergeCell ref="P52:R52"/>
    <mergeCell ref="P53:R53"/>
    <mergeCell ref="P54:R54"/>
    <mergeCell ref="P55:R55"/>
    <mergeCell ref="P56:R56"/>
    <mergeCell ref="P57:R57"/>
    <mergeCell ref="P59:R59"/>
    <mergeCell ref="L62:Q62"/>
    <mergeCell ref="M63:N63"/>
    <mergeCell ref="P63:R63"/>
    <mergeCell ref="P64:R64"/>
    <mergeCell ref="P58:R58"/>
    <mergeCell ref="P51:R51"/>
    <mergeCell ref="P39:R39"/>
    <mergeCell ref="P40:R40"/>
    <mergeCell ref="P41:R41"/>
    <mergeCell ref="P42:R42"/>
    <mergeCell ref="P43:R43"/>
    <mergeCell ref="P44:R44"/>
    <mergeCell ref="P46:R46"/>
    <mergeCell ref="L48:Q48"/>
    <mergeCell ref="M49:N49"/>
    <mergeCell ref="P49:R49"/>
    <mergeCell ref="P50:R50"/>
    <mergeCell ref="P45:R45"/>
    <mergeCell ref="P38:R38"/>
    <mergeCell ref="P26:R26"/>
    <mergeCell ref="P27:R27"/>
    <mergeCell ref="P28:R28"/>
    <mergeCell ref="P29:R29"/>
    <mergeCell ref="P30:R30"/>
    <mergeCell ref="P31:R31"/>
    <mergeCell ref="P33:R33"/>
    <mergeCell ref="L35:Q35"/>
    <mergeCell ref="M36:N36"/>
    <mergeCell ref="P36:R36"/>
    <mergeCell ref="P37:R37"/>
    <mergeCell ref="P32:R32"/>
    <mergeCell ref="P25:R25"/>
    <mergeCell ref="P13:R13"/>
    <mergeCell ref="P14:R14"/>
    <mergeCell ref="P15:R15"/>
    <mergeCell ref="P16:R16"/>
    <mergeCell ref="P17:R17"/>
    <mergeCell ref="P18:R18"/>
    <mergeCell ref="P20:R20"/>
    <mergeCell ref="L22:Q22"/>
    <mergeCell ref="M23:N23"/>
    <mergeCell ref="P23:R23"/>
    <mergeCell ref="P24:R24"/>
    <mergeCell ref="P19:R19"/>
    <mergeCell ref="C8:D8"/>
    <mergeCell ref="L9:Q9"/>
    <mergeCell ref="M10:N10"/>
    <mergeCell ref="P10:R10"/>
    <mergeCell ref="B11:B12"/>
    <mergeCell ref="C11:G11"/>
    <mergeCell ref="H11:H12"/>
    <mergeCell ref="P11:R11"/>
    <mergeCell ref="P12:R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zoomScale="190" zoomScaleNormal="190" workbookViewId="0">
      <selection activeCell="D7" sqref="D7"/>
    </sheetView>
  </sheetViews>
  <sheetFormatPr defaultRowHeight="15" x14ac:dyDescent="0.25"/>
  <cols>
    <col min="2" max="2" width="12.42578125" bestFit="1" customWidth="1"/>
    <col min="5" max="5" width="9.7109375" bestFit="1" customWidth="1"/>
    <col min="6" max="6" width="10" bestFit="1" customWidth="1"/>
    <col min="9" max="9" width="9.85546875" bestFit="1" customWidth="1"/>
  </cols>
  <sheetData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11</v>
      </c>
    </row>
    <row r="3" spans="2:9" x14ac:dyDescent="0.25">
      <c r="B3" s="3" t="s">
        <v>5</v>
      </c>
      <c r="C3" s="3">
        <v>70</v>
      </c>
      <c r="D3" s="4">
        <f>(6/100)*C3</f>
        <v>4.2</v>
      </c>
      <c r="E3" s="4">
        <f>C3-D3</f>
        <v>65.8</v>
      </c>
      <c r="F3" s="4">
        <f>C3+D3</f>
        <v>74.2</v>
      </c>
      <c r="G3" s="2">
        <f>(F3-E3)/8</f>
        <v>1.0500000000000007</v>
      </c>
      <c r="I3" s="5">
        <f>3.322*LOG10(150)+1</f>
        <v>8.228975162582973</v>
      </c>
    </row>
    <row r="4" spans="2:9" x14ac:dyDescent="0.25">
      <c r="B4" s="3" t="s">
        <v>6</v>
      </c>
      <c r="C4" s="3">
        <v>180</v>
      </c>
      <c r="D4" s="4">
        <f>(8/100)*C4</f>
        <v>14.4</v>
      </c>
      <c r="E4" s="4">
        <f t="shared" ref="E4:E7" si="0">C4-D4</f>
        <v>165.6</v>
      </c>
      <c r="F4" s="4">
        <f t="shared" ref="F4:F7" si="1">C4+D4</f>
        <v>194.4</v>
      </c>
      <c r="G4" s="2">
        <f t="shared" ref="G4:G7" si="2">(F4-E4)/8</f>
        <v>3.6000000000000014</v>
      </c>
    </row>
    <row r="5" spans="2:9" x14ac:dyDescent="0.25">
      <c r="B5" s="3" t="s">
        <v>7</v>
      </c>
      <c r="C5" s="3">
        <v>200</v>
      </c>
      <c r="D5" s="4">
        <f>(6/100)*C5</f>
        <v>12</v>
      </c>
      <c r="E5" s="4">
        <f t="shared" si="0"/>
        <v>188</v>
      </c>
      <c r="F5" s="4">
        <f t="shared" si="1"/>
        <v>212</v>
      </c>
      <c r="G5" s="2">
        <f t="shared" si="2"/>
        <v>3</v>
      </c>
    </row>
    <row r="6" spans="2:9" x14ac:dyDescent="0.25">
      <c r="B6" s="3" t="s">
        <v>8</v>
      </c>
      <c r="C6" s="3">
        <v>235</v>
      </c>
      <c r="D6" s="4">
        <f>(7/100)*C6</f>
        <v>16.450000000000003</v>
      </c>
      <c r="E6" s="4">
        <f t="shared" si="0"/>
        <v>218.55</v>
      </c>
      <c r="F6" s="4">
        <f t="shared" si="1"/>
        <v>251.45</v>
      </c>
      <c r="G6" s="2">
        <f t="shared" si="2"/>
        <v>4.1124999999999972</v>
      </c>
    </row>
    <row r="7" spans="2:9" x14ac:dyDescent="0.25">
      <c r="B7" s="3" t="s">
        <v>10</v>
      </c>
      <c r="C7" s="3">
        <v>160</v>
      </c>
      <c r="D7" s="4">
        <f>(10/100)*C7</f>
        <v>16</v>
      </c>
      <c r="E7" s="4">
        <f t="shared" si="0"/>
        <v>144</v>
      </c>
      <c r="F7" s="4">
        <f t="shared" si="1"/>
        <v>176</v>
      </c>
      <c r="G7" s="2">
        <f t="shared" si="2"/>
        <v>4</v>
      </c>
    </row>
    <row r="8" spans="2:9" x14ac:dyDescent="0.25">
      <c r="B8" s="3" t="s">
        <v>9</v>
      </c>
      <c r="C8" s="3">
        <f>((C4+C5)*C6*C7)/((C4+C5)*C6+(C4+C5)*C7+C7*C6)+C3</f>
        <v>146.12147043153971</v>
      </c>
      <c r="D8" s="3"/>
      <c r="E8" s="3"/>
      <c r="F8" s="3"/>
      <c r="G8" s="2"/>
    </row>
    <row r="9" spans="2:9" x14ac:dyDescent="0.25"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41" sqref="C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2023-11-14T15:05:17Z</dcterms:modified>
</cp:coreProperties>
</file>